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7 - Ship Case\"/>
    </mc:Choice>
  </mc:AlternateContent>
  <xr:revisionPtr revIDLastSave="0" documentId="8_{4D1528EC-1C9A-46CB-B506-96E715ADB00F}"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ultiple Summary" sheetId="19" r:id="rId2"/>
    <sheet name="DCF Summary" sheetId="17" r:id="rId3"/>
    <sheet name="Discount Rate" sheetId="18" r:id="rId4"/>
    <sheet name="Financial Statement" sheetId="13" r:id="rId5"/>
    <sheet name="Forecast Logic" sheetId="16" r:id="rId6"/>
    <sheet name="Plan by Ship" sheetId="15" r:id="rId7"/>
    <sheet name="Actual Data" sheetId="14" r:id="rId8"/>
    <sheet name="Div&gt;" sheetId="7" r:id="rId9"/>
    <sheet name="Navigation" sheetId="10" state="hidden" r:id="rId10"/>
    <sheet name="Setting" sheetId="3" r:id="rId11"/>
    <sheet name="Format" sheetId="1" state="hidden" r:id="rId12"/>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7">'Actual Data'!$A:$N,'Actual Data'!$1:$14</definedName>
    <definedName name="_xlnm.Print_Titles" localSheetId="2">'DCF Summary'!$A:$N,'DCF Summary'!$1:$14</definedName>
    <definedName name="_xlnm.Print_Titles" localSheetId="3">'Discount Rate'!$A:$N,'Discount Rate'!$1:$14</definedName>
    <definedName name="_xlnm.Print_Titles" localSheetId="4">'Financial Statement'!$A:$N,'Financial Statement'!$1:$14</definedName>
    <definedName name="_xlnm.Print_Titles" localSheetId="5">'Forecast Logic'!$A:$N,'Forecast Logic'!$1:$14</definedName>
    <definedName name="_xlnm.Print_Titles" localSheetId="1">'Multiple Summary'!$A:$N,'Multiple Summary'!$1:$14</definedName>
    <definedName name="_xlnm.Print_Titles" localSheetId="6">'Plan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19" l="1"/>
  <c r="M20" i="19"/>
  <c r="M56" i="19"/>
  <c r="M55" i="19"/>
  <c r="K55" i="19"/>
  <c r="K56" i="19"/>
  <c r="M54" i="19"/>
  <c r="K54" i="19"/>
  <c r="K53" i="19"/>
  <c r="M52" i="19"/>
  <c r="K52" i="19"/>
  <c r="M51" i="19"/>
  <c r="M53" i="19" s="1"/>
  <c r="K51" i="19"/>
  <c r="X36" i="19"/>
  <c r="W36" i="19"/>
  <c r="U46" i="19"/>
  <c r="P46" i="19" s="1"/>
  <c r="U45" i="19"/>
  <c r="P45" i="19" s="1"/>
  <c r="U44" i="19"/>
  <c r="P44" i="19" s="1"/>
  <c r="U43" i="19"/>
  <c r="P43" i="19" s="1"/>
  <c r="U42" i="19"/>
  <c r="O42" i="19" s="1"/>
  <c r="U41" i="19"/>
  <c r="O41" i="19" s="1"/>
  <c r="U40" i="19"/>
  <c r="P40" i="19" s="1"/>
  <c r="U39" i="19"/>
  <c r="P39" i="19" s="1"/>
  <c r="U38" i="19"/>
  <c r="P38" i="19" s="1"/>
  <c r="U37" i="19"/>
  <c r="P37" i="19" s="1"/>
  <c r="U36" i="19"/>
  <c r="T36" i="19"/>
  <c r="S36" i="19"/>
  <c r="R36" i="19"/>
  <c r="K31" i="19"/>
  <c r="M30" i="19"/>
  <c r="K30" i="19"/>
  <c r="K29" i="19"/>
  <c r="K27" i="19"/>
  <c r="M23" i="19"/>
  <c r="K24" i="19"/>
  <c r="K23" i="19"/>
  <c r="K22" i="19"/>
  <c r="K20" i="19"/>
  <c r="AL8" i="19"/>
  <c r="AK8" i="19"/>
  <c r="AJ8" i="19"/>
  <c r="AI8" i="19"/>
  <c r="AH8" i="19"/>
  <c r="AG8" i="19"/>
  <c r="AF8" i="19"/>
  <c r="AE8" i="19"/>
  <c r="AD8" i="19"/>
  <c r="AC8" i="19"/>
  <c r="AB8" i="19"/>
  <c r="AA8" i="19"/>
  <c r="Z8" i="19"/>
  <c r="Y8" i="19"/>
  <c r="X8" i="19"/>
  <c r="W8" i="19"/>
  <c r="V8" i="19"/>
  <c r="U8" i="19"/>
  <c r="T8" i="19"/>
  <c r="S8" i="19"/>
  <c r="R8" i="19"/>
  <c r="Q8" i="19"/>
  <c r="P8" i="19"/>
  <c r="O8" i="19"/>
  <c r="J4" i="19"/>
  <c r="J3" i="19"/>
  <c r="A3" i="19"/>
  <c r="A2" i="19"/>
  <c r="A1" i="19"/>
  <c r="O203" i="16"/>
  <c r="O201" i="16"/>
  <c r="O198" i="16"/>
  <c r="P201" i="16"/>
  <c r="P198" i="16"/>
  <c r="P203" i="16" s="1"/>
  <c r="Q203" i="16"/>
  <c r="Q201" i="16"/>
  <c r="Q198" i="16"/>
  <c r="R203" i="16"/>
  <c r="R201" i="16"/>
  <c r="R198" i="16"/>
  <c r="AL66" i="17"/>
  <c r="AK66" i="17"/>
  <c r="AJ66" i="17"/>
  <c r="AI66" i="17"/>
  <c r="AH66" i="17"/>
  <c r="AG66" i="17"/>
  <c r="AF66" i="17"/>
  <c r="AE66" i="17"/>
  <c r="AD66" i="17"/>
  <c r="AC66" i="17"/>
  <c r="AB66" i="17"/>
  <c r="AA66" i="17"/>
  <c r="Z66" i="17"/>
  <c r="Y66" i="17"/>
  <c r="X66" i="17"/>
  <c r="W66" i="17"/>
  <c r="V66" i="17"/>
  <c r="U66" i="17"/>
  <c r="T66" i="17"/>
  <c r="S66" i="17"/>
  <c r="K66" i="17"/>
  <c r="K65" i="17"/>
  <c r="K22" i="17"/>
  <c r="K21" i="17"/>
  <c r="K20" i="17"/>
  <c r="M99" i="17"/>
  <c r="M96" i="17"/>
  <c r="M98" i="17" s="1"/>
  <c r="K100" i="17"/>
  <c r="K98" i="17"/>
  <c r="K96" i="17"/>
  <c r="M103" i="17"/>
  <c r="K105" i="17"/>
  <c r="K104" i="17"/>
  <c r="K103" i="17"/>
  <c r="M115" i="17"/>
  <c r="M114" i="17"/>
  <c r="K117" i="17"/>
  <c r="M116" i="17"/>
  <c r="K115" i="17"/>
  <c r="K114" i="17"/>
  <c r="K111" i="17"/>
  <c r="M110" i="17"/>
  <c r="M109" i="17"/>
  <c r="K109" i="17"/>
  <c r="M108" i="17"/>
  <c r="K108" i="17"/>
  <c r="K218" i="14"/>
  <c r="K215" i="14"/>
  <c r="K120" i="17"/>
  <c r="K123" i="17"/>
  <c r="K122" i="17"/>
  <c r="K121" i="17"/>
  <c r="M48" i="17"/>
  <c r="M50" i="17" s="1"/>
  <c r="M31" i="17"/>
  <c r="M38" i="18"/>
  <c r="M28" i="18"/>
  <c r="M50" i="18"/>
  <c r="M48" i="18"/>
  <c r="M44" i="18"/>
  <c r="M43" i="18"/>
  <c r="M42" i="18"/>
  <c r="M32" i="18"/>
  <c r="M22" i="18"/>
  <c r="M24" i="18" s="1"/>
  <c r="M36" i="18" s="1"/>
  <c r="M29" i="18"/>
  <c r="M31" i="18" s="1"/>
  <c r="AL8" i="18"/>
  <c r="AK8" i="18"/>
  <c r="AJ8" i="18"/>
  <c r="AI8" i="18"/>
  <c r="AH8" i="18"/>
  <c r="AG8" i="18"/>
  <c r="AF8" i="18"/>
  <c r="AE8" i="18"/>
  <c r="AD8" i="18"/>
  <c r="AC8" i="18"/>
  <c r="AB8" i="18"/>
  <c r="AA8" i="18"/>
  <c r="Z8" i="18"/>
  <c r="Y8" i="18"/>
  <c r="X8" i="18"/>
  <c r="W8" i="18"/>
  <c r="V8" i="18"/>
  <c r="U8" i="18"/>
  <c r="T8" i="18"/>
  <c r="S8" i="18"/>
  <c r="R8" i="18"/>
  <c r="Q8" i="18"/>
  <c r="P8" i="18"/>
  <c r="O8" i="18"/>
  <c r="J4" i="18"/>
  <c r="J3" i="18"/>
  <c r="A3" i="18"/>
  <c r="A2" i="18"/>
  <c r="A1" i="18"/>
  <c r="O39" i="19" l="1"/>
  <c r="O43" i="19"/>
  <c r="P41" i="19"/>
  <c r="P47" i="19" s="1"/>
  <c r="O44" i="19"/>
  <c r="P42" i="19"/>
  <c r="O37" i="19"/>
  <c r="O45" i="19"/>
  <c r="O38" i="19"/>
  <c r="O46" i="19"/>
  <c r="O40" i="19"/>
  <c r="L66" i="17"/>
  <c r="M100" i="17"/>
  <c r="M104" i="17" s="1"/>
  <c r="M105" i="17" s="1"/>
  <c r="M120" i="17" s="1"/>
  <c r="M117" i="17"/>
  <c r="M122" i="17" s="1"/>
  <c r="M111" i="17"/>
  <c r="M121" i="17" s="1"/>
  <c r="M33" i="18"/>
  <c r="O47" i="19" l="1"/>
  <c r="M21" i="19" s="1"/>
  <c r="M22" i="19" s="1"/>
  <c r="M24" i="19" s="1"/>
  <c r="M28" i="19"/>
  <c r="M29" i="19" s="1"/>
  <c r="M31" i="19" s="1"/>
  <c r="M123" i="17"/>
  <c r="M21" i="17" s="1"/>
  <c r="M37" i="18"/>
  <c r="K37" i="17" l="1"/>
  <c r="K88" i="17"/>
  <c r="K87" i="17"/>
  <c r="K86" i="17"/>
  <c r="K85" i="17"/>
  <c r="K84" i="17"/>
  <c r="K83" i="17"/>
  <c r="K47" i="17"/>
  <c r="K52" i="17"/>
  <c r="K50" i="17"/>
  <c r="S32" i="17"/>
  <c r="S43" i="17" s="1"/>
  <c r="T30" i="17"/>
  <c r="U30" i="17" s="1"/>
  <c r="V30" i="17" s="1"/>
  <c r="W30" i="17" s="1"/>
  <c r="X30" i="17" s="1"/>
  <c r="Y30" i="17" s="1"/>
  <c r="Z30" i="17" s="1"/>
  <c r="AA30" i="17" s="1"/>
  <c r="AB30" i="17" s="1"/>
  <c r="AC30" i="17" s="1"/>
  <c r="AD30" i="17" s="1"/>
  <c r="AE30" i="17" s="1"/>
  <c r="AF30" i="17" s="1"/>
  <c r="AG30" i="17" s="1"/>
  <c r="AH30" i="17" s="1"/>
  <c r="AI30" i="17" s="1"/>
  <c r="AJ30" i="17" s="1"/>
  <c r="AK30" i="17" s="1"/>
  <c r="AL30" i="17" s="1"/>
  <c r="AL32" i="17" s="1"/>
  <c r="K80" i="17"/>
  <c r="K79" i="17"/>
  <c r="K78" i="17"/>
  <c r="K76" i="17"/>
  <c r="K73" i="17"/>
  <c r="M72" i="17"/>
  <c r="K71" i="17"/>
  <c r="K67" i="17"/>
  <c r="K64" i="17"/>
  <c r="K41" i="17"/>
  <c r="K40" i="17"/>
  <c r="K39" i="17"/>
  <c r="K38" i="17"/>
  <c r="K36" i="17"/>
  <c r="K35" i="17"/>
  <c r="K44" i="17"/>
  <c r="K42" i="17"/>
  <c r="K57" i="17"/>
  <c r="K56" i="17"/>
  <c r="K5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K412" i="16"/>
  <c r="R411" i="16"/>
  <c r="AC412" i="16" s="1"/>
  <c r="Q411" i="16"/>
  <c r="Q412" i="16" s="1"/>
  <c r="Q66" i="13" s="1"/>
  <c r="P411" i="16"/>
  <c r="P412" i="16" s="1"/>
  <c r="O411" i="16"/>
  <c r="O412" i="16" s="1"/>
  <c r="O66" i="13" s="1"/>
  <c r="K411" i="16"/>
  <c r="S408" i="16"/>
  <c r="Q408" i="16"/>
  <c r="K408" i="16"/>
  <c r="R407" i="16"/>
  <c r="AF408" i="16" s="1"/>
  <c r="Q407" i="16"/>
  <c r="P407" i="16"/>
  <c r="P408" i="16" s="1"/>
  <c r="O407" i="16"/>
  <c r="O408" i="16" s="1"/>
  <c r="O65" i="13" s="1"/>
  <c r="K407" i="16"/>
  <c r="K404" i="16"/>
  <c r="R403" i="16"/>
  <c r="AL404" i="16" s="1"/>
  <c r="Q403" i="16"/>
  <c r="Q404" i="16" s="1"/>
  <c r="Q64" i="13" s="1"/>
  <c r="P403" i="16"/>
  <c r="P404" i="16" s="1"/>
  <c r="O403" i="16"/>
  <c r="O404" i="16" s="1"/>
  <c r="O64" i="13" s="1"/>
  <c r="K403" i="16"/>
  <c r="K400" i="16"/>
  <c r="R399" i="16"/>
  <c r="Q399" i="16"/>
  <c r="Q400" i="16" s="1"/>
  <c r="Q60" i="13" s="1"/>
  <c r="P399" i="16"/>
  <c r="P400" i="16" s="1"/>
  <c r="O399" i="16"/>
  <c r="O400" i="16" s="1"/>
  <c r="O60" i="13" s="1"/>
  <c r="K399" i="16"/>
  <c r="O396" i="16"/>
  <c r="K396" i="16"/>
  <c r="R395" i="16"/>
  <c r="AI396" i="16" s="1"/>
  <c r="Q395" i="16"/>
  <c r="Q396" i="16" s="1"/>
  <c r="P395" i="16"/>
  <c r="P396" i="16" s="1"/>
  <c r="O395" i="16"/>
  <c r="K395" i="16"/>
  <c r="R392" i="16"/>
  <c r="Q392" i="16"/>
  <c r="P392" i="16"/>
  <c r="O392" i="16"/>
  <c r="K392" i="16"/>
  <c r="K391" i="16"/>
  <c r="K390" i="16"/>
  <c r="K389" i="16"/>
  <c r="K388" i="16"/>
  <c r="K387" i="16"/>
  <c r="K386" i="16"/>
  <c r="R383" i="16"/>
  <c r="S380" i="16" s="1"/>
  <c r="Q383" i="16"/>
  <c r="P383" i="16"/>
  <c r="O383" i="16"/>
  <c r="K383" i="16"/>
  <c r="K382" i="16"/>
  <c r="K381" i="16"/>
  <c r="K380" i="16"/>
  <c r="AL377" i="16"/>
  <c r="AL382" i="16" s="1"/>
  <c r="R377" i="16"/>
  <c r="R391" i="16" s="1"/>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K267" i="16"/>
  <c r="K266" i="16"/>
  <c r="K260" i="16"/>
  <c r="R259" i="16"/>
  <c r="Q259" i="16"/>
  <c r="P259" i="16"/>
  <c r="O259" i="16"/>
  <c r="K259" i="16"/>
  <c r="K256" i="16"/>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P254" i="16" s="1"/>
  <c r="P256" i="16" s="1"/>
  <c r="P260" i="16" s="1"/>
  <c r="O248" i="16"/>
  <c r="K248" i="16"/>
  <c r="K244" i="16"/>
  <c r="K242" i="16"/>
  <c r="K240" i="16"/>
  <c r="K237" i="16"/>
  <c r="K236" i="16"/>
  <c r="K235" i="16"/>
  <c r="K234" i="16"/>
  <c r="K228" i="16"/>
  <c r="R227" i="16"/>
  <c r="Q227" i="16"/>
  <c r="P227" i="16"/>
  <c r="O227" i="16"/>
  <c r="L227" i="16"/>
  <c r="K227" i="16"/>
  <c r="K224" i="16"/>
  <c r="K222" i="16"/>
  <c r="K219" i="16"/>
  <c r="R218" i="16"/>
  <c r="Q218" i="16"/>
  <c r="P218" i="16"/>
  <c r="O218" i="16"/>
  <c r="K218" i="16"/>
  <c r="R217" i="16"/>
  <c r="Q217" i="16"/>
  <c r="P217" i="16"/>
  <c r="O217" i="16"/>
  <c r="K217" i="16"/>
  <c r="R216" i="16"/>
  <c r="R219" i="16" s="1"/>
  <c r="R222" i="16" s="1"/>
  <c r="R224" i="16" s="1"/>
  <c r="R228" i="16" s="1"/>
  <c r="R229" i="16" s="1"/>
  <c r="R231" i="16" s="1"/>
  <c r="R243" i="16" s="1"/>
  <c r="Q216" i="16"/>
  <c r="P216" i="16"/>
  <c r="O216" i="16"/>
  <c r="O219" i="16" s="1"/>
  <c r="O222" i="16" s="1"/>
  <c r="K216" i="16"/>
  <c r="AI212" i="16"/>
  <c r="AH212" i="16"/>
  <c r="AF212" i="16"/>
  <c r="X212" i="16"/>
  <c r="W212" i="16"/>
  <c r="V212" i="16"/>
  <c r="K212" i="16"/>
  <c r="R211" i="16"/>
  <c r="AG212" i="16" s="1"/>
  <c r="Q211" i="16"/>
  <c r="Q212" i="16" s="1"/>
  <c r="P211" i="16"/>
  <c r="P212" i="16" s="1"/>
  <c r="O211" i="16"/>
  <c r="O212" i="16" s="1"/>
  <c r="K211" i="16"/>
  <c r="P208" i="16"/>
  <c r="K208" i="16"/>
  <c r="R207" i="16"/>
  <c r="AF208" i="16" s="1"/>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K190" i="16"/>
  <c r="K189" i="16"/>
  <c r="S188"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Q156" i="16"/>
  <c r="P156" i="16"/>
  <c r="O156" i="16"/>
  <c r="K156" i="16"/>
  <c r="K155" i="16"/>
  <c r="K154" i="16"/>
  <c r="S153" i="16"/>
  <c r="K153" i="16"/>
  <c r="K150" i="16"/>
  <c r="S149" i="16"/>
  <c r="R149" i="16"/>
  <c r="Q149" i="16"/>
  <c r="P149" i="16"/>
  <c r="O149" i="16"/>
  <c r="K149" i="16"/>
  <c r="K148" i="16"/>
  <c r="K146" i="16"/>
  <c r="K137" i="16"/>
  <c r="K135" i="16"/>
  <c r="K133" i="16"/>
  <c r="K127" i="16"/>
  <c r="R126" i="16"/>
  <c r="Q126" i="16"/>
  <c r="P126" i="16"/>
  <c r="O126" i="16"/>
  <c r="K126" i="16"/>
  <c r="K123"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Q267" i="16" s="1"/>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K55" i="16"/>
  <c r="K51"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K28" i="16"/>
  <c r="K24"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5" i="13"/>
  <c r="Q67" i="13"/>
  <c r="P67" i="13"/>
  <c r="P66" i="13"/>
  <c r="P64" i="13"/>
  <c r="P65" i="13"/>
  <c r="P60" i="13"/>
  <c r="Q59" i="13"/>
  <c r="P59" i="13"/>
  <c r="O59" i="13"/>
  <c r="R58" i="13"/>
  <c r="Q58" i="13"/>
  <c r="P58" i="13"/>
  <c r="O58" i="13"/>
  <c r="T208" i="16" l="1"/>
  <c r="AG208" i="16"/>
  <c r="Z212" i="16"/>
  <c r="AJ212" i="16"/>
  <c r="L218" i="16"/>
  <c r="U396" i="16"/>
  <c r="U59" i="13" s="1"/>
  <c r="Y408" i="16"/>
  <c r="U208" i="16"/>
  <c r="AJ208" i="16"/>
  <c r="AA212" i="16"/>
  <c r="AL212" i="16"/>
  <c r="L217" i="16"/>
  <c r="P261" i="16"/>
  <c r="P263" i="16" s="1"/>
  <c r="P275" i="16" s="1"/>
  <c r="AA396" i="16"/>
  <c r="AA408" i="16"/>
  <c r="V208" i="16"/>
  <c r="AK208" i="16"/>
  <c r="R212" i="16"/>
  <c r="AB212" i="16"/>
  <c r="AC396" i="16"/>
  <c r="AG408" i="16"/>
  <c r="Y208" i="16"/>
  <c r="AL208" i="16"/>
  <c r="S212" i="16"/>
  <c r="AD212" i="16"/>
  <c r="W404" i="16"/>
  <c r="AI408" i="16"/>
  <c r="Z208" i="16"/>
  <c r="T212" i="16"/>
  <c r="AE212" i="16"/>
  <c r="Y404" i="16"/>
  <c r="U412" i="16"/>
  <c r="U66" i="13" s="1"/>
  <c r="AB208" i="16"/>
  <c r="Q219" i="16"/>
  <c r="Q222" i="16" s="1"/>
  <c r="Q224" i="16" s="1"/>
  <c r="Q228" i="16" s="1"/>
  <c r="AE404" i="16"/>
  <c r="AA412" i="16"/>
  <c r="AD208" i="16"/>
  <c r="AG404" i="16"/>
  <c r="AK412" i="16"/>
  <c r="AL43" i="17"/>
  <c r="M51" i="17"/>
  <c r="M52" i="17" s="1"/>
  <c r="W32" i="17"/>
  <c r="W43" i="17" s="1"/>
  <c r="X32" i="17"/>
  <c r="X43" i="17" s="1"/>
  <c r="AF32" i="17"/>
  <c r="AF43" i="17" s="1"/>
  <c r="Y32" i="17"/>
  <c r="Y43" i="17" s="1"/>
  <c r="AG32" i="17"/>
  <c r="AG43" i="17" s="1"/>
  <c r="Z32" i="17"/>
  <c r="Z43" i="17" s="1"/>
  <c r="AH32" i="17"/>
  <c r="AH43" i="17" s="1"/>
  <c r="AA32" i="17"/>
  <c r="AA43" i="17" s="1"/>
  <c r="AI32" i="17"/>
  <c r="AI43" i="17" s="1"/>
  <c r="T32" i="17"/>
  <c r="T43" i="17" s="1"/>
  <c r="AB32" i="17"/>
  <c r="AB43" i="17" s="1"/>
  <c r="AJ32" i="17"/>
  <c r="AJ43" i="17" s="1"/>
  <c r="U32" i="17"/>
  <c r="U43" i="17" s="1"/>
  <c r="AC32" i="17"/>
  <c r="AC43" i="17" s="1"/>
  <c r="AK32" i="17"/>
  <c r="AK43" i="17" s="1"/>
  <c r="V32" i="17"/>
  <c r="V43" i="17" s="1"/>
  <c r="AD32" i="17"/>
  <c r="AD43" i="17" s="1"/>
  <c r="AE32" i="17"/>
  <c r="AE43" i="17" s="1"/>
  <c r="L94" i="13"/>
  <c r="L235" i="16"/>
  <c r="M80" i="16"/>
  <c r="L248" i="16"/>
  <c r="O251" i="16"/>
  <c r="O269" i="16"/>
  <c r="L126" i="16"/>
  <c r="P219" i="16"/>
  <c r="L216" i="16"/>
  <c r="Q269" i="16"/>
  <c r="Q272" i="16" s="1"/>
  <c r="Q274" i="16" s="1"/>
  <c r="O68" i="13"/>
  <c r="R269" i="16"/>
  <c r="R272" i="16" s="1"/>
  <c r="R274" i="16" s="1"/>
  <c r="R276" i="16" s="1"/>
  <c r="L32" i="16"/>
  <c r="P268" i="16"/>
  <c r="P269" i="16" s="1"/>
  <c r="P272" i="16" s="1"/>
  <c r="P274" i="16" s="1"/>
  <c r="P276" i="16" s="1"/>
  <c r="M84" i="16"/>
  <c r="AG198" i="16"/>
  <c r="Y198" i="16"/>
  <c r="AF198" i="16"/>
  <c r="X198" i="16"/>
  <c r="AE198" i="16"/>
  <c r="W198" i="16"/>
  <c r="AL198" i="16"/>
  <c r="AD198" i="16"/>
  <c r="V198" i="16"/>
  <c r="AK198" i="16"/>
  <c r="AC198" i="16"/>
  <c r="U198" i="16"/>
  <c r="AI198" i="16"/>
  <c r="AA198" i="16"/>
  <c r="S198" i="16"/>
  <c r="AJ198"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AD66" i="13" s="1"/>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T64" i="13" s="1"/>
  <c r="AB404" i="16"/>
  <c r="AJ404" i="16"/>
  <c r="V408" i="16"/>
  <c r="V65" i="13" s="1"/>
  <c r="AD408" i="16"/>
  <c r="AL408" i="16"/>
  <c r="AL65" i="13" s="1"/>
  <c r="U404" i="16"/>
  <c r="AC404" i="16"/>
  <c r="AK404" i="16"/>
  <c r="AK64" i="13" s="1"/>
  <c r="W408" i="16"/>
  <c r="AE408" i="16"/>
  <c r="AE65" i="13" s="1"/>
  <c r="V404" i="16"/>
  <c r="AD404" i="16"/>
  <c r="AD64" i="13" s="1"/>
  <c r="X408" i="16"/>
  <c r="X65" i="13" s="1"/>
  <c r="P68" i="13"/>
  <c r="Q68" i="13"/>
  <c r="R66" i="13"/>
  <c r="AJ66" i="13"/>
  <c r="R67" i="13"/>
  <c r="AG66" i="13"/>
  <c r="S66" i="13"/>
  <c r="T66" i="13"/>
  <c r="V66" i="13"/>
  <c r="AL66" i="13"/>
  <c r="W66" i="13"/>
  <c r="AK66"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M56" i="17" l="1"/>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L198" i="16"/>
  <c r="Q276"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S85" i="13" l="1"/>
  <c r="S98" i="13"/>
  <c r="O274" i="16"/>
  <c r="S204" i="16"/>
  <c r="T201" i="16" s="1"/>
  <c r="O229" i="16"/>
  <c r="S268" i="16"/>
  <c r="L268" i="16" s="1"/>
  <c r="L85" i="16"/>
  <c r="S267" i="16"/>
  <c r="L267" i="16" s="1"/>
  <c r="L81"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68" i="14"/>
  <c r="Q68" i="14"/>
  <c r="P68" i="14"/>
  <c r="O68"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45" i="14"/>
  <c r="K239" i="14"/>
  <c r="K232" i="14"/>
  <c r="K226" i="14"/>
  <c r="R32" i="13"/>
  <c r="Q32" i="13"/>
  <c r="P32" i="13"/>
  <c r="O32" i="13"/>
  <c r="R31" i="13"/>
  <c r="Q31" i="13"/>
  <c r="P31" i="13"/>
  <c r="O31" i="13"/>
  <c r="R30" i="13"/>
  <c r="Q30" i="13"/>
  <c r="P30" i="13"/>
  <c r="O30" i="13"/>
  <c r="O231" i="16" l="1"/>
  <c r="O243" i="16" s="1"/>
  <c r="T203" i="16"/>
  <c r="L256" i="16"/>
  <c r="O260" i="16"/>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85" i="13" l="1"/>
  <c r="P229" i="16"/>
  <c r="L228" i="16"/>
  <c r="L260" i="16"/>
  <c r="O261" i="16"/>
  <c r="T204" i="16"/>
  <c r="U201" i="16" s="1"/>
  <c r="AC32" i="13"/>
  <c r="AK31" i="13"/>
  <c r="S48" i="13"/>
  <c r="U203" i="16" l="1"/>
  <c r="O263" i="16"/>
  <c r="O275" i="16" s="1"/>
  <c r="O276" i="16" s="1"/>
  <c r="M262" i="16"/>
  <c r="P231" i="16"/>
  <c r="P243"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U204" i="16" l="1"/>
  <c r="V201" i="16" s="1"/>
  <c r="U85" i="13"/>
  <c r="V203" i="16"/>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V204" i="16" l="1"/>
  <c r="W201" i="16" s="1"/>
  <c r="V85" i="13"/>
  <c r="W203" i="16"/>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Q397" i="15"/>
  <c r="R397" i="15"/>
  <c r="O397" i="15"/>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28" i="16" s="1"/>
  <c r="O234" i="16" s="1"/>
  <c r="O237" i="16" s="1"/>
  <c r="O240" i="16" s="1"/>
  <c r="O242" i="16" s="1"/>
  <c r="O244" i="16" s="1"/>
  <c r="P128" i="15"/>
  <c r="P24" i="16" s="1"/>
  <c r="Q128" i="15"/>
  <c r="Q24" i="16" s="1"/>
  <c r="R128" i="15"/>
  <c r="R24" i="16" s="1"/>
  <c r="Q162" i="15"/>
  <c r="Q28" i="16" s="1"/>
  <c r="Q234" i="16" s="1"/>
  <c r="Q237" i="16" s="1"/>
  <c r="Q240" i="16" s="1"/>
  <c r="Q242" i="16" s="1"/>
  <c r="Q244" i="16" s="1"/>
  <c r="P162" i="15"/>
  <c r="P28" i="16" s="1"/>
  <c r="P234" i="16" s="1"/>
  <c r="P237" i="16" s="1"/>
  <c r="P240" i="16" s="1"/>
  <c r="P242" i="16" s="1"/>
  <c r="P244" i="16" s="1"/>
  <c r="R162" i="15"/>
  <c r="R28" i="16" s="1"/>
  <c r="R234" i="16" s="1"/>
  <c r="R237" i="16" s="1"/>
  <c r="R240" i="16" s="1"/>
  <c r="R242" i="16" s="1"/>
  <c r="R244" i="16" s="1"/>
  <c r="O128" i="15"/>
  <c r="O24" i="16" s="1"/>
  <c r="O55" i="16" l="1"/>
  <c r="O27" i="13" s="1"/>
  <c r="W204" i="16"/>
  <c r="X201" i="16" s="1"/>
  <c r="W85" i="13"/>
  <c r="R55" i="16"/>
  <c r="R27" i="13" s="1"/>
  <c r="Q27" i="13"/>
  <c r="Q55" i="16"/>
  <c r="P55" i="16"/>
  <c r="P27" i="13" s="1"/>
  <c r="X203" i="16"/>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X204" i="16" l="1"/>
  <c r="Y201" i="16" s="1"/>
  <c r="X85" i="13"/>
  <c r="Y203" i="16"/>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20" i="16" s="1"/>
  <c r="P132" i="15"/>
  <c r="P144" i="15" s="1"/>
  <c r="Q64" i="15"/>
  <c r="Q20" i="16" s="1"/>
  <c r="Q132" i="15"/>
  <c r="Q144" i="15" s="1"/>
  <c r="R64" i="15"/>
  <c r="R20" i="16" s="1"/>
  <c r="R132" i="15"/>
  <c r="R144" i="15" s="1"/>
  <c r="O64" i="15"/>
  <c r="O20" i="16" s="1"/>
  <c r="Y204" i="16" l="1"/>
  <c r="Z201" i="16" s="1"/>
  <c r="Y85" i="13"/>
  <c r="Z203" i="16"/>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Q121" i="16" l="1"/>
  <c r="Q123" i="16" s="1"/>
  <c r="Q127" i="16" s="1"/>
  <c r="Q128" i="16" s="1"/>
  <c r="Q130" i="16" s="1"/>
  <c r="Q136" i="16" s="1"/>
  <c r="Q29" i="14"/>
  <c r="Q33" i="14" s="1"/>
  <c r="Q37" i="14" s="1"/>
  <c r="Q39" i="14" s="1"/>
  <c r="R121" i="16"/>
  <c r="R123" i="16" s="1"/>
  <c r="R127" i="16" s="1"/>
  <c r="R128" i="16" s="1"/>
  <c r="R130" i="16" s="1"/>
  <c r="R136" i="16" s="1"/>
  <c r="R29" i="14"/>
  <c r="R33" i="14" s="1"/>
  <c r="R37" i="14" s="1"/>
  <c r="R39" i="14" s="1"/>
  <c r="Z204" i="16"/>
  <c r="AA201" i="16" s="1"/>
  <c r="Z85" i="13"/>
  <c r="O121" i="16"/>
  <c r="O29" i="14"/>
  <c r="O33" i="14" s="1"/>
  <c r="O37" i="14" s="1"/>
  <c r="O39" i="14" s="1"/>
  <c r="P121" i="16"/>
  <c r="P123" i="16" s="1"/>
  <c r="P127" i="16" s="1"/>
  <c r="P128" i="16" s="1"/>
  <c r="P130" i="16" s="1"/>
  <c r="P136" i="16" s="1"/>
  <c r="P29" i="14"/>
  <c r="P33" i="14" s="1"/>
  <c r="P37" i="14" s="1"/>
  <c r="P39" i="14" s="1"/>
  <c r="AA203" i="16"/>
  <c r="Q146" i="16"/>
  <c r="Q133" i="16"/>
  <c r="Q135" i="16" s="1"/>
  <c r="Q137" i="16" s="1"/>
  <c r="O146" i="16"/>
  <c r="O133" i="16"/>
  <c r="P133" i="16"/>
  <c r="P135" i="16" s="1"/>
  <c r="P137" i="16" s="1"/>
  <c r="P146" i="16"/>
  <c r="R146" i="16"/>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L121" i="16" l="1"/>
  <c r="O123" i="16"/>
  <c r="AA204" i="16"/>
  <c r="AB201" i="16" s="1"/>
  <c r="AA85" i="13"/>
  <c r="R61" i="13"/>
  <c r="R44" i="13"/>
  <c r="P44" i="13"/>
  <c r="Q44" i="13"/>
  <c r="AB203" i="16"/>
  <c r="O135" i="16"/>
  <c r="O61" i="13"/>
  <c r="O72" i="13" s="1"/>
  <c r="Q61" i="13"/>
  <c r="Q72" i="13" s="1"/>
  <c r="P61" i="13"/>
  <c r="P72" i="13" s="1"/>
  <c r="AB193" i="15"/>
  <c r="AB227" i="15" s="1"/>
  <c r="AB255" i="15" s="1"/>
  <c r="AA211" i="15"/>
  <c r="Y269" i="15"/>
  <c r="Y240" i="15"/>
  <c r="Y268" i="15" s="1"/>
  <c r="AA192" i="15"/>
  <c r="AA226" i="15" s="1"/>
  <c r="AA254" i="15" s="1"/>
  <c r="Z210" i="15"/>
  <c r="Z241" i="15"/>
  <c r="Z269" i="15" s="1"/>
  <c r="AB204" i="16" l="1"/>
  <c r="AC201" i="16" s="1"/>
  <c r="AB85" i="13"/>
  <c r="O127" i="16"/>
  <c r="L123" i="16"/>
  <c r="R72" i="13"/>
  <c r="P51" i="13"/>
  <c r="Q51" i="13"/>
  <c r="R51" i="13"/>
  <c r="AC203"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C204" i="16" l="1"/>
  <c r="AD201" i="16" s="1"/>
  <c r="AC85" i="13"/>
  <c r="L127" i="16"/>
  <c r="O128" i="16"/>
  <c r="R71" i="13"/>
  <c r="Q71" i="13"/>
  <c r="P71" i="13"/>
  <c r="AD203" i="16"/>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130" i="16" l="1"/>
  <c r="O136" i="16" s="1"/>
  <c r="O137" i="16" s="1"/>
  <c r="O44" i="13" s="1"/>
  <c r="O51" i="13" s="1"/>
  <c r="M129" i="16"/>
  <c r="AD204" i="16"/>
  <c r="AE201" i="16" s="1"/>
  <c r="AD85" i="13"/>
  <c r="P73" i="13"/>
  <c r="Q73" i="13"/>
  <c r="R73" i="13"/>
  <c r="O71" i="13"/>
  <c r="AE203" i="16"/>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AE204" i="16" l="1"/>
  <c r="AF201" i="16" s="1"/>
  <c r="AE85" i="13"/>
  <c r="W130" i="16"/>
  <c r="W136" i="16" s="1"/>
  <c r="Y130" i="16"/>
  <c r="Y136" i="16" s="1"/>
  <c r="X130" i="16"/>
  <c r="X136" i="16" s="1"/>
  <c r="AL130" i="16"/>
  <c r="AL136" i="16" s="1"/>
  <c r="AK130" i="16"/>
  <c r="AK136" i="16" s="1"/>
  <c r="AA130" i="16"/>
  <c r="AA136" i="16" s="1"/>
  <c r="AD130" i="16"/>
  <c r="AD136" i="16" s="1"/>
  <c r="U130" i="16"/>
  <c r="U136" i="16" s="1"/>
  <c r="Z130" i="16"/>
  <c r="Z136" i="16" s="1"/>
  <c r="V130" i="16"/>
  <c r="V136" i="16" s="1"/>
  <c r="AI130" i="16"/>
  <c r="AI136" i="16" s="1"/>
  <c r="AJ130" i="16"/>
  <c r="AJ136" i="16" s="1"/>
  <c r="S130" i="16"/>
  <c r="S136" i="16" s="1"/>
  <c r="AB130" i="16"/>
  <c r="AB136" i="16" s="1"/>
  <c r="AH130" i="16"/>
  <c r="AH136" i="16" s="1"/>
  <c r="M142" i="16"/>
  <c r="M143" i="16" s="1"/>
  <c r="M147" i="16" s="1"/>
  <c r="T130" i="16"/>
  <c r="T136" i="16" s="1"/>
  <c r="AF130" i="16"/>
  <c r="AF136" i="16" s="1"/>
  <c r="AE130" i="16"/>
  <c r="AE136" i="16" s="1"/>
  <c r="AG130" i="16"/>
  <c r="AG136" i="16" s="1"/>
  <c r="AC130" i="16"/>
  <c r="AC136" i="16" s="1"/>
  <c r="O73" i="13"/>
  <c r="AF203" i="16"/>
  <c r="AC269" i="15"/>
  <c r="AC240" i="15"/>
  <c r="AC268" i="15" s="1"/>
  <c r="AD241" i="15"/>
  <c r="AD269" i="15" s="1"/>
  <c r="AF193" i="15"/>
  <c r="AF227" i="15" s="1"/>
  <c r="AF255" i="15" s="1"/>
  <c r="AE211" i="15"/>
  <c r="AE192" i="15"/>
  <c r="AE226" i="15" s="1"/>
  <c r="AE254" i="15" s="1"/>
  <c r="AD210" i="15"/>
  <c r="L119" i="14"/>
  <c r="L121" i="14"/>
  <c r="L112" i="14"/>
  <c r="L132" i="14"/>
  <c r="L93" i="14"/>
  <c r="L98" i="14"/>
  <c r="L108" i="14"/>
  <c r="Q148" i="16" l="1"/>
  <c r="Q150" i="16" s="1"/>
  <c r="O148" i="16"/>
  <c r="O150" i="16" s="1"/>
  <c r="P148" i="16"/>
  <c r="P150" i="16" s="1"/>
  <c r="R148" i="16"/>
  <c r="R150" i="16" s="1"/>
  <c r="AF204" i="16"/>
  <c r="AG201" i="16" s="1"/>
  <c r="AF85" i="13"/>
  <c r="AG203" i="16"/>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G204" i="16" l="1"/>
  <c r="AH201" i="16" s="1"/>
  <c r="AG85" i="13"/>
  <c r="AH203" i="16"/>
  <c r="AH193" i="15"/>
  <c r="AH227" i="15" s="1"/>
  <c r="AH255" i="15" s="1"/>
  <c r="AG211" i="15"/>
  <c r="AF241" i="15"/>
  <c r="AF269" i="15" s="1"/>
  <c r="AE240" i="15"/>
  <c r="AE268" i="15" s="1"/>
  <c r="AG192" i="15"/>
  <c r="AG226" i="15" s="1"/>
  <c r="AG254" i="15" s="1"/>
  <c r="AF210" i="15"/>
  <c r="L131" i="14"/>
  <c r="L128" i="14"/>
  <c r="L135" i="14"/>
  <c r="S21" i="10"/>
  <c r="S18" i="10" s="1"/>
  <c r="S17" i="10" s="1"/>
  <c r="A3" i="10"/>
  <c r="AH204" i="16" l="1"/>
  <c r="AI201" i="16" s="1"/>
  <c r="AH85" i="13"/>
  <c r="AI203" i="16"/>
  <c r="AF240" i="15"/>
  <c r="AF268" i="15" s="1"/>
  <c r="AH192" i="15"/>
  <c r="AH226" i="15" s="1"/>
  <c r="AH254" i="15" s="1"/>
  <c r="AG210" i="15"/>
  <c r="AG241" i="15"/>
  <c r="AG269" i="15" s="1"/>
  <c r="AI193" i="15"/>
  <c r="AI227" i="15" s="1"/>
  <c r="AI255" i="15" s="1"/>
  <c r="AH211" i="15"/>
  <c r="J3" i="10"/>
  <c r="J3" i="3"/>
  <c r="AI204" i="16" l="1"/>
  <c r="AJ201" i="16" s="1"/>
  <c r="AI85" i="13"/>
  <c r="AJ203" i="16"/>
  <c r="AJ193" i="15"/>
  <c r="AJ227" i="15" s="1"/>
  <c r="AJ255" i="15" s="1"/>
  <c r="AI211" i="15"/>
  <c r="AG240" i="15"/>
  <c r="AG268" i="15" s="1"/>
  <c r="AH241" i="15"/>
  <c r="AH269" i="15" s="1"/>
  <c r="AI192" i="15"/>
  <c r="AI226" i="15" s="1"/>
  <c r="AI254" i="15" s="1"/>
  <c r="AH210" i="15"/>
  <c r="L118" i="14"/>
  <c r="AJ204" i="16" l="1"/>
  <c r="AK201" i="16" s="1"/>
  <c r="AJ85" i="13"/>
  <c r="AK203" i="16"/>
  <c r="AJ192" i="15"/>
  <c r="AJ226" i="15" s="1"/>
  <c r="AJ254" i="15" s="1"/>
  <c r="AI210" i="15"/>
  <c r="AI241" i="15"/>
  <c r="AI269" i="15" s="1"/>
  <c r="AH240" i="15"/>
  <c r="AH268" i="15" s="1"/>
  <c r="AK193" i="15"/>
  <c r="AK227" i="15" s="1"/>
  <c r="AK255" i="15" s="1"/>
  <c r="AJ211" i="15"/>
  <c r="L22" i="14"/>
  <c r="L124" i="14"/>
  <c r="AK204" i="16" l="1"/>
  <c r="AL201" i="16" s="1"/>
  <c r="AK85" i="13"/>
  <c r="AL203" i="16"/>
  <c r="AI240" i="15"/>
  <c r="AI268" i="15" s="1"/>
  <c r="AJ241" i="15"/>
  <c r="AJ269" i="15" s="1"/>
  <c r="AL193" i="15"/>
  <c r="AK211" i="15"/>
  <c r="AK192" i="15"/>
  <c r="AK226" i="15" s="1"/>
  <c r="AK254" i="15" s="1"/>
  <c r="AJ210" i="15"/>
  <c r="G4" i="6"/>
  <c r="G7" i="6"/>
  <c r="A3" i="7"/>
  <c r="A2" i="7"/>
  <c r="A1" i="7"/>
  <c r="L203" i="16" l="1"/>
  <c r="L40" i="17"/>
  <c r="AL85" i="13"/>
  <c r="L85" i="13" s="1"/>
  <c r="AL204" i="16"/>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9" s="1"/>
  <c r="A14" i="17" l="1"/>
  <c r="A14" i="18"/>
  <c r="A14" i="15"/>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9" s="1"/>
  <c r="A2" i="3"/>
  <c r="A3" i="3"/>
  <c r="O6" i="17" l="1"/>
  <c r="O6" i="18"/>
  <c r="O6" i="15"/>
  <c r="N7" i="15" s="1"/>
  <c r="N6" i="15" s="1"/>
  <c r="O6" i="16"/>
  <c r="O6" i="13"/>
  <c r="O6" i="14"/>
  <c r="O47" i="3"/>
  <c r="O7" i="19"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7" l="1"/>
  <c r="O7" i="18"/>
  <c r="O7" i="15"/>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9" s="1"/>
  <c r="O7" i="14"/>
  <c r="O50" i="3"/>
  <c r="O9" i="19" s="1"/>
  <c r="O7" i="13"/>
  <c r="O326" i="16" s="1"/>
  <c r="P46" i="3"/>
  <c r="P6" i="19" s="1"/>
  <c r="O53" i="3"/>
  <c r="O4" i="19"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6" i="17" l="1"/>
  <c r="P6" i="18"/>
  <c r="O9" i="17"/>
  <c r="O9" i="18"/>
  <c r="O4" i="17"/>
  <c r="O4" i="18"/>
  <c r="O10" i="17"/>
  <c r="O10" i="18"/>
  <c r="O416" i="15"/>
  <c r="P187" i="15"/>
  <c r="P221" i="15" s="1"/>
  <c r="P249" i="15" s="1"/>
  <c r="O424" i="15"/>
  <c r="O417" i="15"/>
  <c r="O425" i="15"/>
  <c r="O418" i="15"/>
  <c r="O363" i="15"/>
  <c r="O426" i="15"/>
  <c r="O422" i="15"/>
  <c r="P47" i="3"/>
  <c r="P7" i="19" s="1"/>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9" s="1"/>
  <c r="P50" i="3"/>
  <c r="P9" i="19" s="1"/>
  <c r="O101" i="3"/>
  <c r="S116" i="3"/>
  <c r="S115" i="3"/>
  <c r="S117" i="3"/>
  <c r="R117" i="3"/>
  <c r="R116" i="3"/>
  <c r="R115" i="3"/>
  <c r="P96" i="3"/>
  <c r="Q83" i="3"/>
  <c r="Q91" i="3"/>
  <c r="Q92" i="3"/>
  <c r="P57" i="3"/>
  <c r="P60" i="3" s="1"/>
  <c r="P51" i="3"/>
  <c r="P10" i="19"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9" s="1"/>
  <c r="P49" i="3"/>
  <c r="Q46" i="3"/>
  <c r="Q6" i="19" s="1"/>
  <c r="P207" i="15" l="1"/>
  <c r="Q189" i="15"/>
  <c r="Q223" i="15" s="1"/>
  <c r="Q251" i="15" s="1"/>
  <c r="O5" i="17"/>
  <c r="O5" i="18"/>
  <c r="P10" i="17"/>
  <c r="P10" i="18"/>
  <c r="O428" i="15"/>
  <c r="O185" i="16" s="1"/>
  <c r="Q6" i="17"/>
  <c r="Q6" i="18"/>
  <c r="P4" i="17"/>
  <c r="P4" i="18"/>
  <c r="P7" i="17"/>
  <c r="P7" i="18"/>
  <c r="P9" i="17"/>
  <c r="P9" i="18"/>
  <c r="O61" i="16"/>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P234" i="15"/>
  <c r="R186" i="15"/>
  <c r="R220" i="15" s="1"/>
  <c r="R248" i="15" s="1"/>
  <c r="Q204" i="15"/>
  <c r="R191" i="15"/>
  <c r="R225" i="15" s="1"/>
  <c r="R253" i="15" s="1"/>
  <c r="Q209" i="15"/>
  <c r="P235" i="15"/>
  <c r="R187" i="15"/>
  <c r="R221" i="15" s="1"/>
  <c r="R249" i="15" s="1"/>
  <c r="Q205" i="15"/>
  <c r="R184" i="15"/>
  <c r="R218" i="15" s="1"/>
  <c r="R246" i="15" s="1"/>
  <c r="Q202" i="15"/>
  <c r="O270" i="15"/>
  <c r="O47" i="16" s="1"/>
  <c r="O176" i="15"/>
  <c r="O173" i="15"/>
  <c r="O65" i="16" s="1"/>
  <c r="P95" i="15"/>
  <c r="P171" i="15" s="1"/>
  <c r="P47" i="15"/>
  <c r="P166" i="15" s="1"/>
  <c r="P168" i="15" s="1"/>
  <c r="P60" i="16" s="1"/>
  <c r="P61" i="16" s="1"/>
  <c r="P10" i="14"/>
  <c r="P9" i="14"/>
  <c r="P9" i="13"/>
  <c r="P10" i="13"/>
  <c r="O5" i="13"/>
  <c r="O5" i="14"/>
  <c r="Q6" i="13"/>
  <c r="Q6" i="14"/>
  <c r="P4" i="13"/>
  <c r="P4" i="14"/>
  <c r="P52" i="3"/>
  <c r="P5" i="19"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9" s="1"/>
  <c r="Q203" i="15" l="1"/>
  <c r="P5" i="17"/>
  <c r="P5" i="18"/>
  <c r="Q7" i="17"/>
  <c r="Q7" i="18"/>
  <c r="R185" i="15"/>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P428" i="15"/>
  <c r="P185" i="16" s="1"/>
  <c r="P5" i="15"/>
  <c r="P5" i="16"/>
  <c r="Q7" i="15"/>
  <c r="Q304" i="15" s="1"/>
  <c r="Q7" i="16"/>
  <c r="Q206" i="15"/>
  <c r="R182" i="15"/>
  <c r="R216" i="15" s="1"/>
  <c r="R244" i="15" s="1"/>
  <c r="R188" i="15"/>
  <c r="R222" i="15" s="1"/>
  <c r="R250" i="15" s="1"/>
  <c r="Q208" i="15"/>
  <c r="Q238" i="15" s="1"/>
  <c r="R190" i="15"/>
  <c r="R224" i="15" s="1"/>
  <c r="R252" i="15" s="1"/>
  <c r="Q201" i="15"/>
  <c r="Q231" i="15" s="1"/>
  <c r="R183" i="15"/>
  <c r="R217" i="15" s="1"/>
  <c r="R245" i="15" s="1"/>
  <c r="Q200" i="15"/>
  <c r="Q230" i="15" s="1"/>
  <c r="Q363" i="15"/>
  <c r="Q290" i="15"/>
  <c r="Q318" i="15" s="1"/>
  <c r="Q332" i="15" s="1"/>
  <c r="Q292" i="15"/>
  <c r="P343" i="15"/>
  <c r="P51" i="16" s="1"/>
  <c r="Q309" i="15"/>
  <c r="Q307" i="15"/>
  <c r="Q312" i="15"/>
  <c r="Q314" i="15"/>
  <c r="Q293" i="15"/>
  <c r="Q296" i="15"/>
  <c r="Q306" i="15"/>
  <c r="Q303" i="15"/>
  <c r="Q297" i="15"/>
  <c r="Q299" i="15"/>
  <c r="Q294" i="15"/>
  <c r="Q311" i="15"/>
  <c r="Q310" i="15"/>
  <c r="Q291" i="15"/>
  <c r="Q305" i="15"/>
  <c r="Q289" i="15"/>
  <c r="Q308" i="15"/>
  <c r="Q313" i="15"/>
  <c r="Q298" i="15"/>
  <c r="Q300" i="15"/>
  <c r="Q295" i="15"/>
  <c r="O25" i="13"/>
  <c r="Q235" i="15"/>
  <c r="S185" i="15"/>
  <c r="S219" i="15" s="1"/>
  <c r="S247" i="15" s="1"/>
  <c r="R203" i="15"/>
  <c r="S187" i="15"/>
  <c r="S221" i="15" s="1"/>
  <c r="S249" i="15" s="1"/>
  <c r="R205" i="15"/>
  <c r="Q239" i="15"/>
  <c r="S191" i="15"/>
  <c r="S225" i="15" s="1"/>
  <c r="S253" i="15" s="1"/>
  <c r="R209" i="15"/>
  <c r="Q234" i="15"/>
  <c r="R200" i="15"/>
  <c r="P270" i="15"/>
  <c r="S186" i="15"/>
  <c r="S220" i="15" s="1"/>
  <c r="S248" i="15" s="1"/>
  <c r="R204" i="15"/>
  <c r="Q237" i="15"/>
  <c r="Q232" i="15"/>
  <c r="Q236"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 i="19" s="1"/>
  <c r="Q96" i="3"/>
  <c r="P101" i="3"/>
  <c r="S91" i="3"/>
  <c r="S92" i="3"/>
  <c r="U116" i="3"/>
  <c r="U115" i="3"/>
  <c r="U117" i="3"/>
  <c r="Q51" i="3"/>
  <c r="Q10" i="19"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9" s="1"/>
  <c r="Q53" i="3"/>
  <c r="Q4" i="19" s="1"/>
  <c r="Q417" i="15" l="1"/>
  <c r="Q427" i="15"/>
  <c r="Q324" i="15"/>
  <c r="Q418" i="15"/>
  <c r="P47" i="16"/>
  <c r="P25" i="13" s="1"/>
  <c r="Q10" i="17"/>
  <c r="Q10" i="18"/>
  <c r="Q9" i="17"/>
  <c r="Q9" i="18"/>
  <c r="Q425" i="15"/>
  <c r="Q4" i="17"/>
  <c r="Q4" i="18"/>
  <c r="R6" i="17"/>
  <c r="R6" i="18"/>
  <c r="P26" i="13"/>
  <c r="P92" i="16"/>
  <c r="P65" i="17"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T189" i="15"/>
  <c r="T223" i="15" s="1"/>
  <c r="T251" i="15" s="1"/>
  <c r="S207" i="15"/>
  <c r="T186" i="15"/>
  <c r="T220" i="15" s="1"/>
  <c r="T248" i="15" s="1"/>
  <c r="S204" i="15"/>
  <c r="R239" i="15"/>
  <c r="T191" i="15"/>
  <c r="T225" i="15" s="1"/>
  <c r="T253" i="15" s="1"/>
  <c r="S209" i="15"/>
  <c r="R236" i="15"/>
  <c r="R230" i="15"/>
  <c r="R235"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5" i="19"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9" s="1"/>
  <c r="P29" i="13" l="1"/>
  <c r="S206" i="15"/>
  <c r="T188" i="15"/>
  <c r="T222" i="15" s="1"/>
  <c r="T250" i="15" s="1"/>
  <c r="Q47" i="16"/>
  <c r="Q25" i="13" s="1"/>
  <c r="Q5" i="17"/>
  <c r="Q5" i="18"/>
  <c r="R7" i="17"/>
  <c r="R7" i="18"/>
  <c r="O173" i="16"/>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21" i="15"/>
  <c r="R422" i="15"/>
  <c r="R423" i="15"/>
  <c r="R416" i="15"/>
  <c r="R426" i="15"/>
  <c r="R418" i="15"/>
  <c r="S201" i="15"/>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9" s="1"/>
  <c r="R96" i="3"/>
  <c r="Q101" i="3"/>
  <c r="W115" i="3"/>
  <c r="W117" i="3"/>
  <c r="W116" i="3"/>
  <c r="U92" i="3"/>
  <c r="U91" i="3"/>
  <c r="R57" i="3"/>
  <c r="R61" i="3" s="1"/>
  <c r="R51" i="3"/>
  <c r="R10" i="19" s="1"/>
  <c r="V65" i="3"/>
  <c r="W68" i="3"/>
  <c r="W70" i="3" s="1"/>
  <c r="X113" i="3"/>
  <c r="V89" i="3"/>
  <c r="U83" i="3"/>
  <c r="R74" i="3"/>
  <c r="V88" i="3"/>
  <c r="V82" i="3" s="1"/>
  <c r="U111" i="3"/>
  <c r="U104" i="3" s="1"/>
  <c r="AA48" i="3"/>
  <c r="V109" i="3"/>
  <c r="V112" i="3" s="1"/>
  <c r="V105" i="3" s="1"/>
  <c r="W97" i="3"/>
  <c r="V107" i="3"/>
  <c r="V108" i="3"/>
  <c r="W85" i="3"/>
  <c r="X75" i="3"/>
  <c r="W86" i="3"/>
  <c r="Y67" i="3"/>
  <c r="Z58" i="3"/>
  <c r="S46" i="3"/>
  <c r="S6" i="19" s="1"/>
  <c r="R49" i="3"/>
  <c r="R53" i="3"/>
  <c r="R4" i="19" s="1"/>
  <c r="R47" i="16" l="1"/>
  <c r="R25" i="13" s="1"/>
  <c r="R10" i="17"/>
  <c r="R10" i="18"/>
  <c r="R9" i="17"/>
  <c r="R9" i="18"/>
  <c r="R4" i="17"/>
  <c r="R4" i="18"/>
  <c r="R420" i="15"/>
  <c r="S6" i="17"/>
  <c r="S6" i="18"/>
  <c r="R419" i="15"/>
  <c r="P37" i="13"/>
  <c r="P64" i="17" s="1"/>
  <c r="P67" i="17" s="1"/>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5" i="19" s="1"/>
  <c r="R100" i="3"/>
  <c r="R98" i="3"/>
  <c r="R99" i="3"/>
  <c r="R59" i="3"/>
  <c r="S73" i="3"/>
  <c r="S74" i="3" s="1"/>
  <c r="R77" i="3"/>
  <c r="X115" i="3"/>
  <c r="X117" i="3"/>
  <c r="X116" i="3"/>
  <c r="S56" i="3"/>
  <c r="R60" i="3"/>
  <c r="R62" i="3" s="1"/>
  <c r="R78" i="3"/>
  <c r="V92" i="3"/>
  <c r="V91" i="3"/>
  <c r="W65" i="3"/>
  <c r="X68" i="3"/>
  <c r="X70" i="3" s="1"/>
  <c r="V83" i="3"/>
  <c r="W89" i="3"/>
  <c r="Y113" i="3"/>
  <c r="V111" i="3"/>
  <c r="V104" i="3" s="1"/>
  <c r="AB48" i="3"/>
  <c r="W88" i="3"/>
  <c r="W82" i="3" s="1"/>
  <c r="X85" i="3"/>
  <c r="X86" i="3"/>
  <c r="Y75" i="3"/>
  <c r="Z67" i="3"/>
  <c r="AA58" i="3"/>
  <c r="X97" i="3"/>
  <c r="W109" i="3"/>
  <c r="W112" i="3" s="1"/>
  <c r="W105" i="3" s="1"/>
  <c r="W108" i="3"/>
  <c r="W107" i="3"/>
  <c r="S47" i="3"/>
  <c r="S7" i="19" s="1"/>
  <c r="R76" i="3"/>
  <c r="S7" i="17" l="1"/>
  <c r="S7" i="18"/>
  <c r="R5" i="17"/>
  <c r="R5" i="18"/>
  <c r="Q347" i="16"/>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Q65" i="17" s="1"/>
  <c r="R320" i="16"/>
  <c r="R321" i="16"/>
  <c r="R5" i="15"/>
  <c r="R5" i="16"/>
  <c r="S25" i="13"/>
  <c r="S7" i="15"/>
  <c r="S289" i="15" s="1"/>
  <c r="S7" i="16"/>
  <c r="R349" i="15"/>
  <c r="R371" i="15" s="1"/>
  <c r="R348" i="15"/>
  <c r="R370" i="15" s="1"/>
  <c r="R350" i="15"/>
  <c r="R372" i="15" s="1"/>
  <c r="R343" i="15"/>
  <c r="R51" i="16" s="1"/>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Q178" i="15"/>
  <c r="S88" i="15"/>
  <c r="S91" i="15"/>
  <c r="S85" i="15"/>
  <c r="S41" i="15"/>
  <c r="S58" i="15" s="1"/>
  <c r="S138" i="15" s="1"/>
  <c r="S156" i="15" s="1"/>
  <c r="S45" i="15"/>
  <c r="S40" i="15"/>
  <c r="R5" i="13"/>
  <c r="R5" i="14"/>
  <c r="S7" i="13"/>
  <c r="S7" i="14"/>
  <c r="R101" i="3"/>
  <c r="S50" i="3"/>
  <c r="S9" i="19" s="1"/>
  <c r="S99" i="3"/>
  <c r="S76" i="3"/>
  <c r="S77" i="3"/>
  <c r="Y117" i="3"/>
  <c r="Y116" i="3"/>
  <c r="Y115" i="3"/>
  <c r="R79" i="3"/>
  <c r="S57" i="3"/>
  <c r="W92" i="3"/>
  <c r="W91" i="3"/>
  <c r="S78" i="3"/>
  <c r="S100" i="3"/>
  <c r="S51" i="3"/>
  <c r="S10" i="19"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9" s="1"/>
  <c r="S49" i="3"/>
  <c r="T46" i="3"/>
  <c r="T6" i="19" s="1"/>
  <c r="S299" i="15" l="1"/>
  <c r="S42" i="15"/>
  <c r="S59" i="15" s="1"/>
  <c r="S139" i="15" s="1"/>
  <c r="S157" i="15" s="1"/>
  <c r="S35" i="15"/>
  <c r="S94" i="15"/>
  <c r="S167" i="15"/>
  <c r="S303" i="15"/>
  <c r="S420" i="15"/>
  <c r="S9" i="17"/>
  <c r="S9" i="18"/>
  <c r="S46" i="15"/>
  <c r="S38" i="15"/>
  <c r="T55" i="15" s="1"/>
  <c r="T135" i="15" s="1"/>
  <c r="T153" i="15" s="1"/>
  <c r="S89" i="15"/>
  <c r="S172" i="15"/>
  <c r="S306" i="15"/>
  <c r="S4" i="17"/>
  <c r="S4" i="18"/>
  <c r="S298" i="15"/>
  <c r="S43" i="15"/>
  <c r="S292" i="15"/>
  <c r="S37" i="15"/>
  <c r="T54" i="15" s="1"/>
  <c r="T134" i="15" s="1"/>
  <c r="T152" i="15" s="1"/>
  <c r="S87" i="15"/>
  <c r="S39" i="15"/>
  <c r="S93" i="15"/>
  <c r="S110" i="15" s="1"/>
  <c r="S83" i="15"/>
  <c r="S307" i="15"/>
  <c r="S10" i="17"/>
  <c r="S10" i="18"/>
  <c r="S36" i="15"/>
  <c r="T53" i="15" s="1"/>
  <c r="T133" i="15" s="1"/>
  <c r="T151" i="15" s="1"/>
  <c r="S84" i="15"/>
  <c r="S92" i="15"/>
  <c r="S109" i="15" s="1"/>
  <c r="T6" i="17"/>
  <c r="T6" i="18"/>
  <c r="S44" i="15"/>
  <c r="S61" i="15" s="1"/>
  <c r="S141" i="15" s="1"/>
  <c r="S159" i="15" s="1"/>
  <c r="S90" i="15"/>
  <c r="S86" i="15"/>
  <c r="S310" i="15"/>
  <c r="Q178" i="16"/>
  <c r="Q166" i="16"/>
  <c r="Q41" i="16"/>
  <c r="Q173" i="16"/>
  <c r="Q161" i="16"/>
  <c r="R26" i="13"/>
  <c r="S426" i="15"/>
  <c r="R61" i="16"/>
  <c r="S305" i="15"/>
  <c r="R66" i="16"/>
  <c r="S297" i="15"/>
  <c r="S325" i="15" s="1"/>
  <c r="S339" i="15" s="1"/>
  <c r="S308" i="15"/>
  <c r="S294" i="15"/>
  <c r="S291" i="15"/>
  <c r="S304" i="15"/>
  <c r="S311" i="15"/>
  <c r="S363" i="15"/>
  <c r="O280" i="16"/>
  <c r="O283" i="16" s="1"/>
  <c r="O38" i="13"/>
  <c r="O39" i="13" s="1"/>
  <c r="O288" i="16"/>
  <c r="Q387" i="16"/>
  <c r="R75" i="16"/>
  <c r="S357" i="16"/>
  <c r="S300" i="16"/>
  <c r="S338" i="16"/>
  <c r="S319" i="16"/>
  <c r="Q35" i="13"/>
  <c r="Q37" i="13" s="1"/>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327" i="15" s="1"/>
  <c r="S341" i="15" s="1"/>
  <c r="S357" i="15" s="1"/>
  <c r="S290" i="15"/>
  <c r="S318" i="15" s="1"/>
  <c r="S332" i="15" s="1"/>
  <c r="S348" i="15" s="1"/>
  <c r="S309" i="15"/>
  <c r="S417" i="15"/>
  <c r="T6" i="15"/>
  <c r="T6" i="16"/>
  <c r="S296" i="15"/>
  <c r="S324" i="15" s="1"/>
  <c r="S338" i="15" s="1"/>
  <c r="S295" i="15"/>
  <c r="S300" i="15"/>
  <c r="S328" i="15" s="1"/>
  <c r="S342" i="15" s="1"/>
  <c r="S358" i="15" s="1"/>
  <c r="S380" i="15" s="1"/>
  <c r="S396" i="15" s="1"/>
  <c r="S419" i="15"/>
  <c r="S423" i="15"/>
  <c r="P38" i="13"/>
  <c r="P39" i="13" s="1"/>
  <c r="S319" i="15"/>
  <c r="S333" i="15" s="1"/>
  <c r="S320" i="15"/>
  <c r="S334" i="15" s="1"/>
  <c r="V262" i="15"/>
  <c r="L262" i="15" s="1"/>
  <c r="S317" i="15"/>
  <c r="S331" i="15" s="1"/>
  <c r="S347" i="15" s="1"/>
  <c r="R29" i="13"/>
  <c r="S322" i="15"/>
  <c r="S336" i="15" s="1"/>
  <c r="S323" i="15"/>
  <c r="S337"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T52" i="15"/>
  <c r="T132" i="15" s="1"/>
  <c r="T150" i="15" s="1"/>
  <c r="S47" i="15"/>
  <c r="S166" i="15" s="1"/>
  <c r="S111" i="15"/>
  <c r="S106" i="15"/>
  <c r="S104" i="15"/>
  <c r="S100" i="15"/>
  <c r="S116" i="15" s="1"/>
  <c r="S101" i="15"/>
  <c r="S117" i="15" s="1"/>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9"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9" s="1"/>
  <c r="S95" i="15" l="1"/>
  <c r="S171" i="15" s="1"/>
  <c r="S326" i="15"/>
  <c r="S340" i="15" s="1"/>
  <c r="S5" i="17"/>
  <c r="S5" i="18"/>
  <c r="Q64" i="17"/>
  <c r="Q67" i="17" s="1"/>
  <c r="S321" i="15"/>
  <c r="S335" i="15" s="1"/>
  <c r="S101" i="16" s="1"/>
  <c r="T7" i="17"/>
  <c r="T7" i="18"/>
  <c r="P282" i="16"/>
  <c r="P284" i="16" s="1"/>
  <c r="Q162" i="16"/>
  <c r="Q174" i="16"/>
  <c r="S36" i="13"/>
  <c r="Q111" i="16"/>
  <c r="Q113" i="16" s="1"/>
  <c r="S381" i="16"/>
  <c r="R388" i="16"/>
  <c r="S344" i="16"/>
  <c r="R33" i="13"/>
  <c r="R74" i="16"/>
  <c r="S302" i="16"/>
  <c r="S301" i="16"/>
  <c r="R92" i="16"/>
  <c r="R65" i="17" s="1"/>
  <c r="R389" i="16"/>
  <c r="S363" i="16"/>
  <c r="S358" i="16"/>
  <c r="S359" i="16"/>
  <c r="S340" i="16"/>
  <c r="S339" i="16"/>
  <c r="R374" i="16"/>
  <c r="R387" i="16"/>
  <c r="S325" i="16"/>
  <c r="S321" i="16"/>
  <c r="S320" i="16"/>
  <c r="U25" i="13"/>
  <c r="S428" i="15"/>
  <c r="S185" i="16" s="1"/>
  <c r="S5" i="15"/>
  <c r="S5" i="16"/>
  <c r="T7" i="15"/>
  <c r="T291" i="15" s="1"/>
  <c r="T7" i="16"/>
  <c r="S370" i="15"/>
  <c r="S386" i="15" s="1"/>
  <c r="S379" i="15"/>
  <c r="S395" i="15" s="1"/>
  <c r="S369" i="15"/>
  <c r="S385" i="15" s="1"/>
  <c r="S349" i="15"/>
  <c r="S350" i="15"/>
  <c r="S343" i="15"/>
  <c r="S51" i="16" s="1"/>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S124" i="15"/>
  <c r="S168" i="15"/>
  <c r="S60" i="16" s="1"/>
  <c r="S123" i="15"/>
  <c r="S125" i="15"/>
  <c r="S162" i="15"/>
  <c r="S28" i="16" s="1"/>
  <c r="T90" i="15"/>
  <c r="S64" i="15"/>
  <c r="S20" i="16" s="1"/>
  <c r="S5" i="13"/>
  <c r="S5" i="14"/>
  <c r="T7" i="13"/>
  <c r="T364" i="16" s="1"/>
  <c r="T7" i="14"/>
  <c r="T50" i="3"/>
  <c r="T9" i="19" s="1"/>
  <c r="T99" i="3"/>
  <c r="T78" i="3"/>
  <c r="T79" i="3" s="1"/>
  <c r="T100" i="3"/>
  <c r="T76" i="3"/>
  <c r="U73" i="3"/>
  <c r="U74" i="3" s="1"/>
  <c r="U77" i="3" s="1"/>
  <c r="S62" i="3"/>
  <c r="T57" i="3"/>
  <c r="Y91" i="3"/>
  <c r="Y92" i="3"/>
  <c r="AA116" i="3"/>
  <c r="AA115" i="3"/>
  <c r="AA117" i="3"/>
  <c r="T51" i="3"/>
  <c r="T10" i="19"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9" s="1"/>
  <c r="T53" i="3"/>
  <c r="T4" i="19" s="1"/>
  <c r="T40" i="15" l="1"/>
  <c r="S351" i="15"/>
  <c r="S100" i="16" s="1"/>
  <c r="S102" i="16" s="1"/>
  <c r="S107" i="16" s="1"/>
  <c r="T42" i="15"/>
  <c r="T59" i="15" s="1"/>
  <c r="T139" i="15" s="1"/>
  <c r="T157" i="15" s="1"/>
  <c r="T84" i="15"/>
  <c r="T91" i="15"/>
  <c r="T167" i="15"/>
  <c r="T290" i="15"/>
  <c r="T94" i="15"/>
  <c r="T111" i="15" s="1"/>
  <c r="T307" i="15"/>
  <c r="T10" i="17"/>
  <c r="T10" i="18"/>
  <c r="T37" i="15"/>
  <c r="U54" i="15" s="1"/>
  <c r="U134" i="15" s="1"/>
  <c r="U152" i="15" s="1"/>
  <c r="T87" i="15"/>
  <c r="T83" i="15"/>
  <c r="T172" i="15"/>
  <c r="T295" i="15"/>
  <c r="S41" i="17"/>
  <c r="T88" i="15"/>
  <c r="T41" i="15"/>
  <c r="T58" i="15" s="1"/>
  <c r="T138" i="15" s="1"/>
  <c r="T156" i="15" s="1"/>
  <c r="T39" i="15"/>
  <c r="U56" i="15" s="1"/>
  <c r="U136" i="15" s="1"/>
  <c r="U154" i="15" s="1"/>
  <c r="T92" i="15"/>
  <c r="T89" i="15"/>
  <c r="T314" i="15"/>
  <c r="T4" i="17"/>
  <c r="T4" i="18"/>
  <c r="U6" i="17"/>
  <c r="U6" i="18"/>
  <c r="T35" i="15"/>
  <c r="U52" i="15" s="1"/>
  <c r="U132" i="15" s="1"/>
  <c r="U150" i="15" s="1"/>
  <c r="T46" i="15"/>
  <c r="T93" i="15"/>
  <c r="T292" i="15"/>
  <c r="T320" i="15" s="1"/>
  <c r="T334" i="15" s="1"/>
  <c r="T350" i="15" s="1"/>
  <c r="T38" i="15"/>
  <c r="U55" i="15" s="1"/>
  <c r="U135" i="15" s="1"/>
  <c r="U153" i="15" s="1"/>
  <c r="T36" i="15"/>
  <c r="U53" i="15" s="1"/>
  <c r="U133" i="15" s="1"/>
  <c r="U151" i="15" s="1"/>
  <c r="T86" i="15"/>
  <c r="T103" i="15" s="1"/>
  <c r="S39" i="17"/>
  <c r="R35" i="13"/>
  <c r="P283" i="16"/>
  <c r="Q284" i="16" s="1"/>
  <c r="T45" i="15"/>
  <c r="T9" i="17"/>
  <c r="T9" i="18"/>
  <c r="T43" i="15"/>
  <c r="T60" i="15" s="1"/>
  <c r="T140" i="15" s="1"/>
  <c r="T158" i="15" s="1"/>
  <c r="T44" i="15"/>
  <c r="T85" i="15"/>
  <c r="T309" i="15"/>
  <c r="T293" i="15"/>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27" i="15" s="1"/>
  <c r="T341" i="15" s="1"/>
  <c r="T357" i="15" s="1"/>
  <c r="T311" i="15"/>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324" i="15" s="1"/>
  <c r="T338" i="15" s="1"/>
  <c r="T298" i="15"/>
  <c r="T294" i="15"/>
  <c r="T322" i="15" s="1"/>
  <c r="T336" i="15" s="1"/>
  <c r="T425" i="15"/>
  <c r="T10" i="15"/>
  <c r="T10" i="16"/>
  <c r="T306" i="15"/>
  <c r="T416" i="15"/>
  <c r="R37" i="13"/>
  <c r="T318" i="15"/>
  <c r="T332" i="15" s="1"/>
  <c r="T348" i="15" s="1"/>
  <c r="S372" i="15"/>
  <c r="S388" i="15" s="1"/>
  <c r="S371" i="15"/>
  <c r="S387" i="15" s="1"/>
  <c r="S373" i="15"/>
  <c r="S389" i="15" s="1"/>
  <c r="T321" i="15"/>
  <c r="T335" i="15" s="1"/>
  <c r="T101" i="16"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S144" i="15"/>
  <c r="T102" i="15"/>
  <c r="T110" i="15"/>
  <c r="T107" i="15"/>
  <c r="T105" i="15"/>
  <c r="T101" i="15"/>
  <c r="T117" i="15" s="1"/>
  <c r="T108" i="15"/>
  <c r="T104" i="15"/>
  <c r="T100" i="15"/>
  <c r="T116" i="15" s="1"/>
  <c r="T109" i="15"/>
  <c r="T106" i="15"/>
  <c r="T61" i="15"/>
  <c r="T141" i="15" s="1"/>
  <c r="T159"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9"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9" s="1"/>
  <c r="T333" i="15" l="1"/>
  <c r="T349" i="15" s="1"/>
  <c r="T323" i="15"/>
  <c r="T325" i="15"/>
  <c r="T339" i="15" s="1"/>
  <c r="T328" i="15"/>
  <c r="T342" i="15" s="1"/>
  <c r="T358" i="15" s="1"/>
  <c r="T317" i="15"/>
  <c r="T331" i="15" s="1"/>
  <c r="T347" i="15" s="1"/>
  <c r="U7" i="17"/>
  <c r="U7" i="18"/>
  <c r="T5" i="17"/>
  <c r="T5" i="18"/>
  <c r="T326" i="15"/>
  <c r="T340" i="15" s="1"/>
  <c r="R64" i="17"/>
  <c r="R67" i="17" s="1"/>
  <c r="T47" i="15"/>
  <c r="T166" i="15" s="1"/>
  <c r="T337" i="15"/>
  <c r="Q71" i="17"/>
  <c r="T428" i="15"/>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S65" i="17" s="1"/>
  <c r="T358" i="16"/>
  <c r="T359" i="16"/>
  <c r="T91" i="16" s="1"/>
  <c r="S266" i="16"/>
  <c r="S374" i="16"/>
  <c r="W25" i="13"/>
  <c r="T5" i="15"/>
  <c r="T5" i="16"/>
  <c r="U7" i="15"/>
  <c r="U299" i="15" s="1"/>
  <c r="U341" i="15" s="1"/>
  <c r="U7" i="16"/>
  <c r="S22" i="13"/>
  <c r="Q38" i="13"/>
  <c r="Q39" i="13" s="1"/>
  <c r="T371" i="15"/>
  <c r="T387" i="15" s="1"/>
  <c r="T380" i="15"/>
  <c r="T396" i="15" s="1"/>
  <c r="T370" i="15"/>
  <c r="T386" i="15" s="1"/>
  <c r="T379" i="15"/>
  <c r="T395" i="15" s="1"/>
  <c r="T372" i="15"/>
  <c r="T388" i="15" s="1"/>
  <c r="T369" i="15"/>
  <c r="T385" i="15" s="1"/>
  <c r="S28" i="13"/>
  <c r="T351" i="15"/>
  <c r="T100" i="16" s="1"/>
  <c r="T102" i="16" s="1"/>
  <c r="T107" i="16" s="1"/>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T127" i="15"/>
  <c r="T168" i="15"/>
  <c r="T60" i="16" s="1"/>
  <c r="T121" i="15"/>
  <c r="T122" i="15"/>
  <c r="T123" i="15"/>
  <c r="S178" i="15"/>
  <c r="T162" i="15"/>
  <c r="T28" i="16" s="1"/>
  <c r="S20" i="13"/>
  <c r="U93" i="15"/>
  <c r="U86" i="15"/>
  <c r="T64" i="15"/>
  <c r="T20" i="16" s="1"/>
  <c r="S19" i="13"/>
  <c r="U41" i="15"/>
  <c r="U58" i="15" s="1"/>
  <c r="U138" i="15" s="1"/>
  <c r="U156" i="15" s="1"/>
  <c r="T5" i="13"/>
  <c r="T5" i="14"/>
  <c r="U7" i="13"/>
  <c r="U97" i="16" s="1"/>
  <c r="U105" i="16" s="1"/>
  <c r="U108" i="16" s="1"/>
  <c r="U7" i="14"/>
  <c r="U50" i="3"/>
  <c r="U9" i="19" s="1"/>
  <c r="T62" i="3"/>
  <c r="U99" i="3"/>
  <c r="U100" i="3"/>
  <c r="AC116" i="3"/>
  <c r="AC115" i="3"/>
  <c r="AC117" i="3"/>
  <c r="AA91" i="3"/>
  <c r="AA92" i="3"/>
  <c r="U57" i="3"/>
  <c r="U51" i="3"/>
  <c r="U10" i="19"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9" s="1"/>
  <c r="U53" i="3"/>
  <c r="U4" i="19" s="1"/>
  <c r="V74" i="3"/>
  <c r="V77" i="3" s="1"/>
  <c r="U290" i="15" l="1"/>
  <c r="U46" i="15"/>
  <c r="U35" i="15"/>
  <c r="U83" i="15"/>
  <c r="U84" i="15"/>
  <c r="U306" i="15"/>
  <c r="U87" i="15"/>
  <c r="U92" i="15"/>
  <c r="U312" i="15"/>
  <c r="U37" i="15"/>
  <c r="V54" i="15" s="1"/>
  <c r="V134" i="15" s="1"/>
  <c r="V152" i="15" s="1"/>
  <c r="U43" i="15"/>
  <c r="U88" i="15"/>
  <c r="U167" i="15"/>
  <c r="U308" i="15"/>
  <c r="U322" i="15" s="1"/>
  <c r="U336" i="15" s="1"/>
  <c r="U38" i="15"/>
  <c r="V55" i="15" s="1"/>
  <c r="V135" i="15" s="1"/>
  <c r="V153" i="15" s="1"/>
  <c r="U39" i="15"/>
  <c r="V56" i="15" s="1"/>
  <c r="V136" i="15" s="1"/>
  <c r="V154" i="15" s="1"/>
  <c r="U40" i="15"/>
  <c r="U57" i="15" s="1"/>
  <c r="U137" i="15" s="1"/>
  <c r="U155" i="15" s="1"/>
  <c r="U90" i="15"/>
  <c r="U172" i="15"/>
  <c r="U295" i="15"/>
  <c r="U42" i="15"/>
  <c r="U59" i="15" s="1"/>
  <c r="U139" i="15" s="1"/>
  <c r="U157" i="15" s="1"/>
  <c r="U45" i="15"/>
  <c r="U62" i="15" s="1"/>
  <c r="U142" i="15" s="1"/>
  <c r="U160" i="15" s="1"/>
  <c r="U89" i="15"/>
  <c r="U36" i="15"/>
  <c r="V53" i="15" s="1"/>
  <c r="V133" i="15" s="1"/>
  <c r="V151" i="15" s="1"/>
  <c r="U94" i="15"/>
  <c r="T343" i="15"/>
  <c r="T51" i="16" s="1"/>
  <c r="U44" i="15"/>
  <c r="U85" i="15"/>
  <c r="U91" i="15"/>
  <c r="U95" i="15" s="1"/>
  <c r="U171" i="15" s="1"/>
  <c r="T39" i="17"/>
  <c r="U4" i="17"/>
  <c r="U4" i="18"/>
  <c r="V6" i="17"/>
  <c r="V6" i="18"/>
  <c r="U417" i="15"/>
  <c r="U9" i="17"/>
  <c r="U9" i="18"/>
  <c r="T41" i="17"/>
  <c r="U10" i="17"/>
  <c r="U10" i="18"/>
  <c r="U294" i="15"/>
  <c r="U289" i="15"/>
  <c r="U307" i="15"/>
  <c r="Q73" i="17"/>
  <c r="T61" i="16"/>
  <c r="T69" i="16" s="1"/>
  <c r="T84" i="13"/>
  <c r="T26" i="13"/>
  <c r="T190" i="16"/>
  <c r="T188" i="16"/>
  <c r="T89" i="13"/>
  <c r="T189" i="16"/>
  <c r="U303" i="15"/>
  <c r="U317" i="15" s="1"/>
  <c r="U331" i="15" s="1"/>
  <c r="U347" i="15" s="1"/>
  <c r="U313" i="15"/>
  <c r="U327" i="15" s="1"/>
  <c r="T234" i="16"/>
  <c r="S93" i="13"/>
  <c r="S95" i="13" s="1"/>
  <c r="S166" i="16"/>
  <c r="S168" i="16" s="1"/>
  <c r="S41" i="16"/>
  <c r="S43" i="16" s="1"/>
  <c r="S178" i="16"/>
  <c r="S180" i="16" s="1"/>
  <c r="S46" i="13"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326" i="15" s="1"/>
  <c r="U340" i="15" s="1"/>
  <c r="U291" i="15"/>
  <c r="U319" i="15" s="1"/>
  <c r="U333" i="15" s="1"/>
  <c r="U349" i="15" s="1"/>
  <c r="U421" i="15"/>
  <c r="U424" i="15"/>
  <c r="X25" i="13"/>
  <c r="U311" i="15"/>
  <c r="U296" i="15"/>
  <c r="U310" i="15"/>
  <c r="U420" i="15"/>
  <c r="U423" i="15"/>
  <c r="S30" i="13"/>
  <c r="S47" i="13"/>
  <c r="S45" i="13"/>
  <c r="S21" i="13"/>
  <c r="T373" i="15"/>
  <c r="T389" i="15" s="1"/>
  <c r="U323" i="15"/>
  <c r="U337"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V52" i="15"/>
  <c r="V132" i="15" s="1"/>
  <c r="V150" i="15" s="1"/>
  <c r="T144" i="15"/>
  <c r="U107" i="15"/>
  <c r="U106" i="15"/>
  <c r="U105" i="15"/>
  <c r="U111" i="15"/>
  <c r="U102" i="15"/>
  <c r="U103" i="15"/>
  <c r="U110" i="15"/>
  <c r="U100" i="15"/>
  <c r="U116" i="15" s="1"/>
  <c r="U101" i="15"/>
  <c r="U117" i="15" s="1"/>
  <c r="U104" i="15"/>
  <c r="U109" i="15"/>
  <c r="U61" i="15"/>
  <c r="U141" i="15" s="1"/>
  <c r="U159" i="15" s="1"/>
  <c r="U60" i="15"/>
  <c r="U140" i="15" s="1"/>
  <c r="U158" i="15" s="1"/>
  <c r="L154" i="14"/>
  <c r="L26" i="14"/>
  <c r="U4" i="13"/>
  <c r="U4" i="14"/>
  <c r="V6" i="13"/>
  <c r="V6" i="14"/>
  <c r="U10" i="13"/>
  <c r="U10" i="14"/>
  <c r="U9" i="13"/>
  <c r="U9" i="14"/>
  <c r="U52" i="3"/>
  <c r="U5" i="19"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9" s="1"/>
  <c r="U108" i="15" l="1"/>
  <c r="U47" i="15"/>
  <c r="U166" i="15" s="1"/>
  <c r="U168" i="15" s="1"/>
  <c r="U60" i="16" s="1"/>
  <c r="U61" i="16" s="1"/>
  <c r="U69" i="16" s="1"/>
  <c r="U320" i="15"/>
  <c r="U334" i="15" s="1"/>
  <c r="U350" i="15" s="1"/>
  <c r="S85" i="17"/>
  <c r="U324" i="15"/>
  <c r="U338" i="15" s="1"/>
  <c r="V7" i="17"/>
  <c r="V7" i="18"/>
  <c r="Q76" i="17"/>
  <c r="S84" i="17"/>
  <c r="U5" i="17"/>
  <c r="U5" i="18"/>
  <c r="U325" i="15"/>
  <c r="U339" i="15" s="1"/>
  <c r="R71" i="17"/>
  <c r="R73" i="17" s="1"/>
  <c r="T90" i="13"/>
  <c r="S236" i="16"/>
  <c r="S237" i="16" s="1"/>
  <c r="T191" i="16"/>
  <c r="T71" i="16"/>
  <c r="S81" i="13"/>
  <c r="S80" i="13"/>
  <c r="T388" i="16"/>
  <c r="U344" i="16"/>
  <c r="U320" i="16"/>
  <c r="U321" i="16"/>
  <c r="U89" i="16" s="1"/>
  <c r="T387" i="16"/>
  <c r="U325" i="16"/>
  <c r="U301" i="16"/>
  <c r="U302" i="16"/>
  <c r="U88" i="16" s="1"/>
  <c r="S154" i="16"/>
  <c r="S146" i="16"/>
  <c r="S133" i="16"/>
  <c r="U363" i="16"/>
  <c r="T389" i="16"/>
  <c r="T92" i="16"/>
  <c r="T65" i="17" s="1"/>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326" i="15" s="1"/>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 i="19" s="1"/>
  <c r="V99" i="3"/>
  <c r="U62" i="3"/>
  <c r="V57" i="3"/>
  <c r="AE115" i="3"/>
  <c r="AE117" i="3"/>
  <c r="AE116" i="3"/>
  <c r="V100" i="3"/>
  <c r="AC92" i="3"/>
  <c r="AC91" i="3"/>
  <c r="V51" i="3"/>
  <c r="V10" i="19"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9" s="1"/>
  <c r="V53" i="3"/>
  <c r="V4" i="19" s="1"/>
  <c r="V49" i="3"/>
  <c r="W74" i="3"/>
  <c r="W77" i="3" s="1"/>
  <c r="V418" i="15" l="1"/>
  <c r="U41" i="17"/>
  <c r="W6" i="17"/>
  <c r="W6" i="18"/>
  <c r="R78" i="17"/>
  <c r="V4" i="17"/>
  <c r="V4" i="18"/>
  <c r="U39" i="17"/>
  <c r="V10" i="17"/>
  <c r="V10" i="18"/>
  <c r="V9" i="17"/>
  <c r="V9" i="18"/>
  <c r="V427" i="15"/>
  <c r="V428" i="15" s="1"/>
  <c r="V185" i="16" s="1"/>
  <c r="U234" i="16"/>
  <c r="U189" i="16"/>
  <c r="U89" i="13"/>
  <c r="T35" i="13"/>
  <c r="T41" i="16"/>
  <c r="T43" i="16" s="1"/>
  <c r="T178" i="16"/>
  <c r="T180" i="16" s="1"/>
  <c r="T166" i="16"/>
  <c r="T168" i="16" s="1"/>
  <c r="U190" i="16"/>
  <c r="U84" i="13"/>
  <c r="U26" i="13"/>
  <c r="U188" i="16"/>
  <c r="T28" i="13"/>
  <c r="S240" i="16"/>
  <c r="U92" i="13"/>
  <c r="S377" i="16"/>
  <c r="T93" i="13"/>
  <c r="T95" i="13" s="1"/>
  <c r="U92" i="16"/>
  <c r="U65" i="17" s="1"/>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W6" i="15"/>
  <c r="W6" i="16"/>
  <c r="V4" i="15"/>
  <c r="V4" i="16"/>
  <c r="U22" i="13"/>
  <c r="T48" i="13"/>
  <c r="T47" i="13"/>
  <c r="T46" i="13"/>
  <c r="T21" i="13"/>
  <c r="V322" i="15"/>
  <c r="V336" i="15" s="1"/>
  <c r="V324" i="15"/>
  <c r="V338" i="15" s="1"/>
  <c r="V321" i="15"/>
  <c r="V335" i="15" s="1"/>
  <c r="V101" i="16" s="1"/>
  <c r="R38" i="13"/>
  <c r="R39" i="13" s="1"/>
  <c r="U373" i="15"/>
  <c r="U389" i="15" s="1"/>
  <c r="V328" i="15"/>
  <c r="V317" i="15"/>
  <c r="V331" i="15" s="1"/>
  <c r="V347" i="15" s="1"/>
  <c r="V320" i="15"/>
  <c r="V334" i="15" s="1"/>
  <c r="V350" i="15" s="1"/>
  <c r="V323" i="15"/>
  <c r="V337" i="15" s="1"/>
  <c r="V340"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9"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9" s="1"/>
  <c r="V41" i="17" l="1"/>
  <c r="R76" i="17"/>
  <c r="V5" i="17"/>
  <c r="V5" i="18"/>
  <c r="W7" i="17"/>
  <c r="W7" i="18"/>
  <c r="T85" i="17"/>
  <c r="V189" i="16"/>
  <c r="V89" i="13"/>
  <c r="U35" i="13"/>
  <c r="U90" i="13"/>
  <c r="U191" i="16"/>
  <c r="T236" i="16"/>
  <c r="S78" i="13"/>
  <c r="S242" i="16"/>
  <c r="S244" i="16" s="1"/>
  <c r="S54" i="13" s="1"/>
  <c r="S391" i="16"/>
  <c r="T45" i="13"/>
  <c r="T80" i="13" s="1"/>
  <c r="S55" i="13"/>
  <c r="S382" i="16"/>
  <c r="S383" i="16" s="1"/>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AA25" i="13"/>
  <c r="W7" i="15"/>
  <c r="W314" i="15" s="1"/>
  <c r="W7" i="16"/>
  <c r="V5" i="15"/>
  <c r="V5" i="16"/>
  <c r="T24" i="13"/>
  <c r="U48" i="13"/>
  <c r="V370" i="15"/>
  <c r="V386" i="15" s="1"/>
  <c r="V369" i="15"/>
  <c r="V385" i="15" s="1"/>
  <c r="V372" i="15"/>
  <c r="V388" i="15" s="1"/>
  <c r="V371" i="15"/>
  <c r="V387" i="15" s="1"/>
  <c r="V351" i="15"/>
  <c r="V100" i="16" s="1"/>
  <c r="V102" i="16" s="1"/>
  <c r="V107" i="16" s="1"/>
  <c r="V108" i="16" s="1"/>
  <c r="V343" i="15"/>
  <c r="V51" i="16" s="1"/>
  <c r="W297" i="15"/>
  <c r="W291" i="15"/>
  <c r="W300" i="15"/>
  <c r="W309" i="15"/>
  <c r="W308" i="15"/>
  <c r="W290"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3" i="15"/>
  <c r="W90" i="15"/>
  <c r="W93" i="15"/>
  <c r="W91" i="15"/>
  <c r="W89" i="15"/>
  <c r="W37" i="15"/>
  <c r="X54" i="15" s="1"/>
  <c r="X134" i="15" s="1"/>
  <c r="X152" i="15" s="1"/>
  <c r="W42" i="15"/>
  <c r="W59" i="15" s="1"/>
  <c r="W139" i="15" s="1"/>
  <c r="W157"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45" i="15"/>
  <c r="W62" i="15" s="1"/>
  <c r="W142" i="15" s="1"/>
  <c r="W160" i="15" s="1"/>
  <c r="V64" i="15"/>
  <c r="V20" i="16" s="1"/>
  <c r="U19" i="13"/>
  <c r="V5" i="13"/>
  <c r="V5" i="14"/>
  <c r="W7" i="13"/>
  <c r="W7" i="14"/>
  <c r="W50" i="3"/>
  <c r="W9" i="19" s="1"/>
  <c r="V62" i="3"/>
  <c r="W99" i="3"/>
  <c r="AE92" i="3"/>
  <c r="AE91" i="3"/>
  <c r="W100" i="3"/>
  <c r="AG117" i="3"/>
  <c r="AG116" i="3"/>
  <c r="AG115" i="3"/>
  <c r="W57" i="3"/>
  <c r="W51" i="3"/>
  <c r="W10" i="19"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9" s="1"/>
  <c r="W49" i="3"/>
  <c r="X46" i="3"/>
  <c r="X74" i="3"/>
  <c r="X77" i="3" s="1"/>
  <c r="W310" i="15" l="1"/>
  <c r="X6" i="18"/>
  <c r="X6" i="19"/>
  <c r="S82" i="13"/>
  <c r="S86" i="17"/>
  <c r="W10" i="17"/>
  <c r="W10" i="18"/>
  <c r="W296" i="15"/>
  <c r="W298" i="15"/>
  <c r="V39" i="17"/>
  <c r="S83" i="17"/>
  <c r="W303" i="15"/>
  <c r="W294" i="15"/>
  <c r="W336" i="15" s="1"/>
  <c r="W299" i="15"/>
  <c r="W327" i="15" s="1"/>
  <c r="W341" i="15" s="1"/>
  <c r="W422" i="15"/>
  <c r="W9" i="17"/>
  <c r="W9" i="18"/>
  <c r="W36" i="15"/>
  <c r="X53" i="15" s="1"/>
  <c r="X133" i="15" s="1"/>
  <c r="X151" i="15" s="1"/>
  <c r="W46" i="15"/>
  <c r="W63" i="15" s="1"/>
  <c r="W143" i="15" s="1"/>
  <c r="W161" i="15" s="1"/>
  <c r="W85" i="15"/>
  <c r="W305" i="15"/>
  <c r="W306" i="15"/>
  <c r="W307" i="15"/>
  <c r="W421" i="15"/>
  <c r="S78" i="17"/>
  <c r="R79" i="17"/>
  <c r="W292" i="15"/>
  <c r="W304" i="15"/>
  <c r="W363" i="15"/>
  <c r="T84" i="17"/>
  <c r="W4" i="17"/>
  <c r="W4" i="18"/>
  <c r="W289" i="15"/>
  <c r="V90" i="13"/>
  <c r="V36" i="13"/>
  <c r="T237" i="16"/>
  <c r="U41" i="16"/>
  <c r="U43" i="16" s="1"/>
  <c r="U178" i="16"/>
  <c r="U180" i="16" s="1"/>
  <c r="U166" i="16"/>
  <c r="U168" i="16" s="1"/>
  <c r="X6" i="16"/>
  <c r="X6" i="17"/>
  <c r="V190" i="16"/>
  <c r="V84" i="13"/>
  <c r="V26" i="13"/>
  <c r="V188" i="16"/>
  <c r="W295" i="15"/>
  <c r="W312" i="15"/>
  <c r="W293" i="15"/>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65" i="17" s="1"/>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V48" i="13"/>
  <c r="U47" i="13"/>
  <c r="U46" i="13"/>
  <c r="U21" i="13"/>
  <c r="W323" i="15"/>
  <c r="V373" i="15"/>
  <c r="V389" i="15" s="1"/>
  <c r="W317" i="15"/>
  <c r="W331" i="15" s="1"/>
  <c r="W347" i="15" s="1"/>
  <c r="W321" i="15"/>
  <c r="W335" i="15" s="1"/>
  <c r="W101" i="16" s="1"/>
  <c r="W325" i="15"/>
  <c r="W339" i="15" s="1"/>
  <c r="W319" i="15"/>
  <c r="W333" i="15" s="1"/>
  <c r="W349" i="15" s="1"/>
  <c r="W318" i="15"/>
  <c r="W332" i="15" s="1"/>
  <c r="W348" i="15" s="1"/>
  <c r="W324" i="15"/>
  <c r="W338" i="15" s="1"/>
  <c r="W337" i="15"/>
  <c r="W328" i="15"/>
  <c r="W342" i="15" s="1"/>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5" i="19"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8" l="1"/>
  <c r="X7" i="19"/>
  <c r="W320" i="15"/>
  <c r="W334" i="15" s="1"/>
  <c r="W350" i="15" s="1"/>
  <c r="V191" i="16"/>
  <c r="W322" i="15"/>
  <c r="S80" i="17"/>
  <c r="U85" i="17"/>
  <c r="S83" i="13"/>
  <c r="S87" i="17"/>
  <c r="S88" i="17" s="1"/>
  <c r="W5" i="17"/>
  <c r="W5" i="18"/>
  <c r="X7" i="16"/>
  <c r="X7" i="17"/>
  <c r="T55" i="13"/>
  <c r="W188" i="16"/>
  <c r="T240" i="16"/>
  <c r="V234" i="16"/>
  <c r="W234" i="16"/>
  <c r="U45" i="13"/>
  <c r="T391" i="16"/>
  <c r="U236" i="16"/>
  <c r="T382" i="16"/>
  <c r="T383" i="16" s="1"/>
  <c r="V35" i="13"/>
  <c r="W36" i="13"/>
  <c r="U81" i="13"/>
  <c r="T44" i="13"/>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10" i="18" l="1"/>
  <c r="X10" i="19"/>
  <c r="X4" i="18"/>
  <c r="X4" i="19"/>
  <c r="X9" i="18"/>
  <c r="X9" i="19"/>
  <c r="Y6" i="18"/>
  <c r="Y6" i="19"/>
  <c r="S38" i="17"/>
  <c r="W39" i="17"/>
  <c r="S36" i="17"/>
  <c r="W41" i="17"/>
  <c r="U80" i="13"/>
  <c r="U84" i="17"/>
  <c r="T83" i="17"/>
  <c r="Y6" i="16"/>
  <c r="Y6" i="17"/>
  <c r="X10" i="16"/>
  <c r="X10" i="17"/>
  <c r="W373" i="15"/>
  <c r="W389" i="15" s="1"/>
  <c r="X427" i="15"/>
  <c r="T242" i="16"/>
  <c r="T244" i="16" s="1"/>
  <c r="X4" i="16"/>
  <c r="X4" i="17"/>
  <c r="X9" i="16"/>
  <c r="X9" i="17"/>
  <c r="W190" i="16"/>
  <c r="W84" i="13"/>
  <c r="W26" i="13"/>
  <c r="V178" i="16"/>
  <c r="V180" i="16" s="1"/>
  <c r="V166" i="16"/>
  <c r="V168" i="16" s="1"/>
  <c r="V45" i="13" s="1"/>
  <c r="V41" i="16"/>
  <c r="V43" i="16" s="1"/>
  <c r="W189" i="16"/>
  <c r="W89" i="13"/>
  <c r="W90" i="13" s="1"/>
  <c r="U237" i="16"/>
  <c r="W92" i="13"/>
  <c r="U377" i="16"/>
  <c r="U382" i="16" s="1"/>
  <c r="V93" i="13"/>
  <c r="V95" i="13" s="1"/>
  <c r="T79" i="13"/>
  <c r="U380" i="16"/>
  <c r="U135" i="16"/>
  <c r="U137" i="16" s="1"/>
  <c r="W370" i="16"/>
  <c r="W303" i="16"/>
  <c r="W308" i="16"/>
  <c r="U148" i="16"/>
  <c r="W92" i="16"/>
  <c r="W65" i="17" s="1"/>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8" l="1"/>
  <c r="Y7" i="19"/>
  <c r="X5" i="18"/>
  <c r="X5" i="19"/>
  <c r="V84" i="17"/>
  <c r="V85" i="17"/>
  <c r="W191" i="16"/>
  <c r="X188" i="16" s="1"/>
  <c r="U55" i="13"/>
  <c r="Y7" i="16"/>
  <c r="Y7" i="17"/>
  <c r="X5" i="16"/>
  <c r="X5" i="17"/>
  <c r="U240" i="16"/>
  <c r="V236" i="16"/>
  <c r="T54" i="13"/>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W47" i="13"/>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9" i="18" l="1"/>
  <c r="Y9" i="19"/>
  <c r="Y10" i="18"/>
  <c r="Y10" i="19"/>
  <c r="Z6" i="18"/>
  <c r="Z6" i="19"/>
  <c r="Y4" i="18"/>
  <c r="Y4" i="19"/>
  <c r="T82" i="13"/>
  <c r="T86" i="17"/>
  <c r="U83" i="17"/>
  <c r="X41" i="17"/>
  <c r="Z6" i="16"/>
  <c r="Z6" i="17"/>
  <c r="W178" i="16"/>
  <c r="W180" i="16" s="1"/>
  <c r="W166" i="16"/>
  <c r="W168" i="16" s="1"/>
  <c r="W41" i="16"/>
  <c r="W43" i="16" s="1"/>
  <c r="V237" i="16"/>
  <c r="X89" i="13"/>
  <c r="X90" i="13" s="1"/>
  <c r="X189" i="16"/>
  <c r="Y9" i="16"/>
  <c r="Y9" i="17"/>
  <c r="Y4" i="16"/>
  <c r="Y4" i="17"/>
  <c r="U242" i="16"/>
  <c r="U244" i="16" s="1"/>
  <c r="Y10" i="16"/>
  <c r="Y10" i="17"/>
  <c r="V377" i="16"/>
  <c r="W93" i="13"/>
  <c r="W95" i="13" s="1"/>
  <c r="X92" i="13"/>
  <c r="Y36" i="13"/>
  <c r="U79" i="13"/>
  <c r="V380" i="16"/>
  <c r="X370" i="16"/>
  <c r="X303" i="16"/>
  <c r="X308" i="16"/>
  <c r="X92" i="16"/>
  <c r="X65" i="17" s="1"/>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46" i="13"/>
  <c r="W21" i="13"/>
  <c r="X351" i="15"/>
  <c r="X100" i="16" s="1"/>
  <c r="X102" i="16" s="1"/>
  <c r="X107"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5" i="18" l="1"/>
  <c r="Y5" i="19"/>
  <c r="Z7" i="18"/>
  <c r="Z7" i="19"/>
  <c r="W84" i="17"/>
  <c r="X39" i="17"/>
  <c r="W85" i="17"/>
  <c r="X234" i="16"/>
  <c r="X190" i="16"/>
  <c r="X191" i="16" s="1"/>
  <c r="X84" i="13"/>
  <c r="X26" i="13"/>
  <c r="U54" i="13"/>
  <c r="W236" i="16"/>
  <c r="V240" i="16"/>
  <c r="Y5" i="16"/>
  <c r="Y5" i="17"/>
  <c r="V44" i="13"/>
  <c r="V382" i="16"/>
  <c r="V383" i="16" s="1"/>
  <c r="Z7" i="16"/>
  <c r="Z7" i="17"/>
  <c r="W80" i="13"/>
  <c r="W81" i="13"/>
  <c r="X388" i="16"/>
  <c r="Y344" i="16"/>
  <c r="Y325" i="16"/>
  <c r="X387" i="16"/>
  <c r="T156" i="16"/>
  <c r="U153" i="16" s="1"/>
  <c r="Y321" i="16"/>
  <c r="Y89" i="16" s="1"/>
  <c r="Y320" i="16"/>
  <c r="Y302" i="16"/>
  <c r="Y88" i="16" s="1"/>
  <c r="Y301" i="16"/>
  <c r="Y340" i="16"/>
  <c r="Y90" i="16" s="1"/>
  <c r="Y339" i="16"/>
  <c r="Y363" i="16"/>
  <c r="X389" i="16"/>
  <c r="Y359" i="16"/>
  <c r="Y91" i="16" s="1"/>
  <c r="Y358"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10" i="18" l="1"/>
  <c r="Z10" i="19"/>
  <c r="Z9" i="18"/>
  <c r="Z9" i="19"/>
  <c r="Z4" i="18"/>
  <c r="Z4" i="19"/>
  <c r="AA6" i="18"/>
  <c r="AA6" i="19"/>
  <c r="V83" i="17"/>
  <c r="Y41" i="17"/>
  <c r="V79" i="13"/>
  <c r="U82" i="13"/>
  <c r="U86" i="17"/>
  <c r="Y188" i="16"/>
  <c r="Y234" i="16"/>
  <c r="Z10" i="16"/>
  <c r="Z10" i="17"/>
  <c r="Z9" i="16"/>
  <c r="Z9" i="17"/>
  <c r="Y189" i="16"/>
  <c r="Y89" i="13"/>
  <c r="Y90" i="13" s="1"/>
  <c r="V242" i="16"/>
  <c r="V244" i="16" s="1"/>
  <c r="W237" i="16"/>
  <c r="Z4" i="16"/>
  <c r="Z4" i="17"/>
  <c r="Z418" i="15"/>
  <c r="AA6" i="16"/>
  <c r="AA6" i="17"/>
  <c r="Z424" i="15"/>
  <c r="Z421" i="15"/>
  <c r="W377" i="16"/>
  <c r="W382" i="16" s="1"/>
  <c r="X93" i="13"/>
  <c r="X95" i="13" s="1"/>
  <c r="Y92" i="13"/>
  <c r="W380" i="16"/>
  <c r="W44" i="13"/>
  <c r="V58" i="13"/>
  <c r="Y341" i="16"/>
  <c r="Y372" i="16"/>
  <c r="Y346" i="16"/>
  <c r="Y347" i="16" s="1"/>
  <c r="U149" i="16"/>
  <c r="Z97" i="16"/>
  <c r="Z105" i="16" s="1"/>
  <c r="Z108" i="16" s="1"/>
  <c r="Y370" i="16"/>
  <c r="Y303" i="16"/>
  <c r="Y308" i="16"/>
  <c r="Z326" i="16"/>
  <c r="Y373" i="16"/>
  <c r="Y365" i="16"/>
  <c r="Y366" i="16" s="1"/>
  <c r="Y360" i="16"/>
  <c r="Y92" i="16"/>
  <c r="Y65" i="17" s="1"/>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8" l="1"/>
  <c r="AA7" i="19"/>
  <c r="Z5" i="18"/>
  <c r="Z5" i="19"/>
  <c r="W391" i="16"/>
  <c r="Y39" i="17"/>
  <c r="W83" i="17"/>
  <c r="AA7" i="16"/>
  <c r="AA7" i="17"/>
  <c r="V54" i="13"/>
  <c r="X178" i="16"/>
  <c r="X180" i="16" s="1"/>
  <c r="X46" i="13"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9" i="18" l="1"/>
  <c r="AA9" i="19"/>
  <c r="AB6" i="18"/>
  <c r="AB6" i="19"/>
  <c r="AA4" i="18"/>
  <c r="AA4" i="19"/>
  <c r="AA10" i="18"/>
  <c r="AA10" i="19"/>
  <c r="X85" i="17"/>
  <c r="Z41" i="17"/>
  <c r="V82" i="13"/>
  <c r="V86" i="17"/>
  <c r="Z188" i="16"/>
  <c r="AA4" i="16"/>
  <c r="AA4" i="17"/>
  <c r="X380" i="16"/>
  <c r="Z89" i="13"/>
  <c r="Z90" i="13" s="1"/>
  <c r="Z189" i="16"/>
  <c r="AA416" i="15"/>
  <c r="Z234" i="16"/>
  <c r="W242" i="16"/>
  <c r="W244" i="16" s="1"/>
  <c r="AA10" i="16"/>
  <c r="AA10" i="17"/>
  <c r="AB6" i="16"/>
  <c r="AB6" i="17"/>
  <c r="AA9" i="16"/>
  <c r="AA9" i="17"/>
  <c r="X45" i="13"/>
  <c r="X236" i="16"/>
  <c r="X377" i="16"/>
  <c r="X391" i="16" s="1"/>
  <c r="Y93" i="13"/>
  <c r="Y95" i="13" s="1"/>
  <c r="Z92" i="13"/>
  <c r="X81" i="13"/>
  <c r="X44" i="13"/>
  <c r="AA345" i="16"/>
  <c r="Z92" i="16"/>
  <c r="Z65" i="17" s="1"/>
  <c r="AA357" i="16"/>
  <c r="AA319" i="16"/>
  <c r="AA300" i="16"/>
  <c r="AA338" i="16"/>
  <c r="Z372" i="16"/>
  <c r="Z346" i="16"/>
  <c r="Z347" i="16" s="1"/>
  <c r="Z341" i="16"/>
  <c r="Z373" i="16"/>
  <c r="Z365" i="16"/>
  <c r="Z366" i="16" s="1"/>
  <c r="Z360" i="16"/>
  <c r="Z371" i="16"/>
  <c r="Z322" i="16"/>
  <c r="Z327" i="16"/>
  <c r="Z328" i="16" s="1"/>
  <c r="U155" i="16"/>
  <c r="AA97" i="16"/>
  <c r="AA105" i="16" s="1"/>
  <c r="AA108" i="16" s="1"/>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8" l="1"/>
  <c r="AA5" i="19"/>
  <c r="AB7" i="18"/>
  <c r="AB7" i="19"/>
  <c r="Z39" i="17"/>
  <c r="X80" i="13"/>
  <c r="X84" i="17"/>
  <c r="X83" i="17"/>
  <c r="AA5" i="16"/>
  <c r="AA5" i="17"/>
  <c r="AB7" i="16"/>
  <c r="AB7" i="17"/>
  <c r="Y178" i="16"/>
  <c r="Y180" i="16" s="1"/>
  <c r="Y166" i="16"/>
  <c r="Y168" i="16" s="1"/>
  <c r="Y45" i="13" s="1"/>
  <c r="Y41" i="16"/>
  <c r="Y43" i="16" s="1"/>
  <c r="Z190" i="16"/>
  <c r="Z26" i="13"/>
  <c r="Z84" i="13"/>
  <c r="W54" i="13"/>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Z28" i="13"/>
  <c r="AK25" i="13"/>
  <c r="Y47"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8" l="1"/>
  <c r="AC6" i="19"/>
  <c r="AB9" i="18"/>
  <c r="AB9" i="19"/>
  <c r="AB4" i="18"/>
  <c r="AB4" i="19"/>
  <c r="AB10" i="18"/>
  <c r="AB10" i="19"/>
  <c r="Y84" i="17"/>
  <c r="Y85" i="17"/>
  <c r="AA41" i="17"/>
  <c r="W82" i="13"/>
  <c r="W86" i="17"/>
  <c r="AB426" i="15"/>
  <c r="X58" i="13"/>
  <c r="L47" i="16"/>
  <c r="AA188" i="16"/>
  <c r="AA234" i="16"/>
  <c r="X54" i="13"/>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65" i="17" s="1"/>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5" i="18" l="1"/>
  <c r="AB5" i="19"/>
  <c r="AC7" i="18"/>
  <c r="AC7" i="19"/>
  <c r="X82" i="13"/>
  <c r="X86" i="17"/>
  <c r="Y83" i="17"/>
  <c r="AA39" i="17"/>
  <c r="AA35" i="13"/>
  <c r="AA190" i="16"/>
  <c r="AA191" i="16" s="1"/>
  <c r="AA84" i="13"/>
  <c r="AA26" i="13"/>
  <c r="Z380" i="16"/>
  <c r="AB5" i="16"/>
  <c r="AB5" i="17"/>
  <c r="Z166" i="16"/>
  <c r="Z168" i="16" s="1"/>
  <c r="Z41" i="16"/>
  <c r="Z43" i="16" s="1"/>
  <c r="Z178" i="16"/>
  <c r="Z180" i="16" s="1"/>
  <c r="Y237" i="16"/>
  <c r="Y240" i="16" s="1"/>
  <c r="Y242" i="16" s="1"/>
  <c r="Y244" i="16" s="1"/>
  <c r="AC7" i="16"/>
  <c r="AC7" i="17"/>
  <c r="Y3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10" i="18" l="1"/>
  <c r="AC10" i="19"/>
  <c r="AC9" i="18"/>
  <c r="AC9" i="19"/>
  <c r="AD6" i="18"/>
  <c r="AD6" i="19"/>
  <c r="AC4" i="18"/>
  <c r="AC4" i="19"/>
  <c r="Z84" i="17"/>
  <c r="AB41" i="17"/>
  <c r="AB234" i="16"/>
  <c r="Z46" i="13"/>
  <c r="Z236" i="16"/>
  <c r="Z237" i="16" s="1"/>
  <c r="Z240" i="16" s="1"/>
  <c r="Z242" i="16" s="1"/>
  <c r="Z244" i="16" s="1"/>
  <c r="AC10" i="16"/>
  <c r="AC10" i="17"/>
  <c r="Y54" i="13"/>
  <c r="AC9" i="16"/>
  <c r="AC9" i="17"/>
  <c r="AB89" i="13"/>
  <c r="AB90" i="13" s="1"/>
  <c r="AB189" i="16"/>
  <c r="AB188" i="16"/>
  <c r="AC4" i="16"/>
  <c r="AC4" i="17"/>
  <c r="AC426" i="15"/>
  <c r="AD6" i="16"/>
  <c r="AD6" i="17"/>
  <c r="AB92" i="13"/>
  <c r="Z377" i="16"/>
  <c r="Z55" i="13" s="1"/>
  <c r="AA93" i="13"/>
  <c r="AA95" i="13" s="1"/>
  <c r="Z80" i="13"/>
  <c r="Z81" i="13"/>
  <c r="Z44" i="13"/>
  <c r="AB92" i="16"/>
  <c r="AB65" i="17" s="1"/>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5" i="18" l="1"/>
  <c r="AC5" i="19"/>
  <c r="AD7" i="18"/>
  <c r="AD7" i="19"/>
  <c r="Z83" i="17"/>
  <c r="Y82" i="13"/>
  <c r="Y86" i="17"/>
  <c r="AB39" i="17"/>
  <c r="Z85" i="17"/>
  <c r="Z86" i="17"/>
  <c r="Z82" i="13"/>
  <c r="Z391" i="16"/>
  <c r="AC5" i="16"/>
  <c r="AC5" i="17"/>
  <c r="AB35" i="13"/>
  <c r="AD7" i="16"/>
  <c r="AD7" i="17"/>
  <c r="AA166" i="16"/>
  <c r="AA168" i="16" s="1"/>
  <c r="AA45" i="13" s="1"/>
  <c r="AA41" i="16"/>
  <c r="AA43" i="16" s="1"/>
  <c r="AA178" i="16"/>
  <c r="AA180" i="16" s="1"/>
  <c r="AB190" i="16"/>
  <c r="AB191" i="16" s="1"/>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85" i="17" s="1"/>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8" l="1"/>
  <c r="AD4" i="19"/>
  <c r="AD9" i="18"/>
  <c r="AD9" i="19"/>
  <c r="AE6" i="18"/>
  <c r="AE6" i="19"/>
  <c r="AD10" i="18"/>
  <c r="AD10" i="19"/>
  <c r="AC41" i="17"/>
  <c r="AA84" i="17"/>
  <c r="AD4" i="16"/>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C65" i="17"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5" i="18" l="1"/>
  <c r="AD5" i="19"/>
  <c r="AE7" i="18"/>
  <c r="AE7" i="19"/>
  <c r="AA82" i="13"/>
  <c r="AA86" i="17"/>
  <c r="AC39" i="17"/>
  <c r="AA83" i="17"/>
  <c r="AE7" i="16"/>
  <c r="AE7" i="17"/>
  <c r="AB41" i="16"/>
  <c r="AB43" i="16" s="1"/>
  <c r="AB178" i="16"/>
  <c r="AB180" i="16" s="1"/>
  <c r="AB46" i="13" s="1"/>
  <c r="AB166" i="16"/>
  <c r="AB168" i="16" s="1"/>
  <c r="AB45" i="13"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9" i="18" l="1"/>
  <c r="AE9" i="19"/>
  <c r="AE4" i="18"/>
  <c r="AE4" i="19"/>
  <c r="AF6" i="18"/>
  <c r="AF6" i="19"/>
  <c r="AE10" i="18"/>
  <c r="AE10" i="19"/>
  <c r="AB84" i="17"/>
  <c r="AB85" i="17"/>
  <c r="AD41" i="17"/>
  <c r="AB380" i="16"/>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AD65" i="17"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D22" i="13"/>
  <c r="AC48" i="13"/>
  <c r="AC47" i="13"/>
  <c r="AC46" i="13"/>
  <c r="AC45" i="13"/>
  <c r="AD19" i="13"/>
  <c r="AC20" i="13"/>
  <c r="AC21" i="13" s="1"/>
  <c r="AD351" i="15"/>
  <c r="AD100" i="16" s="1"/>
  <c r="AD102" i="16" s="1"/>
  <c r="AD107" i="16" s="1"/>
  <c r="AD375" i="15"/>
  <c r="AD391" i="15" s="1"/>
  <c r="AD371" i="15"/>
  <c r="AD387"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5" i="18" l="1"/>
  <c r="AE5" i="19"/>
  <c r="AF7" i="18"/>
  <c r="AF7" i="19"/>
  <c r="AD39" i="17"/>
  <c r="AC85" i="17"/>
  <c r="AB82" i="13"/>
  <c r="AB86" i="17"/>
  <c r="AB83" i="17"/>
  <c r="AD373" i="15"/>
  <c r="AD389" i="15" s="1"/>
  <c r="AC84" i="17"/>
  <c r="AE5" i="16"/>
  <c r="AE5" i="17"/>
  <c r="AB391" i="16"/>
  <c r="AD35" i="13"/>
  <c r="AC236" i="16"/>
  <c r="AC237" i="16" s="1"/>
  <c r="AC240" i="16" s="1"/>
  <c r="AC242" i="16" s="1"/>
  <c r="AC244" i="16" s="1"/>
  <c r="AC54" i="13" s="1"/>
  <c r="AF7" i="16"/>
  <c r="AF7" i="17"/>
  <c r="AD190" i="16"/>
  <c r="AD191" i="16" s="1"/>
  <c r="AD84" i="13"/>
  <c r="AD26" i="13"/>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D28" i="13"/>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G6" i="18" l="1"/>
  <c r="AG6" i="19"/>
  <c r="AF9" i="18"/>
  <c r="AF9" i="19"/>
  <c r="AF4" i="18"/>
  <c r="AF4" i="19"/>
  <c r="AF10" i="18"/>
  <c r="AF10" i="19"/>
  <c r="AC82" i="13"/>
  <c r="AC86" i="17"/>
  <c r="AE41" i="17"/>
  <c r="AF421" i="15"/>
  <c r="AB58" i="13"/>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E65" i="17" s="1"/>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5" i="18" l="1"/>
  <c r="AF5" i="19"/>
  <c r="AG7" i="18"/>
  <c r="AG7" i="19"/>
  <c r="AE39" i="17"/>
  <c r="AC83" i="17"/>
  <c r="AD85" i="17"/>
  <c r="AD84" i="17"/>
  <c r="AD236" i="16"/>
  <c r="AD237" i="16" s="1"/>
  <c r="AD240" i="16" s="1"/>
  <c r="AD242" i="16" s="1"/>
  <c r="AD244" i="16" s="1"/>
  <c r="AF5" i="16"/>
  <c r="AF5" i="17"/>
  <c r="AE190" i="16"/>
  <c r="AE191" i="16" s="1"/>
  <c r="AE84" i="13"/>
  <c r="AE26" i="13"/>
  <c r="AC382" i="16"/>
  <c r="AC383" i="16" s="1"/>
  <c r="AC58" i="13" s="1"/>
  <c r="AE35" i="13"/>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340" i="15" s="1"/>
  <c r="AF22" i="13"/>
  <c r="AD54" i="13"/>
  <c r="AD24" i="13"/>
  <c r="AF317" i="15"/>
  <c r="AF331" i="15" s="1"/>
  <c r="AF347" i="15" s="1"/>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24" i="15"/>
  <c r="AF338" i="15" s="1"/>
  <c r="AF354"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8" l="1"/>
  <c r="AG10" i="19"/>
  <c r="AG9" i="18"/>
  <c r="AG9" i="19"/>
  <c r="AG4" i="18"/>
  <c r="AG4" i="19"/>
  <c r="AH6" i="18"/>
  <c r="AH6" i="19"/>
  <c r="AF41" i="17"/>
  <c r="AD82" i="13"/>
  <c r="AD86" i="17"/>
  <c r="AH6" i="16"/>
  <c r="AH6" i="17"/>
  <c r="AG234" i="16"/>
  <c r="AG10" i="16"/>
  <c r="AG10" i="17"/>
  <c r="AG9" i="16"/>
  <c r="AG9" i="17"/>
  <c r="AE178" i="16"/>
  <c r="AE180" i="16" s="1"/>
  <c r="AE46" i="13" s="1"/>
  <c r="AE166" i="16"/>
  <c r="AE168" i="16" s="1"/>
  <c r="AE45" i="13" s="1"/>
  <c r="AE41" i="16"/>
  <c r="AE43" i="16" s="1"/>
  <c r="AF188" i="16"/>
  <c r="AD380" i="16"/>
  <c r="AG4" i="16"/>
  <c r="AG4" i="17"/>
  <c r="AF189" i="16"/>
  <c r="AF89" i="13"/>
  <c r="AF90" i="13" s="1"/>
  <c r="AG419" i="15"/>
  <c r="AF92" i="13"/>
  <c r="AD377" i="16"/>
  <c r="AD55" i="13" s="1"/>
  <c r="AE93" i="13"/>
  <c r="AE95" i="13" s="1"/>
  <c r="AD44" i="13"/>
  <c r="AG97" i="16"/>
  <c r="AG105" i="16" s="1"/>
  <c r="AG108" i="16" s="1"/>
  <c r="AG345" i="16"/>
  <c r="AD149" i="16"/>
  <c r="AD150" i="16" s="1"/>
  <c r="AD155" i="16" s="1"/>
  <c r="AD156" i="16" s="1"/>
  <c r="AE153" i="16" s="1"/>
  <c r="AF370" i="16"/>
  <c r="AF303" i="16"/>
  <c r="AF308" i="16"/>
  <c r="AG326" i="16"/>
  <c r="AF92" i="16"/>
  <c r="AF65" i="17"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E48" i="13"/>
  <c r="AG22" i="13"/>
  <c r="AE47"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G5" i="18" l="1"/>
  <c r="AG5" i="19"/>
  <c r="AH7" i="18"/>
  <c r="AH7" i="19"/>
  <c r="AE84" i="17"/>
  <c r="AE85" i="17"/>
  <c r="AD83" i="17"/>
  <c r="AF39" i="17"/>
  <c r="AG5" i="16"/>
  <c r="AG5" i="17"/>
  <c r="AF190" i="16"/>
  <c r="AF191" i="16" s="1"/>
  <c r="AF84" i="13"/>
  <c r="AF26" i="13"/>
  <c r="AE236" i="16"/>
  <c r="AE237" i="16" s="1"/>
  <c r="AE240" i="16" s="1"/>
  <c r="AE242" i="16" s="1"/>
  <c r="AE244" i="16" s="1"/>
  <c r="AE54" i="13"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9" i="18" l="1"/>
  <c r="AH9" i="19"/>
  <c r="AH4" i="18"/>
  <c r="AH4" i="19"/>
  <c r="AH10" i="18"/>
  <c r="AH10" i="19"/>
  <c r="AI6" i="18"/>
  <c r="AI6" i="19"/>
  <c r="AE82" i="13"/>
  <c r="AE86" i="17"/>
  <c r="AG41" i="17"/>
  <c r="AH234" i="16"/>
  <c r="AG189" i="16"/>
  <c r="AG89" i="13"/>
  <c r="AG90" i="13" s="1"/>
  <c r="AH4" i="16"/>
  <c r="AH4" i="17"/>
  <c r="AI6" i="16"/>
  <c r="AI6" i="17"/>
  <c r="AF178" i="16"/>
  <c r="AF180" i="16" s="1"/>
  <c r="AF166" i="16"/>
  <c r="AF168" i="16" s="1"/>
  <c r="AF45" i="13" s="1"/>
  <c r="AF41" i="16"/>
  <c r="AF43" i="16" s="1"/>
  <c r="AH10" i="16"/>
  <c r="AH10" i="17"/>
  <c r="AH9" i="16"/>
  <c r="AH9" i="17"/>
  <c r="AG188" i="16"/>
  <c r="AG92" i="13"/>
  <c r="AE377" i="16"/>
  <c r="AE55" i="13" s="1"/>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65" i="17" s="1"/>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F48" i="13"/>
  <c r="AF47"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5" i="18" l="1"/>
  <c r="AH5" i="19"/>
  <c r="AI7" i="18"/>
  <c r="AI7" i="19"/>
  <c r="AF84" i="17"/>
  <c r="AG39" i="17"/>
  <c r="AF85" i="17"/>
  <c r="AE83" i="17"/>
  <c r="AF236" i="16"/>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10" i="18" l="1"/>
  <c r="AI10" i="19"/>
  <c r="AJ6" i="18"/>
  <c r="AJ6" i="19"/>
  <c r="AI4" i="18"/>
  <c r="AI4" i="19"/>
  <c r="AI9" i="18"/>
  <c r="AI9" i="19"/>
  <c r="AH41" i="17"/>
  <c r="AF82" i="13"/>
  <c r="AF86" i="17"/>
  <c r="AH188" i="16"/>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H65" i="17"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5" i="18" l="1"/>
  <c r="AI5" i="19"/>
  <c r="AJ7" i="18"/>
  <c r="AJ7" i="19"/>
  <c r="AH39" i="17"/>
  <c r="AF83" i="17"/>
  <c r="AF55" i="13"/>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10" i="18" l="1"/>
  <c r="AJ10" i="19"/>
  <c r="AK6" i="18"/>
  <c r="AK6" i="19"/>
  <c r="AJ4" i="18"/>
  <c r="AJ4" i="19"/>
  <c r="AJ9" i="18"/>
  <c r="AJ9" i="19"/>
  <c r="AI41" i="17"/>
  <c r="AG85" i="17"/>
  <c r="AG84" i="17"/>
  <c r="AI188" i="16"/>
  <c r="AJ234" i="16"/>
  <c r="AI189" i="16"/>
  <c r="AI89" i="13"/>
  <c r="AI90" i="13" s="1"/>
  <c r="AJ10" i="16"/>
  <c r="AJ10" i="17"/>
  <c r="AG236" i="16"/>
  <c r="AG237" i="16" s="1"/>
  <c r="AG240" i="16" s="1"/>
  <c r="AG242" i="16" s="1"/>
  <c r="AG244" i="16" s="1"/>
  <c r="AH166" i="16"/>
  <c r="AH168" i="16" s="1"/>
  <c r="AH41" i="16"/>
  <c r="AH43" i="16" s="1"/>
  <c r="AH178" i="16"/>
  <c r="AH180" i="16" s="1"/>
  <c r="AH46" i="13"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65" i="17" s="1"/>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H47" i="13"/>
  <c r="AH45"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71"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7" i="18" l="1"/>
  <c r="AK7" i="19"/>
  <c r="AJ5" i="18"/>
  <c r="AJ5" i="19"/>
  <c r="AH85" i="17"/>
  <c r="AI39" i="17"/>
  <c r="AH84" i="17"/>
  <c r="AG83" i="17"/>
  <c r="AG82" i="13"/>
  <c r="AG86" i="17"/>
  <c r="AH266" i="16"/>
  <c r="AH269" i="16" s="1"/>
  <c r="AH272" i="16" s="1"/>
  <c r="AH274" i="16" s="1"/>
  <c r="AH276" i="16" s="1"/>
  <c r="AI190" i="16"/>
  <c r="AI191" i="16" s="1"/>
  <c r="AI84" i="13"/>
  <c r="AI26" i="13"/>
  <c r="AI35" i="13"/>
  <c r="AH236" i="16"/>
  <c r="AH237" i="16" s="1"/>
  <c r="AH240" i="16" s="1"/>
  <c r="AH242" i="16" s="1"/>
  <c r="AH244" i="16" s="1"/>
  <c r="AH54" i="13" s="1"/>
  <c r="AJ5" i="16"/>
  <c r="AJ5" i="17"/>
  <c r="AK7" i="16"/>
  <c r="AK7" i="17"/>
  <c r="AG382" i="16"/>
  <c r="AG383" i="16" s="1"/>
  <c r="AH380" i="16" s="1"/>
  <c r="AG79" i="13"/>
  <c r="AH80" i="13"/>
  <c r="AH81" i="13"/>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G58" i="13"/>
  <c r="AH24" i="13"/>
  <c r="AI373" i="15"/>
  <c r="AI389" i="15" s="1"/>
  <c r="AI397" i="15" s="1"/>
  <c r="AI55" i="16" s="1"/>
  <c r="AJ19" i="13"/>
  <c r="AJ327" i="15"/>
  <c r="AJ341" i="15" s="1"/>
  <c r="AJ357" i="15" s="1"/>
  <c r="AJ322" i="15"/>
  <c r="AJ336" i="15" s="1"/>
  <c r="AJ352" i="15"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8" l="1"/>
  <c r="AK9" i="19"/>
  <c r="AK10" i="18"/>
  <c r="AK10" i="19"/>
  <c r="AK4" i="18"/>
  <c r="AK4" i="19"/>
  <c r="AL6" i="18"/>
  <c r="AL6" i="19"/>
  <c r="AH82" i="13"/>
  <c r="AH86" i="17"/>
  <c r="AK427" i="15"/>
  <c r="AK419" i="15"/>
  <c r="AJ41" i="17"/>
  <c r="AJ188" i="16"/>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J65" i="17" s="1"/>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8" l="1"/>
  <c r="AK5" i="19"/>
  <c r="AL7" i="18"/>
  <c r="AL7" i="19"/>
  <c r="AJ39" i="17"/>
  <c r="AH83" i="17"/>
  <c r="AK5" i="16"/>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10" i="18" l="1"/>
  <c r="AL10" i="19"/>
  <c r="AL9" i="18"/>
  <c r="AL9" i="19"/>
  <c r="AL4" i="18"/>
  <c r="AL4" i="19"/>
  <c r="AK41" i="17"/>
  <c r="AI84" i="17"/>
  <c r="AK188" i="16"/>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46" i="13" s="1"/>
  <c r="AJ166" i="16"/>
  <c r="AJ168" i="16" s="1"/>
  <c r="AJ45" i="13" s="1"/>
  <c r="AI46" i="13"/>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65" i="17" s="1"/>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24" i="13"/>
  <c r="AI29" i="13" s="1"/>
  <c r="AI74" i="16" s="1"/>
  <c r="AJ75" i="16" s="1"/>
  <c r="AJ77" i="16" s="1"/>
  <c r="AJ47"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8" l="1"/>
  <c r="AL5" i="19"/>
  <c r="AJ84" i="17"/>
  <c r="AI81" i="13"/>
  <c r="AJ85" i="17"/>
  <c r="AI85" i="17"/>
  <c r="AK39" i="17"/>
  <c r="AI83" i="17"/>
  <c r="AI82" i="13"/>
  <c r="AI86" i="17"/>
  <c r="AL5" i="16"/>
  <c r="AL5" i="17"/>
  <c r="AK190" i="16"/>
  <c r="AK191" i="16" s="1"/>
  <c r="AK84" i="13"/>
  <c r="AK26" i="13"/>
  <c r="AK35" i="13"/>
  <c r="AJ266" i="16"/>
  <c r="AJ269" i="16" s="1"/>
  <c r="AJ272" i="16" s="1"/>
  <c r="AJ274" i="16" s="1"/>
  <c r="AJ276" i="16" s="1"/>
  <c r="L20" i="16"/>
  <c r="AJ236" i="16"/>
  <c r="AJ237" i="16" s="1"/>
  <c r="AJ240" i="16" s="1"/>
  <c r="AJ242" i="16" s="1"/>
  <c r="AJ244" i="16" s="1"/>
  <c r="AJ54" i="13"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J82" i="13" l="1"/>
  <c r="AJ86" i="17"/>
  <c r="AL41" i="17"/>
  <c r="L41" i="17" s="1"/>
  <c r="AL188" i="16"/>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122" i="15" s="1"/>
  <c r="L234" i="15"/>
  <c r="L95" i="15"/>
  <c r="AL171" i="15"/>
  <c r="AL127" i="15"/>
  <c r="L127" i="15" s="1"/>
  <c r="L239" i="15"/>
  <c r="AL118" i="15"/>
  <c r="L118" i="15" s="1"/>
  <c r="L230" i="15"/>
  <c r="L110" i="15"/>
  <c r="L111" i="15"/>
  <c r="L140" i="15"/>
  <c r="L107" i="15"/>
  <c r="AL123"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9" i="17" l="1"/>
  <c r="L39" i="17" s="1"/>
  <c r="AJ83" i="17"/>
  <c r="L100" i="16"/>
  <c r="O102" i="16"/>
  <c r="AK380" i="16"/>
  <c r="AK41" i="16"/>
  <c r="AK43" i="16" s="1"/>
  <c r="AK178" i="16"/>
  <c r="AK180" i="16" s="1"/>
  <c r="AK46" i="13" s="1"/>
  <c r="AK166" i="16"/>
  <c r="AK168" i="16" s="1"/>
  <c r="L89" i="13"/>
  <c r="AL90" i="13"/>
  <c r="L90" i="13" s="1"/>
  <c r="AJ55" i="13"/>
  <c r="AL190" i="16"/>
  <c r="L190" i="16" s="1"/>
  <c r="AL84" i="13"/>
  <c r="L84" i="13" s="1"/>
  <c r="AL26" i="13"/>
  <c r="L51" i="16"/>
  <c r="L234" i="16"/>
  <c r="L92" i="13"/>
  <c r="AJ391" i="16"/>
  <c r="AJ79" i="13"/>
  <c r="AL347" i="16"/>
  <c r="AL388" i="16" s="1"/>
  <c r="AL366" i="16"/>
  <c r="AL389" i="16" s="1"/>
  <c r="O386" i="16"/>
  <c r="O390" i="16" s="1"/>
  <c r="P306" i="16"/>
  <c r="P309" i="16" s="1"/>
  <c r="AL92" i="16"/>
  <c r="AL65" i="17" s="1"/>
  <c r="L65" i="17" s="1"/>
  <c r="L88" i="16"/>
  <c r="AK154" i="16"/>
  <c r="AK133" i="16"/>
  <c r="AK135" i="16" s="1"/>
  <c r="AK137" i="16" s="1"/>
  <c r="AK146" i="16"/>
  <c r="AK148" i="16" s="1"/>
  <c r="AK150" i="16" s="1"/>
  <c r="AK155" i="16" s="1"/>
  <c r="AL374" i="16"/>
  <c r="L370" i="16"/>
  <c r="AL328" i="16"/>
  <c r="AL387" i="16" s="1"/>
  <c r="AJ58"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K85" i="17" l="1"/>
  <c r="AL191" i="16"/>
  <c r="L92" i="16"/>
  <c r="L24" i="16"/>
  <c r="AK236" i="16"/>
  <c r="AK237" i="16" s="1"/>
  <c r="AK240" i="16" s="1"/>
  <c r="AK242" i="16" s="1"/>
  <c r="AK244" i="16" s="1"/>
  <c r="AL61" i="16"/>
  <c r="L60" i="16"/>
  <c r="AL93" i="13"/>
  <c r="L93" i="13" s="1"/>
  <c r="AL66" i="16"/>
  <c r="L65" i="16"/>
  <c r="O107" i="16"/>
  <c r="L107" i="16" s="1"/>
  <c r="L102" i="16"/>
  <c r="AK45" i="13"/>
  <c r="AK81" i="13"/>
  <c r="AK44" i="13"/>
  <c r="AK156" i="16"/>
  <c r="AL153" i="16" s="1"/>
  <c r="AK377" i="16"/>
  <c r="L374" i="16"/>
  <c r="P386" i="16"/>
  <c r="P390" i="16" s="1"/>
  <c r="Q306" i="16"/>
  <c r="Q309" i="16" s="1"/>
  <c r="AK54" i="13"/>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83" i="17" l="1"/>
  <c r="AK82" i="13"/>
  <c r="AK86" i="17"/>
  <c r="AK80" i="13"/>
  <c r="AK84" i="17"/>
  <c r="AL95" i="13"/>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I87" i="17" l="1"/>
  <c r="AI88" i="17" s="1"/>
  <c r="AI38" i="17" s="1"/>
  <c r="AH64" i="17"/>
  <c r="AH67" i="17" s="1"/>
  <c r="AI64" i="17"/>
  <c r="AI67" i="17" s="1"/>
  <c r="AH87" i="17"/>
  <c r="AH88" i="17" s="1"/>
  <c r="AH38" i="17" s="1"/>
  <c r="AG87" i="17"/>
  <c r="AG88" i="17" s="1"/>
  <c r="AG38" i="17" s="1"/>
  <c r="AJ64" i="17"/>
  <c r="AJ67" i="17" s="1"/>
  <c r="AG64" i="17"/>
  <c r="AG67" i="17" s="1"/>
  <c r="AK88" i="17"/>
  <c r="AK38" i="17" s="1"/>
  <c r="AK87" i="17"/>
  <c r="AK64" i="17"/>
  <c r="AK67" i="17" s="1"/>
  <c r="AF64" i="17"/>
  <c r="AF67" i="17" s="1"/>
  <c r="AJ87" i="17"/>
  <c r="AJ88" i="17" s="1"/>
  <c r="AJ38" i="17" s="1"/>
  <c r="AD266" i="16"/>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E64" i="17" l="1"/>
  <c r="AE67" i="17" s="1"/>
  <c r="AC64" i="17"/>
  <c r="AC67" i="17" s="1"/>
  <c r="X87" i="17"/>
  <c r="X88" i="17" s="1"/>
  <c r="X38" i="17" s="1"/>
  <c r="AA64" i="17"/>
  <c r="AA67" i="17" s="1"/>
  <c r="AF35" i="17"/>
  <c r="AF71" i="17"/>
  <c r="AF73" i="17" s="1"/>
  <c r="AF76" i="17" s="1"/>
  <c r="AG35" i="17"/>
  <c r="AG71" i="17"/>
  <c r="AG73" i="17" s="1"/>
  <c r="AG76" i="17" s="1"/>
  <c r="AI35" i="17"/>
  <c r="AI71" i="17"/>
  <c r="AI73" i="17" s="1"/>
  <c r="AI76" i="17" s="1"/>
  <c r="Z64" i="17"/>
  <c r="Z67" i="17" s="1"/>
  <c r="V64" i="17"/>
  <c r="V67" i="17" s="1"/>
  <c r="W87" i="17"/>
  <c r="W88" i="17" s="1"/>
  <c r="W38" i="17" s="1"/>
  <c r="AB64" i="17"/>
  <c r="AB67" i="17" s="1"/>
  <c r="AK71" i="17"/>
  <c r="AK73" i="17" s="1"/>
  <c r="AK76" i="17" s="1"/>
  <c r="AK35" i="17"/>
  <c r="AJ71" i="17"/>
  <c r="AJ73" i="17" s="1"/>
  <c r="AJ76" i="17" s="1"/>
  <c r="AJ35" i="17"/>
  <c r="AH71" i="17"/>
  <c r="AH73" i="17" s="1"/>
  <c r="AH76" i="17" s="1"/>
  <c r="AH35" i="17"/>
  <c r="W64" i="17"/>
  <c r="W67" i="17" s="1"/>
  <c r="AD87" i="17"/>
  <c r="AD88" i="17" s="1"/>
  <c r="AD38" i="17" s="1"/>
  <c r="AC87" i="17"/>
  <c r="AC88" i="17" s="1"/>
  <c r="AC38" i="17" s="1"/>
  <c r="AF83" i="13"/>
  <c r="AE87" i="17"/>
  <c r="AE88" i="17" s="1"/>
  <c r="AE38" i="17" s="1"/>
  <c r="AF87" i="17"/>
  <c r="AF88" i="17" s="1"/>
  <c r="AF38" i="17" s="1"/>
  <c r="AD64" i="17"/>
  <c r="AD67" i="17" s="1"/>
  <c r="S64" i="17"/>
  <c r="S67" i="17" s="1"/>
  <c r="AB87" i="17"/>
  <c r="AB88" i="17" s="1"/>
  <c r="AB38" i="17" s="1"/>
  <c r="AC83" i="13"/>
  <c r="AL43" i="16"/>
  <c r="L41" i="16"/>
  <c r="AG288" i="16"/>
  <c r="AI288" i="16"/>
  <c r="AK38" i="13"/>
  <c r="AK39" i="13" s="1"/>
  <c r="AK420" i="16" s="1"/>
  <c r="AL168" i="16"/>
  <c r="L166" i="16"/>
  <c r="AL180" i="16"/>
  <c r="L178" i="16"/>
  <c r="AH280" i="16"/>
  <c r="L71" i="16"/>
  <c r="AJ288" i="16"/>
  <c r="AF38" i="13"/>
  <c r="AF39" i="13" s="1"/>
  <c r="AF420" i="16" s="1"/>
  <c r="Z57" i="13"/>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81" i="13" l="1"/>
  <c r="L81" i="13" s="1"/>
  <c r="AL85" i="17"/>
  <c r="L85" i="17" s="1"/>
  <c r="AD35" i="17"/>
  <c r="AD71" i="17"/>
  <c r="AD73" i="17" s="1"/>
  <c r="AD76" i="17" s="1"/>
  <c r="W35" i="17"/>
  <c r="W71" i="17"/>
  <c r="W73" i="17" s="1"/>
  <c r="W76" i="17" s="1"/>
  <c r="AJ78" i="17"/>
  <c r="AJ79" i="17" s="1"/>
  <c r="Z71" i="17"/>
  <c r="Z73" i="17" s="1"/>
  <c r="Z76" i="17" s="1"/>
  <c r="AA78" i="17" s="1"/>
  <c r="Z35" i="17"/>
  <c r="AL78" i="17"/>
  <c r="AA83" i="13"/>
  <c r="AB71" i="17"/>
  <c r="AB73" i="17" s="1"/>
  <c r="AB76" i="17" s="1"/>
  <c r="AC78" i="17" s="1"/>
  <c r="AB35" i="17"/>
  <c r="AH78" i="17"/>
  <c r="AH79" i="17" s="1"/>
  <c r="AC71" i="17"/>
  <c r="AC73" i="17" s="1"/>
  <c r="AC76" i="17" s="1"/>
  <c r="AC35" i="17"/>
  <c r="AH283" i="16"/>
  <c r="AI78" i="17"/>
  <c r="AI79" i="17" s="1"/>
  <c r="X64" i="17"/>
  <c r="X67" i="17" s="1"/>
  <c r="AA87" i="17"/>
  <c r="AA88" i="17" s="1"/>
  <c r="AA38" i="17" s="1"/>
  <c r="V71" i="17"/>
  <c r="V73" i="17" s="1"/>
  <c r="V76" i="17" s="1"/>
  <c r="V35" i="17"/>
  <c r="AG78" i="17"/>
  <c r="AG79" i="17" s="1"/>
  <c r="AE71" i="17"/>
  <c r="AE73" i="17" s="1"/>
  <c r="AE76" i="17" s="1"/>
  <c r="AE35" i="17"/>
  <c r="AA71" i="17"/>
  <c r="AA73" i="17" s="1"/>
  <c r="AA76" i="17" s="1"/>
  <c r="AA35" i="17"/>
  <c r="Y64" i="17"/>
  <c r="Y67" i="17" s="1"/>
  <c r="AK78" i="17"/>
  <c r="AK79" i="17" s="1"/>
  <c r="X77" i="13"/>
  <c r="Y57" i="13"/>
  <c r="Z87" i="17" s="1"/>
  <c r="Z88" i="17" s="1"/>
  <c r="Z38" i="17" s="1"/>
  <c r="AD38" i="13"/>
  <c r="AD39" i="13" s="1"/>
  <c r="AD420" i="16" s="1"/>
  <c r="V280" i="16"/>
  <c r="AB280" i="16"/>
  <c r="AC282" i="16" s="1"/>
  <c r="AL236" i="16"/>
  <c r="L43" i="16"/>
  <c r="W288" i="16"/>
  <c r="AA288" i="16"/>
  <c r="AL45" i="13"/>
  <c r="AC38" i="13"/>
  <c r="AC39" i="13" s="1"/>
  <c r="AC420" i="16" s="1"/>
  <c r="AE288" i="16"/>
  <c r="Z280" i="16"/>
  <c r="AA282" i="16" s="1"/>
  <c r="S100" i="13"/>
  <c r="AD280" i="16"/>
  <c r="AE282" i="16" s="1"/>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K80" i="17" l="1"/>
  <c r="AK36" i="17" s="1"/>
  <c r="AK37" i="17" s="1"/>
  <c r="AK42" i="17" s="1"/>
  <c r="AH80" i="17"/>
  <c r="AH36" i="17" s="1"/>
  <c r="AH37" i="17" s="1"/>
  <c r="AH42" i="17" s="1"/>
  <c r="AI80" i="17"/>
  <c r="AI36" i="17" s="1"/>
  <c r="AI37" i="17" s="1"/>
  <c r="AI42" i="17" s="1"/>
  <c r="AJ80" i="17"/>
  <c r="AJ36" i="17" s="1"/>
  <c r="AJ37" i="17" s="1"/>
  <c r="AJ42" i="17" s="1"/>
  <c r="Y35" i="17"/>
  <c r="Y71" i="17"/>
  <c r="Y73" i="17" s="1"/>
  <c r="Y76" i="17" s="1"/>
  <c r="W78" i="17"/>
  <c r="W79" i="17" s="1"/>
  <c r="X78" i="17"/>
  <c r="AL80" i="17"/>
  <c r="AL36" i="17" s="1"/>
  <c r="AL80" i="13"/>
  <c r="L80" i="13" s="1"/>
  <c r="AL84" i="17"/>
  <c r="L84" i="17" s="1"/>
  <c r="Y87" i="17"/>
  <c r="Y88" i="17" s="1"/>
  <c r="Y38" i="17" s="1"/>
  <c r="AB78" i="17"/>
  <c r="AB79" i="17" s="1"/>
  <c r="AC80" i="17" s="1"/>
  <c r="AC36" i="17" s="1"/>
  <c r="AC37" i="17" s="1"/>
  <c r="AC42" i="17" s="1"/>
  <c r="AA79" i="17"/>
  <c r="AB80" i="17" s="1"/>
  <c r="AB36" i="17" s="1"/>
  <c r="AB37" i="17" s="1"/>
  <c r="AB42" i="17" s="1"/>
  <c r="AE78" i="17"/>
  <c r="AE79" i="17" s="1"/>
  <c r="X71" i="17"/>
  <c r="X73" i="17" s="1"/>
  <c r="X76" i="17" s="1"/>
  <c r="Y78" i="17" s="1"/>
  <c r="X35" i="17"/>
  <c r="AC79" i="17"/>
  <c r="AD78" i="17"/>
  <c r="AD80" i="17" s="1"/>
  <c r="AD36" i="17" s="1"/>
  <c r="AD37" i="17" s="1"/>
  <c r="AD42" i="17" s="1"/>
  <c r="AF78" i="17"/>
  <c r="AF79" i="17" s="1"/>
  <c r="AG80" i="17" s="1"/>
  <c r="AG36" i="17" s="1"/>
  <c r="AG37" i="17" s="1"/>
  <c r="AG42" i="17" s="1"/>
  <c r="S35" i="17"/>
  <c r="S37" i="17" s="1"/>
  <c r="S71" i="17"/>
  <c r="S73" i="17" s="1"/>
  <c r="AB283" i="16"/>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D79" i="17" l="1"/>
  <c r="AE80" i="17" s="1"/>
  <c r="AE36" i="17" s="1"/>
  <c r="AE37" i="17" s="1"/>
  <c r="AE42" i="17" s="1"/>
  <c r="AF80" i="17"/>
  <c r="AF36" i="17" s="1"/>
  <c r="AF37" i="17" s="1"/>
  <c r="AF42" i="17" s="1"/>
  <c r="X80" i="17"/>
  <c r="X36" i="17" s="1"/>
  <c r="X37" i="17" s="1"/>
  <c r="X42" i="17" s="1"/>
  <c r="X79" i="17"/>
  <c r="Y80" i="17" s="1"/>
  <c r="Y36" i="17" s="1"/>
  <c r="Y37" i="17" s="1"/>
  <c r="Y42" i="17" s="1"/>
  <c r="Z78" i="17"/>
  <c r="Z79" i="17" s="1"/>
  <c r="AA80" i="17" s="1"/>
  <c r="AA36" i="17" s="1"/>
  <c r="AA37" i="17" s="1"/>
  <c r="AA42" i="17" s="1"/>
  <c r="Y79" i="17"/>
  <c r="T64" i="17"/>
  <c r="AL83" i="17"/>
  <c r="S42" i="17"/>
  <c r="S44" i="17" s="1"/>
  <c r="U64" i="17"/>
  <c r="U67" i="17" s="1"/>
  <c r="V87" i="17"/>
  <c r="V88" i="17" s="1"/>
  <c r="V38" i="17" s="1"/>
  <c r="X283" i="16"/>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Z80" i="17" l="1"/>
  <c r="Z36" i="17" s="1"/>
  <c r="Z37" i="17" s="1"/>
  <c r="Z42" i="17" s="1"/>
  <c r="U71" i="17"/>
  <c r="U35" i="17"/>
  <c r="T67" i="17"/>
  <c r="L83" i="17"/>
  <c r="AL64" i="17"/>
  <c r="AL67" i="17" s="1"/>
  <c r="S76" i="17"/>
  <c r="Y78" i="13"/>
  <c r="Y86" i="13" s="1"/>
  <c r="Y99" i="13" s="1"/>
  <c r="Y289" i="16"/>
  <c r="AL242" i="16"/>
  <c r="AL244" i="16" s="1"/>
  <c r="L240" i="16"/>
  <c r="T78" i="13"/>
  <c r="T419" i="16"/>
  <c r="U38" i="13"/>
  <c r="U39" i="13" s="1"/>
  <c r="U420" i="16" s="1"/>
  <c r="U280" i="16"/>
  <c r="V282" i="16" s="1"/>
  <c r="Z289" i="16"/>
  <c r="Z78" i="13"/>
  <c r="Z86" i="13" s="1"/>
  <c r="Z99" i="13" s="1"/>
  <c r="U288" i="16"/>
  <c r="AL111" i="16"/>
  <c r="AL113" i="16" s="1"/>
  <c r="AL77" i="13"/>
  <c r="S67" i="13"/>
  <c r="S68" i="13" s="1"/>
  <c r="T289" i="16"/>
  <c r="T272" i="16"/>
  <c r="L269" i="16"/>
  <c r="L155" i="16"/>
  <c r="AL156" i="16"/>
  <c r="W386" i="16"/>
  <c r="W390" i="16" s="1"/>
  <c r="W392" i="16" s="1"/>
  <c r="X306" i="16"/>
  <c r="X309" i="16" s="1"/>
  <c r="T288" i="16"/>
  <c r="T280" i="16"/>
  <c r="T38" i="13"/>
  <c r="T39" i="13" s="1"/>
  <c r="T420" i="16" s="1"/>
  <c r="S56" i="13"/>
  <c r="S61" i="13" s="1"/>
  <c r="AL57" i="13"/>
  <c r="AL5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U73" i="17" l="1"/>
  <c r="U76" i="17" s="1"/>
  <c r="V78" i="17" s="1"/>
  <c r="V79" i="17" s="1"/>
  <c r="W80" i="17" s="1"/>
  <c r="W36" i="17" s="1"/>
  <c r="W37" i="17" s="1"/>
  <c r="W42" i="17" s="1"/>
  <c r="AL71" i="17"/>
  <c r="AL73" i="17" s="1"/>
  <c r="AL76" i="17" s="1"/>
  <c r="AL79" i="17" s="1"/>
  <c r="AL35" i="17"/>
  <c r="AL37" i="17" s="1"/>
  <c r="L64" i="17"/>
  <c r="T35" i="17"/>
  <c r="T71" i="17"/>
  <c r="T73" i="17" s="1"/>
  <c r="L67" i="17"/>
  <c r="T78" i="17"/>
  <c r="S79" i="17"/>
  <c r="AL83" i="13"/>
  <c r="AL87" i="17"/>
  <c r="AL82" i="13"/>
  <c r="AL86" i="13" s="1"/>
  <c r="AL99" i="13" s="1"/>
  <c r="AL86" i="17"/>
  <c r="T422" i="16"/>
  <c r="U419" i="16" s="1"/>
  <c r="U422" i="16" s="1"/>
  <c r="U67" i="13" s="1"/>
  <c r="U68" i="13" s="1"/>
  <c r="L111" i="16"/>
  <c r="AL288" i="16"/>
  <c r="L288" i="16" s="1"/>
  <c r="L77" i="13"/>
  <c r="S72" i="13"/>
  <c r="L113" i="16"/>
  <c r="T290" i="16"/>
  <c r="U287" i="16" s="1"/>
  <c r="AL280" i="16"/>
  <c r="AL283" i="16" s="1"/>
  <c r="V283" i="16"/>
  <c r="W284" i="16" s="1"/>
  <c r="T274" i="16"/>
  <c r="T276" i="16" s="1"/>
  <c r="L272" i="16"/>
  <c r="X386" i="16"/>
  <c r="X390" i="16" s="1"/>
  <c r="X392" i="16" s="1"/>
  <c r="Y306" i="16"/>
  <c r="Y309" i="16" s="1"/>
  <c r="T283" i="16"/>
  <c r="U282" i="16"/>
  <c r="AR101" i="3"/>
  <c r="BV91" i="3"/>
  <c r="BV92" i="3"/>
  <c r="AS103" i="3"/>
  <c r="AT81" i="3"/>
  <c r="AR60" i="3"/>
  <c r="AR62" i="3" s="1"/>
  <c r="AS56" i="3"/>
  <c r="AR59" i="3"/>
  <c r="BV83" i="3"/>
  <c r="AS96" i="3"/>
  <c r="AS47" i="3"/>
  <c r="AS50" i="3" s="1"/>
  <c r="AT74" i="3"/>
  <c r="AT77" i="3" s="1"/>
  <c r="L82" i="13" l="1"/>
  <c r="T67" i="13"/>
  <c r="T68" i="13" s="1"/>
  <c r="L71" i="17"/>
  <c r="L35" i="17"/>
  <c r="T80" i="17"/>
  <c r="L86" i="17"/>
  <c r="AL88" i="17"/>
  <c r="AL38" i="17" s="1"/>
  <c r="AL42" i="17" s="1"/>
  <c r="V419" i="16"/>
  <c r="V422" i="16" s="1"/>
  <c r="V67" i="13" s="1"/>
  <c r="V68" i="13" s="1"/>
  <c r="T57" i="13"/>
  <c r="S73" i="13"/>
  <c r="L280" i="16"/>
  <c r="W289" i="16"/>
  <c r="W78" i="13"/>
  <c r="W86" i="13" s="1"/>
  <c r="W99" i="13" s="1"/>
  <c r="U284" i="16"/>
  <c r="L282" i="16"/>
  <c r="U283" i="16"/>
  <c r="V284" i="16" s="1"/>
  <c r="Y386" i="16"/>
  <c r="Y390" i="16" s="1"/>
  <c r="Y392" i="16" s="1"/>
  <c r="Z306" i="16"/>
  <c r="Z309" i="16" s="1"/>
  <c r="T56" i="13"/>
  <c r="AL38" i="13"/>
  <c r="AS99" i="3"/>
  <c r="AS64" i="3"/>
  <c r="AS57" i="3"/>
  <c r="AT78" i="3"/>
  <c r="AT79" i="3" s="1"/>
  <c r="AS100" i="3"/>
  <c r="AS51" i="3"/>
  <c r="AS52" i="3" s="1"/>
  <c r="AT95" i="3"/>
  <c r="AS98" i="3"/>
  <c r="AS53" i="3"/>
  <c r="AS49" i="3"/>
  <c r="AT46" i="3"/>
  <c r="AU73" i="3"/>
  <c r="AT76" i="3"/>
  <c r="T36" i="17" l="1"/>
  <c r="T37" i="17" s="1"/>
  <c r="T83" i="13"/>
  <c r="T86" i="13" s="1"/>
  <c r="T99" i="13" s="1"/>
  <c r="T100" i="13" s="1"/>
  <c r="T87" i="17"/>
  <c r="U87" i="17"/>
  <c r="U88" i="17" s="1"/>
  <c r="U38" i="17" s="1"/>
  <c r="T76" i="17"/>
  <c r="L73" i="17"/>
  <c r="T61" i="13"/>
  <c r="U83" i="13"/>
  <c r="L83" i="13" s="1"/>
  <c r="W419" i="16"/>
  <c r="W422" i="16" s="1"/>
  <c r="W67" i="13" s="1"/>
  <c r="W68" i="13" s="1"/>
  <c r="U78"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L87" i="17" l="1"/>
  <c r="T88" i="17"/>
  <c r="U78" i="17"/>
  <c r="T79" i="17"/>
  <c r="L76" i="17"/>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U79" i="17" l="1"/>
  <c r="V80" i="17" s="1"/>
  <c r="V36" i="17" s="1"/>
  <c r="V37" i="17" s="1"/>
  <c r="V42" i="17" s="1"/>
  <c r="V44" i="17" s="1"/>
  <c r="U80" i="17"/>
  <c r="L78" i="17"/>
  <c r="T38" i="17"/>
  <c r="L88" i="17"/>
  <c r="L86" i="13"/>
  <c r="U100" i="13"/>
  <c r="V98" i="13" s="1"/>
  <c r="V100" i="13" s="1"/>
  <c r="Y419" i="16"/>
  <c r="Y422" i="16" s="1"/>
  <c r="Y67" i="13" s="1"/>
  <c r="Y68" i="13" s="1"/>
  <c r="X67" i="13"/>
  <c r="X68" i="13" s="1"/>
  <c r="T71" i="13"/>
  <c r="AB386" i="16"/>
  <c r="AB390" i="16" s="1"/>
  <c r="AB392" i="16" s="1"/>
  <c r="AC306" i="16"/>
  <c r="AC309" i="16" s="1"/>
  <c r="V287" i="16"/>
  <c r="V290" i="16" s="1"/>
  <c r="U56" i="13"/>
  <c r="U61" i="13" s="1"/>
  <c r="AT101" i="3"/>
  <c r="AT60" i="3"/>
  <c r="AT62" i="3" s="1"/>
  <c r="AU56" i="3"/>
  <c r="AT59" i="3"/>
  <c r="AV81" i="3"/>
  <c r="AU103" i="3"/>
  <c r="AU96" i="3"/>
  <c r="AV74" i="3"/>
  <c r="AV77" i="3" s="1"/>
  <c r="AU47" i="3"/>
  <c r="AU50" i="3" s="1"/>
  <c r="U43" i="13" l="1"/>
  <c r="U51" i="13" s="1"/>
  <c r="L38" i="17"/>
  <c r="T42" i="17"/>
  <c r="T44" i="17" s="1"/>
  <c r="U36" i="17"/>
  <c r="L80" i="17"/>
  <c r="L79" i="17"/>
  <c r="U72" i="13"/>
  <c r="Z419" i="16"/>
  <c r="Z422" i="16" s="1"/>
  <c r="Z67" i="13" s="1"/>
  <c r="Z68" i="13" s="1"/>
  <c r="T73" i="13"/>
  <c r="U71" i="13"/>
  <c r="W98" i="13"/>
  <c r="W100" i="13" s="1"/>
  <c r="V43" i="13"/>
  <c r="V51" i="13" s="1"/>
  <c r="AC386" i="16"/>
  <c r="AC390" i="16" s="1"/>
  <c r="AC392" i="16" s="1"/>
  <c r="AD306" i="16"/>
  <c r="AD309" i="16" s="1"/>
  <c r="W287" i="16"/>
  <c r="W290" i="16" s="1"/>
  <c r="V56" i="13"/>
  <c r="V61" i="13" s="1"/>
  <c r="AU100" i="3"/>
  <c r="AU99" i="3"/>
  <c r="AU64" i="3"/>
  <c r="AU57" i="3"/>
  <c r="AV78" i="3"/>
  <c r="AV79" i="3" s="1"/>
  <c r="AU51" i="3"/>
  <c r="AU52" i="3" s="1"/>
  <c r="AV95" i="3"/>
  <c r="AU98" i="3"/>
  <c r="AU53" i="3"/>
  <c r="AU49" i="3"/>
  <c r="AV46" i="3"/>
  <c r="AV76" i="3"/>
  <c r="AW73" i="3"/>
  <c r="U37" i="17" l="1"/>
  <c r="L36" i="17"/>
  <c r="V72" i="13"/>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U42" i="17" l="1"/>
  <c r="U44" i="17" s="1"/>
  <c r="L37" i="17"/>
  <c r="W72" i="13"/>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4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4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4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44" i="17" l="1"/>
  <c r="AB72" i="13"/>
  <c r="AG419" i="16"/>
  <c r="AG422" i="16" s="1"/>
  <c r="AA73" i="13"/>
  <c r="AA4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4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4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4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4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4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4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4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4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4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4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44" i="17" l="1"/>
  <c r="M55" i="17" s="1"/>
  <c r="M57" i="17" s="1"/>
  <c r="M20" i="17" s="1"/>
  <c r="M22" i="17" s="1"/>
  <c r="L42" i="17"/>
  <c r="BD62" i="3"/>
  <c r="BE99" i="3"/>
  <c r="BE100" i="3"/>
  <c r="BF78" i="3"/>
  <c r="BF79" i="3" s="1"/>
  <c r="BE64" i="3"/>
  <c r="BE57" i="3"/>
  <c r="BE61" i="3" s="1"/>
  <c r="BE51" i="3"/>
  <c r="BE52" i="3" s="1"/>
  <c r="BE98" i="3"/>
  <c r="BF95" i="3"/>
  <c r="BG73" i="3"/>
  <c r="BF76" i="3"/>
  <c r="BF46" i="3"/>
  <c r="BE53" i="3"/>
  <c r="BE49" i="3"/>
  <c r="L4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<sst xmlns="http://schemas.openxmlformats.org/spreadsheetml/2006/main" count="1811" uniqueCount="577">
  <si>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</si>
  <si>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</si>
  <si>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</si>
  <si>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</si>
  <si>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</si>
  <si>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</si>
  <si>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</si>
  <si>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</si>
  <si>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</si>
  <si>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</si>
  <si>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</si>
  <si>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</si>
  <si>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</si>
  <si>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</si>
  <si>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</si>
  <si>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</si>
  <si>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</si>
  <si>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</si>
  <si>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</si>
  <si>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</si>
  <si>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</si>
  <si>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</si>
  <si>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</si>
  <si>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</si>
  <si>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</si>
  <si>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</si>
  <si>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</si>
  <si>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</si>
  <si>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</si>
  <si>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</si>
  <si>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</si>
  <si>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</si>
  <si>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</si>
  <si>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</si>
  <si>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</si>
  <si>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</si>
  <si>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</si>
  <si>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</si>
  <si>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</si>
  <si>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</si>
  <si>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</si>
  <si>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</si>
  <si>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</si>
  <si>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</si>
  <si>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</si>
  <si>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</si>
  <si>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</si>
  <si>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</si>
  <si>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</si>
  <si>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</si>
  <si>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</si>
  <si>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</si>
  <si>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</si>
  <si>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</si>
  <si>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</si>
  <si>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</si>
  <si>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</si>
  <si>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</si>
  <si>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</si>
  <si>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</si>
  <si>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</si>
  <si>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</si>
  <si>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</si>
  <si>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</si>
  <si>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</si>
  <si>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</si>
  <si>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</si>
  <si>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</si>
  <si>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</si>
  <si>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</si>
  <si>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</si>
  <si>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</si>
  <si>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</si>
  <si>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</si>
  <si>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</si>
  <si>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</si>
  <si>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</si>
  <si>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</si>
  <si>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</si>
  <si>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</si>
  <si>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</si>
  <si>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</si>
  <si>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</si>
  <si>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</si>
  <si>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</si>
  <si>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</si>
  <si>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</si>
  <si>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</si>
  <si>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</si>
  <si>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</si>
  <si>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</si>
  <si>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</si>
  <si>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</si>
  <si>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</si>
  <si>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</si>
  <si>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</si>
  <si>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</si>
  <si>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</si>
  <si>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</si>
  <si>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</si>
  <si>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</si>
  <si>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</si>
  <si>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</si>
  <si>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</si>
  <si>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</si>
  <si>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</si>
  <si>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</si>
  <si>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</si>
  <si>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</si>
  <si>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</si>
  <si>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</si>
  <si>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</si>
  <si>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</si>
  <si>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</si>
  <si>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</si>
  <si>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</si>
  <si>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</si>
  <si>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</si>
  <si>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</si>
  <si>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</si>
  <si>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</si>
  <si>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</si>
  <si>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</si>
  <si>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</si>
  <si>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</si>
  <si>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</si>
  <si>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</si>
  <si>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</si>
  <si>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</si>
  <si>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</si>
  <si>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</si>
  <si>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</si>
  <si>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</si>
  <si>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</si>
  <si>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</si>
  <si>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</si>
  <si>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</si>
  <si>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</si>
  <si>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</si>
  <si>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</si>
  <si>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</si>
  <si>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</si>
  <si>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</si>
  <si>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</si>
  <si>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</si>
  <si>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</si>
  <si>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</si>
  <si>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</si>
  <si>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</si>
  <si>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</si>
  <si>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</si>
  <si>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</si>
  <si>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</si>
  <si>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</si>
  <si>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</si>
  <si>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</si>
  <si>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</si>
  <si>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</si>
  <si>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</si>
  <si>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</si>
  <si>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</si>
  <si>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</si>
  <si>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</si>
  <si>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</si>
  <si>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</si>
  <si>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</si>
  <si>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</si>
  <si>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</si>
  <si>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</si>
  <si>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</si>
  <si>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</si>
  <si>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</si>
  <si>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</si>
  <si>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</si>
  <si>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</si>
  <si>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</si>
  <si>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</si>
  <si>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</si>
  <si>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</si>
  <si>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</si>
  <si>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</si>
  <si>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</si>
  <si>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</si>
  <si>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</si>
  <si>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</si>
  <si>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</si>
  <si>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</si>
  <si>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</si>
  <si>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</si>
  <si>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</si>
  <si>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</si>
  <si>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</si>
  <si>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</si>
  <si>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</si>
  <si>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</si>
  <si>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</si>
  <si>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</si>
  <si>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</si>
  <si>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</si>
  <si>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</si>
  <si>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</si>
  <si>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</si>
  <si>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</si>
  <si>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</si>
  <si>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</si>
  <si>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</si>
  <si>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</si>
  <si>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</si>
  <si>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</si>
  <si>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</si>
  <si>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</si>
  <si>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</si>
  <si>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</si>
  <si>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</si>
  <si>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</si>
  <si>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</si>
  <si>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</si>
  <si>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</si>
  <si>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</si>
  <si>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</si>
  <si>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</si>
  <si>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</si>
  <si>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</si>
  <si>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</si>
  <si>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</si>
  <si>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</si>
  <si>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</si>
  <si>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</si>
  <si>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</si>
  <si>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</si>
  <si>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</si>
  <si>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</si>
  <si>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</si>
  <si>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</si>
  <si>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</si>
  <si>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</si>
  <si>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</si>
  <si>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</si>
  <si>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</si>
  <si>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</si>
  <si>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</si>
  <si>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</si>
  <si>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</si>
  <si>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</si>
  <si>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</si>
  <si>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</si>
  <si>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</si>
  <si>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</si>
  <si>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</si>
  <si>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</si>
  <si>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</si>
  <si>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</si>
  <si>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</si>
  <si>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</si>
  <si>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</si>
  <si>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</si>
  <si>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</si>
  <si>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</si>
  <si>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</si>
  <si>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</si>
  <si>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</si>
  <si>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</si>
  <si>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</si>
  <si>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</si>
  <si>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</si>
  <si>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</si>
  <si>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</si>
  <si>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</si>
  <si>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</si>
  <si>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</si>
  <si>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</si>
  <si>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</si>
  <si>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</si>
  <si>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</si>
  <si>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</si>
  <si>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</si>
  <si>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</si>
  <si>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</si>
  <si>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</si>
  <si>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</si>
  <si>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</si>
  <si>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</si>
  <si>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</si>
  <si>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</si>
  <si>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</si>
  <si>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</si>
  <si>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</si>
  <si>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</si>
  <si>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</si>
  <si>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</si>
  <si>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</si>
  <si>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</si>
  <si>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</si>
  <si>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</si>
  <si>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</si>
  <si>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</si>
  <si>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</si>
  <si>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</si>
  <si>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</si>
  <si>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</si>
  <si>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</si>
  <si>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</si>
  <si>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</si>
  <si>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</si>
  <si>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</si>
  <si>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</si>
  <si>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</si>
  <si>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</si>
  <si>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</si>
  <si>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</si>
  <si>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</si>
  <si>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</si>
  <si>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</si>
  <si>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</si>
  <si>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</si>
  <si>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</si>
  <si>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</si>
  <si>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</si>
  <si>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</si>
  <si>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</si>
  <si>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</si>
  <si>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</si>
  <si>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</si>
  <si>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</si>
  <si>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</si>
  <si>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</si>
  <si>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</si>
  <si>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</si>
  <si>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</si>
  <si>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</si>
  <si>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</si>
  <si>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</si>
  <si>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</si>
  <si>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</si>
  <si>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</si>
  <si>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</si>
  <si>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</si>
  <si>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</si>
  <si>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</si>
  <si>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</si>
  <si>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</si>
  <si>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</si>
  <si>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</si>
  <si>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</si>
  <si>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</si>
  <si>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</si>
  <si>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</si>
  <si>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</si>
  <si>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</si>
  <si>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</si>
  <si>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</si>
  <si>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</si>
  <si>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</si>
  <si>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</si>
  <si>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</si>
  <si>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</si>
  <si>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</si>
  <si>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</si>
  <si>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</si>
  <si>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</si>
  <si>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</si>
  <si>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</si>
  <si>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</si>
  <si>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</si>
  <si>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</si>
  <si>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</si>
  <si>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</si>
  <si>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</si>
  <si>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</si>
  <si>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</si>
  <si>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</si>
  <si>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</si>
  <si>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</si>
  <si>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</si>
  <si>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</si>
  <si>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</si>
  <si>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</si>
  <si>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</si>
  <si>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</si>
  <si>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</si>
  <si>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</si>
  <si>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</si>
  <si>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</si>
  <si>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</si>
  <si>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</si>
  <si>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</si>
  <si>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</si>
  <si>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</si>
  <si>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</si>
  <si>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</si>
  <si>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</si>
  <si>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</si>
  <si>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</si>
  <si>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</si>
  <si>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</si>
  <si>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</si>
  <si>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</si>
  <si>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</si>
  <si>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</si>
  <si>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</si>
  <si>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</si>
  <si>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</si>
  <si>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</si>
  <si>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</si>
  <si>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</si>
  <si>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</si>
  <si>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</si>
  <si>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</si>
  <si>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</si>
  <si>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</si>
  <si>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</si>
  <si>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</si>
  <si>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</si>
  <si>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</si>
  <si>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</si>
  <si>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</si>
  <si>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</si>
  <si>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</si>
  <si>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</si>
  <si>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</si>
  <si>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</si>
  <si>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</si>
  <si>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</si>
  <si>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</si>
  <si>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</si>
  <si>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</si>
  <si>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</si>
  <si>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</si>
  <si>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</si>
  <si>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</si>
  <si>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</si>
  <si>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</si>
  <si>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</si>
  <si>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</si>
  <si>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</si>
  <si>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</si>
  <si>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</si>
  <si>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</si>
  <si>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</si>
  <si>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</si>
  <si>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</si>
  <si>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</si>
  <si>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</si>
  <si>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</si>
  <si>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</si>
  <si>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</si>
  <si>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</si>
  <si>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</si>
  <si>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</si>
  <si>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</si>
  <si>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</si>
  <si>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</si>
  <si>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</si>
  <si>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</si>
  <si>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</si>
  <si>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</si>
  <si>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</si>
  <si>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</si>
  <si>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</si>
  <si>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</si>
  <si>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</si>
  <si>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</si>
  <si>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</si>
  <si>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</si>
  <si>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</si>
  <si>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</si>
  <si>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</si>
  <si>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</si>
  <si>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</si>
  <si>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</si>
  <si>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</si>
  <si>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</si>
  <si>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</si>
  <si>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</si>
  <si>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</si>
  <si>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</si>
  <si>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</si>
  <si>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</si>
  <si>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</si>
  <si>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</si>
  <si>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</si>
  <si>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</si>
  <si>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</si>
  <si>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</si>
  <si>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</si>
  <si>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</si>
  <si>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</si>
  <si>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</si>
  <si>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</si>
  <si>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</si>
  <si>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</si>
  <si>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</si>
  <si>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</si>
  <si>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</si>
  <si>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</si>
  <si>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</si>
  <si>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</si>
  <si>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</si>
  <si>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</si>
  <si>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</si>
  <si>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</si>
  <si>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</si>
  <si>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</si>
  <si>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</si>
  <si>
    <t>割引率計算</t>
    <rPh sb="0" eb="2">
      <t>ワリビキ</t>
    </rPh>
    <rPh sb="2" eb="3">
      <t>リツ</t>
    </rPh>
    <rPh sb="3" eb="5">
      <t>ケイサン</t>
    </rPh>
    <phoneticPr fontId="2"/>
  </si>
  <si>
    <t>負債資本の期待収益率</t>
    <rPh sb="0" eb="2">
      <t>フサイ</t>
    </rPh>
    <rPh sb="2" eb="4">
      <t>シホン</t>
    </rPh>
    <rPh sb="5" eb="7">
      <t>キタイ</t>
    </rPh>
    <rPh sb="7" eb="9">
      <t>シュウエキ</t>
    </rPh>
    <rPh sb="9" eb="10">
      <t>リツ</t>
    </rPh>
    <phoneticPr fontId="2"/>
  </si>
  <si>
    <t>株主資本の期待収益率</t>
    <rPh sb="0" eb="2">
      <t>カブヌシ</t>
    </rPh>
    <rPh sb="2" eb="4">
      <t>シホン</t>
    </rPh>
    <rPh sb="5" eb="7">
      <t>キタイ</t>
    </rPh>
    <rPh sb="7" eb="9">
      <t>シュウエキ</t>
    </rPh>
    <rPh sb="9" eb="10">
      <t>リツ</t>
    </rPh>
    <phoneticPr fontId="2"/>
  </si>
  <si>
    <t>%</t>
  </si>
  <si>
    <t>負債資本コスト - 税前</t>
    <rPh sb="0" eb="2">
      <t>フサイ</t>
    </rPh>
    <rPh sb="2" eb="4">
      <t>シホン</t>
    </rPh>
    <rPh sb="10" eb="11">
      <t>ゼイ</t>
    </rPh>
    <rPh sb="11" eb="12">
      <t>マエ</t>
    </rPh>
    <phoneticPr fontId="2"/>
  </si>
  <si>
    <t>実効税率</t>
    <rPh sb="0" eb="2">
      <t>ジッコウ</t>
    </rPh>
    <rPh sb="2" eb="4">
      <t>ゼイリツ</t>
    </rPh>
    <phoneticPr fontId="2"/>
  </si>
  <si>
    <t>負債資本コスト - 税後</t>
    <rPh sb="0" eb="2">
      <t>フサイ</t>
    </rPh>
    <rPh sb="2" eb="4">
      <t>シホン</t>
    </rPh>
    <rPh sb="10" eb="12">
      <t>ゼイゴ</t>
    </rPh>
    <phoneticPr fontId="2"/>
  </si>
  <si>
    <t>適用割合 - 負債資本</t>
    <rPh sb="0" eb="2">
      <t>テキヨウ</t>
    </rPh>
    <rPh sb="2" eb="4">
      <t>ワリアイ</t>
    </rPh>
    <rPh sb="7" eb="9">
      <t>フサイ</t>
    </rPh>
    <rPh sb="9" eb="11">
      <t>シホン</t>
    </rPh>
    <phoneticPr fontId="2"/>
  </si>
  <si>
    <t>リスクフリーレート</t>
    <phoneticPr fontId="2"/>
  </si>
  <si>
    <t>リスクプレミアム</t>
    <phoneticPr fontId="2"/>
  </si>
  <si>
    <t>マーケットリスクプレミアム</t>
    <phoneticPr fontId="2"/>
  </si>
  <si>
    <t>適用ベータ</t>
    <rPh sb="0" eb="2">
      <t>テキヨウ</t>
    </rPh>
    <phoneticPr fontId="2"/>
  </si>
  <si>
    <t>株主資本コスト</t>
    <rPh sb="0" eb="2">
      <t>カブヌシ</t>
    </rPh>
    <rPh sb="2" eb="4">
      <t>シホン</t>
    </rPh>
    <phoneticPr fontId="2"/>
  </si>
  <si>
    <t>適用割合 - 株主資本</t>
    <rPh sb="0" eb="2">
      <t>テキヨウ</t>
    </rPh>
    <rPh sb="2" eb="4">
      <t>ワリアイ</t>
    </rPh>
    <rPh sb="7" eb="9">
      <t>カブヌシ</t>
    </rPh>
    <rPh sb="9" eb="11">
      <t>シホン</t>
    </rPh>
    <phoneticPr fontId="2"/>
  </si>
  <si>
    <t>アンレバードベータ</t>
    <phoneticPr fontId="2"/>
  </si>
  <si>
    <t>適用D/E</t>
    <rPh sb="0" eb="2">
      <t>テキヨウ</t>
    </rPh>
    <phoneticPr fontId="2"/>
  </si>
  <si>
    <t>非事業性</t>
    <rPh sb="0" eb="1">
      <t>ヒ</t>
    </rPh>
    <rPh sb="1" eb="4">
      <t>ジギョウセイ</t>
    </rPh>
    <phoneticPr fontId="2"/>
  </si>
  <si>
    <t>非事業性資産計算</t>
    <rPh sb="0" eb="1">
      <t>ヒ</t>
    </rPh>
    <rPh sb="1" eb="4">
      <t>ジギョウセイ</t>
    </rPh>
    <rPh sb="4" eb="6">
      <t>シサン</t>
    </rPh>
    <rPh sb="6" eb="8">
      <t>ケイサン</t>
    </rPh>
    <phoneticPr fontId="2"/>
  </si>
  <si>
    <t>非事業性資産</t>
    <rPh sb="0" eb="1">
      <t>ヒ</t>
    </rPh>
    <rPh sb="1" eb="4">
      <t>ジギョウセイ</t>
    </rPh>
    <rPh sb="4" eb="6">
      <t>シサン</t>
    </rPh>
    <phoneticPr fontId="2"/>
  </si>
  <si>
    <t>ゴルフ会員権</t>
    <rPh sb="3" eb="6">
      <t>カイインケン</t>
    </rPh>
    <phoneticPr fontId="2"/>
  </si>
  <si>
    <t>建物</t>
    <rPh sb="0" eb="2">
      <t>タテモノ</t>
    </rPh>
    <phoneticPr fontId="2"/>
  </si>
  <si>
    <t>ゴルフ会員権 - 売却価値</t>
    <rPh sb="3" eb="6">
      <t>カイインケン</t>
    </rPh>
    <rPh sb="9" eb="11">
      <t>バイキャク</t>
    </rPh>
    <rPh sb="11" eb="13">
      <t>カチ</t>
    </rPh>
    <phoneticPr fontId="2"/>
  </si>
  <si>
    <t>建物 - 売却価値</t>
    <rPh sb="0" eb="2">
      <t>タテモノ</t>
    </rPh>
    <rPh sb="5" eb="7">
      <t>バイキャク</t>
    </rPh>
    <rPh sb="7" eb="9">
      <t>カチ</t>
    </rPh>
    <phoneticPr fontId="2"/>
  </si>
  <si>
    <t>余剰現預金</t>
    <rPh sb="0" eb="2">
      <t>ヨジョウ</t>
    </rPh>
    <rPh sb="2" eb="5">
      <t>ゲンヨキン</t>
    </rPh>
    <phoneticPr fontId="2"/>
  </si>
  <si>
    <t>資産時価情報</t>
    <rPh sb="0" eb="2">
      <t>シサン</t>
    </rPh>
    <rPh sb="2" eb="4">
      <t>ジカ</t>
    </rPh>
    <rPh sb="4" eb="6">
      <t>ジョウホウ</t>
    </rPh>
    <phoneticPr fontId="2"/>
  </si>
  <si>
    <t>2021年1月末時点 - 時価価格</t>
    <rPh sb="4" eb="5">
      <t>ネン</t>
    </rPh>
    <rPh sb="6" eb="7">
      <t>ガツ</t>
    </rPh>
    <rPh sb="7" eb="8">
      <t>マツ</t>
    </rPh>
    <rPh sb="8" eb="10">
      <t>ジテン</t>
    </rPh>
    <rPh sb="13" eb="15">
      <t>ジカ</t>
    </rPh>
    <rPh sb="15" eb="17">
      <t>カカク</t>
    </rPh>
    <phoneticPr fontId="2"/>
  </si>
  <si>
    <t>2021年1月末時点 - 不動産鑑定価格</t>
    <rPh sb="4" eb="5">
      <t>ネン</t>
    </rPh>
    <rPh sb="6" eb="7">
      <t>ガツ</t>
    </rPh>
    <rPh sb="7" eb="8">
      <t>マツ</t>
    </rPh>
    <rPh sb="8" eb="10">
      <t>ジテン</t>
    </rPh>
    <rPh sb="13" eb="16">
      <t>フドウサン</t>
    </rPh>
    <rPh sb="16" eb="18">
      <t>カンテイ</t>
    </rPh>
    <rPh sb="18" eb="20">
      <t>カカク</t>
    </rPh>
    <phoneticPr fontId="2"/>
  </si>
  <si>
    <t>ゴルフ会員権 - 時価</t>
    <rPh sb="3" eb="6">
      <t>カイインケン</t>
    </rPh>
    <rPh sb="9" eb="11">
      <t>ジカ</t>
    </rPh>
    <phoneticPr fontId="2"/>
  </si>
  <si>
    <t>ゴルフ会員権 - 簿価</t>
    <rPh sb="3" eb="6">
      <t>カイインケン</t>
    </rPh>
    <rPh sb="9" eb="11">
      <t>ボカ</t>
    </rPh>
    <phoneticPr fontId="2"/>
  </si>
  <si>
    <t>建物 - 時価</t>
    <rPh sb="5" eb="7">
      <t>ジカ</t>
    </rPh>
    <phoneticPr fontId="2"/>
  </si>
  <si>
    <t>建物 - 簿価</t>
    <rPh sb="5" eb="7">
      <t>ボカ</t>
    </rPh>
    <phoneticPr fontId="2"/>
  </si>
  <si>
    <t>必要現預金</t>
    <rPh sb="0" eb="2">
      <t>ヒツヨウ</t>
    </rPh>
    <rPh sb="2" eb="5">
      <t>ゲンヨキン</t>
    </rPh>
    <phoneticPr fontId="2"/>
  </si>
  <si>
    <t>海運業収益 - 実績平均</t>
    <rPh sb="0" eb="3">
      <t>カイウンギョウ</t>
    </rPh>
    <rPh sb="3" eb="5">
      <t>シュウエキ</t>
    </rPh>
    <rPh sb="8" eb="10">
      <t>ジッセキ</t>
    </rPh>
    <rPh sb="10" eb="12">
      <t>ヘイキン</t>
    </rPh>
    <phoneticPr fontId="2"/>
  </si>
  <si>
    <t>12カ月</t>
    <rPh sb="3" eb="4">
      <t>ゲツ</t>
    </rPh>
    <phoneticPr fontId="2"/>
  </si>
  <si>
    <t>平均月次売上 - 実績平均</t>
    <rPh sb="0" eb="2">
      <t>ヘイキン</t>
    </rPh>
    <rPh sb="2" eb="4">
      <t>ゲツジ</t>
    </rPh>
    <rPh sb="4" eb="6">
      <t>ウリアゲ</t>
    </rPh>
    <rPh sb="9" eb="11">
      <t>ジッセキ</t>
    </rPh>
    <rPh sb="11" eb="13">
      <t>ヘイキン</t>
    </rPh>
    <phoneticPr fontId="2"/>
  </si>
  <si>
    <t>入金月数 - 実績平均</t>
    <rPh sb="0" eb="2">
      <t>ニュウキン</t>
    </rPh>
    <rPh sb="2" eb="4">
      <t>ツキスウ</t>
    </rPh>
    <rPh sb="7" eb="9">
      <t>ジッセキ</t>
    </rPh>
    <rPh sb="9" eb="11">
      <t>ヘイキン</t>
    </rPh>
    <phoneticPr fontId="2"/>
  </si>
  <si>
    <t>Enterprise Value</t>
    <phoneticPr fontId="2"/>
  </si>
  <si>
    <t>企業価値評価 - DCF</t>
    <rPh sb="0" eb="2">
      <t>キギョウ</t>
    </rPh>
    <rPh sb="2" eb="4">
      <t>カチ</t>
    </rPh>
    <rPh sb="4" eb="6">
      <t>ヒョウカ</t>
    </rPh>
    <phoneticPr fontId="2"/>
  </si>
  <si>
    <t>企業価値</t>
    <rPh sb="0" eb="2">
      <t>キギョウ</t>
    </rPh>
    <rPh sb="2" eb="4">
      <t>カチ</t>
    </rPh>
    <phoneticPr fontId="2"/>
  </si>
  <si>
    <t>建物減価償却費</t>
    <rPh sb="0" eb="2">
      <t>タテモノ</t>
    </rPh>
    <rPh sb="2" eb="4">
      <t>ゲンカ</t>
    </rPh>
    <rPh sb="4" eb="6">
      <t>ショウキャク</t>
    </rPh>
    <rPh sb="6" eb="7">
      <t>ヒ</t>
    </rPh>
    <phoneticPr fontId="2"/>
  </si>
  <si>
    <t>Multiple Summary</t>
    <phoneticPr fontId="2"/>
  </si>
  <si>
    <t>企業価値評価 - Multiple</t>
    <rPh sb="0" eb="2">
      <t>キギョウ</t>
    </rPh>
    <rPh sb="2" eb="4">
      <t>カチ</t>
    </rPh>
    <rPh sb="4" eb="6">
      <t>ヒョウカ</t>
    </rPh>
    <phoneticPr fontId="2"/>
  </si>
  <si>
    <t>EV/EBITDA</t>
    <phoneticPr fontId="2"/>
  </si>
  <si>
    <t>EBITDA</t>
    <phoneticPr fontId="2"/>
  </si>
  <si>
    <t>EV/EBITDA 適用倍率</t>
    <rPh sb="10" eb="12">
      <t>テキヨウ</t>
    </rPh>
    <rPh sb="12" eb="14">
      <t>バイリツ</t>
    </rPh>
    <phoneticPr fontId="2"/>
  </si>
  <si>
    <t>x</t>
    <phoneticPr fontId="2"/>
  </si>
  <si>
    <t>事業価値 - EV</t>
    <rPh sb="0" eb="2">
      <t>ジギョウ</t>
    </rPh>
    <rPh sb="2" eb="4">
      <t>カチ</t>
    </rPh>
    <phoneticPr fontId="2"/>
  </si>
  <si>
    <t>EV/EBIT</t>
    <phoneticPr fontId="2"/>
  </si>
  <si>
    <t>EBIT</t>
    <phoneticPr fontId="2"/>
  </si>
  <si>
    <t>EV/EBIT 適用倍率</t>
    <rPh sb="8" eb="10">
      <t>テキヨウ</t>
    </rPh>
    <rPh sb="10" eb="12">
      <t>バイリツ</t>
    </rPh>
    <phoneticPr fontId="2"/>
  </si>
  <si>
    <t>比較倍率</t>
    <rPh sb="0" eb="2">
      <t>ヒカク</t>
    </rPh>
    <rPh sb="2" eb="4">
      <t>バイリツ</t>
    </rPh>
    <phoneticPr fontId="2"/>
  </si>
  <si>
    <t>類似企業名</t>
    <rPh sb="0" eb="2">
      <t>ルイジ</t>
    </rPh>
    <rPh sb="2" eb="4">
      <t>キギョウ</t>
    </rPh>
    <rPh sb="4" eb="5">
      <t>メイ</t>
    </rPh>
    <phoneticPr fontId="2"/>
  </si>
  <si>
    <t>日本郵船</t>
  </si>
  <si>
    <t>商船三井</t>
  </si>
  <si>
    <t>川崎汽船</t>
  </si>
  <si>
    <t>NSユナイテッド海運</t>
  </si>
  <si>
    <t>飯野海運</t>
  </si>
  <si>
    <t>明治海運</t>
  </si>
  <si>
    <t>乾汽船</t>
  </si>
  <si>
    <t>日本コンセプト</t>
  </si>
  <si>
    <t>共栄タンカー</t>
  </si>
  <si>
    <t>玉井商船</t>
  </si>
  <si>
    <t>採用企業</t>
    <rPh sb="0" eb="2">
      <t>サイヨウ</t>
    </rPh>
    <rPh sb="2" eb="4">
      <t>キギョウ</t>
    </rPh>
    <phoneticPr fontId="2"/>
  </si>
  <si>
    <t>EV/</t>
    <phoneticPr fontId="2"/>
  </si>
  <si>
    <t>時価総額</t>
    <rPh sb="0" eb="2">
      <t>ジカ</t>
    </rPh>
    <rPh sb="2" eb="4">
      <t>ソウガク</t>
    </rPh>
    <phoneticPr fontId="2"/>
  </si>
  <si>
    <t>有利子負債</t>
    <rPh sb="0" eb="1">
      <t>ユウ</t>
    </rPh>
    <rPh sb="1" eb="3">
      <t>リシ</t>
    </rPh>
    <rPh sb="3" eb="5">
      <t>フサイ</t>
    </rPh>
    <phoneticPr fontId="2"/>
  </si>
  <si>
    <t>EV</t>
    <phoneticPr fontId="2"/>
  </si>
  <si>
    <t>対象企業データ - 2021/3期</t>
    <rPh sb="0" eb="2">
      <t>タイショウ</t>
    </rPh>
    <rPh sb="2" eb="4">
      <t>キギョウ</t>
    </rPh>
    <rPh sb="16" eb="17">
      <t>キ</t>
    </rPh>
    <phoneticPr fontId="2"/>
  </si>
  <si>
    <t>EBIT / EBITDA - 2021/3</t>
    <phoneticPr fontId="2"/>
  </si>
  <si>
    <t>税前利益</t>
    <rPh sb="0" eb="1">
      <t>ゼイ</t>
    </rPh>
    <rPh sb="1" eb="2">
      <t>マエ</t>
    </rPh>
    <rPh sb="2" eb="4">
      <t>リエキ</t>
    </rPh>
    <phoneticPr fontId="2"/>
  </si>
  <si>
    <t>EBIT - 2021/3</t>
    <phoneticPr fontId="2"/>
  </si>
  <si>
    <t>EBITDA - 2021/3</t>
    <phoneticPr fontId="2"/>
  </si>
  <si>
    <t>船舶減価償却費</t>
    <rPh sb="0" eb="2">
      <t>センパク</t>
    </rPh>
    <rPh sb="2" eb="4">
      <t>ゲンカ</t>
    </rPh>
    <rPh sb="4" eb="6">
      <t>ショウキャク</t>
    </rPh>
    <rPh sb="6" eb="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</si>
</sst>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 numFmtId="187" formatCode="0.000%_);\-0.000%_);&quot;-  &quot;"/>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51">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177" fontId="9" fillId="0" borderId="3" xfId="19" applyNumberFormat="1" applyFont="1" applyFill="1" applyBorder="1">
      <alignment vertical="center"/>
    </xf>
    <xf numFmtId="177" fontId="8" fillId="0" borderId="3" xfId="8" applyNumberFormat="1">
      <alignment vertical="center"/>
    </xf>
    <xf numFmtId="177" fontId="0" fillId="0" borderId="0" xfId="19" applyNumberFormat="1" applyFont="1" applyFill="1">
      <alignment vertical="center"/>
    </xf>
    <xf numFmtId="187" fontId="21" fillId="3" borderId="2" xfId="5" applyNumberFormat="1">
      <alignment vertical="center"/>
    </xf>
    <xf numFmtId="185" fontId="21" fillId="3" borderId="2" xfId="5" applyNumberFormat="1">
      <alignment vertical="center"/>
    </xf>
    <xf numFmtId="184" fontId="0" fillId="0" borderId="0" xfId="19" applyNumberFormat="1" applyFont="1" applyFill="1">
      <alignment vertical="center"/>
    </xf>
    <xf numFmtId="185" fontId="9" fillId="0" borderId="3" xfId="19" applyNumberFormat="1" applyFont="1" applyFill="1" applyBorder="1">
      <alignment vertical="center"/>
    </xf>
    <xf numFmtId="185" fontId="0" fillId="0" borderId="0" xfId="19" applyNumberFormat="1" applyFont="1" applyFill="1">
      <alignment vertical="center"/>
    </xf>
    <xf numFmtId="183" fontId="21" fillId="10" borderId="2" xfId="6" applyNumberFormat="1">
      <alignment vertical="center"/>
    </xf>
    <xf numFmtId="183" fontId="0" fillId="0" borderId="0" xfId="0" applyNumberFormat="1">
      <alignment vertical="center"/>
    </xf>
    <xf numFmtId="183" fontId="9" fillId="0" borderId="3" xfId="0" applyNumberFormat="1" applyFont="1" applyBorder="1">
      <alignment vertical="center"/>
    </xf>
    <xf numFmtId="183" fontId="0" fillId="0" borderId="0" xfId="19" applyNumberFormat="1" applyFont="1" applyFill="1">
      <alignment vertical="center"/>
    </xf>
    <xf numFmtId="181" fontId="9" fillId="0" borderId="3" xfId="0" applyNumberFormat="1" applyFont="1" applyFill="1" applyBorder="1">
      <alignment vertical="center"/>
    </xf>
    <xf numFmtId="0" fontId="21" fillId="3" borderId="2" xfId="5" applyNumberForma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3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9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9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9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9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49" t="s">
        <v>150</v>
      </c>
      <c r="D21" s="150"/>
      <c r="E21" s="150"/>
      <c r="F21" s="150"/>
      <c r="G21" s="150"/>
      <c r="H21" s="150"/>
      <c r="I21" s="150"/>
      <c r="J21" s="150"/>
      <c r="K21" s="150"/>
      <c r="L21" s="35"/>
    </row>
    <row r="22" spans="2:12" ht="22.15" customHeight="1" x14ac:dyDescent="0.35">
      <c r="B22" s="34"/>
      <c r="C22" s="150"/>
      <c r="D22" s="150"/>
      <c r="E22" s="150"/>
      <c r="F22" s="150"/>
      <c r="G22" s="150"/>
      <c r="H22" s="150"/>
      <c r="I22" s="150"/>
      <c r="J22" s="150"/>
      <c r="K22" s="150"/>
      <c r="L22" s="35"/>
    </row>
    <row r="23" spans="2:12" ht="22.15" customHeight="1" x14ac:dyDescent="0.35">
      <c r="B23" s="34"/>
      <c r="C23" s="150"/>
      <c r="D23" s="150"/>
      <c r="E23" s="150"/>
      <c r="F23" s="150"/>
      <c r="G23" s="150"/>
      <c r="H23" s="150"/>
      <c r="I23" s="150"/>
      <c r="J23" s="150"/>
      <c r="K23" s="150"/>
      <c r="L23" s="35"/>
    </row>
    <row r="24" spans="2:12" ht="22.15" customHeight="1" x14ac:dyDescent="0.35">
      <c r="B24" s="34"/>
      <c r="C24" s="150"/>
      <c r="D24" s="150"/>
      <c r="E24" s="150"/>
      <c r="F24" s="150"/>
      <c r="G24" s="150"/>
      <c r="H24" s="150"/>
      <c r="I24" s="150"/>
      <c r="J24" s="150"/>
      <c r="K24" s="150"/>
      <c r="L24" s="35"/>
    </row>
    <row r="25" spans="2:12" ht="22.15" customHeight="1" x14ac:dyDescent="0.35">
      <c r="B25" s="34"/>
      <c r="C25" s="150"/>
      <c r="D25" s="150"/>
      <c r="E25" s="150"/>
      <c r="F25" s="150"/>
      <c r="G25" s="150"/>
      <c r="H25" s="150"/>
      <c r="I25" s="150"/>
      <c r="J25" s="150"/>
      <c r="K25" s="150"/>
      <c r="L25" s="35"/>
    </row>
    <row r="26" spans="2:12" ht="22.15" customHeight="1" x14ac:dyDescent="0.35">
      <c r="B26" s="34"/>
      <c r="C26" s="150"/>
      <c r="D26" s="150"/>
      <c r="E26" s="150"/>
      <c r="F26" s="150"/>
      <c r="G26" s="150"/>
      <c r="H26" s="150"/>
      <c r="I26" s="150"/>
      <c r="J26" s="150"/>
      <c r="K26" s="150"/>
      <c r="L26" s="35"/>
    </row>
    <row r="27" spans="2:12" ht="22.15" customHeight="1" x14ac:dyDescent="0.35">
      <c r="B27" s="34"/>
      <c r="C27" s="150"/>
      <c r="D27" s="150"/>
      <c r="E27" s="150"/>
      <c r="F27" s="150"/>
      <c r="G27" s="150"/>
      <c r="H27" s="150"/>
      <c r="I27" s="150"/>
      <c r="J27" s="150"/>
      <c r="K27" s="150"/>
      <c r="L27" s="35"/>
    </row>
    <row r="28" spans="2:12" ht="22.15" customHeight="1" x14ac:dyDescent="0.35">
      <c r="B28" s="34"/>
      <c r="C28" s="150"/>
      <c r="D28" s="150"/>
      <c r="E28" s="150"/>
      <c r="F28" s="150"/>
      <c r="G28" s="150"/>
      <c r="H28" s="150"/>
      <c r="I28" s="150"/>
      <c r="J28" s="150"/>
      <c r="K28" s="150"/>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577B-3036-4642-B220-1495C24B2022}">
  <sheetPr codeName="Sheet16">
    <pageSetUpPr fitToPage="1"/>
  </sheetPr>
  <dimension ref="A1:CA56"/>
  <sheetViews>
    <sheetView showGridLines="0" tabSelected="1" zoomScaleNormal="100" workbookViewId="0">
      <pane xSplit="14" ySplit="14" topLeftCell="O28" activePane="bottomRight" state="frozen"/>
      <selection activeCell="O24" sqref="O24"/>
      <selection pane="topRight" activeCell="O24" sqref="O24"/>
      <selection pane="bottomLeft" activeCell="O24" sqref="O24"/>
      <selection pane="bottomRight" activeCell="N33" sqref="N33"/>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Multiple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7" ht="19.5" x14ac:dyDescent="0.35">
      <c r="B18" s="51" t="s">
        <v>545</v>
      </c>
    </row>
    <row r="19" spans="2:17" x14ac:dyDescent="0.35">
      <c r="C19" s="16" t="s">
        <v>546</v>
      </c>
    </row>
    <row r="20" spans="2:17" x14ac:dyDescent="0.35">
      <c r="D20" s="17" t="s">
        <v>547</v>
      </c>
      <c r="K20" s="59" t="str">
        <f t="shared" ref="K20" si="7">CurrencyUnit.In</f>
        <v>MMJPY</v>
      </c>
      <c r="M20" s="106">
        <f>$M$56</f>
        <v>790.63636363636363</v>
      </c>
    </row>
    <row r="21" spans="2:17" x14ac:dyDescent="0.35">
      <c r="D21" s="17" t="s">
        <v>548</v>
      </c>
      <c r="K21" s="59" t="s">
        <v>549</v>
      </c>
      <c r="M21" s="146">
        <f>$O$47</f>
        <v>16.553999578301642</v>
      </c>
    </row>
    <row r="22" spans="2:17" x14ac:dyDescent="0.35">
      <c r="D22" s="8" t="s">
        <v>550</v>
      </c>
      <c r="E22" s="9"/>
      <c r="F22" s="9"/>
      <c r="G22" s="9"/>
      <c r="H22" s="9"/>
      <c r="I22" s="9"/>
      <c r="J22" s="9"/>
      <c r="K22" s="61" t="str">
        <f t="shared" ref="K22:K24" si="8">CurrencyUnit.In</f>
        <v>MMJPY</v>
      </c>
      <c r="L22" s="62"/>
      <c r="M22" s="95">
        <f>M20*M21</f>
        <v>13088.194030226306</v>
      </c>
      <c r="N22" s="127"/>
      <c r="O22" s="128"/>
      <c r="Q22" s="81"/>
    </row>
    <row r="23" spans="2:17" x14ac:dyDescent="0.35">
      <c r="D23" s="17" t="s">
        <v>522</v>
      </c>
      <c r="K23" s="59" t="str">
        <f t="shared" si="8"/>
        <v>MMJPY</v>
      </c>
      <c r="M23" s="106">
        <f>'DCF Summary'!$M$123</f>
        <v>768.97850906744861</v>
      </c>
      <c r="N23" s="127"/>
      <c r="O23" s="128"/>
    </row>
    <row r="24" spans="2:17" x14ac:dyDescent="0.35">
      <c r="D24" s="8" t="s">
        <v>542</v>
      </c>
      <c r="E24" s="9"/>
      <c r="F24" s="9"/>
      <c r="G24" s="9"/>
      <c r="H24" s="9"/>
      <c r="I24" s="9"/>
      <c r="J24" s="9"/>
      <c r="K24" s="61" t="str">
        <f t="shared" si="8"/>
        <v>MMJPY</v>
      </c>
      <c r="L24" s="62"/>
      <c r="M24" s="95">
        <f>SUM(M22:M23)</f>
        <v>13857.172539293755</v>
      </c>
      <c r="N24" s="127"/>
      <c r="O24" s="128"/>
      <c r="Q24" s="81"/>
    </row>
    <row r="26" spans="2:17" x14ac:dyDescent="0.35">
      <c r="C26" s="16" t="s">
        <v>551</v>
      </c>
    </row>
    <row r="27" spans="2:17" x14ac:dyDescent="0.35">
      <c r="D27" s="17" t="s">
        <v>552</v>
      </c>
      <c r="K27" s="59" t="str">
        <f t="shared" ref="K27" si="9">CurrencyUnit.In</f>
        <v>MMJPY</v>
      </c>
      <c r="M27" s="106">
        <f>$M$53</f>
        <v>607</v>
      </c>
    </row>
    <row r="28" spans="2:17" x14ac:dyDescent="0.35">
      <c r="D28" s="17" t="s">
        <v>553</v>
      </c>
      <c r="K28" s="59" t="s">
        <v>549</v>
      </c>
      <c r="M28" s="146">
        <f>$P$47</f>
        <v>27.422071156500017</v>
      </c>
    </row>
    <row r="29" spans="2:17" x14ac:dyDescent="0.35">
      <c r="D29" s="8" t="s">
        <v>550</v>
      </c>
      <c r="E29" s="9"/>
      <c r="F29" s="9"/>
      <c r="G29" s="9"/>
      <c r="H29" s="9"/>
      <c r="I29" s="9"/>
      <c r="J29" s="9"/>
      <c r="K29" s="61" t="str">
        <f t="shared" ref="K29:K31" si="10">CurrencyUnit.In</f>
        <v>MMJPY</v>
      </c>
      <c r="L29" s="62"/>
      <c r="M29" s="95">
        <f>M27*M28</f>
        <v>16645.19719199551</v>
      </c>
      <c r="N29" s="127"/>
      <c r="O29" s="128"/>
      <c r="Q29" s="81"/>
    </row>
    <row r="30" spans="2:17" x14ac:dyDescent="0.35">
      <c r="D30" s="17" t="s">
        <v>522</v>
      </c>
      <c r="K30" s="59" t="str">
        <f t="shared" si="10"/>
        <v>MMJPY</v>
      </c>
      <c r="M30" s="106">
        <f>'DCF Summary'!$M$123</f>
        <v>768.97850906744861</v>
      </c>
      <c r="N30" s="127"/>
      <c r="O30" s="128"/>
    </row>
    <row r="31" spans="2:17" x14ac:dyDescent="0.35">
      <c r="D31" s="8" t="s">
        <v>542</v>
      </c>
      <c r="E31" s="9"/>
      <c r="F31" s="9"/>
      <c r="G31" s="9"/>
      <c r="H31" s="9"/>
      <c r="I31" s="9"/>
      <c r="J31" s="9"/>
      <c r="K31" s="61" t="str">
        <f t="shared" si="10"/>
        <v>MMJPY</v>
      </c>
      <c r="L31" s="62"/>
      <c r="M31" s="95">
        <f>SUM(M29:M30)</f>
        <v>17414.175701062959</v>
      </c>
      <c r="N31" s="127"/>
      <c r="O31" s="128"/>
      <c r="Q31" s="81"/>
    </row>
    <row r="33" spans="2:24" ht="19.5" x14ac:dyDescent="0.35">
      <c r="B33" s="51" t="s">
        <v>554</v>
      </c>
    </row>
    <row r="34" spans="2:24" x14ac:dyDescent="0.35">
      <c r="M34" s="78" t="s">
        <v>554</v>
      </c>
      <c r="O34" s="78" t="s">
        <v>567</v>
      </c>
      <c r="P34" s="78" t="s">
        <v>567</v>
      </c>
      <c r="T34" s="78" t="s">
        <v>520</v>
      </c>
    </row>
    <row r="35" spans="2:24" x14ac:dyDescent="0.35">
      <c r="C35" s="16" t="s">
        <v>555</v>
      </c>
      <c r="M35" s="78" t="s">
        <v>566</v>
      </c>
      <c r="O35" s="78" t="s">
        <v>547</v>
      </c>
      <c r="P35" s="78" t="s">
        <v>552</v>
      </c>
      <c r="R35" s="78" t="s">
        <v>568</v>
      </c>
      <c r="S35" s="78" t="s">
        <v>569</v>
      </c>
      <c r="T35" s="78" t="s">
        <v>335</v>
      </c>
      <c r="U35" s="78" t="s">
        <v>570</v>
      </c>
      <c r="W35" s="78" t="s">
        <v>547</v>
      </c>
      <c r="X35" s="78" t="s">
        <v>552</v>
      </c>
    </row>
    <row r="36" spans="2:24" x14ac:dyDescent="0.35">
      <c r="D36" s="59" t="s">
        <v>60</v>
      </c>
      <c r="M36" s="79" t="s">
        <v>21</v>
      </c>
      <c r="O36" s="79" t="s">
        <v>549</v>
      </c>
      <c r="P36" s="79" t="s">
        <v>549</v>
      </c>
      <c r="R36" s="79" t="str">
        <f t="shared" ref="R36:X36" si="11">CurrencyUnit.In</f>
        <v>MMJPY</v>
      </c>
      <c r="S36" s="79" t="str">
        <f t="shared" si="11"/>
        <v>MMJPY</v>
      </c>
      <c r="T36" s="79" t="str">
        <f t="shared" si="11"/>
        <v>MMJPY</v>
      </c>
      <c r="U36" s="79" t="str">
        <f t="shared" si="11"/>
        <v>MMJPY</v>
      </c>
      <c r="W36" s="79" t="str">
        <f t="shared" si="11"/>
        <v>MMJPY</v>
      </c>
      <c r="X36" s="79" t="str">
        <f t="shared" si="11"/>
        <v>MMJPY</v>
      </c>
    </row>
    <row r="37" spans="2:24" x14ac:dyDescent="0.35">
      <c r="D37" s="17" t="s">
        <v>556</v>
      </c>
      <c r="M37" s="148" t="b">
        <v>1</v>
      </c>
      <c r="O37" s="146">
        <f>U37/W37</f>
        <v>13.533239919572617</v>
      </c>
      <c r="P37" s="146">
        <f>U37/X37</f>
        <v>12.917544578306501</v>
      </c>
      <c r="R37" s="80">
        <v>1453971.0878999999</v>
      </c>
      <c r="S37" s="80">
        <v>954874</v>
      </c>
      <c r="T37" s="80">
        <v>103593</v>
      </c>
      <c r="U37" s="81">
        <f>R37+S37-T37</f>
        <v>2305252.0878999997</v>
      </c>
      <c r="W37" s="80">
        <v>170340</v>
      </c>
      <c r="X37" s="80">
        <v>178459</v>
      </c>
    </row>
    <row r="38" spans="2:24" x14ac:dyDescent="0.35">
      <c r="D38" s="17" t="s">
        <v>557</v>
      </c>
      <c r="M38" s="148" t="b">
        <v>1</v>
      </c>
      <c r="O38" s="146">
        <f t="shared" ref="O38:O46" si="12">U38/W38</f>
        <v>24.025317054599665</v>
      </c>
      <c r="P38" s="146">
        <f t="shared" ref="P38:P46" si="13">U38/X38</f>
        <v>19.3391789631</v>
      </c>
      <c r="R38" s="80">
        <v>990360.89630999998</v>
      </c>
      <c r="S38" s="80">
        <v>1026993</v>
      </c>
      <c r="T38" s="80">
        <v>83436</v>
      </c>
      <c r="U38" s="81">
        <f t="shared" ref="U38:U46" si="14">R38+S38-T38</f>
        <v>1933917.89631</v>
      </c>
      <c r="W38" s="80">
        <v>80495</v>
      </c>
      <c r="X38" s="80">
        <v>100000</v>
      </c>
    </row>
    <row r="39" spans="2:24" x14ac:dyDescent="0.35">
      <c r="D39" s="17" t="s">
        <v>558</v>
      </c>
      <c r="M39" s="148" t="b">
        <v>1</v>
      </c>
      <c r="O39" s="146">
        <f t="shared" si="12"/>
        <v>45.728726848514363</v>
      </c>
      <c r="P39" s="146">
        <f t="shared" si="13"/>
        <v>8.507083155562146</v>
      </c>
      <c r="R39" s="80">
        <v>655688.83842000004</v>
      </c>
      <c r="S39" s="80">
        <v>507004</v>
      </c>
      <c r="T39" s="80">
        <v>130001</v>
      </c>
      <c r="U39" s="81">
        <f t="shared" si="14"/>
        <v>1032691.8384199999</v>
      </c>
      <c r="W39" s="80">
        <v>22583</v>
      </c>
      <c r="X39" s="80">
        <v>121392</v>
      </c>
    </row>
    <row r="40" spans="2:24" x14ac:dyDescent="0.35">
      <c r="D40" s="17" t="s">
        <v>559</v>
      </c>
      <c r="M40" s="148" t="b">
        <v>1</v>
      </c>
      <c r="O40" s="146">
        <f t="shared" si="12"/>
        <v>8.3349647033846654</v>
      </c>
      <c r="P40" s="146">
        <f t="shared" si="13"/>
        <v>23.543190211752552</v>
      </c>
      <c r="R40" s="80">
        <v>83537.816315000004</v>
      </c>
      <c r="S40" s="80">
        <v>149207</v>
      </c>
      <c r="T40" s="80">
        <v>27613</v>
      </c>
      <c r="U40" s="81">
        <f t="shared" si="14"/>
        <v>205131.816315</v>
      </c>
      <c r="W40" s="80">
        <v>24611</v>
      </c>
      <c r="X40" s="80">
        <v>8713</v>
      </c>
    </row>
    <row r="41" spans="2:24" x14ac:dyDescent="0.35">
      <c r="D41" s="17" t="s">
        <v>560</v>
      </c>
      <c r="M41" s="148" t="b">
        <v>1</v>
      </c>
      <c r="O41" s="146">
        <f t="shared" si="12"/>
        <v>10.169822485207101</v>
      </c>
      <c r="P41" s="146">
        <f t="shared" si="13"/>
        <v>21.410530027030205</v>
      </c>
      <c r="R41" s="80">
        <v>58588.2</v>
      </c>
      <c r="S41" s="80">
        <v>136895</v>
      </c>
      <c r="T41" s="80">
        <v>13301</v>
      </c>
      <c r="U41" s="81">
        <f t="shared" si="14"/>
        <v>182182.2</v>
      </c>
      <c r="W41" s="80">
        <v>17914</v>
      </c>
      <c r="X41" s="80">
        <v>8509</v>
      </c>
    </row>
    <row r="42" spans="2:24" x14ac:dyDescent="0.35">
      <c r="D42" s="17" t="s">
        <v>561</v>
      </c>
      <c r="M42" s="148" t="b">
        <v>1</v>
      </c>
      <c r="O42" s="146">
        <f t="shared" si="12"/>
        <v>10.596793749158023</v>
      </c>
      <c r="P42" s="146">
        <f t="shared" si="13"/>
        <v>37.332700522069295</v>
      </c>
      <c r="R42" s="80">
        <v>25056</v>
      </c>
      <c r="S42" s="80">
        <v>153293</v>
      </c>
      <c r="T42" s="80">
        <v>21029</v>
      </c>
      <c r="U42" s="81">
        <f t="shared" si="14"/>
        <v>157320</v>
      </c>
      <c r="W42" s="80">
        <v>14846</v>
      </c>
      <c r="X42" s="80">
        <v>4214</v>
      </c>
    </row>
    <row r="43" spans="2:24" x14ac:dyDescent="0.35">
      <c r="D43" s="17" t="s">
        <v>562</v>
      </c>
      <c r="M43" s="148" t="b">
        <v>0</v>
      </c>
      <c r="O43" s="146">
        <f t="shared" si="12"/>
        <v>39.732300858152449</v>
      </c>
      <c r="P43" s="146">
        <f t="shared" si="13"/>
        <v>-65.976268231349536</v>
      </c>
      <c r="R43" s="80">
        <v>56708.688000000002</v>
      </c>
      <c r="S43" s="80">
        <v>29138</v>
      </c>
      <c r="T43" s="80">
        <v>7137</v>
      </c>
      <c r="U43" s="81">
        <f t="shared" si="14"/>
        <v>78709.687999999995</v>
      </c>
      <c r="W43" s="80">
        <v>1981</v>
      </c>
      <c r="X43" s="80">
        <v>-1193</v>
      </c>
    </row>
    <row r="44" spans="2:24" x14ac:dyDescent="0.35">
      <c r="D44" s="17" t="s">
        <v>563</v>
      </c>
      <c r="M44" s="148" t="b">
        <v>1</v>
      </c>
      <c r="O44" s="146">
        <f t="shared" si="12"/>
        <v>10.276017595307918</v>
      </c>
      <c r="P44" s="146">
        <f t="shared" si="13"/>
        <v>18.503614521452146</v>
      </c>
      <c r="R44" s="80">
        <v>23520.975999999999</v>
      </c>
      <c r="S44" s="80">
        <v>5943</v>
      </c>
      <c r="T44" s="80">
        <v>1431</v>
      </c>
      <c r="U44" s="81">
        <f t="shared" si="14"/>
        <v>28032.975999999999</v>
      </c>
      <c r="W44" s="80">
        <v>2728</v>
      </c>
      <c r="X44" s="80">
        <v>1515</v>
      </c>
    </row>
    <row r="45" spans="2:24" x14ac:dyDescent="0.35">
      <c r="D45" s="17" t="s">
        <v>564</v>
      </c>
      <c r="M45" s="148" t="b">
        <v>1</v>
      </c>
      <c r="O45" s="146">
        <f t="shared" si="12"/>
        <v>9.7671142706687739</v>
      </c>
      <c r="P45" s="146">
        <f t="shared" si="13"/>
        <v>77.822727272727278</v>
      </c>
      <c r="R45" s="80">
        <v>6464.25</v>
      </c>
      <c r="S45" s="80">
        <v>50617</v>
      </c>
      <c r="T45" s="80">
        <v>1438</v>
      </c>
      <c r="U45" s="81">
        <f t="shared" si="14"/>
        <v>55643.25</v>
      </c>
      <c r="W45" s="80">
        <v>5697</v>
      </c>
      <c r="X45" s="80">
        <v>715</v>
      </c>
    </row>
    <row r="46" spans="2:24" x14ac:dyDescent="0.35">
      <c r="D46" s="17" t="s">
        <v>565</v>
      </c>
      <c r="M46" s="148" t="b">
        <v>0</v>
      </c>
      <c r="O46" s="146">
        <f t="shared" si="12"/>
        <v>8.7851940298507465</v>
      </c>
      <c r="P46" s="146">
        <f t="shared" si="13"/>
        <v>-91.09409523809525</v>
      </c>
      <c r="R46" s="80">
        <v>3326.904</v>
      </c>
      <c r="S46" s="80">
        <v>4816</v>
      </c>
      <c r="T46" s="80">
        <v>491</v>
      </c>
      <c r="U46" s="81">
        <f t="shared" si="14"/>
        <v>7651.9040000000005</v>
      </c>
      <c r="W46" s="80">
        <v>871</v>
      </c>
      <c r="X46" s="80">
        <v>-84</v>
      </c>
    </row>
    <row r="47" spans="2:24" x14ac:dyDescent="0.35">
      <c r="O47" s="145">
        <f>AVERAGEIF($M$37:$M$46,TRUE,O37:O46)</f>
        <v>16.553999578301642</v>
      </c>
      <c r="P47" s="145">
        <f>AVERAGEIF($M$37:$M$46,TRUE,P37:P46)</f>
        <v>27.422071156500017</v>
      </c>
    </row>
    <row r="49" spans="2:17" ht="19.5" x14ac:dyDescent="0.35">
      <c r="B49" s="51" t="s">
        <v>571</v>
      </c>
    </row>
    <row r="50" spans="2:17" x14ac:dyDescent="0.35">
      <c r="C50" s="16" t="s">
        <v>572</v>
      </c>
    </row>
    <row r="51" spans="2:17" x14ac:dyDescent="0.35">
      <c r="D51" s="17" t="s">
        <v>573</v>
      </c>
      <c r="K51" s="59" t="str">
        <f t="shared" ref="K51:K56" si="15">CurrencyUnit.In</f>
        <v>MMJPY</v>
      </c>
      <c r="M51" s="106">
        <f>'Actual Data'!$Q$37</f>
        <v>585</v>
      </c>
    </row>
    <row r="52" spans="2:17" x14ac:dyDescent="0.35">
      <c r="D52" s="17" t="s">
        <v>214</v>
      </c>
      <c r="K52" s="59" t="str">
        <f t="shared" si="15"/>
        <v>MMJPY</v>
      </c>
      <c r="M52" s="106">
        <f>0-'Actual Data'!$Q$35</f>
        <v>22</v>
      </c>
    </row>
    <row r="53" spans="2:17" x14ac:dyDescent="0.35">
      <c r="D53" s="8" t="s">
        <v>574</v>
      </c>
      <c r="E53" s="9"/>
      <c r="F53" s="9"/>
      <c r="G53" s="9"/>
      <c r="H53" s="9"/>
      <c r="I53" s="9"/>
      <c r="J53" s="9"/>
      <c r="K53" s="61" t="str">
        <f t="shared" si="15"/>
        <v>MMJPY</v>
      </c>
      <c r="L53" s="62"/>
      <c r="M53" s="95">
        <f>SUM(M51:M52)</f>
        <v>607</v>
      </c>
      <c r="N53" s="127"/>
      <c r="O53" s="128"/>
      <c r="Q53" s="81"/>
    </row>
    <row r="54" spans="2:17" x14ac:dyDescent="0.35">
      <c r="D54" s="17" t="s">
        <v>576</v>
      </c>
      <c r="K54" s="59" t="str">
        <f t="shared" si="15"/>
        <v>MMJPY</v>
      </c>
      <c r="M54" s="106">
        <f>0-'Actual Data'!$Q$26</f>
        <v>166</v>
      </c>
    </row>
    <row r="55" spans="2:17" x14ac:dyDescent="0.35">
      <c r="D55" s="17" t="s">
        <v>543</v>
      </c>
      <c r="K55" s="59" t="str">
        <f t="shared" si="15"/>
        <v>MMJPY</v>
      </c>
      <c r="M55" s="106">
        <f>'Forecast Logic'!$Q$198</f>
        <v>17.636363636363637</v>
      </c>
    </row>
    <row r="56" spans="2:17" x14ac:dyDescent="0.35">
      <c r="D56" s="8" t="s">
        <v>575</v>
      </c>
      <c r="E56" s="9"/>
      <c r="F56" s="9"/>
      <c r="G56" s="9"/>
      <c r="H56" s="9"/>
      <c r="I56" s="9"/>
      <c r="J56" s="9"/>
      <c r="K56" s="61" t="str">
        <f t="shared" si="15"/>
        <v>MMJPY</v>
      </c>
      <c r="L56" s="62"/>
      <c r="M56" s="95">
        <f>SUM(M53:M55)</f>
        <v>790.63636363636363</v>
      </c>
      <c r="N56" s="127"/>
      <c r="O56" s="128"/>
      <c r="Q56" s="81"/>
    </row>
  </sheetData>
  <phoneticPr fontId="2"/>
  <conditionalFormatting sqref="O5:AL5">
    <cfRule type="expression" dxfId="331" priority="9">
      <formula>O5="Fcst"</formula>
    </cfRule>
    <cfRule type="expression" dxfId="330" priority="10">
      <formula>O5="Act"</formula>
    </cfRule>
  </conditionalFormatting>
  <conditionalFormatting sqref="J4">
    <cfRule type="expression" dxfId="329" priority="7">
      <formula>J4=TRUE</formula>
    </cfRule>
    <cfRule type="expression" dxfId="328" priority="8">
      <formula>J4=FALSE</formula>
    </cfRule>
  </conditionalFormatting>
  <conditionalFormatting sqref="J3">
    <cfRule type="expression" dxfId="327" priority="5">
      <formula>J3="OK"</formula>
    </cfRule>
    <cfRule type="expression" dxfId="326" priority="6">
      <formula>J3="ERROR"</formula>
    </cfRule>
  </conditionalFormatting>
  <conditionalFormatting sqref="O9:AL10">
    <cfRule type="cellIs" dxfId="325" priority="11" stopIfTrue="1" operator="equal">
      <formula>TRUE</formula>
    </cfRule>
    <cfRule type="cellIs" dxfId="324" priority="12" stopIfTrue="1" operator="equal">
      <formula>FALSE</formula>
    </cfRule>
  </conditionalFormatting>
  <conditionalFormatting sqref="AA5:AD5">
    <cfRule type="expression" dxfId="323" priority="1">
      <formula>AA5="Fcst"</formula>
    </cfRule>
    <cfRule type="expression" dxfId="322" priority="2">
      <formula>AA5="Act"</formula>
    </cfRule>
  </conditionalFormatting>
  <conditionalFormatting sqref="AA9:AD10">
    <cfRule type="cellIs" dxfId="321" priority="3" stopIfTrue="1" operator="equal">
      <formula>TRUE</formula>
    </cfRule>
    <cfRule type="cellIs" dxfId="320" priority="4" stopIfTrue="1" operator="equal">
      <formula>FALSE</formula>
    </cfRule>
  </conditionalFormatting>
  <dataValidations count="1">
    <dataValidation type="list" allowBlank="1" showInputMessage="1" showErrorMessage="1" sqref="M37:M46" xr:uid="{A1768C60-2A36-46D6-AF39-9BE0456CD09F}">
      <formula1>"TRUE,FALSE"</formula1>
    </dataValidation>
  </dataValidations>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12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M22" sqref="M2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AND(J13:J26)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1:38" ht="19.5" x14ac:dyDescent="0.35">
      <c r="B18" s="51" t="s">
        <v>541</v>
      </c>
    </row>
    <row r="19" spans="1:38" x14ac:dyDescent="0.35">
      <c r="C19" s="16" t="s">
        <v>542</v>
      </c>
    </row>
    <row r="20" spans="1:38" x14ac:dyDescent="0.35">
      <c r="D20" s="17" t="s">
        <v>484</v>
      </c>
      <c r="K20" s="59" t="str">
        <f t="shared" ref="K20:K22" si="7">CurrencyUnit.In</f>
        <v>MMJPY</v>
      </c>
      <c r="M20" s="106">
        <f>M57</f>
        <v>17346.169007662324</v>
      </c>
    </row>
    <row r="21" spans="1:38" x14ac:dyDescent="0.35">
      <c r="D21" s="17" t="s">
        <v>522</v>
      </c>
      <c r="K21" s="59" t="str">
        <f t="shared" si="7"/>
        <v>MMJPY</v>
      </c>
      <c r="M21" s="106">
        <f>M123</f>
        <v>768.97850906744861</v>
      </c>
      <c r="N21" s="127"/>
      <c r="O21" s="128"/>
    </row>
    <row r="22" spans="1:38" x14ac:dyDescent="0.35">
      <c r="D22" s="8" t="s">
        <v>542</v>
      </c>
      <c r="E22" s="9"/>
      <c r="F22" s="9"/>
      <c r="G22" s="9"/>
      <c r="H22" s="9"/>
      <c r="I22" s="9"/>
      <c r="J22" s="9"/>
      <c r="K22" s="61" t="str">
        <f t="shared" si="7"/>
        <v>MMJPY</v>
      </c>
      <c r="L22" s="62"/>
      <c r="M22" s="95">
        <f>SUM(M20:M21)</f>
        <v>18115.147516729772</v>
      </c>
      <c r="N22" s="127"/>
      <c r="O22" s="128"/>
      <c r="Q22" s="81"/>
    </row>
    <row r="25" spans="1:38" ht="20.25" thickBot="1" x14ac:dyDescent="0.4">
      <c r="A25" s="72" t="s">
        <v>479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8" spans="1:38" ht="19.5" x14ac:dyDescent="0.35">
      <c r="B28" s="51" t="s">
        <v>480</v>
      </c>
    </row>
    <row r="29" spans="1:38" x14ac:dyDescent="0.35">
      <c r="C29" s="16" t="s">
        <v>486</v>
      </c>
    </row>
    <row r="30" spans="1:38" x14ac:dyDescent="0.35">
      <c r="D30" s="17" t="s">
        <v>494</v>
      </c>
      <c r="K30" s="59" t="s">
        <v>61</v>
      </c>
      <c r="O30" s="73"/>
      <c r="P30" s="73"/>
      <c r="Q30" s="73"/>
      <c r="R30" s="73"/>
      <c r="S30" s="143">
        <v>0.5</v>
      </c>
      <c r="T30" s="144">
        <f>S30+1</f>
        <v>1.5</v>
      </c>
      <c r="U30" s="144">
        <f t="shared" ref="U30:AL30" si="8">T30+1</f>
        <v>2.5</v>
      </c>
      <c r="V30" s="144">
        <f t="shared" si="8"/>
        <v>3.5</v>
      </c>
      <c r="W30" s="144">
        <f t="shared" si="8"/>
        <v>4.5</v>
      </c>
      <c r="X30" s="144">
        <f t="shared" si="8"/>
        <v>5.5</v>
      </c>
      <c r="Y30" s="144">
        <f t="shared" si="8"/>
        <v>6.5</v>
      </c>
      <c r="Z30" s="144">
        <f t="shared" si="8"/>
        <v>7.5</v>
      </c>
      <c r="AA30" s="144">
        <f t="shared" si="8"/>
        <v>8.5</v>
      </c>
      <c r="AB30" s="144">
        <f t="shared" si="8"/>
        <v>9.5</v>
      </c>
      <c r="AC30" s="144">
        <f t="shared" si="8"/>
        <v>10.5</v>
      </c>
      <c r="AD30" s="144">
        <f t="shared" si="8"/>
        <v>11.5</v>
      </c>
      <c r="AE30" s="144">
        <f t="shared" si="8"/>
        <v>12.5</v>
      </c>
      <c r="AF30" s="144">
        <f t="shared" si="8"/>
        <v>13.5</v>
      </c>
      <c r="AG30" s="144">
        <f t="shared" si="8"/>
        <v>14.5</v>
      </c>
      <c r="AH30" s="144">
        <f t="shared" si="8"/>
        <v>15.5</v>
      </c>
      <c r="AI30" s="144">
        <f t="shared" si="8"/>
        <v>16.5</v>
      </c>
      <c r="AJ30" s="144">
        <f t="shared" si="8"/>
        <v>17.5</v>
      </c>
      <c r="AK30" s="144">
        <f t="shared" si="8"/>
        <v>18.5</v>
      </c>
      <c r="AL30" s="144">
        <f t="shared" si="8"/>
        <v>19.5</v>
      </c>
    </row>
    <row r="31" spans="1:38" x14ac:dyDescent="0.35">
      <c r="D31" s="17" t="s">
        <v>495</v>
      </c>
      <c r="K31" s="59" t="s">
        <v>246</v>
      </c>
      <c r="M31" s="137">
        <f>'Discount Rate'!$M$38</f>
        <v>4.704129591999999E-2</v>
      </c>
      <c r="N31" s="127"/>
      <c r="O31" s="128"/>
    </row>
    <row r="32" spans="1:38" x14ac:dyDescent="0.35">
      <c r="D32" s="8" t="s">
        <v>486</v>
      </c>
      <c r="E32" s="9"/>
      <c r="F32" s="9"/>
      <c r="G32" s="9"/>
      <c r="H32" s="9"/>
      <c r="I32" s="9"/>
      <c r="J32" s="9"/>
      <c r="K32" s="61" t="s">
        <v>61</v>
      </c>
      <c r="L32" s="62"/>
      <c r="M32" s="9"/>
      <c r="N32" s="9"/>
      <c r="O32" s="76"/>
      <c r="P32" s="76"/>
      <c r="Q32" s="76"/>
      <c r="R32" s="76"/>
      <c r="S32" s="131">
        <f>1/(1+$M31)^S30</f>
        <v>0.97727793771358329</v>
      </c>
      <c r="T32" s="131">
        <f t="shared" ref="T32:AL32" si="9">1/(1+$M31)^T30</f>
        <v>0.93337095826280869</v>
      </c>
      <c r="U32" s="131">
        <f t="shared" si="9"/>
        <v>0.89143662422854764</v>
      </c>
      <c r="V32" s="131">
        <f t="shared" si="9"/>
        <v>0.8513863089280278</v>
      </c>
      <c r="W32" s="131">
        <f t="shared" si="9"/>
        <v>0.81313536748323123</v>
      </c>
      <c r="X32" s="131">
        <f t="shared" si="9"/>
        <v>0.77660295792703826</v>
      </c>
      <c r="Y32" s="131">
        <f t="shared" si="9"/>
        <v>0.74171187034668329</v>
      </c>
      <c r="Z32" s="131">
        <f t="shared" si="9"/>
        <v>0.70838836370342584</v>
      </c>
      <c r="AA32" s="131">
        <f t="shared" si="9"/>
        <v>0.6765620099835592</v>
      </c>
      <c r="AB32" s="131">
        <f t="shared" si="9"/>
        <v>0.64616554535137705</v>
      </c>
      <c r="AC32" s="131">
        <f t="shared" si="9"/>
        <v>0.61713472798951352</v>
      </c>
      <c r="AD32" s="131">
        <f t="shared" si="9"/>
        <v>0.58940820232621116</v>
      </c>
      <c r="AE32" s="131">
        <f t="shared" si="9"/>
        <v>0.56292736936255983</v>
      </c>
      <c r="AF32" s="131">
        <f t="shared" si="9"/>
        <v>0.53763626282565535</v>
      </c>
      <c r="AG32" s="131">
        <f t="shared" si="9"/>
        <v>0.51348143088592546</v>
      </c>
      <c r="AH32" s="131">
        <f t="shared" si="9"/>
        <v>0.4904118231886419</v>
      </c>
      <c r="AI32" s="131">
        <f t="shared" si="9"/>
        <v>0.46837868296086016</v>
      </c>
      <c r="AJ32" s="131">
        <f t="shared" si="9"/>
        <v>0.44733544396576225</v>
      </c>
      <c r="AK32" s="131">
        <f t="shared" si="9"/>
        <v>0.42723763208661569</v>
      </c>
      <c r="AL32" s="131">
        <f t="shared" si="9"/>
        <v>0.40804277133235356</v>
      </c>
    </row>
    <row r="34" spans="3:38" x14ac:dyDescent="0.35">
      <c r="C34" s="16" t="s">
        <v>482</v>
      </c>
    </row>
    <row r="35" spans="3:38" x14ac:dyDescent="0.35">
      <c r="D35" s="17" t="s">
        <v>501</v>
      </c>
      <c r="K35" s="59" t="str">
        <f t="shared" ref="K35:K41" si="10">CurrencyUnit.In</f>
        <v>MMJPY</v>
      </c>
      <c r="L35" s="60">
        <f t="shared" ref="L35:L41" si="11" xml:space="preserve"> SUM(O35:AL35)</f>
        <v>24186.551267519473</v>
      </c>
      <c r="O35" s="73"/>
      <c r="P35" s="73"/>
      <c r="Q35" s="73"/>
      <c r="R35" s="73"/>
      <c r="S35" s="85">
        <f>S$67</f>
        <v>1192.7962247474745</v>
      </c>
      <c r="T35" s="85">
        <f>T$67</f>
        <v>1293.4772972117059</v>
      </c>
      <c r="U35" s="85">
        <f>U$67</f>
        <v>1175.0723679314933</v>
      </c>
      <c r="V35" s="85">
        <f>V$67</f>
        <v>1554.3206737491178</v>
      </c>
      <c r="W35" s="85">
        <f t="shared" ref="W35:AL35" si="12">W$67</f>
        <v>419.45266599136448</v>
      </c>
      <c r="X35" s="85">
        <f t="shared" si="12"/>
        <v>331.09575329079064</v>
      </c>
      <c r="Y35" s="85">
        <f t="shared" si="12"/>
        <v>405.38148732133072</v>
      </c>
      <c r="Z35" s="85">
        <f t="shared" si="12"/>
        <v>759.03694440838228</v>
      </c>
      <c r="AA35" s="85">
        <f t="shared" si="12"/>
        <v>1188.1120387311612</v>
      </c>
      <c r="AB35" s="85">
        <f t="shared" si="12"/>
        <v>1453.6603904185472</v>
      </c>
      <c r="AC35" s="85">
        <f t="shared" si="12"/>
        <v>1218.4804066977658</v>
      </c>
      <c r="AD35" s="85">
        <f t="shared" si="12"/>
        <v>1252.9100161826402</v>
      </c>
      <c r="AE35" s="85">
        <f t="shared" si="12"/>
        <v>1546.7429317912317</v>
      </c>
      <c r="AF35" s="85">
        <f t="shared" si="12"/>
        <v>1556.0479774809833</v>
      </c>
      <c r="AG35" s="85">
        <f t="shared" si="12"/>
        <v>1574.5502524666406</v>
      </c>
      <c r="AH35" s="85">
        <f t="shared" si="12"/>
        <v>1473.4751966883389</v>
      </c>
      <c r="AI35" s="85">
        <f t="shared" si="12"/>
        <v>1338.1688819885549</v>
      </c>
      <c r="AJ35" s="85">
        <f t="shared" si="12"/>
        <v>1466.6099770180335</v>
      </c>
      <c r="AK35" s="85">
        <f t="shared" si="12"/>
        <v>1478.5301852288983</v>
      </c>
      <c r="AL35" s="85">
        <f t="shared" si="12"/>
        <v>1508.6295981750231</v>
      </c>
    </row>
    <row r="36" spans="3:38" x14ac:dyDescent="0.35">
      <c r="D36" s="17" t="s">
        <v>491</v>
      </c>
      <c r="K36" s="59" t="str">
        <f t="shared" si="10"/>
        <v>MMJPY</v>
      </c>
      <c r="L36" s="60">
        <f t="shared" si="11"/>
        <v>-7294.2311065118165</v>
      </c>
      <c r="O36" s="73"/>
      <c r="P36" s="73"/>
      <c r="Q36" s="73"/>
      <c r="R36" s="73"/>
      <c r="S36" s="85">
        <f>0-S$80</f>
        <v>-232.26801000000006</v>
      </c>
      <c r="T36" s="85">
        <f t="shared" ref="T36:AL36" si="13">0-T$80</f>
        <v>-439.47181602651506</v>
      </c>
      <c r="U36" s="85">
        <f t="shared" si="13"/>
        <v>-411.47702060049824</v>
      </c>
      <c r="V36" s="85">
        <f t="shared" si="13"/>
        <v>-341.67936438782272</v>
      </c>
      <c r="W36" s="85">
        <f t="shared" si="13"/>
        <v>-533.99590592265827</v>
      </c>
      <c r="X36" s="85">
        <f t="shared" si="13"/>
        <v>45.311885661156225</v>
      </c>
      <c r="Y36" s="85">
        <f t="shared" si="13"/>
        <v>-87.854076323182241</v>
      </c>
      <c r="Z36" s="85">
        <f t="shared" si="13"/>
        <v>-135.50095729786716</v>
      </c>
      <c r="AA36" s="85">
        <f t="shared" si="13"/>
        <v>-286.56176285787427</v>
      </c>
      <c r="AB36" s="85">
        <f t="shared" si="13"/>
        <v>-429.49130320029906</v>
      </c>
      <c r="AC36" s="85">
        <f t="shared" si="13"/>
        <v>-485.76626418949803</v>
      </c>
      <c r="AD36" s="85">
        <f t="shared" si="13"/>
        <v>-337.09264502320428</v>
      </c>
      <c r="AE36" s="85">
        <f t="shared" si="13"/>
        <v>-388.91222016725874</v>
      </c>
      <c r="AF36" s="85">
        <f t="shared" si="13"/>
        <v>-518.5985050941506</v>
      </c>
      <c r="AG36" s="85">
        <f t="shared" si="13"/>
        <v>-477.88649319977804</v>
      </c>
      <c r="AH36" s="85">
        <f t="shared" si="13"/>
        <v>-484.95998560558951</v>
      </c>
      <c r="AI36" s="85">
        <f t="shared" si="13"/>
        <v>-435.70351418631145</v>
      </c>
      <c r="AJ36" s="85">
        <f t="shared" si="13"/>
        <v>-389.03191488435863</v>
      </c>
      <c r="AK36" s="85">
        <f t="shared" si="13"/>
        <v>-468.74030661193513</v>
      </c>
      <c r="AL36" s="85">
        <f t="shared" si="13"/>
        <v>-454.5509265941721</v>
      </c>
    </row>
    <row r="37" spans="3:38" x14ac:dyDescent="0.35">
      <c r="D37" s="8" t="s">
        <v>503</v>
      </c>
      <c r="E37" s="9"/>
      <c r="F37" s="9"/>
      <c r="G37" s="9"/>
      <c r="H37" s="9"/>
      <c r="I37" s="9"/>
      <c r="J37" s="9"/>
      <c r="K37" s="61" t="str">
        <f t="shared" ref="K37" si="14">CurrencyUnit.In</f>
        <v>MMJPY</v>
      </c>
      <c r="L37" s="62">
        <f t="shared" si="11"/>
        <v>16892.320161007661</v>
      </c>
      <c r="M37" s="9"/>
      <c r="N37" s="9"/>
      <c r="O37" s="76"/>
      <c r="P37" s="76"/>
      <c r="Q37" s="76"/>
      <c r="R37" s="76"/>
      <c r="S37" s="13">
        <f>SUM(S35:S36)</f>
        <v>960.52821474747452</v>
      </c>
      <c r="T37" s="13">
        <f>SUM(T35:T36)</f>
        <v>854.00548118519089</v>
      </c>
      <c r="U37" s="13">
        <f>SUM(U35:U36)</f>
        <v>763.59534733099508</v>
      </c>
      <c r="V37" s="13">
        <f>SUM(V35:V36)</f>
        <v>1212.641309361295</v>
      </c>
      <c r="W37" s="13">
        <f t="shared" ref="W37:AK37" si="15">SUM(W35:W36)</f>
        <v>-114.54323993129378</v>
      </c>
      <c r="X37" s="13">
        <f t="shared" si="15"/>
        <v>376.40763895194686</v>
      </c>
      <c r="Y37" s="13">
        <f t="shared" si="15"/>
        <v>317.52741099814847</v>
      </c>
      <c r="Z37" s="13">
        <f t="shared" si="15"/>
        <v>623.53598711051518</v>
      </c>
      <c r="AA37" s="13">
        <f t="shared" si="15"/>
        <v>901.55027587328686</v>
      </c>
      <c r="AB37" s="13">
        <f t="shared" si="15"/>
        <v>1024.169087218248</v>
      </c>
      <c r="AC37" s="13">
        <f t="shared" si="15"/>
        <v>732.71414250826774</v>
      </c>
      <c r="AD37" s="13">
        <f t="shared" si="15"/>
        <v>915.81737115943588</v>
      </c>
      <c r="AE37" s="13">
        <f t="shared" si="15"/>
        <v>1157.830711623973</v>
      </c>
      <c r="AF37" s="13">
        <f t="shared" si="15"/>
        <v>1037.4494723868327</v>
      </c>
      <c r="AG37" s="13">
        <f t="shared" si="15"/>
        <v>1096.6637592668626</v>
      </c>
      <c r="AH37" s="13">
        <f t="shared" si="15"/>
        <v>988.51521108274937</v>
      </c>
      <c r="AI37" s="13">
        <f t="shared" si="15"/>
        <v>902.46536780224346</v>
      </c>
      <c r="AJ37" s="13">
        <f t="shared" si="15"/>
        <v>1077.5780621336748</v>
      </c>
      <c r="AK37" s="13">
        <f t="shared" si="15"/>
        <v>1009.7898786169632</v>
      </c>
      <c r="AL37" s="13">
        <f>SUM(AL35:AL36)</f>
        <v>1054.0786715808511</v>
      </c>
    </row>
    <row r="38" spans="3:38" x14ac:dyDescent="0.35">
      <c r="D38" s="17" t="s">
        <v>500</v>
      </c>
      <c r="K38" s="59" t="str">
        <f t="shared" si="10"/>
        <v>MMJPY</v>
      </c>
      <c r="L38" s="60">
        <f t="shared" si="11"/>
        <v>-127.66651700231891</v>
      </c>
      <c r="O38" s="73"/>
      <c r="P38" s="73"/>
      <c r="Q38" s="73"/>
      <c r="R38" s="73"/>
      <c r="S38" s="85">
        <f>S$88</f>
        <v>70.886939178504093</v>
      </c>
      <c r="T38" s="85">
        <f t="shared" ref="T38:AL38" si="16">T$88</f>
        <v>4.0713919068891826</v>
      </c>
      <c r="U38" s="85">
        <f t="shared" si="16"/>
        <v>4.3108823865176191</v>
      </c>
      <c r="V38" s="85">
        <f t="shared" si="16"/>
        <v>7.8889327133375886</v>
      </c>
      <c r="W38" s="85">
        <f t="shared" si="16"/>
        <v>107.64714618827205</v>
      </c>
      <c r="X38" s="85">
        <f t="shared" si="16"/>
        <v>-29.367903303458014</v>
      </c>
      <c r="Y38" s="85">
        <f t="shared" si="16"/>
        <v>-2.237816358959428</v>
      </c>
      <c r="Z38" s="85">
        <f t="shared" si="16"/>
        <v>-24.669215873783422</v>
      </c>
      <c r="AA38" s="85">
        <f t="shared" si="16"/>
        <v>-79.021808993202541</v>
      </c>
      <c r="AB38" s="85">
        <f t="shared" si="16"/>
        <v>-62.003188565454735</v>
      </c>
      <c r="AC38" s="85">
        <f t="shared" si="16"/>
        <v>2.5411664593260923</v>
      </c>
      <c r="AD38" s="85">
        <f t="shared" si="16"/>
        <v>-52.141674613120571</v>
      </c>
      <c r="AE38" s="85">
        <f t="shared" si="16"/>
        <v>-46.185452914568067</v>
      </c>
      <c r="AF38" s="85">
        <f t="shared" si="16"/>
        <v>-1.4223161716324668</v>
      </c>
      <c r="AG38" s="85">
        <f t="shared" si="16"/>
        <v>-2.7862468257863782</v>
      </c>
      <c r="AH38" s="85">
        <f t="shared" si="16"/>
        <v>-4.352859751336311</v>
      </c>
      <c r="AI38" s="85">
        <f t="shared" si="16"/>
        <v>-6.2142975511311676</v>
      </c>
      <c r="AJ38" s="85">
        <f t="shared" si="16"/>
        <v>-8.2787881704941597</v>
      </c>
      <c r="AK38" s="85">
        <f t="shared" si="16"/>
        <v>-1.8018034300301267</v>
      </c>
      <c r="AL38" s="85">
        <f t="shared" si="16"/>
        <v>-4.5296033122081241</v>
      </c>
    </row>
    <row r="39" spans="3:38" x14ac:dyDescent="0.35">
      <c r="D39" s="17" t="s">
        <v>205</v>
      </c>
      <c r="K39" s="59" t="str">
        <f t="shared" si="10"/>
        <v>MMJPY</v>
      </c>
      <c r="L39" s="60">
        <f t="shared" si="11"/>
        <v>4747.3055555555538</v>
      </c>
      <c r="O39" s="73"/>
      <c r="P39" s="73"/>
      <c r="Q39" s="73"/>
      <c r="R39" s="73"/>
      <c r="S39" s="85">
        <f>'Forecast Logic'!S$51</f>
        <v>137.19999999999999</v>
      </c>
      <c r="T39" s="85">
        <f>'Forecast Logic'!T$51</f>
        <v>137.19999999999999</v>
      </c>
      <c r="U39" s="85">
        <f>'Forecast Logic'!U$51</f>
        <v>267.2</v>
      </c>
      <c r="V39" s="85">
        <f>'Forecast Logic'!V$51</f>
        <v>617.20000000000005</v>
      </c>
      <c r="W39" s="85">
        <f>'Forecast Logic'!W$51</f>
        <v>826.82777777777778</v>
      </c>
      <c r="X39" s="85">
        <f>'Forecast Logic'!X$51</f>
        <v>804.33333333333326</v>
      </c>
      <c r="Y39" s="85">
        <f>'Forecast Logic'!Y$51</f>
        <v>804.33333333333326</v>
      </c>
      <c r="Z39" s="85">
        <f>'Forecast Logic'!Z$51</f>
        <v>674.33333333333326</v>
      </c>
      <c r="AA39" s="85">
        <f>'Forecast Logic'!AA$51</f>
        <v>309.36111111111109</v>
      </c>
      <c r="AB39" s="85">
        <f>'Forecast Logic'!AB$51</f>
        <v>68.400000000000006</v>
      </c>
      <c r="AC39" s="85">
        <f>'Forecast Logic'!AC$51</f>
        <v>68.400000000000006</v>
      </c>
      <c r="AD39" s="85">
        <f>'Forecast Logic'!AD$51</f>
        <v>32.516666666666666</v>
      </c>
      <c r="AE39" s="85">
        <f>'Forecast Logic'!AE$51</f>
        <v>0</v>
      </c>
      <c r="AF39" s="85">
        <f>'Forecast Logic'!AF$51</f>
        <v>0</v>
      </c>
      <c r="AG39" s="85">
        <f>'Forecast Logic'!AG$51</f>
        <v>0</v>
      </c>
      <c r="AH39" s="85">
        <f>'Forecast Logic'!AH$51</f>
        <v>0</v>
      </c>
      <c r="AI39" s="85">
        <f>'Forecast Logic'!AI$51</f>
        <v>0</v>
      </c>
      <c r="AJ39" s="85">
        <f>'Forecast Logic'!AJ$51</f>
        <v>0</v>
      </c>
      <c r="AK39" s="85">
        <f>'Forecast Logic'!AK$51</f>
        <v>0</v>
      </c>
      <c r="AL39" s="85">
        <f>'Forecast Logic'!AL$51</f>
        <v>0</v>
      </c>
    </row>
    <row r="40" spans="3:38" x14ac:dyDescent="0.35">
      <c r="D40" s="17" t="s">
        <v>471</v>
      </c>
      <c r="K40" s="59" t="str">
        <f t="shared" si="10"/>
        <v>MMJPY</v>
      </c>
      <c r="L40" s="60">
        <f t="shared" si="11"/>
        <v>0</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row>
    <row r="41" spans="3:38" x14ac:dyDescent="0.35">
      <c r="D41" s="17" t="s">
        <v>399</v>
      </c>
      <c r="K41" s="59" t="str">
        <f t="shared" si="10"/>
        <v>MMJPY</v>
      </c>
      <c r="L41" s="60">
        <f t="shared" si="11"/>
        <v>-3500</v>
      </c>
      <c r="O41" s="73"/>
      <c r="P41" s="73"/>
      <c r="Q41" s="73"/>
      <c r="R41" s="73"/>
      <c r="S41" s="85">
        <f>0-'Forecast Logic'!S$185</f>
        <v>0</v>
      </c>
      <c r="T41" s="85">
        <f>0-'Forecast Logic'!T$185</f>
        <v>0</v>
      </c>
      <c r="U41" s="85">
        <f>0-'Forecast Logic'!U$185</f>
        <v>-1300</v>
      </c>
      <c r="V41" s="85">
        <f>0-'Forecast Logic'!V$185</f>
        <v>-2200</v>
      </c>
      <c r="W41" s="85">
        <f>0-'Forecast Logic'!W$185</f>
        <v>0</v>
      </c>
      <c r="X41" s="85">
        <f>0-'Forecast Logic'!X$185</f>
        <v>0</v>
      </c>
      <c r="Y41" s="85">
        <f>0-'Forecast Logic'!Y$185</f>
        <v>0</v>
      </c>
      <c r="Z41" s="85">
        <f>0-'Forecast Logic'!Z$185</f>
        <v>0</v>
      </c>
      <c r="AA41" s="85">
        <f>0-'Forecast Logic'!AA$185</f>
        <v>0</v>
      </c>
      <c r="AB41" s="85">
        <f>0-'Forecast Logic'!AB$185</f>
        <v>0</v>
      </c>
      <c r="AC41" s="85">
        <f>0-'Forecast Logic'!AC$185</f>
        <v>0</v>
      </c>
      <c r="AD41" s="85">
        <f>0-'Forecast Logic'!AD$185</f>
        <v>0</v>
      </c>
      <c r="AE41" s="85">
        <f>0-'Forecast Logic'!AE$185</f>
        <v>0</v>
      </c>
      <c r="AF41" s="85">
        <f>0-'Forecast Logic'!AF$185</f>
        <v>0</v>
      </c>
      <c r="AG41" s="85">
        <f>0-'Forecast Logic'!AG$185</f>
        <v>0</v>
      </c>
      <c r="AH41" s="85">
        <f>0-'Forecast Logic'!AH$185</f>
        <v>0</v>
      </c>
      <c r="AI41" s="85">
        <f>0-'Forecast Logic'!AI$185</f>
        <v>0</v>
      </c>
      <c r="AJ41" s="85">
        <f>0-'Forecast Logic'!AJ$185</f>
        <v>0</v>
      </c>
      <c r="AK41" s="85">
        <f>0-'Forecast Logic'!AK$185</f>
        <v>0</v>
      </c>
      <c r="AL41" s="85">
        <f>0-'Forecast Logic'!AL$185</f>
        <v>0</v>
      </c>
    </row>
    <row r="42" spans="3:38" x14ac:dyDescent="0.35">
      <c r="D42" s="8" t="s">
        <v>485</v>
      </c>
      <c r="E42" s="9"/>
      <c r="F42" s="9"/>
      <c r="G42" s="9"/>
      <c r="H42" s="9"/>
      <c r="I42" s="9"/>
      <c r="J42" s="9"/>
      <c r="K42" s="61" t="str">
        <f t="shared" ref="K42:K44" si="17">CurrencyUnit.In</f>
        <v>MMJPY</v>
      </c>
      <c r="L42" s="62">
        <f t="shared" ref="L42" si="18" xml:space="preserve"> SUM(O42:AL42)</f>
        <v>18011.959199560897</v>
      </c>
      <c r="M42" s="9"/>
      <c r="N42" s="9"/>
      <c r="O42" s="76"/>
      <c r="P42" s="76"/>
      <c r="Q42" s="76"/>
      <c r="R42" s="76"/>
      <c r="S42" s="124">
        <f>SUM(S37:S41)</f>
        <v>1168.6151539259786</v>
      </c>
      <c r="T42" s="124">
        <f>SUM(T37:T41)</f>
        <v>995.27687309208</v>
      </c>
      <c r="U42" s="124">
        <f>SUM(U37:U41)</f>
        <v>-264.89377028248737</v>
      </c>
      <c r="V42" s="124">
        <f>SUM(V37:V41)</f>
        <v>-362.26975792536723</v>
      </c>
      <c r="W42" s="124">
        <f>SUM(W37:W41)</f>
        <v>819.93168403475602</v>
      </c>
      <c r="X42" s="124">
        <f t="shared" ref="X42:AL42" si="19">SUM(X37:X41)</f>
        <v>1151.3730689818221</v>
      </c>
      <c r="Y42" s="124">
        <f t="shared" si="19"/>
        <v>1119.6229279725223</v>
      </c>
      <c r="Z42" s="124">
        <f t="shared" si="19"/>
        <v>1273.2001045700649</v>
      </c>
      <c r="AA42" s="124">
        <f t="shared" si="19"/>
        <v>1131.8895779911954</v>
      </c>
      <c r="AB42" s="124">
        <f t="shared" si="19"/>
        <v>1030.5658986527933</v>
      </c>
      <c r="AC42" s="124">
        <f t="shared" si="19"/>
        <v>803.65530896759378</v>
      </c>
      <c r="AD42" s="124">
        <f t="shared" si="19"/>
        <v>896.19236321298195</v>
      </c>
      <c r="AE42" s="124">
        <f t="shared" si="19"/>
        <v>1111.645258709405</v>
      </c>
      <c r="AF42" s="124">
        <f t="shared" si="19"/>
        <v>1036.0271562152002</v>
      </c>
      <c r="AG42" s="124">
        <f t="shared" si="19"/>
        <v>1093.8775124410763</v>
      </c>
      <c r="AH42" s="124">
        <f t="shared" si="19"/>
        <v>984.16235133141311</v>
      </c>
      <c r="AI42" s="124">
        <f t="shared" si="19"/>
        <v>896.25107025111231</v>
      </c>
      <c r="AJ42" s="124">
        <f t="shared" si="19"/>
        <v>1069.2992739631807</v>
      </c>
      <c r="AK42" s="124">
        <f t="shared" si="19"/>
        <v>1007.9880751869331</v>
      </c>
      <c r="AL42" s="124">
        <f t="shared" si="19"/>
        <v>1049.5490682686429</v>
      </c>
    </row>
    <row r="43" spans="3:38" x14ac:dyDescent="0.35">
      <c r="D43" s="17" t="s">
        <v>486</v>
      </c>
      <c r="K43" s="59" t="s">
        <v>61</v>
      </c>
      <c r="L43" s="60"/>
      <c r="O43" s="73"/>
      <c r="P43" s="73"/>
      <c r="Q43" s="73"/>
      <c r="R43" s="73"/>
      <c r="S43" s="129">
        <f t="shared" ref="S43:AL43" si="20">S32</f>
        <v>0.97727793771358329</v>
      </c>
      <c r="T43" s="129">
        <f t="shared" si="20"/>
        <v>0.93337095826280869</v>
      </c>
      <c r="U43" s="129">
        <f t="shared" si="20"/>
        <v>0.89143662422854764</v>
      </c>
      <c r="V43" s="129">
        <f t="shared" si="20"/>
        <v>0.8513863089280278</v>
      </c>
      <c r="W43" s="129">
        <f t="shared" si="20"/>
        <v>0.81313536748323123</v>
      </c>
      <c r="X43" s="129">
        <f t="shared" si="20"/>
        <v>0.77660295792703826</v>
      </c>
      <c r="Y43" s="129">
        <f t="shared" si="20"/>
        <v>0.74171187034668329</v>
      </c>
      <c r="Z43" s="129">
        <f t="shared" si="20"/>
        <v>0.70838836370342584</v>
      </c>
      <c r="AA43" s="129">
        <f t="shared" si="20"/>
        <v>0.6765620099835592</v>
      </c>
      <c r="AB43" s="129">
        <f t="shared" si="20"/>
        <v>0.64616554535137705</v>
      </c>
      <c r="AC43" s="129">
        <f t="shared" si="20"/>
        <v>0.61713472798951352</v>
      </c>
      <c r="AD43" s="129">
        <f t="shared" si="20"/>
        <v>0.58940820232621116</v>
      </c>
      <c r="AE43" s="129">
        <f t="shared" si="20"/>
        <v>0.56292736936255983</v>
      </c>
      <c r="AF43" s="129">
        <f t="shared" si="20"/>
        <v>0.53763626282565535</v>
      </c>
      <c r="AG43" s="129">
        <f t="shared" si="20"/>
        <v>0.51348143088592546</v>
      </c>
      <c r="AH43" s="129">
        <f t="shared" si="20"/>
        <v>0.4904118231886419</v>
      </c>
      <c r="AI43" s="129">
        <f t="shared" si="20"/>
        <v>0.46837868296086016</v>
      </c>
      <c r="AJ43" s="129">
        <f t="shared" si="20"/>
        <v>0.44733544396576225</v>
      </c>
      <c r="AK43" s="129">
        <f t="shared" si="20"/>
        <v>0.42723763208661569</v>
      </c>
      <c r="AL43" s="129">
        <f t="shared" si="20"/>
        <v>0.40804277133235356</v>
      </c>
    </row>
    <row r="44" spans="3:38" x14ac:dyDescent="0.35">
      <c r="D44" s="8" t="s">
        <v>487</v>
      </c>
      <c r="E44" s="9"/>
      <c r="F44" s="9"/>
      <c r="G44" s="9"/>
      <c r="H44" s="9"/>
      <c r="I44" s="9"/>
      <c r="J44" s="9"/>
      <c r="K44" s="61" t="str">
        <f t="shared" si="17"/>
        <v>MMJPY</v>
      </c>
      <c r="L44" s="62">
        <f t="shared" ref="L44" si="21" xml:space="preserve"> SUM(O44:AL44)</f>
        <v>11259.729810256762</v>
      </c>
      <c r="M44" s="9"/>
      <c r="N44" s="9"/>
      <c r="O44" s="76"/>
      <c r="P44" s="76"/>
      <c r="Q44" s="76"/>
      <c r="R44" s="76"/>
      <c r="S44" s="124">
        <f>S42*S43</f>
        <v>1142.0618076096221</v>
      </c>
      <c r="T44" s="124">
        <f>T42*T43</f>
        <v>928.9625287747665</v>
      </c>
      <c r="U44" s="124">
        <f>U42*U43</f>
        <v>-236.1360083597929</v>
      </c>
      <c r="V44" s="124">
        <f>V42*V43</f>
        <v>-308.43151203632857</v>
      </c>
      <c r="W44" s="124">
        <f t="shared" ref="W44:AL44" si="22">W42*W43</f>
        <v>666.715451208746</v>
      </c>
      <c r="X44" s="124">
        <f t="shared" si="22"/>
        <v>894.15973104881493</v>
      </c>
      <c r="Y44" s="124">
        <f t="shared" si="22"/>
        <v>830.43761598952938</v>
      </c>
      <c r="Z44" s="124">
        <f t="shared" si="22"/>
        <v>901.92013874341899</v>
      </c>
      <c r="AA44" s="124">
        <f t="shared" si="22"/>
        <v>765.79348796516581</v>
      </c>
      <c r="AB44" s="124">
        <f t="shared" si="22"/>
        <v>665.91617592351417</v>
      </c>
      <c r="AC44" s="124">
        <f t="shared" si="22"/>
        <v>495.96360049704441</v>
      </c>
      <c r="AD44" s="124">
        <f t="shared" si="22"/>
        <v>528.22312973984253</v>
      </c>
      <c r="AE44" s="124">
        <f t="shared" si="22"/>
        <v>625.77554114964755</v>
      </c>
      <c r="AF44" s="124">
        <f t="shared" si="22"/>
        <v>557.00576845343164</v>
      </c>
      <c r="AG44" s="124">
        <f t="shared" si="22"/>
        <v>561.68579030218064</v>
      </c>
      <c r="AH44" s="124">
        <f t="shared" si="22"/>
        <v>482.64485303005904</v>
      </c>
      <c r="AI44" s="124">
        <f t="shared" si="22"/>
        <v>419.78489588647733</v>
      </c>
      <c r="AJ44" s="124">
        <f t="shared" si="22"/>
        <v>478.33546545058664</v>
      </c>
      <c r="AK44" s="124">
        <f t="shared" si="22"/>
        <v>430.65043841441081</v>
      </c>
      <c r="AL44" s="124">
        <f t="shared" si="22"/>
        <v>428.26091046562658</v>
      </c>
    </row>
    <row r="46" spans="3:38" x14ac:dyDescent="0.35">
      <c r="C46" s="16" t="s">
        <v>483</v>
      </c>
    </row>
    <row r="47" spans="3:38" x14ac:dyDescent="0.35">
      <c r="D47" s="17" t="s">
        <v>498</v>
      </c>
      <c r="K47" s="59" t="str">
        <f t="shared" ref="K47" si="23">CurrencyUnit.In</f>
        <v>MMJPY</v>
      </c>
      <c r="M47" s="80">
        <v>1000</v>
      </c>
    </row>
    <row r="48" spans="3:38" x14ac:dyDescent="0.35">
      <c r="D48" s="17" t="s">
        <v>495</v>
      </c>
      <c r="K48" s="59" t="s">
        <v>246</v>
      </c>
      <c r="M48" s="137">
        <f>'Discount Rate'!$M$38</f>
        <v>4.704129591999999E-2</v>
      </c>
      <c r="N48" s="127"/>
      <c r="O48" s="128"/>
    </row>
    <row r="49" spans="1:38" x14ac:dyDescent="0.35">
      <c r="D49" s="17" t="s">
        <v>499</v>
      </c>
      <c r="K49" s="59" t="s">
        <v>246</v>
      </c>
      <c r="M49" s="1">
        <v>-0.02</v>
      </c>
      <c r="N49" s="127"/>
      <c r="O49" s="128"/>
    </row>
    <row r="50" spans="1:38" x14ac:dyDescent="0.35">
      <c r="D50" s="8" t="s">
        <v>497</v>
      </c>
      <c r="E50" s="9"/>
      <c r="F50" s="9"/>
      <c r="G50" s="9"/>
      <c r="H50" s="9"/>
      <c r="I50" s="9"/>
      <c r="J50" s="9"/>
      <c r="K50" s="61" t="str">
        <f t="shared" ref="K50:K52" si="24">CurrencyUnit.In</f>
        <v>MMJPY</v>
      </c>
      <c r="L50" s="62"/>
      <c r="M50" s="133">
        <f>M47/(M48-M49)</f>
        <v>14916.179442493094</v>
      </c>
      <c r="N50" s="127"/>
      <c r="O50" s="128"/>
    </row>
    <row r="51" spans="1:38" x14ac:dyDescent="0.35">
      <c r="D51" s="17" t="s">
        <v>486</v>
      </c>
      <c r="K51" s="59" t="s">
        <v>61</v>
      </c>
      <c r="M51" s="132">
        <f>$AL32</f>
        <v>0.40804277133235356</v>
      </c>
      <c r="N51" s="127"/>
      <c r="O51" s="128"/>
    </row>
    <row r="52" spans="1:38" x14ac:dyDescent="0.35">
      <c r="D52" s="8" t="s">
        <v>496</v>
      </c>
      <c r="E52" s="9"/>
      <c r="F52" s="9"/>
      <c r="G52" s="9"/>
      <c r="H52" s="9"/>
      <c r="I52" s="9"/>
      <c r="J52" s="9"/>
      <c r="K52" s="61" t="str">
        <f t="shared" si="24"/>
        <v>MMJPY</v>
      </c>
      <c r="L52" s="62"/>
      <c r="M52" s="133">
        <f>M50*M51</f>
        <v>6086.4391974055625</v>
      </c>
      <c r="N52" s="127"/>
      <c r="O52" s="128"/>
    </row>
    <row r="54" spans="1:38" x14ac:dyDescent="0.35">
      <c r="C54" s="16" t="s">
        <v>481</v>
      </c>
    </row>
    <row r="55" spans="1:38" x14ac:dyDescent="0.35">
      <c r="D55" s="17" t="s">
        <v>482</v>
      </c>
      <c r="K55" s="59" t="str">
        <f t="shared" ref="K55:K57" si="25">CurrencyUnit.In</f>
        <v>MMJPY</v>
      </c>
      <c r="M55" s="106">
        <f>SUM(O44:AL44)</f>
        <v>11259.729810256762</v>
      </c>
    </row>
    <row r="56" spans="1:38" x14ac:dyDescent="0.35">
      <c r="D56" s="17" t="s">
        <v>496</v>
      </c>
      <c r="K56" s="59" t="str">
        <f t="shared" si="25"/>
        <v>MMJPY</v>
      </c>
      <c r="M56" s="106">
        <f>M52</f>
        <v>6086.4391974055625</v>
      </c>
      <c r="N56" s="127"/>
      <c r="O56" s="128"/>
    </row>
    <row r="57" spans="1:38" x14ac:dyDescent="0.35">
      <c r="D57" s="8" t="s">
        <v>484</v>
      </c>
      <c r="E57" s="9"/>
      <c r="F57" s="9"/>
      <c r="G57" s="9"/>
      <c r="H57" s="9"/>
      <c r="I57" s="9"/>
      <c r="J57" s="9"/>
      <c r="K57" s="61" t="str">
        <f t="shared" si="25"/>
        <v>MMJPY</v>
      </c>
      <c r="L57" s="62"/>
      <c r="M57" s="147">
        <f>SUM(M55:M56)</f>
        <v>17346.169007662324</v>
      </c>
      <c r="N57" s="127"/>
      <c r="O57" s="128"/>
      <c r="Q57" s="81"/>
    </row>
    <row r="60" spans="1:38" ht="20.25" thickBot="1" x14ac:dyDescent="0.4">
      <c r="A60" s="72" t="s">
        <v>489</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3" spans="1:38" ht="19.5" x14ac:dyDescent="0.35">
      <c r="B63" s="51" t="s">
        <v>502</v>
      </c>
    </row>
    <row r="64" spans="1:38" x14ac:dyDescent="0.35">
      <c r="D64" s="17" t="s">
        <v>464</v>
      </c>
      <c r="K64" s="59" t="str">
        <f>CurrencyUnit.In</f>
        <v>MMJPY</v>
      </c>
      <c r="L64" s="60">
        <f xml:space="preserve"> SUM(O64:AL64)</f>
        <v>24824.631996741449</v>
      </c>
      <c r="O64" s="73"/>
      <c r="P64" s="85">
        <f>'Financial Statement'!P$37</f>
        <v>413.86901427685495</v>
      </c>
      <c r="Q64" s="85">
        <f>'Financial Statement'!Q$37</f>
        <v>584.18260847378122</v>
      </c>
      <c r="R64" s="85">
        <f>'Financial Statement'!R$37</f>
        <v>686.76640363674198</v>
      </c>
      <c r="S64" s="85">
        <f>'Financial Statement'!S$37</f>
        <v>1155.3421547898874</v>
      </c>
      <c r="T64" s="85">
        <f>'Financial Statement'!T$37</f>
        <v>1228.7720145472044</v>
      </c>
      <c r="U64" s="85">
        <f>'Financial Statement'!U$37</f>
        <v>1058.3796412701231</v>
      </c>
      <c r="V64" s="85">
        <f>'Financial Statement'!V$37</f>
        <v>1443.7780819267086</v>
      </c>
      <c r="W64" s="85">
        <f>'Financial Statement'!W$37</f>
        <v>315.20896464857134</v>
      </c>
      <c r="X64" s="85">
        <f>'Financial Statement'!X$37</f>
        <v>233.3033070092178</v>
      </c>
      <c r="Y64" s="85">
        <f>'Financial Statement'!Y$37</f>
        <v>314.19635742815422</v>
      </c>
      <c r="Z64" s="85">
        <f>'Financial Statement'!Z$37</f>
        <v>674.61897892287175</v>
      </c>
      <c r="AA64" s="85">
        <f>'Financial Statement'!AA$37</f>
        <v>1110.6249645054781</v>
      </c>
      <c r="AB64" s="85">
        <f>'Financial Statement'!AB$37</f>
        <v>1383.2719075264808</v>
      </c>
      <c r="AC64" s="85">
        <f>'Financial Statement'!AC$37</f>
        <v>1155.3622851263804</v>
      </c>
      <c r="AD64" s="85">
        <f>'Financial Statement'!AD$37</f>
        <v>1214.8745585195222</v>
      </c>
      <c r="AE64" s="85">
        <f>'Financial Statement'!AE$37</f>
        <v>1515.1312251194499</v>
      </c>
      <c r="AF64" s="85">
        <f>'Financial Statement'!AF$37</f>
        <v>1531.0145365930082</v>
      </c>
      <c r="AG64" s="85">
        <f>'Financial Statement'!AG$37</f>
        <v>1556.2533212871438</v>
      </c>
      <c r="AH64" s="85">
        <f>'Financial Statement'!AH$37</f>
        <v>1462.0768385602703</v>
      </c>
      <c r="AI64" s="85">
        <f>'Financial Statement'!AI$37</f>
        <v>1333.8350721516433</v>
      </c>
      <c r="AJ64" s="85">
        <f>'Financial Statement'!AJ$37</f>
        <v>1466.6099770180335</v>
      </c>
      <c r="AK64" s="85">
        <f>'Financial Statement'!AK$37</f>
        <v>1478.5301852288983</v>
      </c>
      <c r="AL64" s="85">
        <f>'Financial Statement'!AL$37</f>
        <v>1508.6295981750231</v>
      </c>
    </row>
    <row r="65" spans="2:38" x14ac:dyDescent="0.35">
      <c r="D65" s="17" t="s">
        <v>488</v>
      </c>
      <c r="K65" s="59" t="str">
        <f>CurrencyUnit.In</f>
        <v>MMJPY</v>
      </c>
      <c r="L65" s="60">
        <f xml:space="preserve"> SUM(O65:AL65)</f>
        <v>919.95815966691794</v>
      </c>
      <c r="O65" s="73"/>
      <c r="P65" s="85">
        <f>'Forecast Logic'!P$92</f>
        <v>23.669874612034036</v>
      </c>
      <c r="Q65" s="85">
        <f>'Forecast Logic'!Q$92</f>
        <v>22.417391526218736</v>
      </c>
      <c r="R65" s="85">
        <f>'Forecast Logic'!R$92</f>
        <v>21.133596363258071</v>
      </c>
      <c r="S65" s="85">
        <f>'Forecast Logic'!S$92</f>
        <v>19.817706321223383</v>
      </c>
      <c r="T65" s="85">
        <f>'Forecast Logic'!T$92</f>
        <v>47.068919028137827</v>
      </c>
      <c r="U65" s="85">
        <f>'Forecast Logic'!U$92</f>
        <v>99.056363025006391</v>
      </c>
      <c r="V65" s="85">
        <f>'Forecast Logic'!V$92</f>
        <v>92.906228186045482</v>
      </c>
      <c r="W65" s="85">
        <f>'Forecast Logic'!W$92</f>
        <v>86.607337706429533</v>
      </c>
      <c r="X65" s="85">
        <f>'Forecast Logic'!X$92</f>
        <v>80.156082645209196</v>
      </c>
      <c r="Y65" s="85">
        <f>'Forecast Logic'!Y$92</f>
        <v>73.548766256812854</v>
      </c>
      <c r="Z65" s="85">
        <f>'Forecast Logic'!Z$92</f>
        <v>66.781601849146895</v>
      </c>
      <c r="AA65" s="85">
        <f>'Forecast Logic'!AA$92</f>
        <v>59.850710589319249</v>
      </c>
      <c r="AB65" s="85">
        <f>'Forecast Logic'!AB$92</f>
        <v>52.752119255702567</v>
      </c>
      <c r="AC65" s="85">
        <f>'Forecast Logic'!AC$92</f>
        <v>45.481757935021655</v>
      </c>
      <c r="AD65" s="85">
        <f>'Forecast Logic'!AD$92</f>
        <v>38.035457663117974</v>
      </c>
      <c r="AE65" s="85">
        <f>'Forecast Logic'!AE$92</f>
        <v>31.611706671781835</v>
      </c>
      <c r="AF65" s="85">
        <f>'Forecast Logic'!AF$92</f>
        <v>25.033440887975097</v>
      </c>
      <c r="AG65" s="85">
        <f>'Forecast Logic'!AG$92</f>
        <v>18.296931179496866</v>
      </c>
      <c r="AH65" s="85">
        <f>'Forecast Logic'!AH$92</f>
        <v>11.398358128068683</v>
      </c>
      <c r="AI65" s="85">
        <f>'Forecast Logic'!AI$92</f>
        <v>4.3338098369115565</v>
      </c>
      <c r="AJ65" s="85">
        <f>'Forecast Logic'!AJ$92</f>
        <v>0</v>
      </c>
      <c r="AK65" s="85">
        <f>'Forecast Logic'!AK$92</f>
        <v>0</v>
      </c>
      <c r="AL65" s="85">
        <f>'Forecast Logic'!AL$92</f>
        <v>0</v>
      </c>
    </row>
    <row r="66" spans="2:38" x14ac:dyDescent="0.35">
      <c r="D66" s="17" t="s">
        <v>471</v>
      </c>
      <c r="K66" s="59" t="str">
        <f t="shared" ref="K66" si="26">CurrencyUnit.In</f>
        <v>MMJPY</v>
      </c>
      <c r="L66" s="60">
        <f t="shared" ref="L66" si="27" xml:space="preserve"> SUM(O66:AL66)</f>
        <v>193.99999999999997</v>
      </c>
      <c r="O66" s="73"/>
      <c r="P66" s="73"/>
      <c r="Q66" s="73"/>
      <c r="R66" s="73"/>
      <c r="S66" s="85">
        <f>0-'Forecast Logic'!S$203</f>
        <v>17.636363636363637</v>
      </c>
      <c r="T66" s="85">
        <f>0-'Forecast Logic'!T$203</f>
        <v>17.636363636363637</v>
      </c>
      <c r="U66" s="85">
        <f>0-'Forecast Logic'!U$203</f>
        <v>17.636363636363637</v>
      </c>
      <c r="V66" s="85">
        <f>0-'Forecast Logic'!V$203</f>
        <v>17.636363636363637</v>
      </c>
      <c r="W66" s="85">
        <f>0-'Forecast Logic'!W$203</f>
        <v>17.636363636363637</v>
      </c>
      <c r="X66" s="85">
        <f>0-'Forecast Logic'!X$203</f>
        <v>17.636363636363637</v>
      </c>
      <c r="Y66" s="85">
        <f>0-'Forecast Logic'!Y$203</f>
        <v>17.636363636363637</v>
      </c>
      <c r="Z66" s="85">
        <f>0-'Forecast Logic'!Z$203</f>
        <v>17.636363636363637</v>
      </c>
      <c r="AA66" s="85">
        <f>0-'Forecast Logic'!AA$203</f>
        <v>17.636363636363637</v>
      </c>
      <c r="AB66" s="85">
        <f>0-'Forecast Logic'!AB$203</f>
        <v>17.636363636363637</v>
      </c>
      <c r="AC66" s="85">
        <f>0-'Forecast Logic'!AC$203</f>
        <v>17.636363636363637</v>
      </c>
      <c r="AD66" s="85">
        <f>0-'Forecast Logic'!AD$203</f>
        <v>0</v>
      </c>
      <c r="AE66" s="85">
        <f>0-'Forecast Logic'!AE$203</f>
        <v>0</v>
      </c>
      <c r="AF66" s="85">
        <f>0-'Forecast Logic'!AF$203</f>
        <v>0</v>
      </c>
      <c r="AG66" s="85">
        <f>0-'Forecast Logic'!AG$203</f>
        <v>0</v>
      </c>
      <c r="AH66" s="85">
        <f>0-'Forecast Logic'!AH$203</f>
        <v>0</v>
      </c>
      <c r="AI66" s="85">
        <f>0-'Forecast Logic'!AI$203</f>
        <v>0</v>
      </c>
      <c r="AJ66" s="85">
        <f>0-'Forecast Logic'!AJ$203</f>
        <v>0</v>
      </c>
      <c r="AK66" s="85">
        <f>0-'Forecast Logic'!AK$203</f>
        <v>0</v>
      </c>
      <c r="AL66" s="85">
        <f>0-'Forecast Logic'!AL$203</f>
        <v>0</v>
      </c>
    </row>
    <row r="67" spans="2:38" x14ac:dyDescent="0.35">
      <c r="D67" s="8" t="s">
        <v>490</v>
      </c>
      <c r="E67" s="9"/>
      <c r="F67" s="9"/>
      <c r="G67" s="9"/>
      <c r="H67" s="9"/>
      <c r="I67" s="9"/>
      <c r="J67" s="9"/>
      <c r="K67" s="61" t="str">
        <f t="shared" ref="K67" si="28">CurrencyUnit.In</f>
        <v>MMJPY</v>
      </c>
      <c r="L67" s="134">
        <f t="shared" ref="L67" si="29" xml:space="preserve"> SUM(O67:AL67)</f>
        <v>25938.590156408365</v>
      </c>
      <c r="M67" s="9"/>
      <c r="N67" s="9"/>
      <c r="O67" s="76"/>
      <c r="P67" s="124">
        <f>SUM(P64:P66)</f>
        <v>437.53888888888901</v>
      </c>
      <c r="Q67" s="124">
        <f>SUM(Q64:Q66)</f>
        <v>606.59999999999991</v>
      </c>
      <c r="R67" s="124">
        <f>SUM(R64:R66)</f>
        <v>707.90000000000009</v>
      </c>
      <c r="S67" s="124">
        <f>SUM(S64:S66)</f>
        <v>1192.7962247474745</v>
      </c>
      <c r="T67" s="124">
        <f t="shared" ref="T67:W67" si="30">SUM(T64:T66)</f>
        <v>1293.4772972117059</v>
      </c>
      <c r="U67" s="124">
        <f t="shared" si="30"/>
        <v>1175.0723679314933</v>
      </c>
      <c r="V67" s="124">
        <f t="shared" si="30"/>
        <v>1554.3206737491178</v>
      </c>
      <c r="W67" s="124">
        <f t="shared" si="30"/>
        <v>419.45266599136448</v>
      </c>
      <c r="X67" s="124">
        <f t="shared" ref="X67:AL67" si="31">SUM(X64:X66)</f>
        <v>331.09575329079064</v>
      </c>
      <c r="Y67" s="124">
        <f t="shared" si="31"/>
        <v>405.38148732133072</v>
      </c>
      <c r="Z67" s="124">
        <f t="shared" si="31"/>
        <v>759.03694440838228</v>
      </c>
      <c r="AA67" s="124">
        <f t="shared" si="31"/>
        <v>1188.1120387311612</v>
      </c>
      <c r="AB67" s="124">
        <f t="shared" si="31"/>
        <v>1453.6603904185472</v>
      </c>
      <c r="AC67" s="124">
        <f t="shared" si="31"/>
        <v>1218.4804066977658</v>
      </c>
      <c r="AD67" s="124">
        <f t="shared" si="31"/>
        <v>1252.9100161826402</v>
      </c>
      <c r="AE67" s="124">
        <f t="shared" si="31"/>
        <v>1546.7429317912317</v>
      </c>
      <c r="AF67" s="124">
        <f t="shared" si="31"/>
        <v>1556.0479774809833</v>
      </c>
      <c r="AG67" s="124">
        <f t="shared" si="31"/>
        <v>1574.5502524666406</v>
      </c>
      <c r="AH67" s="124">
        <f t="shared" si="31"/>
        <v>1473.4751966883389</v>
      </c>
      <c r="AI67" s="124">
        <f t="shared" si="31"/>
        <v>1338.1688819885549</v>
      </c>
      <c r="AJ67" s="124">
        <f t="shared" si="31"/>
        <v>1466.6099770180335</v>
      </c>
      <c r="AK67" s="124">
        <f t="shared" si="31"/>
        <v>1478.5301852288983</v>
      </c>
      <c r="AL67" s="124">
        <f t="shared" si="31"/>
        <v>1508.6295981750231</v>
      </c>
    </row>
    <row r="69" spans="2:38" ht="19.5" x14ac:dyDescent="0.35">
      <c r="B69" s="51" t="s">
        <v>491</v>
      </c>
    </row>
    <row r="70" spans="2:38" x14ac:dyDescent="0.35">
      <c r="C70" s="16" t="s">
        <v>492</v>
      </c>
    </row>
    <row r="71" spans="2:38" x14ac:dyDescent="0.35">
      <c r="D71" s="17" t="s">
        <v>502</v>
      </c>
      <c r="K71" s="59" t="str">
        <f>CurrencyUnit.In</f>
        <v>MMJPY</v>
      </c>
      <c r="L71" s="60">
        <f xml:space="preserve"> SUM(O71:AL71)</f>
        <v>25501.05126751948</v>
      </c>
      <c r="O71" s="73"/>
      <c r="P71" s="73"/>
      <c r="Q71" s="85">
        <f t="shared" ref="Q71:W71" si="32">Q67</f>
        <v>606.59999999999991</v>
      </c>
      <c r="R71" s="85">
        <f t="shared" si="32"/>
        <v>707.90000000000009</v>
      </c>
      <c r="S71" s="85">
        <f t="shared" si="32"/>
        <v>1192.7962247474745</v>
      </c>
      <c r="T71" s="85">
        <f t="shared" si="32"/>
        <v>1293.4772972117059</v>
      </c>
      <c r="U71" s="85">
        <f t="shared" si="32"/>
        <v>1175.0723679314933</v>
      </c>
      <c r="V71" s="85">
        <f t="shared" si="32"/>
        <v>1554.3206737491178</v>
      </c>
      <c r="W71" s="85">
        <f t="shared" si="32"/>
        <v>419.45266599136448</v>
      </c>
      <c r="X71" s="85">
        <f t="shared" ref="X71:AL71" si="33">X67</f>
        <v>331.09575329079064</v>
      </c>
      <c r="Y71" s="85">
        <f t="shared" si="33"/>
        <v>405.38148732133072</v>
      </c>
      <c r="Z71" s="85">
        <f t="shared" si="33"/>
        <v>759.03694440838228</v>
      </c>
      <c r="AA71" s="85">
        <f t="shared" si="33"/>
        <v>1188.1120387311612</v>
      </c>
      <c r="AB71" s="85">
        <f t="shared" si="33"/>
        <v>1453.6603904185472</v>
      </c>
      <c r="AC71" s="85">
        <f t="shared" si="33"/>
        <v>1218.4804066977658</v>
      </c>
      <c r="AD71" s="85">
        <f t="shared" si="33"/>
        <v>1252.9100161826402</v>
      </c>
      <c r="AE71" s="85">
        <f t="shared" si="33"/>
        <v>1546.7429317912317</v>
      </c>
      <c r="AF71" s="85">
        <f t="shared" si="33"/>
        <v>1556.0479774809833</v>
      </c>
      <c r="AG71" s="85">
        <f t="shared" si="33"/>
        <v>1574.5502524666406</v>
      </c>
      <c r="AH71" s="85">
        <f t="shared" si="33"/>
        <v>1473.4751966883389</v>
      </c>
      <c r="AI71" s="85">
        <f t="shared" si="33"/>
        <v>1338.1688819885549</v>
      </c>
      <c r="AJ71" s="85">
        <f t="shared" si="33"/>
        <v>1466.6099770180335</v>
      </c>
      <c r="AK71" s="85">
        <f t="shared" si="33"/>
        <v>1478.5301852288983</v>
      </c>
      <c r="AL71" s="85">
        <f t="shared" si="33"/>
        <v>1508.6295981750231</v>
      </c>
    </row>
    <row r="72" spans="2:38" x14ac:dyDescent="0.35">
      <c r="D72" s="17" t="s">
        <v>333</v>
      </c>
      <c r="K72" s="59" t="s">
        <v>246</v>
      </c>
      <c r="L72" s="60"/>
      <c r="M72" s="130">
        <f>'Forecast Logic'!$M$112</f>
        <v>0.30620000000000003</v>
      </c>
    </row>
    <row r="73" spans="2:38" x14ac:dyDescent="0.35">
      <c r="D73" s="8" t="s">
        <v>492</v>
      </c>
      <c r="E73" s="9"/>
      <c r="F73" s="9"/>
      <c r="G73" s="9"/>
      <c r="H73" s="9"/>
      <c r="I73" s="9"/>
      <c r="J73" s="9"/>
      <c r="K73" s="61" t="str">
        <f t="shared" ref="K73" si="34">CurrencyUnit.In</f>
        <v>MMJPY</v>
      </c>
      <c r="L73" s="62">
        <f t="shared" ref="L73" si="35" xml:space="preserve"> SUM(O73:AL73)</f>
        <v>7808.421898114465</v>
      </c>
      <c r="M73" s="9"/>
      <c r="N73" s="9"/>
      <c r="O73" s="76"/>
      <c r="P73" s="76"/>
      <c r="Q73" s="124">
        <f>Q71*$M72</f>
        <v>185.74091999999999</v>
      </c>
      <c r="R73" s="124">
        <f>R71*$M72</f>
        <v>216.75898000000004</v>
      </c>
      <c r="S73" s="124">
        <f>S71*$M72</f>
        <v>365.23420401767675</v>
      </c>
      <c r="T73" s="124">
        <f>T71*$M72</f>
        <v>396.06274840622439</v>
      </c>
      <c r="U73" s="124">
        <f>U71*$M72</f>
        <v>359.80715906062329</v>
      </c>
      <c r="V73" s="124">
        <f t="shared" ref="V73:AL73" si="36">V71*$M72</f>
        <v>475.93299030197988</v>
      </c>
      <c r="W73" s="124">
        <f t="shared" si="36"/>
        <v>128.43640632655581</v>
      </c>
      <c r="X73" s="124">
        <f t="shared" si="36"/>
        <v>101.3815196576401</v>
      </c>
      <c r="Y73" s="124">
        <f t="shared" si="36"/>
        <v>124.12781141779148</v>
      </c>
      <c r="Z73" s="124">
        <f t="shared" si="36"/>
        <v>232.41711237784668</v>
      </c>
      <c r="AA73" s="124">
        <f t="shared" si="36"/>
        <v>363.79990625948159</v>
      </c>
      <c r="AB73" s="124">
        <f t="shared" si="36"/>
        <v>445.1108115461592</v>
      </c>
      <c r="AC73" s="124">
        <f t="shared" si="36"/>
        <v>373.09870053085592</v>
      </c>
      <c r="AD73" s="124">
        <f t="shared" si="36"/>
        <v>383.64104695512447</v>
      </c>
      <c r="AE73" s="124">
        <f t="shared" si="36"/>
        <v>473.61268571447522</v>
      </c>
      <c r="AF73" s="124">
        <f t="shared" si="36"/>
        <v>476.4618907046771</v>
      </c>
      <c r="AG73" s="124">
        <f t="shared" si="36"/>
        <v>482.12728730528539</v>
      </c>
      <c r="AH73" s="124">
        <f t="shared" si="36"/>
        <v>451.17810522596943</v>
      </c>
      <c r="AI73" s="124">
        <f t="shared" si="36"/>
        <v>409.74731166489556</v>
      </c>
      <c r="AJ73" s="124">
        <f t="shared" si="36"/>
        <v>449.07597496292192</v>
      </c>
      <c r="AK73" s="124">
        <f t="shared" si="36"/>
        <v>452.72594271708869</v>
      </c>
      <c r="AL73" s="124">
        <f t="shared" si="36"/>
        <v>461.94238296119215</v>
      </c>
    </row>
    <row r="75" spans="2:38" x14ac:dyDescent="0.35">
      <c r="C75" s="16" t="s">
        <v>491</v>
      </c>
    </row>
    <row r="76" spans="2:38" x14ac:dyDescent="0.35">
      <c r="D76" s="17" t="s">
        <v>492</v>
      </c>
      <c r="K76" s="59" t="str">
        <f>CurrencyUnit.In</f>
        <v>MMJPY</v>
      </c>
      <c r="L76" s="60">
        <f xml:space="preserve"> SUM(O76:AL76)</f>
        <v>7808.421898114465</v>
      </c>
      <c r="O76" s="73"/>
      <c r="P76" s="73"/>
      <c r="Q76" s="85">
        <f>Q73</f>
        <v>185.74091999999999</v>
      </c>
      <c r="R76" s="85">
        <f>R73</f>
        <v>216.75898000000004</v>
      </c>
      <c r="S76" s="85">
        <f>S73</f>
        <v>365.23420401767675</v>
      </c>
      <c r="T76" s="85">
        <f t="shared" ref="T76:AL76" si="37">T73</f>
        <v>396.06274840622439</v>
      </c>
      <c r="U76" s="85">
        <f t="shared" si="37"/>
        <v>359.80715906062329</v>
      </c>
      <c r="V76" s="85">
        <f t="shared" si="37"/>
        <v>475.93299030197988</v>
      </c>
      <c r="W76" s="85">
        <f t="shared" si="37"/>
        <v>128.43640632655581</v>
      </c>
      <c r="X76" s="85">
        <f t="shared" si="37"/>
        <v>101.3815196576401</v>
      </c>
      <c r="Y76" s="85">
        <f t="shared" si="37"/>
        <v>124.12781141779148</v>
      </c>
      <c r="Z76" s="85">
        <f t="shared" si="37"/>
        <v>232.41711237784668</v>
      </c>
      <c r="AA76" s="85">
        <f t="shared" si="37"/>
        <v>363.79990625948159</v>
      </c>
      <c r="AB76" s="85">
        <f t="shared" si="37"/>
        <v>445.1108115461592</v>
      </c>
      <c r="AC76" s="85">
        <f t="shared" si="37"/>
        <v>373.09870053085592</v>
      </c>
      <c r="AD76" s="85">
        <f t="shared" si="37"/>
        <v>383.64104695512447</v>
      </c>
      <c r="AE76" s="85">
        <f t="shared" si="37"/>
        <v>473.61268571447522</v>
      </c>
      <c r="AF76" s="85">
        <f t="shared" si="37"/>
        <v>476.4618907046771</v>
      </c>
      <c r="AG76" s="85">
        <f t="shared" si="37"/>
        <v>482.12728730528539</v>
      </c>
      <c r="AH76" s="85">
        <f t="shared" si="37"/>
        <v>451.17810522596943</v>
      </c>
      <c r="AI76" s="85">
        <f t="shared" si="37"/>
        <v>409.74731166489556</v>
      </c>
      <c r="AJ76" s="85">
        <f t="shared" si="37"/>
        <v>449.07597496292192</v>
      </c>
      <c r="AK76" s="85">
        <f t="shared" si="37"/>
        <v>452.72594271708869</v>
      </c>
      <c r="AL76" s="85">
        <f t="shared" si="37"/>
        <v>461.94238296119215</v>
      </c>
    </row>
    <row r="77" spans="2:38" x14ac:dyDescent="0.35">
      <c r="D77" s="17" t="s">
        <v>493</v>
      </c>
      <c r="K77" s="59" t="s">
        <v>61</v>
      </c>
      <c r="M77" s="94">
        <v>2</v>
      </c>
      <c r="N77" s="127"/>
      <c r="O77" s="128"/>
    </row>
    <row r="78" spans="2:38" x14ac:dyDescent="0.35">
      <c r="D78" s="8" t="s">
        <v>429</v>
      </c>
      <c r="E78" s="9"/>
      <c r="F78" s="9"/>
      <c r="G78" s="9"/>
      <c r="H78" s="9"/>
      <c r="I78" s="9"/>
      <c r="J78" s="9"/>
      <c r="K78" s="61" t="str">
        <f t="shared" ref="K78:K80" si="38">CurrencyUnit.In</f>
        <v>MMJPY</v>
      </c>
      <c r="L78" s="62">
        <f t="shared" ref="L78" si="39" xml:space="preserve"> SUM(O78:AL78)</f>
        <v>3673.2397575766363</v>
      </c>
      <c r="M78" s="9"/>
      <c r="N78" s="9"/>
      <c r="O78" s="76"/>
      <c r="P78" s="76"/>
      <c r="Q78" s="76"/>
      <c r="R78" s="124">
        <f>Q76/$M77</f>
        <v>92.870459999999994</v>
      </c>
      <c r="S78" s="124">
        <f>R76/$M77</f>
        <v>108.37949000000002</v>
      </c>
      <c r="T78" s="124">
        <f t="shared" ref="T78:AL78" si="40">S76/$M77</f>
        <v>182.61710200883837</v>
      </c>
      <c r="U78" s="124">
        <f t="shared" si="40"/>
        <v>198.03137420311219</v>
      </c>
      <c r="V78" s="124">
        <f t="shared" si="40"/>
        <v>179.90357953031165</v>
      </c>
      <c r="W78" s="124">
        <f t="shared" si="40"/>
        <v>237.96649515098994</v>
      </c>
      <c r="X78" s="124">
        <f t="shared" si="40"/>
        <v>64.218203163277906</v>
      </c>
      <c r="Y78" s="124">
        <f t="shared" si="40"/>
        <v>50.690759828820049</v>
      </c>
      <c r="Z78" s="124">
        <f t="shared" si="40"/>
        <v>62.063905708895739</v>
      </c>
      <c r="AA78" s="124">
        <f t="shared" si="40"/>
        <v>116.20855618892334</v>
      </c>
      <c r="AB78" s="124">
        <f t="shared" si="40"/>
        <v>181.89995312974079</v>
      </c>
      <c r="AC78" s="124">
        <f t="shared" si="40"/>
        <v>222.5554057730796</v>
      </c>
      <c r="AD78" s="124">
        <f t="shared" si="40"/>
        <v>186.54935026542796</v>
      </c>
      <c r="AE78" s="124">
        <f t="shared" si="40"/>
        <v>191.82052347756223</v>
      </c>
      <c r="AF78" s="124">
        <f t="shared" si="40"/>
        <v>236.80634285723761</v>
      </c>
      <c r="AG78" s="124">
        <f t="shared" si="40"/>
        <v>238.23094535233855</v>
      </c>
      <c r="AH78" s="124">
        <f t="shared" si="40"/>
        <v>241.0636436526427</v>
      </c>
      <c r="AI78" s="124">
        <f t="shared" si="40"/>
        <v>225.58905261298472</v>
      </c>
      <c r="AJ78" s="124">
        <f t="shared" si="40"/>
        <v>204.87365583244778</v>
      </c>
      <c r="AK78" s="124">
        <f t="shared" si="40"/>
        <v>224.53798748146096</v>
      </c>
      <c r="AL78" s="124">
        <f t="shared" si="40"/>
        <v>226.36297135854434</v>
      </c>
    </row>
    <row r="79" spans="2:38" x14ac:dyDescent="0.35">
      <c r="D79" s="17" t="s">
        <v>430</v>
      </c>
      <c r="K79" s="59" t="str">
        <f>CurrencyUnit.In</f>
        <v>MMJPY</v>
      </c>
      <c r="L79" s="60">
        <f xml:space="preserve"> SUM(O79:AL79)</f>
        <v>3949.4412205378289</v>
      </c>
      <c r="O79" s="73"/>
      <c r="P79" s="73"/>
      <c r="Q79" s="73"/>
      <c r="R79" s="85">
        <f>R76-R78</f>
        <v>123.88852000000004</v>
      </c>
      <c r="S79" s="85">
        <f>S76-S78</f>
        <v>256.85471401767671</v>
      </c>
      <c r="T79" s="85">
        <f t="shared" ref="T79:AL79" si="41">T76-T78</f>
        <v>213.44564639738601</v>
      </c>
      <c r="U79" s="85">
        <f t="shared" si="41"/>
        <v>161.7757848575111</v>
      </c>
      <c r="V79" s="85">
        <f t="shared" si="41"/>
        <v>296.02941077166827</v>
      </c>
      <c r="W79" s="85">
        <f t="shared" si="41"/>
        <v>-109.53008882443413</v>
      </c>
      <c r="X79" s="85">
        <f t="shared" si="41"/>
        <v>37.163316494362192</v>
      </c>
      <c r="Y79" s="85">
        <f t="shared" si="41"/>
        <v>73.437051588971428</v>
      </c>
      <c r="Z79" s="85">
        <f t="shared" si="41"/>
        <v>170.35320666895095</v>
      </c>
      <c r="AA79" s="85">
        <f t="shared" si="41"/>
        <v>247.59135007055824</v>
      </c>
      <c r="AB79" s="85">
        <f t="shared" si="41"/>
        <v>263.21085841641843</v>
      </c>
      <c r="AC79" s="85">
        <f t="shared" si="41"/>
        <v>150.54329475777632</v>
      </c>
      <c r="AD79" s="85">
        <f t="shared" si="41"/>
        <v>197.09169668969651</v>
      </c>
      <c r="AE79" s="85">
        <f t="shared" si="41"/>
        <v>281.79216223691299</v>
      </c>
      <c r="AF79" s="85">
        <f t="shared" si="41"/>
        <v>239.65554784743949</v>
      </c>
      <c r="AG79" s="85">
        <f t="shared" si="41"/>
        <v>243.89634195294684</v>
      </c>
      <c r="AH79" s="85">
        <f t="shared" si="41"/>
        <v>210.11446157332674</v>
      </c>
      <c r="AI79" s="85">
        <f t="shared" si="41"/>
        <v>184.15825905191085</v>
      </c>
      <c r="AJ79" s="85">
        <f t="shared" si="41"/>
        <v>244.20231913047414</v>
      </c>
      <c r="AK79" s="85">
        <f t="shared" si="41"/>
        <v>228.18795523562773</v>
      </c>
      <c r="AL79" s="85">
        <f t="shared" si="41"/>
        <v>235.57941160264781</v>
      </c>
    </row>
    <row r="80" spans="2:38" x14ac:dyDescent="0.35">
      <c r="D80" s="8" t="s">
        <v>491</v>
      </c>
      <c r="E80" s="9"/>
      <c r="F80" s="9"/>
      <c r="G80" s="9"/>
      <c r="H80" s="9"/>
      <c r="I80" s="9"/>
      <c r="J80" s="9"/>
      <c r="K80" s="61" t="str">
        <f t="shared" si="38"/>
        <v>MMJPY</v>
      </c>
      <c r="L80" s="62">
        <f t="shared" ref="L80" si="42" xml:space="preserve"> SUM(O80:AL80)</f>
        <v>7294.2311065118165</v>
      </c>
      <c r="M80" s="9"/>
      <c r="N80" s="9"/>
      <c r="O80" s="76"/>
      <c r="P80" s="76"/>
      <c r="Q80" s="76"/>
      <c r="R80" s="76"/>
      <c r="S80" s="124">
        <f>S78+R79</f>
        <v>232.26801000000006</v>
      </c>
      <c r="T80" s="124">
        <f t="shared" ref="T80:AL80" si="43">T78+S79</f>
        <v>439.47181602651506</v>
      </c>
      <c r="U80" s="124">
        <f t="shared" si="43"/>
        <v>411.47702060049824</v>
      </c>
      <c r="V80" s="124">
        <f t="shared" si="43"/>
        <v>341.67936438782272</v>
      </c>
      <c r="W80" s="124">
        <f t="shared" si="43"/>
        <v>533.99590592265827</v>
      </c>
      <c r="X80" s="124">
        <f t="shared" si="43"/>
        <v>-45.311885661156225</v>
      </c>
      <c r="Y80" s="124">
        <f t="shared" si="43"/>
        <v>87.854076323182241</v>
      </c>
      <c r="Z80" s="124">
        <f t="shared" si="43"/>
        <v>135.50095729786716</v>
      </c>
      <c r="AA80" s="124">
        <f t="shared" si="43"/>
        <v>286.56176285787427</v>
      </c>
      <c r="AB80" s="124">
        <f t="shared" si="43"/>
        <v>429.49130320029906</v>
      </c>
      <c r="AC80" s="124">
        <f t="shared" si="43"/>
        <v>485.76626418949803</v>
      </c>
      <c r="AD80" s="124">
        <f t="shared" si="43"/>
        <v>337.09264502320428</v>
      </c>
      <c r="AE80" s="124">
        <f t="shared" si="43"/>
        <v>388.91222016725874</v>
      </c>
      <c r="AF80" s="124">
        <f t="shared" si="43"/>
        <v>518.5985050941506</v>
      </c>
      <c r="AG80" s="124">
        <f t="shared" si="43"/>
        <v>477.88649319977804</v>
      </c>
      <c r="AH80" s="124">
        <f t="shared" si="43"/>
        <v>484.95998560558951</v>
      </c>
      <c r="AI80" s="124">
        <f t="shared" si="43"/>
        <v>435.70351418631145</v>
      </c>
      <c r="AJ80" s="124">
        <f t="shared" si="43"/>
        <v>389.03191488435863</v>
      </c>
      <c r="AK80" s="124">
        <f t="shared" si="43"/>
        <v>468.74030661193513</v>
      </c>
      <c r="AL80" s="124">
        <f t="shared" si="43"/>
        <v>454.5509265941721</v>
      </c>
    </row>
    <row r="82" spans="1:38" ht="19.5" x14ac:dyDescent="0.35">
      <c r="B82" s="51" t="s">
        <v>500</v>
      </c>
    </row>
    <row r="83" spans="1:38" x14ac:dyDescent="0.35">
      <c r="D83" s="17" t="s">
        <v>466</v>
      </c>
      <c r="K83" s="59" t="str">
        <f t="shared" ref="K83:K88" si="44">CurrencyUnit.In</f>
        <v>MMJPY</v>
      </c>
      <c r="L83" s="60">
        <f t="shared" ref="L83:L87" si="45" xml:space="preserve"> SUM(O83:AL83)</f>
        <v>-34.730427879444733</v>
      </c>
      <c r="O83" s="73"/>
      <c r="P83" s="73"/>
      <c r="Q83" s="73"/>
      <c r="R83" s="73"/>
      <c r="S83" s="85">
        <f>'Financial Statement'!R$44-'Financial Statement'!S$44</f>
        <v>8.1736710361340101</v>
      </c>
      <c r="T83" s="85">
        <f>'Financial Statement'!S$44-'Financial Statement'!T$44</f>
        <v>-8.2816788716729661</v>
      </c>
      <c r="U83" s="85">
        <f>'Financial Statement'!T$44-'Financial Statement'!U$44</f>
        <v>-28.427176448351304</v>
      </c>
      <c r="V83" s="85">
        <f>'Financial Statement'!U$44-'Financial Statement'!V$44</f>
        <v>-68.810614007149354</v>
      </c>
      <c r="W83" s="85">
        <f>'Financial Statement'!V$44-'Financial Statement'!W$44</f>
        <v>64.982514418741175</v>
      </c>
      <c r="X83" s="85">
        <f>'Financial Statement'!W$44-'Financial Statement'!X$44</f>
        <v>-4.6893396125133791</v>
      </c>
      <c r="Y83" s="85">
        <f>'Financial Statement'!X$44-'Financial Statement'!Y$44</f>
        <v>-8.4333792725286116</v>
      </c>
      <c r="Z83" s="85">
        <f>'Financial Statement'!Y$44-'Financial Statement'!Z$44</f>
        <v>-1.6714549210067844</v>
      </c>
      <c r="AA83" s="85">
        <f>'Financial Statement'!Z$44-'Financial Statement'!AA$44</f>
        <v>18.601177700222138</v>
      </c>
      <c r="AB83" s="85">
        <f>'Financial Statement'!AA$44-'Financial Statement'!AB$44</f>
        <v>13.951044273828927</v>
      </c>
      <c r="AC83" s="85">
        <f>'Financial Statement'!AB$44-'Financial Statement'!AC$44</f>
        <v>-5.144308623763834</v>
      </c>
      <c r="AD83" s="85">
        <f>'Financial Statement'!AC$44-'Financial Statement'!AD$44</f>
        <v>8.7239758450778027</v>
      </c>
      <c r="AE83" s="85">
        <f>'Financial Statement'!AD$44-'Financial Statement'!AE$44</f>
        <v>9.4470022962520943</v>
      </c>
      <c r="AF83" s="85">
        <f>'Financial Statement'!AE$44-'Financial Statement'!AF$44</f>
        <v>-5.867496214877292</v>
      </c>
      <c r="AG83" s="85">
        <f>'Financial Statement'!AF$44-'Financial Statement'!AG$44</f>
        <v>-3.3700329654760708</v>
      </c>
      <c r="AH83" s="85">
        <f>'Financial Statement'!AG$44-'Financial Statement'!AH$44</f>
        <v>-4.6881609536709448</v>
      </c>
      <c r="AI83" s="85">
        <f>'Financial Statement'!AH$44-'Financial Statement'!AI$44</f>
        <v>-4.7350425632074575</v>
      </c>
      <c r="AJ83" s="85">
        <f>'Financial Statement'!AI$44-'Financial Statement'!AJ$44</f>
        <v>-6.1057400898609444</v>
      </c>
      <c r="AK83" s="85">
        <f>'Financial Statement'!AJ$44-'Financial Statement'!AK$44</f>
        <v>-3.5068698177065585</v>
      </c>
      <c r="AL83" s="85">
        <f>'Financial Statement'!AK$44-'Financial Statement'!AL$44</f>
        <v>-4.8785190879153788</v>
      </c>
    </row>
    <row r="84" spans="1:38" x14ac:dyDescent="0.35">
      <c r="D84" s="17" t="s">
        <v>467</v>
      </c>
      <c r="K84" s="59" t="str">
        <f t="shared" si="44"/>
        <v>MMJPY</v>
      </c>
      <c r="L84" s="60">
        <f t="shared" si="45"/>
        <v>-73.549427480916023</v>
      </c>
      <c r="O84" s="73"/>
      <c r="P84" s="73"/>
      <c r="Q84" s="73"/>
      <c r="R84" s="73"/>
      <c r="S84" s="85">
        <f>'Financial Statement'!R$45-'Financial Statement'!S$45</f>
        <v>-52.681297709923655</v>
      </c>
      <c r="T84" s="85">
        <f>'Financial Statement'!S$45-'Financial Statement'!T$45</f>
        <v>0</v>
      </c>
      <c r="U84" s="85">
        <f>'Financial Statement'!T$45-'Financial Statement'!U$45</f>
        <v>-10.405478406357844</v>
      </c>
      <c r="V84" s="85">
        <f>'Financial Statement'!U$45-'Financial Statement'!V$45</f>
        <v>-20.868129770992368</v>
      </c>
      <c r="W84" s="85">
        <f>'Financial Statement'!V$45-'Financial Statement'!W$45</f>
        <v>10.405478406357844</v>
      </c>
      <c r="X84" s="85">
        <f>'Financial Statement'!W$45-'Financial Statement'!X$45</f>
        <v>0</v>
      </c>
      <c r="Y84" s="85">
        <f>'Financial Statement'!X$45-'Financial Statement'!Y$45</f>
        <v>0</v>
      </c>
      <c r="Z84" s="85">
        <f>'Financial Statement'!Y$45-'Financial Statement'!Z$45</f>
        <v>0</v>
      </c>
      <c r="AA84" s="85">
        <f>'Financial Statement'!Z$45-'Financial Statement'!AA$45</f>
        <v>0</v>
      </c>
      <c r="AB84" s="85">
        <f>'Financial Statement'!AA$45-'Financial Statement'!AB$45</f>
        <v>0</v>
      </c>
      <c r="AC84" s="85">
        <f>'Financial Statement'!AB$45-'Financial Statement'!AC$45</f>
        <v>0</v>
      </c>
      <c r="AD84" s="85">
        <f>'Financial Statement'!AC$45-'Financial Statement'!AD$45</f>
        <v>0</v>
      </c>
      <c r="AE84" s="85">
        <f>'Financial Statement'!AD$45-'Financial Statement'!AE$45</f>
        <v>0</v>
      </c>
      <c r="AF84" s="85">
        <f>'Financial Statement'!AE$45-'Financial Statement'!AF$45</f>
        <v>0</v>
      </c>
      <c r="AG84" s="85">
        <f>'Financial Statement'!AF$45-'Financial Statement'!AG$45</f>
        <v>0</v>
      </c>
      <c r="AH84" s="85">
        <f>'Financial Statement'!AG$45-'Financial Statement'!AH$45</f>
        <v>0</v>
      </c>
      <c r="AI84" s="85">
        <f>'Financial Statement'!AH$45-'Financial Statement'!AI$45</f>
        <v>0</v>
      </c>
      <c r="AJ84" s="85">
        <f>'Financial Statement'!AI$45-'Financial Statement'!AJ$45</f>
        <v>0</v>
      </c>
      <c r="AK84" s="85">
        <f>'Financial Statement'!AJ$45-'Financial Statement'!AK$45</f>
        <v>0</v>
      </c>
      <c r="AL84" s="85">
        <f>'Financial Statement'!AK$45-'Financial Statement'!AL$45</f>
        <v>0</v>
      </c>
    </row>
    <row r="85" spans="1:38" x14ac:dyDescent="0.35">
      <c r="D85" s="17" t="s">
        <v>468</v>
      </c>
      <c r="K85" s="59" t="str">
        <f t="shared" si="44"/>
        <v>MMJPY</v>
      </c>
      <c r="L85" s="60">
        <f t="shared" si="45"/>
        <v>-22.677862595419846</v>
      </c>
      <c r="O85" s="73"/>
      <c r="P85" s="73"/>
      <c r="Q85" s="73"/>
      <c r="R85" s="73"/>
      <c r="S85" s="85">
        <f>'Financial Statement'!R$46-'Financial Statement'!S$46</f>
        <v>-18.343511450381683</v>
      </c>
      <c r="T85" s="85">
        <f>'Financial Statement'!S$46-'Financial Statement'!T$46</f>
        <v>0</v>
      </c>
      <c r="U85" s="85">
        <f>'Financial Statement'!T$46-'Financial Statement'!U$46</f>
        <v>-2.1612381051971141</v>
      </c>
      <c r="V85" s="85">
        <f>'Financial Statement'!U$46-'Financial Statement'!V$46</f>
        <v>-4.3343511450381627</v>
      </c>
      <c r="W85" s="85">
        <f>'Financial Statement'!V$46-'Financial Statement'!W$46</f>
        <v>2.1612381051971141</v>
      </c>
      <c r="X85" s="85">
        <f>'Financial Statement'!W$46-'Financial Statement'!X$46</f>
        <v>0</v>
      </c>
      <c r="Y85" s="85">
        <f>'Financial Statement'!X$46-'Financial Statement'!Y$46</f>
        <v>0</v>
      </c>
      <c r="Z85" s="85">
        <f>'Financial Statement'!Y$46-'Financial Statement'!Z$46</f>
        <v>0</v>
      </c>
      <c r="AA85" s="85">
        <f>'Financial Statement'!Z$46-'Financial Statement'!AA$46</f>
        <v>0</v>
      </c>
      <c r="AB85" s="85">
        <f>'Financial Statement'!AA$46-'Financial Statement'!AB$46</f>
        <v>0</v>
      </c>
      <c r="AC85" s="85">
        <f>'Financial Statement'!AB$46-'Financial Statement'!AC$46</f>
        <v>0</v>
      </c>
      <c r="AD85" s="85">
        <f>'Financial Statement'!AC$46-'Financial Statement'!AD$46</f>
        <v>0</v>
      </c>
      <c r="AE85" s="85">
        <f>'Financial Statement'!AD$46-'Financial Statement'!AE$46</f>
        <v>0</v>
      </c>
      <c r="AF85" s="85">
        <f>'Financial Statement'!AE$46-'Financial Statement'!AF$46</f>
        <v>0</v>
      </c>
      <c r="AG85" s="85">
        <f>'Financial Statement'!AF$46-'Financial Statement'!AG$46</f>
        <v>0</v>
      </c>
      <c r="AH85" s="85">
        <f>'Financial Statement'!AG$46-'Financial Statement'!AH$46</f>
        <v>0</v>
      </c>
      <c r="AI85" s="85">
        <f>'Financial Statement'!AH$46-'Financial Statement'!AI$46</f>
        <v>0</v>
      </c>
      <c r="AJ85" s="85">
        <f>'Financial Statement'!AI$46-'Financial Statement'!AJ$46</f>
        <v>0</v>
      </c>
      <c r="AK85" s="85">
        <f>'Financial Statement'!AJ$46-'Financial Statement'!AK$46</f>
        <v>0</v>
      </c>
      <c r="AL85" s="85">
        <f>'Financial Statement'!AK$46-'Financial Statement'!AL$46</f>
        <v>0</v>
      </c>
    </row>
    <row r="86" spans="1:38" x14ac:dyDescent="0.35">
      <c r="D86" s="17" t="s">
        <v>469</v>
      </c>
      <c r="K86" s="59" t="str">
        <f t="shared" si="44"/>
        <v>MMJPY</v>
      </c>
      <c r="L86" s="60">
        <f t="shared" si="45"/>
        <v>-26.834961385455387</v>
      </c>
      <c r="O86" s="73"/>
      <c r="P86" s="73"/>
      <c r="Q86" s="73"/>
      <c r="R86" s="73"/>
      <c r="S86" s="85">
        <f>'Financial Statement'!S$54-'Financial Statement'!R$54</f>
        <v>116.41512364330194</v>
      </c>
      <c r="T86" s="85">
        <f>'Financial Statement'!T$54-'Financial Statement'!S$54</f>
        <v>5.3358192679010017</v>
      </c>
      <c r="U86" s="85">
        <f>'Financial Statement'!U$54-'Financial Statement'!T$54</f>
        <v>43.096161814991603</v>
      </c>
      <c r="V86" s="85">
        <f>'Financial Statement'!V$54-'Financial Statement'!U$54</f>
        <v>103.45332670780573</v>
      </c>
      <c r="W86" s="85">
        <f>'Financial Statement'!W$54-'Financial Statement'!V$54</f>
        <v>32.060329497893235</v>
      </c>
      <c r="X86" s="85">
        <f>'Financial Statement'!X$54-'Financial Statement'!W$54</f>
        <v>-14.980285781433395</v>
      </c>
      <c r="Y86" s="85">
        <f>'Financial Statement'!Y$54-'Financial Statement'!X$54</f>
        <v>8.487824026044791</v>
      </c>
      <c r="Z86" s="85">
        <f>'Financial Statement'!Z$54-'Financial Statement'!Y$54</f>
        <v>-23.880365563012106</v>
      </c>
      <c r="AA86" s="85">
        <f>'Financial Statement'!AA$54-'Financial Statement'!Z$54</f>
        <v>-103.00439000537369</v>
      </c>
      <c r="AB86" s="85">
        <f>'Financial Statement'!AB$54-'Financial Statement'!AA$54</f>
        <v>-82.914317813243542</v>
      </c>
      <c r="AC86" s="85">
        <f>'Financial Statement'!AC$54-'Financial Statement'!AB$54</f>
        <v>3.0150182033997908</v>
      </c>
      <c r="AD86" s="85">
        <f>'Financial Statement'!AD$54-'Financial Statement'!AC$54</f>
        <v>-57.812769549344068</v>
      </c>
      <c r="AE86" s="85">
        <f>'Financial Statement'!AE$54-'Financial Statement'!AD$54</f>
        <v>-56.106435834386701</v>
      </c>
      <c r="AF86" s="85">
        <f>'Financial Statement'!AF$54-'Financial Statement'!AE$54</f>
        <v>0</v>
      </c>
      <c r="AG86" s="85">
        <f>'Financial Statement'!AG$54-'Financial Statement'!AF$54</f>
        <v>0</v>
      </c>
      <c r="AH86" s="85">
        <f>'Financial Statement'!AH$54-'Financial Statement'!AG$54</f>
        <v>0</v>
      </c>
      <c r="AI86" s="85">
        <f>'Financial Statement'!AI$54-'Financial Statement'!AH$54</f>
        <v>0</v>
      </c>
      <c r="AJ86" s="85">
        <f>'Financial Statement'!AJ$54-'Financial Statement'!AI$54</f>
        <v>0</v>
      </c>
      <c r="AK86" s="85">
        <f>'Financial Statement'!AK$54-'Financial Statement'!AJ$54</f>
        <v>0</v>
      </c>
      <c r="AL86" s="85">
        <f>'Financial Statement'!AL$54-'Financial Statement'!AK$54</f>
        <v>0</v>
      </c>
    </row>
    <row r="87" spans="1:38" x14ac:dyDescent="0.35">
      <c r="D87" s="17" t="s">
        <v>470</v>
      </c>
      <c r="K87" s="59" t="str">
        <f t="shared" si="44"/>
        <v>MMJPY</v>
      </c>
      <c r="L87" s="60">
        <f t="shared" si="45"/>
        <v>30.126162338917126</v>
      </c>
      <c r="O87" s="73"/>
      <c r="P87" s="73"/>
      <c r="Q87" s="73"/>
      <c r="R87" s="73"/>
      <c r="S87" s="85">
        <f>'Financial Statement'!S$57-'Financial Statement'!R$57</f>
        <v>17.322953659373482</v>
      </c>
      <c r="T87" s="85">
        <f>'Financial Statement'!T$57-'Financial Statement'!S$57</f>
        <v>7.0172515106611471</v>
      </c>
      <c r="U87" s="85">
        <f>'Financial Statement'!U$57-'Financial Statement'!T$57</f>
        <v>2.2086135314322775</v>
      </c>
      <c r="V87" s="85">
        <f>'Financial Statement'!V$57-'Financial Statement'!U$57</f>
        <v>-1.5512990712882484</v>
      </c>
      <c r="W87" s="85">
        <f>'Financial Statement'!W$57-'Financial Statement'!V$57</f>
        <v>-1.9624142399173223</v>
      </c>
      <c r="X87" s="85">
        <f>'Financial Statement'!X$57-'Financial Statement'!W$57</f>
        <v>-9.6982779095112406</v>
      </c>
      <c r="Y87" s="85">
        <f>'Financial Statement'!Y$57-'Financial Statement'!X$57</f>
        <v>-2.2922611124756074</v>
      </c>
      <c r="Z87" s="85">
        <f>'Financial Statement'!Z$57-'Financial Statement'!Y$57</f>
        <v>0.8826046102354681</v>
      </c>
      <c r="AA87" s="85">
        <f>'Financial Statement'!AA$57-'Financial Statement'!Z$57</f>
        <v>5.3814033119490077</v>
      </c>
      <c r="AB87" s="85">
        <f>'Financial Statement'!AB$57-'Financial Statement'!AA$57</f>
        <v>6.96008497395988</v>
      </c>
      <c r="AC87" s="85">
        <f>'Financial Statement'!AC$57-'Financial Statement'!AB$57</f>
        <v>4.6704568796901356</v>
      </c>
      <c r="AD87" s="85">
        <f>'Financial Statement'!AD$57-'Financial Statement'!AC$57</f>
        <v>-3.0528809088543056</v>
      </c>
      <c r="AE87" s="85">
        <f>'Financial Statement'!AE$57-'Financial Statement'!AD$57</f>
        <v>0.4739806235665398</v>
      </c>
      <c r="AF87" s="85">
        <f>'Financial Statement'!AF$57-'Financial Statement'!AE$57</f>
        <v>4.4451800432448252</v>
      </c>
      <c r="AG87" s="85">
        <f>'Financial Statement'!AG$57-'Financial Statement'!AF$57</f>
        <v>0.58378613968969262</v>
      </c>
      <c r="AH87" s="85">
        <f>'Financial Statement'!AH$57-'Financial Statement'!AG$57</f>
        <v>0.33530120233463379</v>
      </c>
      <c r="AI87" s="85">
        <f>'Financial Statement'!AI$57-'Financial Statement'!AH$57</f>
        <v>-1.47925498792371</v>
      </c>
      <c r="AJ87" s="85">
        <f>'Financial Statement'!AJ$57-'Financial Statement'!AI$57</f>
        <v>-2.1730480806332153</v>
      </c>
      <c r="AK87" s="85">
        <f>'Financial Statement'!AK$57-'Financial Statement'!AJ$57</f>
        <v>1.7050663876764318</v>
      </c>
      <c r="AL87" s="85">
        <f>'Financial Statement'!AL$57-'Financial Statement'!AK$57</f>
        <v>0.34891577570725474</v>
      </c>
    </row>
    <row r="88" spans="1:38" x14ac:dyDescent="0.35">
      <c r="D88" s="8" t="s">
        <v>219</v>
      </c>
      <c r="E88" s="9"/>
      <c r="F88" s="9"/>
      <c r="G88" s="9"/>
      <c r="H88" s="9"/>
      <c r="I88" s="9"/>
      <c r="J88" s="9"/>
      <c r="K88" s="61" t="str">
        <f t="shared" si="44"/>
        <v>MMJPY</v>
      </c>
      <c r="L88" s="62">
        <f t="shared" ref="L88" si="46" xml:space="preserve"> SUM(O88:AL88)</f>
        <v>-127.66651700231891</v>
      </c>
      <c r="M88" s="9"/>
      <c r="N88" s="9"/>
      <c r="O88" s="76"/>
      <c r="P88" s="76"/>
      <c r="Q88" s="76"/>
      <c r="R88" s="76"/>
      <c r="S88" s="124">
        <f>SUM(S83:S87)</f>
        <v>70.886939178504093</v>
      </c>
      <c r="T88" s="124">
        <f>SUM(T83:T87)</f>
        <v>4.0713919068891826</v>
      </c>
      <c r="U88" s="124">
        <f>SUM(U83:U87)</f>
        <v>4.3108823865176191</v>
      </c>
      <c r="V88" s="124">
        <f>SUM(V83:V87)</f>
        <v>7.8889327133375886</v>
      </c>
      <c r="W88" s="124">
        <f>SUM(W83:W87)</f>
        <v>107.64714618827205</v>
      </c>
      <c r="X88" s="124">
        <f t="shared" ref="X88:AL88" si="47">SUM(X83:X87)</f>
        <v>-29.367903303458014</v>
      </c>
      <c r="Y88" s="124">
        <f t="shared" si="47"/>
        <v>-2.237816358959428</v>
      </c>
      <c r="Z88" s="124">
        <f t="shared" si="47"/>
        <v>-24.669215873783422</v>
      </c>
      <c r="AA88" s="124">
        <f t="shared" si="47"/>
        <v>-79.021808993202541</v>
      </c>
      <c r="AB88" s="124">
        <f t="shared" si="47"/>
        <v>-62.003188565454735</v>
      </c>
      <c r="AC88" s="124">
        <f t="shared" si="47"/>
        <v>2.5411664593260923</v>
      </c>
      <c r="AD88" s="124">
        <f t="shared" si="47"/>
        <v>-52.141674613120571</v>
      </c>
      <c r="AE88" s="124">
        <f t="shared" si="47"/>
        <v>-46.185452914568067</v>
      </c>
      <c r="AF88" s="124">
        <f t="shared" si="47"/>
        <v>-1.4223161716324668</v>
      </c>
      <c r="AG88" s="124">
        <f t="shared" si="47"/>
        <v>-2.7862468257863782</v>
      </c>
      <c r="AH88" s="124">
        <f t="shared" si="47"/>
        <v>-4.352859751336311</v>
      </c>
      <c r="AI88" s="124">
        <f t="shared" si="47"/>
        <v>-6.2142975511311676</v>
      </c>
      <c r="AJ88" s="124">
        <f t="shared" si="47"/>
        <v>-8.2787881704941597</v>
      </c>
      <c r="AK88" s="124">
        <f t="shared" si="47"/>
        <v>-1.8018034300301267</v>
      </c>
      <c r="AL88" s="124">
        <f t="shared" si="47"/>
        <v>-4.5296033122081241</v>
      </c>
    </row>
    <row r="91" spans="1:38" ht="20.25" thickBot="1" x14ac:dyDescent="0.4">
      <c r="A91" s="72" t="s">
        <v>521</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4" spans="1:38" ht="19.5" x14ac:dyDescent="0.35">
      <c r="B94" s="51" t="s">
        <v>522</v>
      </c>
    </row>
    <row r="95" spans="1:38" x14ac:dyDescent="0.35">
      <c r="C95" s="16" t="s">
        <v>535</v>
      </c>
    </row>
    <row r="96" spans="1:38" x14ac:dyDescent="0.35">
      <c r="D96" s="17" t="s">
        <v>536</v>
      </c>
      <c r="K96" s="59" t="str">
        <f t="shared" ref="K96" si="48">CurrencyUnit.In</f>
        <v>MMJPY</v>
      </c>
      <c r="M96" s="106">
        <f>AVERAGE('Actual Data'!O21:R21)</f>
        <v>2587.75</v>
      </c>
    </row>
    <row r="97" spans="3:17" x14ac:dyDescent="0.35">
      <c r="D97" s="17" t="s">
        <v>537</v>
      </c>
      <c r="K97" s="59" t="s">
        <v>375</v>
      </c>
      <c r="M97" s="94">
        <v>12</v>
      </c>
    </row>
    <row r="98" spans="3:17" x14ac:dyDescent="0.35">
      <c r="D98" s="8" t="s">
        <v>538</v>
      </c>
      <c r="E98" s="9"/>
      <c r="F98" s="9"/>
      <c r="G98" s="9"/>
      <c r="H98" s="9"/>
      <c r="I98" s="9"/>
      <c r="J98" s="9"/>
      <c r="K98" s="61" t="str">
        <f t="shared" ref="K98:K100" si="49">CurrencyUnit.In</f>
        <v>MMJPY</v>
      </c>
      <c r="L98" s="62"/>
      <c r="M98" s="95">
        <f>M96/M97</f>
        <v>215.64583333333334</v>
      </c>
      <c r="N98" s="127"/>
      <c r="O98" s="128"/>
      <c r="Q98" s="81"/>
    </row>
    <row r="99" spans="3:17" x14ac:dyDescent="0.35">
      <c r="D99" s="17" t="s">
        <v>539</v>
      </c>
      <c r="K99" s="59" t="s">
        <v>375</v>
      </c>
      <c r="M99" s="146">
        <f>'Forecast Logic'!$M$129</f>
        <v>1.805150996499127</v>
      </c>
    </row>
    <row r="100" spans="3:17" x14ac:dyDescent="0.35">
      <c r="D100" s="8" t="s">
        <v>535</v>
      </c>
      <c r="E100" s="9"/>
      <c r="F100" s="9"/>
      <c r="G100" s="9"/>
      <c r="H100" s="9"/>
      <c r="I100" s="9"/>
      <c r="J100" s="9"/>
      <c r="K100" s="61" t="str">
        <f t="shared" si="49"/>
        <v>MMJPY</v>
      </c>
      <c r="L100" s="62"/>
      <c r="M100" s="95">
        <f>M98*M99</f>
        <v>389.27329093255133</v>
      </c>
      <c r="N100" s="127"/>
      <c r="O100" s="128"/>
      <c r="Q100" s="81"/>
    </row>
    <row r="102" spans="3:17" x14ac:dyDescent="0.35">
      <c r="C102" s="16" t="s">
        <v>527</v>
      </c>
    </row>
    <row r="103" spans="3:17" x14ac:dyDescent="0.35">
      <c r="D103" s="17" t="s">
        <v>477</v>
      </c>
      <c r="K103" s="59" t="str">
        <f t="shared" ref="K103:K105" si="50">CurrencyUnit.In</f>
        <v>MMJPY</v>
      </c>
      <c r="M103" s="106">
        <f>'Actual Data'!$R$43</f>
        <v>1011</v>
      </c>
    </row>
    <row r="104" spans="3:17" x14ac:dyDescent="0.35">
      <c r="D104" s="17" t="s">
        <v>535</v>
      </c>
      <c r="K104" s="59" t="str">
        <f t="shared" si="50"/>
        <v>MMJPY</v>
      </c>
      <c r="M104" s="106">
        <f>0-M100</f>
        <v>-389.27329093255133</v>
      </c>
    </row>
    <row r="105" spans="3:17" x14ac:dyDescent="0.35">
      <c r="D105" s="8" t="s">
        <v>527</v>
      </c>
      <c r="E105" s="9"/>
      <c r="F105" s="9"/>
      <c r="G105" s="9"/>
      <c r="H105" s="9"/>
      <c r="I105" s="9"/>
      <c r="J105" s="9"/>
      <c r="K105" s="61" t="str">
        <f t="shared" si="50"/>
        <v>MMJPY</v>
      </c>
      <c r="L105" s="62"/>
      <c r="M105" s="95">
        <f>SUM(M103:M104)</f>
        <v>621.72670906744861</v>
      </c>
      <c r="N105" s="127"/>
      <c r="O105" s="128"/>
      <c r="Q105" s="81"/>
    </row>
    <row r="107" spans="3:17" x14ac:dyDescent="0.35">
      <c r="C107" s="16" t="s">
        <v>525</v>
      </c>
    </row>
    <row r="108" spans="3:17" x14ac:dyDescent="0.35">
      <c r="D108" s="17" t="s">
        <v>531</v>
      </c>
      <c r="K108" s="59" t="str">
        <f t="shared" ref="K108:K109" si="51">CurrencyUnit.In</f>
        <v>MMJPY</v>
      </c>
      <c r="M108" s="106">
        <f>'Actual Data'!$M$215</f>
        <v>20</v>
      </c>
      <c r="P108"/>
      <c r="Q108"/>
    </row>
    <row r="109" spans="3:17" x14ac:dyDescent="0.35">
      <c r="D109" s="17" t="s">
        <v>532</v>
      </c>
      <c r="K109" s="59" t="str">
        <f t="shared" si="51"/>
        <v>MMJPY</v>
      </c>
      <c r="M109" s="106">
        <f>'Actual Data'!$R$49</f>
        <v>15</v>
      </c>
      <c r="P109"/>
      <c r="Q109"/>
    </row>
    <row r="110" spans="3:17" x14ac:dyDescent="0.35">
      <c r="D110" s="17" t="s">
        <v>333</v>
      </c>
      <c r="K110" s="59" t="s">
        <v>246</v>
      </c>
      <c r="L110" s="60"/>
      <c r="M110" s="130">
        <f>'Forecast Logic'!$M$112</f>
        <v>0.30620000000000003</v>
      </c>
      <c r="P110"/>
      <c r="Q110"/>
    </row>
    <row r="111" spans="3:17" x14ac:dyDescent="0.35">
      <c r="D111" s="8" t="s">
        <v>525</v>
      </c>
      <c r="E111" s="9"/>
      <c r="F111" s="9"/>
      <c r="G111" s="9"/>
      <c r="H111" s="9"/>
      <c r="I111" s="9"/>
      <c r="J111" s="9"/>
      <c r="K111" s="61" t="str">
        <f t="shared" ref="K111" si="52">CurrencyUnit.In</f>
        <v>MMJPY</v>
      </c>
      <c r="L111" s="62"/>
      <c r="M111" s="95">
        <f>M108-(M108-M109)*M110</f>
        <v>18.469000000000001</v>
      </c>
      <c r="N111" s="127"/>
      <c r="O111" s="128"/>
      <c r="Q111" s="81"/>
    </row>
    <row r="113" spans="3:17" x14ac:dyDescent="0.35">
      <c r="C113" s="16" t="s">
        <v>526</v>
      </c>
    </row>
    <row r="114" spans="3:17" x14ac:dyDescent="0.35">
      <c r="D114" s="17" t="s">
        <v>533</v>
      </c>
      <c r="K114" s="59" t="str">
        <f t="shared" ref="K114:K115" si="53">CurrencyUnit.In</f>
        <v>MMJPY</v>
      </c>
      <c r="M114" s="106">
        <f>'Actual Data'!$M$218</f>
        <v>100</v>
      </c>
    </row>
    <row r="115" spans="3:17" x14ac:dyDescent="0.35">
      <c r="D115" s="17" t="s">
        <v>534</v>
      </c>
      <c r="K115" s="59" t="str">
        <f t="shared" si="53"/>
        <v>MMJPY</v>
      </c>
      <c r="M115" s="106">
        <f>'Actual Data'!$R$48</f>
        <v>194</v>
      </c>
    </row>
    <row r="116" spans="3:17" x14ac:dyDescent="0.35">
      <c r="D116" s="17" t="s">
        <v>333</v>
      </c>
      <c r="K116" s="59" t="s">
        <v>246</v>
      </c>
      <c r="L116" s="60"/>
      <c r="M116" s="130">
        <f>'Forecast Logic'!$M$112</f>
        <v>0.30620000000000003</v>
      </c>
    </row>
    <row r="117" spans="3:17" x14ac:dyDescent="0.35">
      <c r="D117" s="8" t="s">
        <v>526</v>
      </c>
      <c r="E117" s="9"/>
      <c r="F117" s="9"/>
      <c r="G117" s="9"/>
      <c r="H117" s="9"/>
      <c r="I117" s="9"/>
      <c r="J117" s="9"/>
      <c r="K117" s="61" t="str">
        <f t="shared" ref="K117" si="54">CurrencyUnit.In</f>
        <v>MMJPY</v>
      </c>
      <c r="L117" s="62"/>
      <c r="M117" s="95">
        <f>M114-(M114-M115)*M116</f>
        <v>128.78280000000001</v>
      </c>
      <c r="N117" s="127"/>
      <c r="O117" s="128"/>
      <c r="Q117" s="81"/>
    </row>
    <row r="119" spans="3:17" x14ac:dyDescent="0.35">
      <c r="C119" s="16" t="s">
        <v>522</v>
      </c>
    </row>
    <row r="120" spans="3:17" x14ac:dyDescent="0.35">
      <c r="D120" s="17" t="s">
        <v>527</v>
      </c>
      <c r="K120" s="59" t="str">
        <f t="shared" ref="K120:K123" si="55">CurrencyUnit.In</f>
        <v>MMJPY</v>
      </c>
      <c r="M120" s="106">
        <f>M105</f>
        <v>621.72670906744861</v>
      </c>
    </row>
    <row r="121" spans="3:17" x14ac:dyDescent="0.35">
      <c r="D121" s="17" t="s">
        <v>525</v>
      </c>
      <c r="K121" s="59" t="str">
        <f t="shared" si="55"/>
        <v>MMJPY</v>
      </c>
      <c r="M121" s="106">
        <f>M111</f>
        <v>18.469000000000001</v>
      </c>
    </row>
    <row r="122" spans="3:17" x14ac:dyDescent="0.35">
      <c r="D122" s="17" t="s">
        <v>526</v>
      </c>
      <c r="K122" s="59" t="str">
        <f t="shared" si="55"/>
        <v>MMJPY</v>
      </c>
      <c r="M122" s="106">
        <f>M117</f>
        <v>128.78280000000001</v>
      </c>
      <c r="N122" s="127"/>
      <c r="O122" s="128"/>
    </row>
    <row r="123" spans="3:17" x14ac:dyDescent="0.35">
      <c r="D123" s="8" t="s">
        <v>219</v>
      </c>
      <c r="E123" s="9"/>
      <c r="F123" s="9"/>
      <c r="G123" s="9"/>
      <c r="H123" s="9"/>
      <c r="I123" s="9"/>
      <c r="J123" s="9"/>
      <c r="K123" s="61" t="str">
        <f t="shared" si="55"/>
        <v>MMJPY</v>
      </c>
      <c r="L123" s="62"/>
      <c r="M123" s="147">
        <f>SUM(M120:M122)</f>
        <v>768.97850906744861</v>
      </c>
      <c r="N123" s="127"/>
      <c r="O123" s="128"/>
      <c r="Q123" s="81"/>
    </row>
  </sheetData>
  <phoneticPr fontId="2"/>
  <conditionalFormatting sqref="O5:AL5">
    <cfRule type="expression" dxfId="319" priority="11">
      <formula>O5="Fcst"</formula>
    </cfRule>
    <cfRule type="expression" dxfId="318" priority="12">
      <formula>O5="Act"</formula>
    </cfRule>
  </conditionalFormatting>
  <conditionalFormatting sqref="J4">
    <cfRule type="expression" dxfId="317" priority="9">
      <formula>J4=TRUE</formula>
    </cfRule>
    <cfRule type="expression" dxfId="316" priority="10">
      <formula>J4=FALSE</formula>
    </cfRule>
  </conditionalFormatting>
  <conditionalFormatting sqref="J3">
    <cfRule type="expression" dxfId="315" priority="7">
      <formula>J3="OK"</formula>
    </cfRule>
    <cfRule type="expression" dxfId="314" priority="8">
      <formula>J3="ERROR"</formula>
    </cfRule>
  </conditionalFormatting>
  <conditionalFormatting sqref="O9:AL10">
    <cfRule type="cellIs" dxfId="313" priority="13" stopIfTrue="1" operator="equal">
      <formula>TRUE</formula>
    </cfRule>
    <cfRule type="cellIs" dxfId="312" priority="14" stopIfTrue="1" operator="equal">
      <formula>FALSE</formula>
    </cfRule>
  </conditionalFormatting>
  <conditionalFormatting sqref="AA5:AD5">
    <cfRule type="expression" dxfId="311" priority="3">
      <formula>AA5="Fcst"</formula>
    </cfRule>
    <cfRule type="expression" dxfId="310" priority="4">
      <formula>AA5="Act"</formula>
    </cfRule>
  </conditionalFormatting>
  <conditionalFormatting sqref="AA9:AD10">
    <cfRule type="cellIs" dxfId="309" priority="5" stopIfTrue="1" operator="equal">
      <formula>TRUE</formula>
    </cfRule>
    <cfRule type="cellIs" dxfId="308"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3EA9-2750-4F1E-833B-03BC4744CD1F}">
  <sheetPr codeName="Sheet15">
    <pageSetUpPr fitToPage="1"/>
  </sheetPr>
  <dimension ref="A1:CA5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O28" sqref="O2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Discount Rate</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504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5" ht="19.5" x14ac:dyDescent="0.35">
      <c r="B18" s="51" t="s">
        <v>495</v>
      </c>
    </row>
    <row r="19" spans="2:15" x14ac:dyDescent="0.35">
      <c r="C19" s="16" t="s">
        <v>505</v>
      </c>
    </row>
    <row r="20" spans="2:15" x14ac:dyDescent="0.35">
      <c r="D20" s="17" t="s">
        <v>508</v>
      </c>
      <c r="K20" s="59" t="s">
        <v>246</v>
      </c>
      <c r="M20" s="1">
        <v>2.5000000000000001E-2</v>
      </c>
      <c r="N20" s="127"/>
      <c r="O20" s="128"/>
    </row>
    <row r="21" spans="2:15" x14ac:dyDescent="0.35">
      <c r="D21" s="17" t="s">
        <v>509</v>
      </c>
      <c r="K21" s="59" t="s">
        <v>246</v>
      </c>
      <c r="M21" s="103">
        <v>0.30620000000000003</v>
      </c>
      <c r="N21" s="127"/>
      <c r="O21" s="128"/>
    </row>
    <row r="22" spans="2:15" x14ac:dyDescent="0.35">
      <c r="D22" s="8" t="s">
        <v>510</v>
      </c>
      <c r="E22" s="9"/>
      <c r="F22" s="9"/>
      <c r="G22" s="9"/>
      <c r="H22" s="9"/>
      <c r="I22" s="9"/>
      <c r="J22" s="9"/>
      <c r="K22" s="61" t="s">
        <v>507</v>
      </c>
      <c r="L22" s="62"/>
      <c r="M22" s="135">
        <f>M20*(1-M21)</f>
        <v>1.7344999999999999E-2</v>
      </c>
      <c r="N22" s="127"/>
      <c r="O22" s="128"/>
    </row>
    <row r="23" spans="2:15" x14ac:dyDescent="0.35">
      <c r="D23" s="17" t="s">
        <v>511</v>
      </c>
      <c r="K23" s="59" t="s">
        <v>246</v>
      </c>
      <c r="M23" s="1">
        <v>0.60899999999999999</v>
      </c>
      <c r="N23" s="127"/>
      <c r="O23" s="128"/>
    </row>
    <row r="24" spans="2:15" x14ac:dyDescent="0.35">
      <c r="D24" s="8" t="s">
        <v>505</v>
      </c>
      <c r="E24" s="9"/>
      <c r="F24" s="9"/>
      <c r="G24" s="9"/>
      <c r="H24" s="9"/>
      <c r="I24" s="9"/>
      <c r="J24" s="9"/>
      <c r="K24" s="61" t="s">
        <v>507</v>
      </c>
      <c r="L24" s="62"/>
      <c r="M24" s="135">
        <f>M22*M23</f>
        <v>1.0563105E-2</v>
      </c>
      <c r="N24" s="127"/>
      <c r="O24" s="128"/>
    </row>
    <row r="26" spans="2:15" x14ac:dyDescent="0.35">
      <c r="C26" s="16" t="s">
        <v>506</v>
      </c>
    </row>
    <row r="27" spans="2:15" x14ac:dyDescent="0.35">
      <c r="D27" s="17" t="s">
        <v>514</v>
      </c>
      <c r="K27" s="59" t="s">
        <v>246</v>
      </c>
      <c r="M27" s="1">
        <v>0.06</v>
      </c>
      <c r="N27" s="127"/>
      <c r="O27" s="128"/>
    </row>
    <row r="28" spans="2:15" x14ac:dyDescent="0.35">
      <c r="D28" s="17" t="s">
        <v>515</v>
      </c>
      <c r="K28" s="59" t="s">
        <v>61</v>
      </c>
      <c r="M28" s="142">
        <f>M50</f>
        <v>1.4772434322250638</v>
      </c>
      <c r="N28" s="127"/>
      <c r="O28" s="128"/>
    </row>
    <row r="29" spans="2:15" x14ac:dyDescent="0.35">
      <c r="D29" s="107" t="s">
        <v>513</v>
      </c>
      <c r="E29" s="107"/>
      <c r="F29" s="107"/>
      <c r="G29" s="107"/>
      <c r="H29" s="107"/>
      <c r="I29" s="107"/>
      <c r="J29" s="107"/>
      <c r="K29" s="61" t="s">
        <v>246</v>
      </c>
      <c r="L29" s="107"/>
      <c r="M29" s="136">
        <f>M27*M28</f>
        <v>8.8634605933503821E-2</v>
      </c>
      <c r="N29" s="127"/>
      <c r="O29" s="128"/>
    </row>
    <row r="30" spans="2:15" x14ac:dyDescent="0.35">
      <c r="D30" s="17" t="s">
        <v>512</v>
      </c>
      <c r="K30" s="59" t="s">
        <v>246</v>
      </c>
      <c r="M30" s="138">
        <v>4.6600000000000001E-3</v>
      </c>
      <c r="N30" s="127"/>
      <c r="O30" s="128"/>
    </row>
    <row r="31" spans="2:15" x14ac:dyDescent="0.35">
      <c r="D31" s="107" t="s">
        <v>516</v>
      </c>
      <c r="E31" s="107"/>
      <c r="F31" s="107"/>
      <c r="G31" s="107"/>
      <c r="H31" s="107"/>
      <c r="I31" s="107"/>
      <c r="J31" s="107"/>
      <c r="K31" s="61" t="s">
        <v>246</v>
      </c>
      <c r="L31" s="107"/>
      <c r="M31" s="136">
        <f>SUM(M29:M30)</f>
        <v>9.3294605933503819E-2</v>
      </c>
      <c r="N31" s="127"/>
      <c r="O31" s="128"/>
    </row>
    <row r="32" spans="2:15" x14ac:dyDescent="0.35">
      <c r="D32" s="17" t="s">
        <v>517</v>
      </c>
      <c r="K32" s="59" t="s">
        <v>246</v>
      </c>
      <c r="M32" s="137">
        <f>100%-M23</f>
        <v>0.39100000000000001</v>
      </c>
      <c r="N32" s="127"/>
      <c r="O32" s="128"/>
    </row>
    <row r="33" spans="2:15" x14ac:dyDescent="0.35">
      <c r="D33" s="107" t="s">
        <v>506</v>
      </c>
      <c r="E33" s="107"/>
      <c r="F33" s="107"/>
      <c r="G33" s="107"/>
      <c r="H33" s="107"/>
      <c r="I33" s="107"/>
      <c r="J33" s="107"/>
      <c r="K33" s="61" t="s">
        <v>246</v>
      </c>
      <c r="L33" s="107"/>
      <c r="M33" s="136">
        <f>M31*M32</f>
        <v>3.6478190919999993E-2</v>
      </c>
      <c r="N33" s="127"/>
      <c r="O33" s="128"/>
    </row>
    <row r="35" spans="2:15" x14ac:dyDescent="0.35">
      <c r="C35" s="16" t="s">
        <v>495</v>
      </c>
    </row>
    <row r="36" spans="2:15" x14ac:dyDescent="0.35">
      <c r="D36" s="17" t="s">
        <v>505</v>
      </c>
      <c r="K36" s="59" t="s">
        <v>246</v>
      </c>
      <c r="M36" s="137">
        <f>M24</f>
        <v>1.0563105E-2</v>
      </c>
      <c r="N36" s="127"/>
      <c r="O36" s="128"/>
    </row>
    <row r="37" spans="2:15" x14ac:dyDescent="0.35">
      <c r="D37" s="17" t="s">
        <v>506</v>
      </c>
      <c r="K37" s="59" t="s">
        <v>246</v>
      </c>
      <c r="M37" s="137">
        <f>M33</f>
        <v>3.6478190919999993E-2</v>
      </c>
      <c r="N37" s="127"/>
      <c r="O37" s="128"/>
    </row>
    <row r="38" spans="2:15" x14ac:dyDescent="0.35">
      <c r="D38" s="8" t="s">
        <v>219</v>
      </c>
      <c r="E38" s="9"/>
      <c r="F38" s="9"/>
      <c r="G38" s="9"/>
      <c r="H38" s="9"/>
      <c r="I38" s="9"/>
      <c r="J38" s="9"/>
      <c r="K38" s="61" t="s">
        <v>507</v>
      </c>
      <c r="L38" s="62"/>
      <c r="M38" s="135">
        <f>SUM(M36:M37)</f>
        <v>4.704129591999999E-2</v>
      </c>
      <c r="N38" s="127"/>
      <c r="O38" s="128"/>
    </row>
    <row r="40" spans="2:15" ht="19.5" x14ac:dyDescent="0.35">
      <c r="B40" s="51" t="s">
        <v>515</v>
      </c>
    </row>
    <row r="41" spans="2:15" x14ac:dyDescent="0.35">
      <c r="C41" s="16" t="s">
        <v>519</v>
      </c>
    </row>
    <row r="42" spans="2:15" x14ac:dyDescent="0.35">
      <c r="D42" s="17" t="s">
        <v>511</v>
      </c>
      <c r="K42" s="59" t="s">
        <v>246</v>
      </c>
      <c r="M42" s="137">
        <f>M23</f>
        <v>0.60899999999999999</v>
      </c>
      <c r="N42" s="127"/>
      <c r="O42" s="128"/>
    </row>
    <row r="43" spans="2:15" x14ac:dyDescent="0.35">
      <c r="D43" s="17" t="s">
        <v>517</v>
      </c>
      <c r="K43" s="59" t="s">
        <v>246</v>
      </c>
      <c r="M43" s="137">
        <f>M32</f>
        <v>0.39100000000000001</v>
      </c>
      <c r="N43" s="127"/>
      <c r="O43" s="128"/>
    </row>
    <row r="44" spans="2:15" x14ac:dyDescent="0.35">
      <c r="D44" s="8" t="s">
        <v>515</v>
      </c>
      <c r="E44" s="9"/>
      <c r="F44" s="9"/>
      <c r="G44" s="9"/>
      <c r="H44" s="9"/>
      <c r="I44" s="9"/>
      <c r="J44" s="9"/>
      <c r="K44" s="61" t="s">
        <v>266</v>
      </c>
      <c r="L44" s="62"/>
      <c r="M44" s="141">
        <f>M42/M43</f>
        <v>1.5575447570332479</v>
      </c>
      <c r="N44" s="127"/>
      <c r="O44" s="128"/>
    </row>
    <row r="46" spans="2:15" x14ac:dyDescent="0.35">
      <c r="C46" s="16" t="s">
        <v>515</v>
      </c>
    </row>
    <row r="47" spans="2:15" x14ac:dyDescent="0.35">
      <c r="D47" s="17" t="s">
        <v>518</v>
      </c>
      <c r="K47" s="59" t="s">
        <v>61</v>
      </c>
      <c r="M47" s="139">
        <v>0.71</v>
      </c>
      <c r="N47" s="127"/>
      <c r="O47" s="128"/>
    </row>
    <row r="48" spans="2:15" x14ac:dyDescent="0.35">
      <c r="D48" s="17" t="s">
        <v>519</v>
      </c>
      <c r="K48" s="59" t="s">
        <v>61</v>
      </c>
      <c r="M48" s="142">
        <f>M44</f>
        <v>1.5575447570332479</v>
      </c>
      <c r="N48" s="127"/>
      <c r="O48" s="128"/>
    </row>
    <row r="49" spans="1:38" x14ac:dyDescent="0.35">
      <c r="D49" s="17" t="s">
        <v>509</v>
      </c>
      <c r="K49" s="59" t="s">
        <v>246</v>
      </c>
      <c r="M49" s="140">
        <v>0.30620000000000003</v>
      </c>
      <c r="N49" s="127"/>
      <c r="O49" s="128"/>
    </row>
    <row r="50" spans="1:38" x14ac:dyDescent="0.35">
      <c r="D50" s="8" t="s">
        <v>515</v>
      </c>
      <c r="E50" s="9"/>
      <c r="F50" s="9"/>
      <c r="G50" s="9"/>
      <c r="H50" s="9"/>
      <c r="I50" s="9"/>
      <c r="J50" s="9"/>
      <c r="K50" s="61" t="s">
        <v>266</v>
      </c>
      <c r="L50" s="62"/>
      <c r="M50" s="141">
        <f>M47+M47*M48*(1-M49)</f>
        <v>1.4772434322250638</v>
      </c>
      <c r="N50" s="127"/>
      <c r="O50" s="128"/>
    </row>
    <row r="53" spans="1:38" ht="20.25" thickBot="1" x14ac:dyDescent="0.4">
      <c r="A53" s="72" t="s">
        <v>67</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phoneticPr fontId="2"/>
  <conditionalFormatting sqref="O5:AL5">
    <cfRule type="expression" dxfId="307" priority="9">
      <formula>O5="Fcst"</formula>
    </cfRule>
    <cfRule type="expression" dxfId="306" priority="10">
      <formula>O5="Act"</formula>
    </cfRule>
  </conditionalFormatting>
  <conditionalFormatting sqref="J4">
    <cfRule type="expression" dxfId="305" priority="7">
      <formula>J4=TRUE</formula>
    </cfRule>
    <cfRule type="expression" dxfId="304" priority="8">
      <formula>J4=FALSE</formula>
    </cfRule>
  </conditionalFormatting>
  <conditionalFormatting sqref="J3">
    <cfRule type="expression" dxfId="303" priority="5">
      <formula>J3="OK"</formula>
    </cfRule>
    <cfRule type="expression" dxfId="302" priority="6">
      <formula>J3="ERROR"</formula>
    </cfRule>
  </conditionalFormatting>
  <conditionalFormatting sqref="O9:AL10">
    <cfRule type="cellIs" dxfId="301" priority="11" stopIfTrue="1" operator="equal">
      <formula>TRUE</formula>
    </cfRule>
    <cfRule type="cellIs" dxfId="300" priority="12" stopIfTrue="1" operator="equal">
      <formula>FALSE</formula>
    </cfRule>
  </conditionalFormatting>
  <conditionalFormatting sqref="AA5:AD5">
    <cfRule type="expression" dxfId="299" priority="1">
      <formula>AA5="Fcst"</formula>
    </cfRule>
    <cfRule type="expression" dxfId="298" priority="2">
      <formula>AA5="Act"</formula>
    </cfRule>
  </conditionalFormatting>
  <conditionalFormatting sqref="AA9:AD10">
    <cfRule type="cellIs" dxfId="297" priority="3" stopIfTrue="1" operator="equal">
      <formula>TRUE</formula>
    </cfRule>
    <cfRule type="cellIs" dxfId="296"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R37" sqref="R37"/>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Normal="100" workbookViewId="0">
      <pane xSplit="14" ySplit="14" topLeftCell="O188" activePane="bottomRight" state="frozen"/>
      <selection activeCell="O24" sqref="O24"/>
      <selection pane="topRight" activeCell="O24" sqref="O24"/>
      <selection pane="bottomLeft" activeCell="O24" sqref="O24"/>
      <selection pane="bottomRight" activeCell="P198" sqref="P19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423.27272727272714</v>
      </c>
      <c r="O198" s="85">
        <f t="shared" ref="O198" si="44">$M197</f>
        <v>17.636363636363637</v>
      </c>
      <c r="P198" s="85">
        <f t="shared" ref="P198" si="45">$M197</f>
        <v>17.636363636363637</v>
      </c>
      <c r="Q198" s="85">
        <f t="shared" ref="Q198:R198" si="46">$M197</f>
        <v>17.636363636363637</v>
      </c>
      <c r="R198" s="85">
        <f t="shared" si="46"/>
        <v>17.636363636363637</v>
      </c>
      <c r="S198" s="85">
        <f t="shared" ref="S198:AL198" si="47">$M197</f>
        <v>17.636363636363637</v>
      </c>
      <c r="T198" s="85">
        <f t="shared" si="47"/>
        <v>17.636363636363637</v>
      </c>
      <c r="U198" s="85">
        <f t="shared" si="47"/>
        <v>17.636363636363637</v>
      </c>
      <c r="V198" s="85">
        <f t="shared" si="47"/>
        <v>17.636363636363637</v>
      </c>
      <c r="W198" s="85">
        <f t="shared" si="47"/>
        <v>17.636363636363637</v>
      </c>
      <c r="X198" s="85">
        <f t="shared" si="47"/>
        <v>17.636363636363637</v>
      </c>
      <c r="Y198" s="85">
        <f t="shared" si="47"/>
        <v>17.636363636363637</v>
      </c>
      <c r="Z198" s="85">
        <f t="shared" si="47"/>
        <v>17.636363636363637</v>
      </c>
      <c r="AA198" s="85">
        <f t="shared" si="47"/>
        <v>17.636363636363637</v>
      </c>
      <c r="AB198" s="85">
        <f t="shared" si="47"/>
        <v>17.636363636363637</v>
      </c>
      <c r="AC198" s="85">
        <f t="shared" si="47"/>
        <v>17.636363636363637</v>
      </c>
      <c r="AD198" s="85">
        <f t="shared" si="47"/>
        <v>17.636363636363637</v>
      </c>
      <c r="AE198" s="85">
        <f t="shared" si="47"/>
        <v>17.636363636363637</v>
      </c>
      <c r="AF198" s="85">
        <f t="shared" si="47"/>
        <v>17.636363636363637</v>
      </c>
      <c r="AG198" s="85">
        <f t="shared" si="47"/>
        <v>17.636363636363637</v>
      </c>
      <c r="AH198" s="85">
        <f t="shared" si="47"/>
        <v>17.636363636363637</v>
      </c>
      <c r="AI198" s="85">
        <f t="shared" si="47"/>
        <v>17.636363636363637</v>
      </c>
      <c r="AJ198" s="85">
        <f t="shared" si="47"/>
        <v>17.636363636363637</v>
      </c>
      <c r="AK198" s="85">
        <f t="shared" si="47"/>
        <v>17.636363636363637</v>
      </c>
      <c r="AL198" s="85">
        <f t="shared" si="47"/>
        <v>17.636363636363637</v>
      </c>
    </row>
    <row r="200" spans="2:38" x14ac:dyDescent="0.35">
      <c r="C200" s="16" t="s">
        <v>404</v>
      </c>
    </row>
    <row r="201" spans="2:38" x14ac:dyDescent="0.35">
      <c r="D201" s="17" t="s">
        <v>393</v>
      </c>
      <c r="K201" s="59" t="str">
        <f>CurrencyUnit.In</f>
        <v>MMJPY</v>
      </c>
      <c r="L201" s="60"/>
      <c r="O201" s="85">
        <f t="shared" ref="O201:AL201" si="48">N204</f>
        <v>0</v>
      </c>
      <c r="P201" s="85">
        <f t="shared" si="48"/>
        <v>247</v>
      </c>
      <c r="Q201" s="85">
        <f t="shared" si="48"/>
        <v>229</v>
      </c>
      <c r="R201" s="85">
        <f t="shared" si="48"/>
        <v>212</v>
      </c>
      <c r="S201" s="85">
        <f t="shared" si="48"/>
        <v>194</v>
      </c>
      <c r="T201" s="85">
        <f t="shared" si="48"/>
        <v>176.36363636363637</v>
      </c>
      <c r="U201" s="85">
        <f t="shared" si="48"/>
        <v>158.72727272727275</v>
      </c>
      <c r="V201" s="85">
        <f t="shared" si="48"/>
        <v>141.09090909090912</v>
      </c>
      <c r="W201" s="85">
        <f t="shared" si="48"/>
        <v>123.45454545454548</v>
      </c>
      <c r="X201" s="85">
        <f t="shared" si="48"/>
        <v>105.81818181818184</v>
      </c>
      <c r="Y201" s="85">
        <f t="shared" si="48"/>
        <v>88.181818181818201</v>
      </c>
      <c r="Z201" s="85">
        <f t="shared" si="48"/>
        <v>70.545454545454561</v>
      </c>
      <c r="AA201" s="85">
        <f t="shared" si="48"/>
        <v>52.909090909090921</v>
      </c>
      <c r="AB201" s="85">
        <f t="shared" si="48"/>
        <v>35.27272727272728</v>
      </c>
      <c r="AC201" s="85">
        <f t="shared" si="48"/>
        <v>17.636363636363644</v>
      </c>
      <c r="AD201" s="85">
        <f t="shared" si="48"/>
        <v>0</v>
      </c>
      <c r="AE201" s="85">
        <f t="shared" si="48"/>
        <v>0</v>
      </c>
      <c r="AF201" s="85">
        <f t="shared" si="48"/>
        <v>0</v>
      </c>
      <c r="AG201" s="85">
        <f t="shared" si="48"/>
        <v>0</v>
      </c>
      <c r="AH201" s="85">
        <f t="shared" si="48"/>
        <v>0</v>
      </c>
      <c r="AI201" s="85">
        <f t="shared" si="48"/>
        <v>0</v>
      </c>
      <c r="AJ201" s="85">
        <f t="shared" si="48"/>
        <v>0</v>
      </c>
      <c r="AK201" s="85">
        <f t="shared" si="48"/>
        <v>0</v>
      </c>
      <c r="AL201" s="85">
        <f t="shared" si="48"/>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-246.90909090909085</v>
      </c>
      <c r="O203" s="85">
        <f t="shared" ref="O203" si="49">0-MIN(O198,O201)</f>
        <v>0</v>
      </c>
      <c r="P203" s="85">
        <f t="shared" ref="P203" si="50">0-MIN(P198,P201)</f>
        <v>-17.636363636363637</v>
      </c>
      <c r="Q203" s="85">
        <f t="shared" ref="Q203:R203" si="51">0-MIN(Q198,Q201)</f>
        <v>-17.636363636363637</v>
      </c>
      <c r="R203" s="85">
        <f t="shared" si="51"/>
        <v>-17.636363636363637</v>
      </c>
      <c r="S203" s="85">
        <f t="shared" ref="S203:AL203" si="52">0-MIN(S198,S201)</f>
        <v>-17.636363636363637</v>
      </c>
      <c r="T203" s="85">
        <f t="shared" si="52"/>
        <v>-17.636363636363637</v>
      </c>
      <c r="U203" s="85">
        <f t="shared" si="52"/>
        <v>-17.636363636363637</v>
      </c>
      <c r="V203" s="85">
        <f t="shared" si="52"/>
        <v>-17.636363636363637</v>
      </c>
      <c r="W203" s="85">
        <f t="shared" si="52"/>
        <v>-17.636363636363637</v>
      </c>
      <c r="X203" s="85">
        <f t="shared" si="52"/>
        <v>-17.636363636363637</v>
      </c>
      <c r="Y203" s="85">
        <f t="shared" si="52"/>
        <v>-17.636363636363637</v>
      </c>
      <c r="Z203" s="85">
        <f t="shared" si="52"/>
        <v>-17.636363636363637</v>
      </c>
      <c r="AA203" s="85">
        <f t="shared" si="52"/>
        <v>-17.636363636363637</v>
      </c>
      <c r="AB203" s="85">
        <f t="shared" si="52"/>
        <v>-17.636363636363637</v>
      </c>
      <c r="AC203" s="85">
        <f t="shared" si="52"/>
        <v>-17.636363636363637</v>
      </c>
      <c r="AD203" s="85">
        <f t="shared" si="52"/>
        <v>0</v>
      </c>
      <c r="AE203" s="85">
        <f t="shared" si="52"/>
        <v>0</v>
      </c>
      <c r="AF203" s="85">
        <f t="shared" si="52"/>
        <v>0</v>
      </c>
      <c r="AG203" s="85">
        <f t="shared" si="52"/>
        <v>0</v>
      </c>
      <c r="AH203" s="85">
        <f t="shared" si="52"/>
        <v>0</v>
      </c>
      <c r="AI203" s="85">
        <f t="shared" si="52"/>
        <v>0</v>
      </c>
      <c r="AJ203" s="85">
        <f t="shared" si="52"/>
        <v>0</v>
      </c>
      <c r="AK203" s="85">
        <f t="shared" si="52"/>
        <v>0</v>
      </c>
      <c r="AL203" s="85">
        <f t="shared" si="52"/>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53">SUM(S201:S203)</f>
        <v>176.36363636363637</v>
      </c>
      <c r="T204" s="77">
        <f t="shared" si="53"/>
        <v>158.72727272727275</v>
      </c>
      <c r="U204" s="77">
        <f t="shared" si="53"/>
        <v>141.09090909090912</v>
      </c>
      <c r="V204" s="77">
        <f t="shared" si="53"/>
        <v>123.45454545454548</v>
      </c>
      <c r="W204" s="77">
        <f t="shared" si="53"/>
        <v>105.81818181818184</v>
      </c>
      <c r="X204" s="77">
        <f t="shared" si="53"/>
        <v>88.181818181818201</v>
      </c>
      <c r="Y204" s="77">
        <f t="shared" si="53"/>
        <v>70.545454545454561</v>
      </c>
      <c r="Z204" s="77">
        <f t="shared" si="53"/>
        <v>52.909090909090921</v>
      </c>
      <c r="AA204" s="77">
        <f t="shared" si="53"/>
        <v>35.27272727272728</v>
      </c>
      <c r="AB204" s="77">
        <f t="shared" si="53"/>
        <v>17.636363636363644</v>
      </c>
      <c r="AC204" s="77">
        <f t="shared" si="53"/>
        <v>0</v>
      </c>
      <c r="AD204" s="77">
        <f t="shared" si="53"/>
        <v>0</v>
      </c>
      <c r="AE204" s="77">
        <f t="shared" si="53"/>
        <v>0</v>
      </c>
      <c r="AF204" s="77">
        <f t="shared" si="53"/>
        <v>0</v>
      </c>
      <c r="AG204" s="77">
        <f t="shared" si="53"/>
        <v>0</v>
      </c>
      <c r="AH204" s="77">
        <f t="shared" si="53"/>
        <v>0</v>
      </c>
      <c r="AI204" s="77">
        <f t="shared" si="53"/>
        <v>0</v>
      </c>
      <c r="AJ204" s="77">
        <f t="shared" si="53"/>
        <v>0</v>
      </c>
      <c r="AK204" s="77">
        <f t="shared" si="53"/>
        <v>0</v>
      </c>
      <c r="AL204" s="77">
        <f t="shared" si="53"/>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54">$R207</f>
        <v>15</v>
      </c>
      <c r="T208" s="77">
        <f t="shared" si="54"/>
        <v>15</v>
      </c>
      <c r="U208" s="77">
        <f t="shared" si="54"/>
        <v>15</v>
      </c>
      <c r="V208" s="77">
        <f t="shared" si="54"/>
        <v>15</v>
      </c>
      <c r="W208" s="77">
        <f t="shared" si="54"/>
        <v>15</v>
      </c>
      <c r="X208" s="77">
        <f t="shared" si="54"/>
        <v>15</v>
      </c>
      <c r="Y208" s="77">
        <f t="shared" si="54"/>
        <v>15</v>
      </c>
      <c r="Z208" s="77">
        <f t="shared" si="54"/>
        <v>15</v>
      </c>
      <c r="AA208" s="77">
        <f t="shared" si="54"/>
        <v>15</v>
      </c>
      <c r="AB208" s="77">
        <f t="shared" si="54"/>
        <v>15</v>
      </c>
      <c r="AC208" s="77">
        <f t="shared" si="54"/>
        <v>15</v>
      </c>
      <c r="AD208" s="77">
        <f t="shared" si="54"/>
        <v>15</v>
      </c>
      <c r="AE208" s="77">
        <f t="shared" si="54"/>
        <v>15</v>
      </c>
      <c r="AF208" s="77">
        <f t="shared" si="54"/>
        <v>15</v>
      </c>
      <c r="AG208" s="77">
        <f t="shared" si="54"/>
        <v>15</v>
      </c>
      <c r="AH208" s="77">
        <f t="shared" si="54"/>
        <v>15</v>
      </c>
      <c r="AI208" s="77">
        <f t="shared" si="54"/>
        <v>15</v>
      </c>
      <c r="AJ208" s="77">
        <f t="shared" si="54"/>
        <v>15</v>
      </c>
      <c r="AK208" s="77">
        <f t="shared" si="54"/>
        <v>15</v>
      </c>
      <c r="AL208" s="77">
        <f t="shared" si="54"/>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55">$R211</f>
        <v>28</v>
      </c>
      <c r="T212" s="77">
        <f t="shared" si="55"/>
        <v>28</v>
      </c>
      <c r="U212" s="77">
        <f t="shared" si="55"/>
        <v>28</v>
      </c>
      <c r="V212" s="77">
        <f t="shared" si="55"/>
        <v>28</v>
      </c>
      <c r="W212" s="77">
        <f t="shared" si="55"/>
        <v>28</v>
      </c>
      <c r="X212" s="77">
        <f t="shared" si="55"/>
        <v>28</v>
      </c>
      <c r="Y212" s="77">
        <f t="shared" si="55"/>
        <v>28</v>
      </c>
      <c r="Z212" s="77">
        <f t="shared" si="55"/>
        <v>28</v>
      </c>
      <c r="AA212" s="77">
        <f t="shared" si="55"/>
        <v>28</v>
      </c>
      <c r="AB212" s="77">
        <f t="shared" si="55"/>
        <v>28</v>
      </c>
      <c r="AC212" s="77">
        <f t="shared" si="55"/>
        <v>28</v>
      </c>
      <c r="AD212" s="77">
        <f t="shared" si="55"/>
        <v>28</v>
      </c>
      <c r="AE212" s="77">
        <f t="shared" si="55"/>
        <v>28</v>
      </c>
      <c r="AF212" s="77">
        <f t="shared" si="55"/>
        <v>28</v>
      </c>
      <c r="AG212" s="77">
        <f t="shared" si="55"/>
        <v>28</v>
      </c>
      <c r="AH212" s="77">
        <f t="shared" si="55"/>
        <v>28</v>
      </c>
      <c r="AI212" s="77">
        <f t="shared" si="55"/>
        <v>28</v>
      </c>
      <c r="AJ212" s="77">
        <f t="shared" si="55"/>
        <v>28</v>
      </c>
      <c r="AK212" s="77">
        <f t="shared" si="55"/>
        <v>28</v>
      </c>
      <c r="AL212" s="77">
        <f t="shared" si="55"/>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6">$M230</f>
        <v>5.7956097029881199</v>
      </c>
      <c r="T231" s="96">
        <f t="shared" si="56"/>
        <v>5.7956097029881199</v>
      </c>
      <c r="U231" s="96">
        <f t="shared" si="56"/>
        <v>5.7956097029881199</v>
      </c>
      <c r="V231" s="96">
        <f t="shared" si="56"/>
        <v>5.7956097029881199</v>
      </c>
      <c r="W231" s="96">
        <f t="shared" si="56"/>
        <v>5.7956097029881199</v>
      </c>
      <c r="X231" s="96">
        <f t="shared" si="56"/>
        <v>5.7956097029881199</v>
      </c>
      <c r="Y231" s="96">
        <f t="shared" si="56"/>
        <v>5.7956097029881199</v>
      </c>
      <c r="Z231" s="96">
        <f t="shared" si="56"/>
        <v>5.7956097029881199</v>
      </c>
      <c r="AA231" s="96">
        <f t="shared" si="56"/>
        <v>5.7956097029881199</v>
      </c>
      <c r="AB231" s="96">
        <f t="shared" si="56"/>
        <v>5.7956097029881199</v>
      </c>
      <c r="AC231" s="96">
        <f t="shared" si="56"/>
        <v>5.7956097029881199</v>
      </c>
      <c r="AD231" s="96">
        <f t="shared" si="56"/>
        <v>5.7956097029881199</v>
      </c>
      <c r="AE231" s="96">
        <f t="shared" si="56"/>
        <v>5.7956097029881199</v>
      </c>
      <c r="AF231" s="96">
        <f t="shared" si="56"/>
        <v>5.7956097029881199</v>
      </c>
      <c r="AG231" s="96">
        <f t="shared" si="56"/>
        <v>5.7956097029881199</v>
      </c>
      <c r="AH231" s="96">
        <f t="shared" si="56"/>
        <v>5.7956097029881199</v>
      </c>
      <c r="AI231" s="96">
        <f t="shared" si="56"/>
        <v>5.7956097029881199</v>
      </c>
      <c r="AJ231" s="96">
        <f t="shared" si="56"/>
        <v>5.7956097029881199</v>
      </c>
      <c r="AK231" s="96">
        <f t="shared" si="56"/>
        <v>5.7956097029881199</v>
      </c>
      <c r="AL231" s="96">
        <f t="shared" si="56"/>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7">O$28</f>
        <v>999</v>
      </c>
      <c r="P234" s="85">
        <f t="shared" si="57"/>
        <v>436</v>
      </c>
      <c r="Q234" s="85">
        <f t="shared" si="57"/>
        <v>426</v>
      </c>
      <c r="R234" s="85">
        <f t="shared" si="57"/>
        <v>327</v>
      </c>
      <c r="S234" s="85">
        <f t="shared" si="57"/>
        <v>336.60400000000004</v>
      </c>
      <c r="T234" s="85">
        <f t="shared" si="57"/>
        <v>347.65198882191788</v>
      </c>
      <c r="U234" s="85">
        <f t="shared" si="57"/>
        <v>416.93880003835625</v>
      </c>
      <c r="V234" s="85">
        <f t="shared" si="57"/>
        <v>591.14230650526042</v>
      </c>
      <c r="W234" s="85">
        <f t="shared" si="57"/>
        <v>677.46947586615897</v>
      </c>
      <c r="X234" s="85">
        <f t="shared" si="57"/>
        <v>646.45230276623181</v>
      </c>
      <c r="Y234" s="85">
        <f t="shared" si="57"/>
        <v>664.0266208332373</v>
      </c>
      <c r="Z234" s="85">
        <f t="shared" si="57"/>
        <v>614.58154060148922</v>
      </c>
      <c r="AA234" s="85">
        <f t="shared" si="57"/>
        <v>401.30757230317624</v>
      </c>
      <c r="AB234" s="85">
        <f t="shared" si="57"/>
        <v>229.63075748144456</v>
      </c>
      <c r="AC234" s="85">
        <f t="shared" si="57"/>
        <v>235.87345157144563</v>
      </c>
      <c r="AD234" s="85">
        <f t="shared" si="57"/>
        <v>116.17021582138462</v>
      </c>
      <c r="AE234" s="85">
        <f t="shared" si="57"/>
        <v>0</v>
      </c>
      <c r="AF234" s="85">
        <f t="shared" si="57"/>
        <v>0</v>
      </c>
      <c r="AG234" s="85">
        <f t="shared" si="57"/>
        <v>0</v>
      </c>
      <c r="AH234" s="85">
        <f t="shared" si="57"/>
        <v>0</v>
      </c>
      <c r="AI234" s="85">
        <f t="shared" si="57"/>
        <v>0</v>
      </c>
      <c r="AJ234" s="85">
        <f t="shared" si="57"/>
        <v>0</v>
      </c>
      <c r="AK234" s="85">
        <f t="shared" si="57"/>
        <v>0</v>
      </c>
      <c r="AL234" s="85">
        <f t="shared" si="57"/>
        <v>0</v>
      </c>
    </row>
    <row r="235" spans="3:38" x14ac:dyDescent="0.35">
      <c r="D235" s="17" t="s">
        <v>203</v>
      </c>
      <c r="K235" s="59" t="str">
        <f>CurrencyUnit.In</f>
        <v>MMJPY</v>
      </c>
      <c r="L235" s="60">
        <f xml:space="preserve"> SUM(O235:AL235)</f>
        <v>476</v>
      </c>
      <c r="O235" s="85">
        <f t="shared" ref="O235:AL235" si="58">O$32</f>
        <v>18</v>
      </c>
      <c r="P235" s="85">
        <f t="shared" si="58"/>
        <v>19</v>
      </c>
      <c r="Q235" s="85">
        <f t="shared" si="58"/>
        <v>19</v>
      </c>
      <c r="R235" s="85">
        <f t="shared" si="58"/>
        <v>20</v>
      </c>
      <c r="S235" s="85">
        <f t="shared" si="58"/>
        <v>20</v>
      </c>
      <c r="T235" s="85">
        <f t="shared" si="58"/>
        <v>20</v>
      </c>
      <c r="U235" s="85">
        <f t="shared" si="58"/>
        <v>20</v>
      </c>
      <c r="V235" s="85">
        <f t="shared" si="58"/>
        <v>20</v>
      </c>
      <c r="W235" s="85">
        <f t="shared" si="58"/>
        <v>20</v>
      </c>
      <c r="X235" s="85">
        <f t="shared" si="58"/>
        <v>20</v>
      </c>
      <c r="Y235" s="85">
        <f t="shared" si="58"/>
        <v>20</v>
      </c>
      <c r="Z235" s="85">
        <f t="shared" si="58"/>
        <v>20</v>
      </c>
      <c r="AA235" s="85">
        <f t="shared" si="58"/>
        <v>20</v>
      </c>
      <c r="AB235" s="85">
        <f t="shared" si="58"/>
        <v>20</v>
      </c>
      <c r="AC235" s="85">
        <f t="shared" si="58"/>
        <v>20</v>
      </c>
      <c r="AD235" s="85">
        <f t="shared" si="58"/>
        <v>20</v>
      </c>
      <c r="AE235" s="85">
        <f t="shared" si="58"/>
        <v>20</v>
      </c>
      <c r="AF235" s="85">
        <f t="shared" si="58"/>
        <v>20</v>
      </c>
      <c r="AG235" s="85">
        <f t="shared" si="58"/>
        <v>20</v>
      </c>
      <c r="AH235" s="85">
        <f t="shared" si="58"/>
        <v>20</v>
      </c>
      <c r="AI235" s="85">
        <f t="shared" si="58"/>
        <v>20</v>
      </c>
      <c r="AJ235" s="85">
        <f t="shared" si="58"/>
        <v>20</v>
      </c>
      <c r="AK235" s="85">
        <f t="shared" si="58"/>
        <v>20</v>
      </c>
      <c r="AL235" s="85">
        <f t="shared" si="58"/>
        <v>20</v>
      </c>
    </row>
    <row r="236" spans="3:38" x14ac:dyDescent="0.35">
      <c r="D236" s="17" t="s">
        <v>210</v>
      </c>
      <c r="K236" s="59" t="str">
        <f>CurrencyUnit.In</f>
        <v>MMJPY</v>
      </c>
      <c r="L236" s="60">
        <f xml:space="preserve"> SUM(O236:AL236)</f>
        <v>10287.890410958904</v>
      </c>
      <c r="O236" s="85">
        <f t="shared" ref="O236:AL236" si="59">O$43</f>
        <v>382</v>
      </c>
      <c r="P236" s="85">
        <f t="shared" si="59"/>
        <v>395</v>
      </c>
      <c r="Q236" s="85">
        <f t="shared" si="59"/>
        <v>405</v>
      </c>
      <c r="R236" s="85">
        <f t="shared" si="59"/>
        <v>386</v>
      </c>
      <c r="S236" s="85">
        <f t="shared" si="59"/>
        <v>400</v>
      </c>
      <c r="T236" s="85">
        <f t="shared" si="59"/>
        <v>400</v>
      </c>
      <c r="U236" s="85">
        <f t="shared" si="59"/>
        <v>419.94520547945206</v>
      </c>
      <c r="V236" s="85">
        <f t="shared" si="59"/>
        <v>459.94520547945206</v>
      </c>
      <c r="W236" s="85">
        <f t="shared" si="59"/>
        <v>440</v>
      </c>
      <c r="X236" s="85">
        <f t="shared" si="59"/>
        <v>440</v>
      </c>
      <c r="Y236" s="85">
        <f t="shared" si="59"/>
        <v>440</v>
      </c>
      <c r="Z236" s="85">
        <f t="shared" si="59"/>
        <v>440</v>
      </c>
      <c r="AA236" s="85">
        <f t="shared" si="59"/>
        <v>440</v>
      </c>
      <c r="AB236" s="85">
        <f t="shared" si="59"/>
        <v>440</v>
      </c>
      <c r="AC236" s="85">
        <f t="shared" si="59"/>
        <v>440</v>
      </c>
      <c r="AD236" s="85">
        <f t="shared" si="59"/>
        <v>440</v>
      </c>
      <c r="AE236" s="85">
        <f t="shared" si="59"/>
        <v>440</v>
      </c>
      <c r="AF236" s="85">
        <f t="shared" si="59"/>
        <v>440</v>
      </c>
      <c r="AG236" s="85">
        <f t="shared" si="59"/>
        <v>440</v>
      </c>
      <c r="AH236" s="85">
        <f t="shared" si="59"/>
        <v>440</v>
      </c>
      <c r="AI236" s="85">
        <f t="shared" si="59"/>
        <v>440</v>
      </c>
      <c r="AJ236" s="85">
        <f t="shared" si="59"/>
        <v>440</v>
      </c>
      <c r="AK236" s="85">
        <f t="shared" si="59"/>
        <v>440</v>
      </c>
      <c r="AL236" s="85">
        <f t="shared" si="59"/>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60">SUM(O234:O236)</f>
        <v>1399</v>
      </c>
      <c r="P237" s="13">
        <f t="shared" si="60"/>
        <v>850</v>
      </c>
      <c r="Q237" s="13">
        <f t="shared" si="60"/>
        <v>850</v>
      </c>
      <c r="R237" s="13">
        <f t="shared" si="60"/>
        <v>733</v>
      </c>
      <c r="S237" s="13">
        <f t="shared" si="60"/>
        <v>756.60400000000004</v>
      </c>
      <c r="T237" s="13">
        <f t="shared" si="60"/>
        <v>767.65198882191794</v>
      </c>
      <c r="U237" s="13">
        <f t="shared" si="60"/>
        <v>856.8840055178083</v>
      </c>
      <c r="V237" s="13">
        <f t="shared" si="60"/>
        <v>1071.0875119847124</v>
      </c>
      <c r="W237" s="13">
        <f t="shared" si="60"/>
        <v>1137.469475866159</v>
      </c>
      <c r="X237" s="13">
        <f t="shared" si="60"/>
        <v>1106.4523027662317</v>
      </c>
      <c r="Y237" s="13">
        <f t="shared" si="60"/>
        <v>1124.0266208332373</v>
      </c>
      <c r="Z237" s="13">
        <f t="shared" si="60"/>
        <v>1074.5815406014892</v>
      </c>
      <c r="AA237" s="13">
        <f t="shared" si="60"/>
        <v>861.30757230317624</v>
      </c>
      <c r="AB237" s="13">
        <f t="shared" si="60"/>
        <v>689.63075748144456</v>
      </c>
      <c r="AC237" s="13">
        <f t="shared" si="60"/>
        <v>695.87345157144568</v>
      </c>
      <c r="AD237" s="13">
        <f t="shared" si="60"/>
        <v>576.17021582138455</v>
      </c>
      <c r="AE237" s="13">
        <f t="shared" si="60"/>
        <v>460</v>
      </c>
      <c r="AF237" s="13">
        <f t="shared" si="60"/>
        <v>460</v>
      </c>
      <c r="AG237" s="13">
        <f t="shared" si="60"/>
        <v>460</v>
      </c>
      <c r="AH237" s="13">
        <f t="shared" si="60"/>
        <v>460</v>
      </c>
      <c r="AI237" s="13">
        <f t="shared" si="60"/>
        <v>460</v>
      </c>
      <c r="AJ237" s="13">
        <f t="shared" si="60"/>
        <v>460</v>
      </c>
      <c r="AK237" s="13">
        <f t="shared" si="60"/>
        <v>460</v>
      </c>
      <c r="AL237" s="13">
        <f t="shared" si="60"/>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61">O237</f>
        <v>1399</v>
      </c>
      <c r="P240" s="85">
        <f t="shared" si="61"/>
        <v>850</v>
      </c>
      <c r="Q240" s="85">
        <f t="shared" si="61"/>
        <v>850</v>
      </c>
      <c r="R240" s="85">
        <f t="shared" si="61"/>
        <v>733</v>
      </c>
      <c r="S240" s="85">
        <f t="shared" si="61"/>
        <v>756.60400000000004</v>
      </c>
      <c r="T240" s="85">
        <f t="shared" si="61"/>
        <v>767.65198882191794</v>
      </c>
      <c r="U240" s="85">
        <f t="shared" si="61"/>
        <v>856.8840055178083</v>
      </c>
      <c r="V240" s="85">
        <f t="shared" si="61"/>
        <v>1071.0875119847124</v>
      </c>
      <c r="W240" s="85">
        <f t="shared" si="61"/>
        <v>1137.469475866159</v>
      </c>
      <c r="X240" s="85">
        <f t="shared" si="61"/>
        <v>1106.4523027662317</v>
      </c>
      <c r="Y240" s="85">
        <f t="shared" si="61"/>
        <v>1124.0266208332373</v>
      </c>
      <c r="Z240" s="85">
        <f t="shared" si="61"/>
        <v>1074.5815406014892</v>
      </c>
      <c r="AA240" s="85">
        <f t="shared" si="61"/>
        <v>861.30757230317624</v>
      </c>
      <c r="AB240" s="85">
        <f t="shared" si="61"/>
        <v>689.63075748144456</v>
      </c>
      <c r="AC240" s="85">
        <f t="shared" si="61"/>
        <v>695.87345157144568</v>
      </c>
      <c r="AD240" s="85">
        <f t="shared" si="61"/>
        <v>576.17021582138455</v>
      </c>
      <c r="AE240" s="85">
        <f t="shared" si="61"/>
        <v>460</v>
      </c>
      <c r="AF240" s="85">
        <f t="shared" si="61"/>
        <v>460</v>
      </c>
      <c r="AG240" s="85">
        <f t="shared" si="61"/>
        <v>460</v>
      </c>
      <c r="AH240" s="85">
        <f t="shared" si="61"/>
        <v>460</v>
      </c>
      <c r="AI240" s="85">
        <f t="shared" si="61"/>
        <v>460</v>
      </c>
      <c r="AJ240" s="85">
        <f t="shared" si="61"/>
        <v>460</v>
      </c>
      <c r="AK240" s="85">
        <f t="shared" si="61"/>
        <v>460</v>
      </c>
      <c r="AL240" s="85">
        <f t="shared" si="61"/>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62">O240/$M241</f>
        <v>116.58333333333333</v>
      </c>
      <c r="P242" s="13">
        <f t="shared" si="62"/>
        <v>70.833333333333329</v>
      </c>
      <c r="Q242" s="13">
        <f t="shared" si="62"/>
        <v>70.833333333333329</v>
      </c>
      <c r="R242" s="13">
        <f t="shared" si="62"/>
        <v>61.083333333333336</v>
      </c>
      <c r="S242" s="13">
        <f t="shared" si="62"/>
        <v>63.050333333333334</v>
      </c>
      <c r="T242" s="13">
        <f t="shared" si="62"/>
        <v>63.970999068493164</v>
      </c>
      <c r="U242" s="13">
        <f t="shared" si="62"/>
        <v>71.407000459817354</v>
      </c>
      <c r="V242" s="13">
        <f t="shared" si="62"/>
        <v>89.257292665392697</v>
      </c>
      <c r="W242" s="13">
        <f t="shared" si="62"/>
        <v>94.789122988846586</v>
      </c>
      <c r="X242" s="13">
        <f t="shared" si="62"/>
        <v>92.204358563852637</v>
      </c>
      <c r="Y242" s="13">
        <f t="shared" si="62"/>
        <v>93.668885069436442</v>
      </c>
      <c r="Z242" s="13">
        <f t="shared" si="62"/>
        <v>89.548461716790769</v>
      </c>
      <c r="AA242" s="13">
        <f t="shared" si="62"/>
        <v>71.775631025264687</v>
      </c>
      <c r="AB242" s="13">
        <f t="shared" si="62"/>
        <v>57.46922979012038</v>
      </c>
      <c r="AC242" s="13">
        <f t="shared" si="62"/>
        <v>57.989454297620476</v>
      </c>
      <c r="AD242" s="13">
        <f t="shared" si="62"/>
        <v>48.014184651782045</v>
      </c>
      <c r="AE242" s="13">
        <f t="shared" si="62"/>
        <v>38.333333333333336</v>
      </c>
      <c r="AF242" s="13">
        <f t="shared" si="62"/>
        <v>38.333333333333336</v>
      </c>
      <c r="AG242" s="13">
        <f t="shared" si="62"/>
        <v>38.333333333333336</v>
      </c>
      <c r="AH242" s="13">
        <f t="shared" si="62"/>
        <v>38.333333333333336</v>
      </c>
      <c r="AI242" s="13">
        <f t="shared" si="62"/>
        <v>38.333333333333336</v>
      </c>
      <c r="AJ242" s="13">
        <f t="shared" si="62"/>
        <v>38.333333333333336</v>
      </c>
      <c r="AK242" s="13">
        <f t="shared" si="62"/>
        <v>38.333333333333336</v>
      </c>
      <c r="AL242" s="13">
        <f t="shared" si="62"/>
        <v>38.333333333333336</v>
      </c>
    </row>
    <row r="243" spans="2:38" x14ac:dyDescent="0.35">
      <c r="D243" s="17" t="s">
        <v>415</v>
      </c>
      <c r="K243" s="59" t="s">
        <v>375</v>
      </c>
      <c r="L243" s="60"/>
      <c r="O243" s="97">
        <f t="shared" ref="O243:AL243" si="63">O231</f>
        <v>4.6919228020014296</v>
      </c>
      <c r="P243" s="97">
        <f t="shared" si="63"/>
        <v>8.3011764705882367</v>
      </c>
      <c r="Q243" s="97">
        <f t="shared" si="63"/>
        <v>6.1129411764705885</v>
      </c>
      <c r="R243" s="97">
        <f t="shared" si="63"/>
        <v>4.076398362892224</v>
      </c>
      <c r="S243" s="97">
        <f t="shared" si="63"/>
        <v>5.7956097029881199</v>
      </c>
      <c r="T243" s="97">
        <f t="shared" si="63"/>
        <v>5.7956097029881199</v>
      </c>
      <c r="U243" s="97">
        <f t="shared" si="63"/>
        <v>5.7956097029881199</v>
      </c>
      <c r="V243" s="97">
        <f t="shared" si="63"/>
        <v>5.7956097029881199</v>
      </c>
      <c r="W243" s="97">
        <f t="shared" si="63"/>
        <v>5.7956097029881199</v>
      </c>
      <c r="X243" s="97">
        <f t="shared" si="63"/>
        <v>5.7956097029881199</v>
      </c>
      <c r="Y243" s="97">
        <f t="shared" si="63"/>
        <v>5.7956097029881199</v>
      </c>
      <c r="Z243" s="97">
        <f t="shared" si="63"/>
        <v>5.7956097029881199</v>
      </c>
      <c r="AA243" s="97">
        <f t="shared" si="63"/>
        <v>5.7956097029881199</v>
      </c>
      <c r="AB243" s="97">
        <f t="shared" si="63"/>
        <v>5.7956097029881199</v>
      </c>
      <c r="AC243" s="97">
        <f t="shared" si="63"/>
        <v>5.7956097029881199</v>
      </c>
      <c r="AD243" s="97">
        <f t="shared" si="63"/>
        <v>5.7956097029881199</v>
      </c>
      <c r="AE243" s="97">
        <f t="shared" si="63"/>
        <v>5.7956097029881199</v>
      </c>
      <c r="AF243" s="97">
        <f t="shared" si="63"/>
        <v>5.7956097029881199</v>
      </c>
      <c r="AG243" s="97">
        <f t="shared" si="63"/>
        <v>5.7956097029881199</v>
      </c>
      <c r="AH243" s="97">
        <f t="shared" si="63"/>
        <v>5.7956097029881199</v>
      </c>
      <c r="AI243" s="97">
        <f t="shared" si="63"/>
        <v>5.7956097029881199</v>
      </c>
      <c r="AJ243" s="97">
        <f t="shared" si="63"/>
        <v>5.7956097029881199</v>
      </c>
      <c r="AK243" s="97">
        <f t="shared" si="63"/>
        <v>5.7956097029881199</v>
      </c>
      <c r="AL243" s="97">
        <f t="shared" si="63"/>
        <v>5.7956097029881199</v>
      </c>
    </row>
    <row r="244" spans="2:38" x14ac:dyDescent="0.35">
      <c r="D244" s="8" t="s">
        <v>414</v>
      </c>
      <c r="E244" s="9"/>
      <c r="F244" s="9"/>
      <c r="G244" s="9"/>
      <c r="H244" s="9"/>
      <c r="I244" s="9"/>
      <c r="J244" s="9"/>
      <c r="K244" s="61" t="str">
        <f>CurrencyUnit.In</f>
        <v>MMJPY</v>
      </c>
      <c r="L244" s="62"/>
      <c r="M244" s="9"/>
      <c r="N244" s="9"/>
      <c r="O244" s="77">
        <f t="shared" ref="O244:AL244" si="64">O242*O243</f>
        <v>547</v>
      </c>
      <c r="P244" s="13">
        <f t="shared" si="64"/>
        <v>588.00000000000011</v>
      </c>
      <c r="Q244" s="13">
        <f t="shared" si="64"/>
        <v>433</v>
      </c>
      <c r="R244" s="13">
        <f t="shared" si="64"/>
        <v>249.00000000000003</v>
      </c>
      <c r="S244" s="13">
        <f t="shared" si="64"/>
        <v>365.41512364330197</v>
      </c>
      <c r="T244" s="13">
        <f t="shared" si="64"/>
        <v>370.75094291120297</v>
      </c>
      <c r="U244" s="13">
        <f t="shared" si="64"/>
        <v>413.84710472619457</v>
      </c>
      <c r="V244" s="13">
        <f t="shared" si="64"/>
        <v>517.3004314340003</v>
      </c>
      <c r="W244" s="13">
        <f t="shared" si="64"/>
        <v>549.36076093189354</v>
      </c>
      <c r="X244" s="13">
        <f t="shared" si="64"/>
        <v>534.38047515046014</v>
      </c>
      <c r="Y244" s="13">
        <f t="shared" si="64"/>
        <v>542.86829917650493</v>
      </c>
      <c r="Z244" s="13">
        <f t="shared" si="64"/>
        <v>518.98793361349283</v>
      </c>
      <c r="AA244" s="13">
        <f t="shared" si="64"/>
        <v>415.98354360811913</v>
      </c>
      <c r="AB244" s="13">
        <f t="shared" si="64"/>
        <v>333.06922579487559</v>
      </c>
      <c r="AC244" s="13">
        <f t="shared" si="64"/>
        <v>336.08424399827538</v>
      </c>
      <c r="AD244" s="13">
        <f t="shared" si="64"/>
        <v>278.27147444893131</v>
      </c>
      <c r="AE244" s="13">
        <f t="shared" si="64"/>
        <v>222.16503861454461</v>
      </c>
      <c r="AF244" s="13">
        <f t="shared" si="64"/>
        <v>222.16503861454461</v>
      </c>
      <c r="AG244" s="13">
        <f t="shared" si="64"/>
        <v>222.16503861454461</v>
      </c>
      <c r="AH244" s="13">
        <f t="shared" si="64"/>
        <v>222.16503861454461</v>
      </c>
      <c r="AI244" s="13">
        <f t="shared" si="64"/>
        <v>222.16503861454461</v>
      </c>
      <c r="AJ244" s="13">
        <f t="shared" si="64"/>
        <v>222.16503861454461</v>
      </c>
      <c r="AK244" s="13">
        <f t="shared" si="64"/>
        <v>222.16503861454461</v>
      </c>
      <c r="AL244" s="13">
        <f t="shared" si="64"/>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65">$M262</f>
        <v>1.7960337650175398</v>
      </c>
      <c r="T263" s="96">
        <f t="shared" si="65"/>
        <v>1.7960337650175398</v>
      </c>
      <c r="U263" s="96">
        <f t="shared" si="65"/>
        <v>1.7960337650175398</v>
      </c>
      <c r="V263" s="96">
        <f t="shared" si="65"/>
        <v>1.7960337650175398</v>
      </c>
      <c r="W263" s="96">
        <f t="shared" si="65"/>
        <v>1.7960337650175398</v>
      </c>
      <c r="X263" s="96">
        <f t="shared" si="65"/>
        <v>1.7960337650175398</v>
      </c>
      <c r="Y263" s="96">
        <f t="shared" si="65"/>
        <v>1.7960337650175398</v>
      </c>
      <c r="Z263" s="96">
        <f t="shared" si="65"/>
        <v>1.7960337650175398</v>
      </c>
      <c r="AA263" s="96">
        <f t="shared" si="65"/>
        <v>1.7960337650175398</v>
      </c>
      <c r="AB263" s="96">
        <f t="shared" si="65"/>
        <v>1.7960337650175398</v>
      </c>
      <c r="AC263" s="96">
        <f t="shared" si="65"/>
        <v>1.7960337650175398</v>
      </c>
      <c r="AD263" s="96">
        <f t="shared" si="65"/>
        <v>1.7960337650175398</v>
      </c>
      <c r="AE263" s="96">
        <f t="shared" si="65"/>
        <v>1.7960337650175398</v>
      </c>
      <c r="AF263" s="96">
        <f t="shared" si="65"/>
        <v>1.7960337650175398</v>
      </c>
      <c r="AG263" s="96">
        <f t="shared" si="65"/>
        <v>1.7960337650175398</v>
      </c>
      <c r="AH263" s="96">
        <f t="shared" si="65"/>
        <v>1.7960337650175398</v>
      </c>
      <c r="AI263" s="96">
        <f t="shared" si="65"/>
        <v>1.7960337650175398</v>
      </c>
      <c r="AJ263" s="96">
        <f t="shared" si="65"/>
        <v>1.7960337650175398</v>
      </c>
      <c r="AK263" s="96">
        <f t="shared" si="65"/>
        <v>1.7960337650175398</v>
      </c>
      <c r="AL263" s="96">
        <f t="shared" si="65"/>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6">O$77</f>
        <v>112</v>
      </c>
      <c r="P266" s="85">
        <f t="shared" si="66"/>
        <v>65</v>
      </c>
      <c r="Q266" s="85">
        <f t="shared" si="66"/>
        <v>94</v>
      </c>
      <c r="R266" s="85">
        <f t="shared" si="66"/>
        <v>103</v>
      </c>
      <c r="S266" s="85">
        <f t="shared" si="66"/>
        <v>105.59000000000002</v>
      </c>
      <c r="T266" s="85">
        <f t="shared" si="66"/>
        <v>152.47498611111106</v>
      </c>
      <c r="U266" s="85">
        <f t="shared" si="66"/>
        <v>167.23159196864535</v>
      </c>
      <c r="V266" s="85">
        <f t="shared" si="66"/>
        <v>156.8667596263775</v>
      </c>
      <c r="W266" s="85">
        <f t="shared" si="66"/>
        <v>143.75510697391314</v>
      </c>
      <c r="X266" s="85">
        <f t="shared" si="66"/>
        <v>78.957140932891406</v>
      </c>
      <c r="Y266" s="85">
        <f t="shared" si="66"/>
        <v>63.641653058731848</v>
      </c>
      <c r="Z266" s="85">
        <f t="shared" si="66"/>
        <v>69.538677674369907</v>
      </c>
      <c r="AA266" s="85">
        <f t="shared" si="66"/>
        <v>105.49392584463885</v>
      </c>
      <c r="AB266" s="85">
        <f t="shared" si="66"/>
        <v>151.99696009394364</v>
      </c>
      <c r="AC266" s="85">
        <f t="shared" si="66"/>
        <v>183.20209868761273</v>
      </c>
      <c r="AD266" s="85">
        <f t="shared" si="66"/>
        <v>162.8046141749015</v>
      </c>
      <c r="AE266" s="85">
        <f t="shared" si="66"/>
        <v>165.97146303575417</v>
      </c>
      <c r="AF266" s="85">
        <f t="shared" si="66"/>
        <v>195.67143948269859</v>
      </c>
      <c r="AG266" s="85">
        <f t="shared" si="66"/>
        <v>199.57194169636819</v>
      </c>
      <c r="AH266" s="85">
        <f t="shared" si="66"/>
        <v>201.81221941630088</v>
      </c>
      <c r="AI266" s="85">
        <f t="shared" si="66"/>
        <v>191.92874161046399</v>
      </c>
      <c r="AJ266" s="85">
        <f t="shared" si="66"/>
        <v>177.40976235990189</v>
      </c>
      <c r="AK266" s="85">
        <f t="shared" si="66"/>
        <v>188.80197393779355</v>
      </c>
      <c r="AL266" s="85">
        <f t="shared" si="66"/>
        <v>191.1332159166692</v>
      </c>
    </row>
    <row r="267" spans="3:38" x14ac:dyDescent="0.35">
      <c r="D267" s="17" t="s">
        <v>209</v>
      </c>
      <c r="K267" s="59" t="str">
        <f>CurrencyUnit.In</f>
        <v>MMJPY</v>
      </c>
      <c r="L267" s="60">
        <f xml:space="preserve"> SUM(O267:AL267)</f>
        <v>3792</v>
      </c>
      <c r="O267" s="85">
        <f t="shared" ref="O267:AL267" si="67">O$81</f>
        <v>153</v>
      </c>
      <c r="P267" s="85">
        <f t="shared" si="67"/>
        <v>164</v>
      </c>
      <c r="Q267" s="85">
        <f t="shared" si="67"/>
        <v>160</v>
      </c>
      <c r="R267" s="85">
        <f t="shared" si="67"/>
        <v>155</v>
      </c>
      <c r="S267" s="85">
        <f t="shared" si="67"/>
        <v>158</v>
      </c>
      <c r="T267" s="85">
        <f t="shared" si="67"/>
        <v>158</v>
      </c>
      <c r="U267" s="85">
        <f t="shared" si="67"/>
        <v>158</v>
      </c>
      <c r="V267" s="85">
        <f t="shared" si="67"/>
        <v>158</v>
      </c>
      <c r="W267" s="85">
        <f t="shared" si="67"/>
        <v>158</v>
      </c>
      <c r="X267" s="85">
        <f t="shared" si="67"/>
        <v>158</v>
      </c>
      <c r="Y267" s="85">
        <f t="shared" si="67"/>
        <v>158</v>
      </c>
      <c r="Z267" s="85">
        <f t="shared" si="67"/>
        <v>158</v>
      </c>
      <c r="AA267" s="85">
        <f t="shared" si="67"/>
        <v>158</v>
      </c>
      <c r="AB267" s="85">
        <f t="shared" si="67"/>
        <v>158</v>
      </c>
      <c r="AC267" s="85">
        <f t="shared" si="67"/>
        <v>158</v>
      </c>
      <c r="AD267" s="85">
        <f t="shared" si="67"/>
        <v>158</v>
      </c>
      <c r="AE267" s="85">
        <f t="shared" si="67"/>
        <v>158</v>
      </c>
      <c r="AF267" s="85">
        <f t="shared" si="67"/>
        <v>158</v>
      </c>
      <c r="AG267" s="85">
        <f t="shared" si="67"/>
        <v>158</v>
      </c>
      <c r="AH267" s="85">
        <f t="shared" si="67"/>
        <v>158</v>
      </c>
      <c r="AI267" s="85">
        <f t="shared" si="67"/>
        <v>158</v>
      </c>
      <c r="AJ267" s="85">
        <f t="shared" si="67"/>
        <v>158</v>
      </c>
      <c r="AK267" s="85">
        <f t="shared" si="67"/>
        <v>158</v>
      </c>
      <c r="AL267" s="85">
        <f t="shared" si="67"/>
        <v>158</v>
      </c>
    </row>
    <row r="268" spans="3:38" x14ac:dyDescent="0.35">
      <c r="D268" s="17" t="s">
        <v>211</v>
      </c>
      <c r="K268" s="59" t="str">
        <f>CurrencyUnit.In</f>
        <v>MMJPY</v>
      </c>
      <c r="L268" s="60">
        <f xml:space="preserve"> SUM(O268:AL268)</f>
        <v>2064</v>
      </c>
      <c r="O268" s="85">
        <f t="shared" ref="O268:AL268" si="68">O$85</f>
        <v>80</v>
      </c>
      <c r="P268" s="85">
        <f t="shared" si="68"/>
        <v>79</v>
      </c>
      <c r="Q268" s="85">
        <f t="shared" si="68"/>
        <v>95</v>
      </c>
      <c r="R268" s="85">
        <f t="shared" si="68"/>
        <v>90</v>
      </c>
      <c r="S268" s="85">
        <f t="shared" si="68"/>
        <v>86</v>
      </c>
      <c r="T268" s="85">
        <f t="shared" si="68"/>
        <v>86</v>
      </c>
      <c r="U268" s="85">
        <f t="shared" si="68"/>
        <v>86</v>
      </c>
      <c r="V268" s="85">
        <f t="shared" si="68"/>
        <v>86</v>
      </c>
      <c r="W268" s="85">
        <f t="shared" si="68"/>
        <v>86</v>
      </c>
      <c r="X268" s="85">
        <f t="shared" si="68"/>
        <v>86</v>
      </c>
      <c r="Y268" s="85">
        <f t="shared" si="68"/>
        <v>86</v>
      </c>
      <c r="Z268" s="85">
        <f t="shared" si="68"/>
        <v>86</v>
      </c>
      <c r="AA268" s="85">
        <f t="shared" si="68"/>
        <v>86</v>
      </c>
      <c r="AB268" s="85">
        <f t="shared" si="68"/>
        <v>86</v>
      </c>
      <c r="AC268" s="85">
        <f t="shared" si="68"/>
        <v>86</v>
      </c>
      <c r="AD268" s="85">
        <f t="shared" si="68"/>
        <v>86</v>
      </c>
      <c r="AE268" s="85">
        <f t="shared" si="68"/>
        <v>86</v>
      </c>
      <c r="AF268" s="85">
        <f t="shared" si="68"/>
        <v>86</v>
      </c>
      <c r="AG268" s="85">
        <f t="shared" si="68"/>
        <v>86</v>
      </c>
      <c r="AH268" s="85">
        <f t="shared" si="68"/>
        <v>86</v>
      </c>
      <c r="AI268" s="85">
        <f t="shared" si="68"/>
        <v>86</v>
      </c>
      <c r="AJ268" s="85">
        <f t="shared" si="68"/>
        <v>86</v>
      </c>
      <c r="AK268" s="85">
        <f t="shared" si="68"/>
        <v>86</v>
      </c>
      <c r="AL268" s="85">
        <f t="shared" si="68"/>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9">SUM(O266:O268)</f>
        <v>345</v>
      </c>
      <c r="P269" s="13">
        <f t="shared" si="69"/>
        <v>308</v>
      </c>
      <c r="Q269" s="13">
        <f t="shared" si="69"/>
        <v>349</v>
      </c>
      <c r="R269" s="13">
        <f t="shared" si="69"/>
        <v>348</v>
      </c>
      <c r="S269" s="13">
        <f t="shared" si="69"/>
        <v>349.59000000000003</v>
      </c>
      <c r="T269" s="13">
        <f t="shared" si="69"/>
        <v>396.47498611111109</v>
      </c>
      <c r="U269" s="13">
        <f t="shared" si="69"/>
        <v>411.23159196864538</v>
      </c>
      <c r="V269" s="13">
        <f t="shared" si="69"/>
        <v>400.86675962637753</v>
      </c>
      <c r="W269" s="13">
        <f t="shared" si="69"/>
        <v>387.75510697391314</v>
      </c>
      <c r="X269" s="13">
        <f t="shared" si="69"/>
        <v>322.95714093289143</v>
      </c>
      <c r="Y269" s="13">
        <f t="shared" si="69"/>
        <v>307.64165305873183</v>
      </c>
      <c r="Z269" s="13">
        <f t="shared" si="69"/>
        <v>313.53867767436992</v>
      </c>
      <c r="AA269" s="13">
        <f t="shared" si="69"/>
        <v>349.49392584463885</v>
      </c>
      <c r="AB269" s="13">
        <f t="shared" si="69"/>
        <v>395.99696009394364</v>
      </c>
      <c r="AC269" s="13">
        <f t="shared" si="69"/>
        <v>427.20209868761276</v>
      </c>
      <c r="AD269" s="13">
        <f t="shared" si="69"/>
        <v>406.80461417490153</v>
      </c>
      <c r="AE269" s="13">
        <f t="shared" si="69"/>
        <v>409.97146303575414</v>
      </c>
      <c r="AF269" s="13">
        <f t="shared" si="69"/>
        <v>439.67143948269859</v>
      </c>
      <c r="AG269" s="13">
        <f t="shared" si="69"/>
        <v>443.57194169636819</v>
      </c>
      <c r="AH269" s="13">
        <f t="shared" si="69"/>
        <v>445.81221941630088</v>
      </c>
      <c r="AI269" s="13">
        <f t="shared" si="69"/>
        <v>435.92874161046399</v>
      </c>
      <c r="AJ269" s="13">
        <f t="shared" si="69"/>
        <v>421.40976235990189</v>
      </c>
      <c r="AK269" s="13">
        <f t="shared" si="69"/>
        <v>432.80197393779355</v>
      </c>
      <c r="AL269" s="13">
        <f t="shared" si="69"/>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70">O269</f>
        <v>345</v>
      </c>
      <c r="P272" s="85">
        <f t="shared" si="70"/>
        <v>308</v>
      </c>
      <c r="Q272" s="85">
        <f t="shared" si="70"/>
        <v>349</v>
      </c>
      <c r="R272" s="85">
        <f t="shared" si="70"/>
        <v>348</v>
      </c>
      <c r="S272" s="85">
        <f t="shared" si="70"/>
        <v>349.59000000000003</v>
      </c>
      <c r="T272" s="85">
        <f t="shared" si="70"/>
        <v>396.47498611111109</v>
      </c>
      <c r="U272" s="85">
        <f t="shared" si="70"/>
        <v>411.23159196864538</v>
      </c>
      <c r="V272" s="85">
        <f t="shared" si="70"/>
        <v>400.86675962637753</v>
      </c>
      <c r="W272" s="85">
        <f t="shared" si="70"/>
        <v>387.75510697391314</v>
      </c>
      <c r="X272" s="85">
        <f t="shared" si="70"/>
        <v>322.95714093289143</v>
      </c>
      <c r="Y272" s="85">
        <f t="shared" si="70"/>
        <v>307.64165305873183</v>
      </c>
      <c r="Z272" s="85">
        <f t="shared" si="70"/>
        <v>313.53867767436992</v>
      </c>
      <c r="AA272" s="85">
        <f t="shared" si="70"/>
        <v>349.49392584463885</v>
      </c>
      <c r="AB272" s="85">
        <f t="shared" si="70"/>
        <v>395.99696009394364</v>
      </c>
      <c r="AC272" s="85">
        <f t="shared" si="70"/>
        <v>427.20209868761276</v>
      </c>
      <c r="AD272" s="85">
        <f t="shared" si="70"/>
        <v>406.80461417490153</v>
      </c>
      <c r="AE272" s="85">
        <f t="shared" si="70"/>
        <v>409.97146303575414</v>
      </c>
      <c r="AF272" s="85">
        <f t="shared" si="70"/>
        <v>439.67143948269859</v>
      </c>
      <c r="AG272" s="85">
        <f t="shared" si="70"/>
        <v>443.57194169636819</v>
      </c>
      <c r="AH272" s="85">
        <f t="shared" si="70"/>
        <v>445.81221941630088</v>
      </c>
      <c r="AI272" s="85">
        <f t="shared" si="70"/>
        <v>435.92874161046399</v>
      </c>
      <c r="AJ272" s="85">
        <f t="shared" si="70"/>
        <v>421.40976235990189</v>
      </c>
      <c r="AK272" s="85">
        <f t="shared" si="70"/>
        <v>432.80197393779355</v>
      </c>
      <c r="AL272" s="85">
        <f t="shared" si="70"/>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71">O272/$M273</f>
        <v>28.75</v>
      </c>
      <c r="P274" s="13">
        <f t="shared" si="71"/>
        <v>25.666666666666668</v>
      </c>
      <c r="Q274" s="13">
        <f t="shared" si="71"/>
        <v>29.083333333333332</v>
      </c>
      <c r="R274" s="13">
        <f t="shared" si="71"/>
        <v>29</v>
      </c>
      <c r="S274" s="13">
        <f t="shared" si="71"/>
        <v>29.132500000000004</v>
      </c>
      <c r="T274" s="13">
        <f t="shared" si="71"/>
        <v>33.039582175925922</v>
      </c>
      <c r="U274" s="13">
        <f t="shared" si="71"/>
        <v>34.26929933072045</v>
      </c>
      <c r="V274" s="13">
        <f t="shared" si="71"/>
        <v>33.405563302198125</v>
      </c>
      <c r="W274" s="13">
        <f t="shared" si="71"/>
        <v>32.312925581159426</v>
      </c>
      <c r="X274" s="13">
        <f t="shared" si="71"/>
        <v>26.913095077740952</v>
      </c>
      <c r="Y274" s="13">
        <f t="shared" si="71"/>
        <v>25.636804421560985</v>
      </c>
      <c r="Z274" s="13">
        <f t="shared" si="71"/>
        <v>26.128223139530828</v>
      </c>
      <c r="AA274" s="13">
        <f t="shared" si="71"/>
        <v>29.124493820386572</v>
      </c>
      <c r="AB274" s="13">
        <f t="shared" si="71"/>
        <v>32.999746674495306</v>
      </c>
      <c r="AC274" s="13">
        <f t="shared" si="71"/>
        <v>35.600174890634399</v>
      </c>
      <c r="AD274" s="13">
        <f t="shared" si="71"/>
        <v>33.90038451457513</v>
      </c>
      <c r="AE274" s="13">
        <f t="shared" si="71"/>
        <v>34.164288586312843</v>
      </c>
      <c r="AF274" s="13">
        <f t="shared" si="71"/>
        <v>36.639286623558213</v>
      </c>
      <c r="AG274" s="13">
        <f t="shared" si="71"/>
        <v>36.964328474697346</v>
      </c>
      <c r="AH274" s="13">
        <f t="shared" si="71"/>
        <v>37.151018284691737</v>
      </c>
      <c r="AI274" s="13">
        <f t="shared" si="71"/>
        <v>36.327395134205332</v>
      </c>
      <c r="AJ274" s="13">
        <f t="shared" si="71"/>
        <v>35.117480196658491</v>
      </c>
      <c r="AK274" s="13">
        <f t="shared" si="71"/>
        <v>36.066831161482796</v>
      </c>
      <c r="AL274" s="13">
        <f t="shared" si="71"/>
        <v>36.261101326389102</v>
      </c>
    </row>
    <row r="275" spans="2:38" x14ac:dyDescent="0.35">
      <c r="D275" s="17" t="s">
        <v>415</v>
      </c>
      <c r="K275" s="59" t="s">
        <v>375</v>
      </c>
      <c r="L275" s="60"/>
      <c r="O275" s="97">
        <f t="shared" ref="O275:AL275" si="72">O263</f>
        <v>2.7478260869565219</v>
      </c>
      <c r="P275" s="97">
        <f t="shared" si="72"/>
        <v>2.0259740259740258</v>
      </c>
      <c r="Q275" s="97">
        <f t="shared" si="72"/>
        <v>1.2034383954154728</v>
      </c>
      <c r="R275" s="97">
        <f t="shared" si="72"/>
        <v>1.2068965517241379</v>
      </c>
      <c r="S275" s="97">
        <f t="shared" si="72"/>
        <v>1.7960337650175398</v>
      </c>
      <c r="T275" s="97">
        <f t="shared" si="72"/>
        <v>1.7960337650175398</v>
      </c>
      <c r="U275" s="97">
        <f t="shared" si="72"/>
        <v>1.7960337650175398</v>
      </c>
      <c r="V275" s="97">
        <f t="shared" si="72"/>
        <v>1.7960337650175398</v>
      </c>
      <c r="W275" s="97">
        <f t="shared" si="72"/>
        <v>1.7960337650175398</v>
      </c>
      <c r="X275" s="97">
        <f t="shared" si="72"/>
        <v>1.7960337650175398</v>
      </c>
      <c r="Y275" s="97">
        <f t="shared" si="72"/>
        <v>1.7960337650175398</v>
      </c>
      <c r="Z275" s="97">
        <f t="shared" si="72"/>
        <v>1.7960337650175398</v>
      </c>
      <c r="AA275" s="97">
        <f t="shared" si="72"/>
        <v>1.7960337650175398</v>
      </c>
      <c r="AB275" s="97">
        <f t="shared" si="72"/>
        <v>1.7960337650175398</v>
      </c>
      <c r="AC275" s="97">
        <f t="shared" si="72"/>
        <v>1.7960337650175398</v>
      </c>
      <c r="AD275" s="97">
        <f t="shared" si="72"/>
        <v>1.7960337650175398</v>
      </c>
      <c r="AE275" s="97">
        <f t="shared" si="72"/>
        <v>1.7960337650175398</v>
      </c>
      <c r="AF275" s="97">
        <f t="shared" si="72"/>
        <v>1.7960337650175398</v>
      </c>
      <c r="AG275" s="97">
        <f t="shared" si="72"/>
        <v>1.7960337650175398</v>
      </c>
      <c r="AH275" s="97">
        <f t="shared" si="72"/>
        <v>1.7960337650175398</v>
      </c>
      <c r="AI275" s="97">
        <f t="shared" si="72"/>
        <v>1.7960337650175398</v>
      </c>
      <c r="AJ275" s="97">
        <f t="shared" si="72"/>
        <v>1.7960337650175398</v>
      </c>
      <c r="AK275" s="97">
        <f t="shared" si="72"/>
        <v>1.7960337650175398</v>
      </c>
      <c r="AL275" s="97">
        <f t="shared" si="72"/>
        <v>1.7960337650175398</v>
      </c>
    </row>
    <row r="276" spans="2:38" x14ac:dyDescent="0.35">
      <c r="D276" s="8" t="s">
        <v>423</v>
      </c>
      <c r="E276" s="9"/>
      <c r="F276" s="9"/>
      <c r="G276" s="9"/>
      <c r="H276" s="9"/>
      <c r="I276" s="9"/>
      <c r="J276" s="9"/>
      <c r="K276" s="61" t="str">
        <f>CurrencyUnit.In</f>
        <v>MMJPY</v>
      </c>
      <c r="L276" s="62"/>
      <c r="M276" s="9"/>
      <c r="N276" s="9"/>
      <c r="O276" s="77">
        <f t="shared" ref="O276:AL276" si="73">O274*O275</f>
        <v>79</v>
      </c>
      <c r="P276" s="13">
        <f t="shared" si="73"/>
        <v>52</v>
      </c>
      <c r="Q276" s="13">
        <f t="shared" si="73"/>
        <v>35</v>
      </c>
      <c r="R276" s="13">
        <f t="shared" si="73"/>
        <v>35</v>
      </c>
      <c r="S276" s="13">
        <f t="shared" si="73"/>
        <v>52.322953659373482</v>
      </c>
      <c r="T276" s="13">
        <f t="shared" si="73"/>
        <v>59.340205170034629</v>
      </c>
      <c r="U276" s="13">
        <f t="shared" si="73"/>
        <v>61.548818701466907</v>
      </c>
      <c r="V276" s="13">
        <f t="shared" si="73"/>
        <v>59.997519630178658</v>
      </c>
      <c r="W276" s="13">
        <f t="shared" si="73"/>
        <v>58.035105390261336</v>
      </c>
      <c r="X276" s="13">
        <f t="shared" si="73"/>
        <v>48.336827480750095</v>
      </c>
      <c r="Y276" s="13">
        <f t="shared" si="73"/>
        <v>46.044566368274488</v>
      </c>
      <c r="Z276" s="13">
        <f t="shared" si="73"/>
        <v>46.927170978509956</v>
      </c>
      <c r="AA276" s="13">
        <f t="shared" si="73"/>
        <v>52.308574290458964</v>
      </c>
      <c r="AB276" s="13">
        <f t="shared" si="73"/>
        <v>59.268659264418844</v>
      </c>
      <c r="AC276" s="13">
        <f t="shared" si="73"/>
        <v>63.939116144108979</v>
      </c>
      <c r="AD276" s="13">
        <f t="shared" si="73"/>
        <v>60.886235235254674</v>
      </c>
      <c r="AE276" s="13">
        <f t="shared" si="73"/>
        <v>61.360215858821213</v>
      </c>
      <c r="AF276" s="13">
        <f t="shared" si="73"/>
        <v>65.805395902066039</v>
      </c>
      <c r="AG276" s="13">
        <f t="shared" si="73"/>
        <v>66.389182041755731</v>
      </c>
      <c r="AH276" s="13">
        <f t="shared" si="73"/>
        <v>66.724483244090365</v>
      </c>
      <c r="AI276" s="13">
        <f t="shared" si="73"/>
        <v>65.245228256166655</v>
      </c>
      <c r="AJ276" s="13">
        <f t="shared" si="73"/>
        <v>63.07218017553344</v>
      </c>
      <c r="AK276" s="13">
        <f t="shared" si="73"/>
        <v>64.777246563209872</v>
      </c>
      <c r="AL276" s="13">
        <f t="shared" si="73"/>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74">O$113</f>
        <v>140.30504909429496</v>
      </c>
      <c r="P280" s="85">
        <f t="shared" si="74"/>
        <v>126.72669217157299</v>
      </c>
      <c r="Q280" s="85">
        <f t="shared" si="74"/>
        <v>178.87671471467183</v>
      </c>
      <c r="R280" s="85">
        <f t="shared" si="74"/>
        <v>210.28787279357041</v>
      </c>
      <c r="S280" s="85">
        <f t="shared" si="74"/>
        <v>353.76576779666357</v>
      </c>
      <c r="T280" s="85">
        <f t="shared" si="74"/>
        <v>376.24999085435405</v>
      </c>
      <c r="U280" s="85">
        <f t="shared" si="74"/>
        <v>324.07584615691172</v>
      </c>
      <c r="V280" s="85">
        <f t="shared" si="74"/>
        <v>442.08484868595821</v>
      </c>
      <c r="W280" s="85">
        <f t="shared" si="74"/>
        <v>96.516984975392546</v>
      </c>
      <c r="X280" s="85">
        <f t="shared" si="74"/>
        <v>71.437472606222499</v>
      </c>
      <c r="Y280" s="85">
        <f t="shared" si="74"/>
        <v>96.20692464450083</v>
      </c>
      <c r="Z280" s="85">
        <f t="shared" si="74"/>
        <v>206.56833134618336</v>
      </c>
      <c r="AA280" s="85">
        <f t="shared" si="74"/>
        <v>340.07336413157742</v>
      </c>
      <c r="AB280" s="85">
        <f t="shared" si="74"/>
        <v>423.55785808460848</v>
      </c>
      <c r="AC280" s="85">
        <f t="shared" si="74"/>
        <v>353.77193170569768</v>
      </c>
      <c r="AD280" s="85">
        <f t="shared" si="74"/>
        <v>371.99458981867775</v>
      </c>
      <c r="AE280" s="85">
        <f t="shared" si="74"/>
        <v>463.93318113157562</v>
      </c>
      <c r="AF280" s="85">
        <f t="shared" si="74"/>
        <v>468.79665110477913</v>
      </c>
      <c r="AG280" s="85">
        <f t="shared" si="74"/>
        <v>476.52476697812347</v>
      </c>
      <c r="AH280" s="85">
        <f t="shared" si="74"/>
        <v>447.68792796715479</v>
      </c>
      <c r="AI280" s="85">
        <f t="shared" si="74"/>
        <v>408.4202990928332</v>
      </c>
      <c r="AJ280" s="85">
        <f t="shared" si="74"/>
        <v>449.07597496292192</v>
      </c>
      <c r="AK280" s="85">
        <f t="shared" si="74"/>
        <v>452.72594271708869</v>
      </c>
      <c r="AL280" s="85">
        <f t="shared" si="74"/>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75">N280/$M281</f>
        <v>0</v>
      </c>
      <c r="P282" s="124">
        <f t="shared" si="75"/>
        <v>70.152524547147479</v>
      </c>
      <c r="Q282" s="124">
        <f t="shared" si="75"/>
        <v>63.363346085786496</v>
      </c>
      <c r="R282" s="124">
        <f t="shared" si="75"/>
        <v>89.438357357335917</v>
      </c>
      <c r="S282" s="124">
        <f t="shared" si="75"/>
        <v>105.14393639678521</v>
      </c>
      <c r="T282" s="124">
        <f t="shared" si="75"/>
        <v>176.88288389833178</v>
      </c>
      <c r="U282" s="124">
        <f t="shared" si="75"/>
        <v>188.12499542717703</v>
      </c>
      <c r="V282" s="124">
        <f t="shared" si="75"/>
        <v>162.03792307845586</v>
      </c>
      <c r="W282" s="124">
        <f t="shared" si="75"/>
        <v>221.0424243429791</v>
      </c>
      <c r="X282" s="124">
        <f t="shared" si="75"/>
        <v>48.258492487696273</v>
      </c>
      <c r="Y282" s="124">
        <f t="shared" si="75"/>
        <v>35.71873630311125</v>
      </c>
      <c r="Z282" s="124">
        <f t="shared" si="75"/>
        <v>48.103462322250415</v>
      </c>
      <c r="AA282" s="124">
        <f t="shared" si="75"/>
        <v>103.28416567309168</v>
      </c>
      <c r="AB282" s="124">
        <f t="shared" si="75"/>
        <v>170.03668206578871</v>
      </c>
      <c r="AC282" s="124">
        <f t="shared" si="75"/>
        <v>211.77892904230424</v>
      </c>
      <c r="AD282" s="124">
        <f t="shared" si="75"/>
        <v>176.88596585284884</v>
      </c>
      <c r="AE282" s="124">
        <f t="shared" si="75"/>
        <v>185.99729490933888</v>
      </c>
      <c r="AF282" s="124">
        <f t="shared" si="75"/>
        <v>231.96659056578781</v>
      </c>
      <c r="AG282" s="124">
        <f t="shared" si="75"/>
        <v>234.39832555238957</v>
      </c>
      <c r="AH282" s="124">
        <f t="shared" si="75"/>
        <v>238.26238348906173</v>
      </c>
      <c r="AI282" s="124">
        <f t="shared" si="75"/>
        <v>223.8439639835774</v>
      </c>
      <c r="AJ282" s="124">
        <f t="shared" si="75"/>
        <v>204.2101495464166</v>
      </c>
      <c r="AK282" s="124">
        <f t="shared" si="75"/>
        <v>224.53798748146096</v>
      </c>
      <c r="AL282" s="124">
        <f t="shared" si="75"/>
        <v>226.36297135854434</v>
      </c>
    </row>
    <row r="283" spans="2:38" x14ac:dyDescent="0.35">
      <c r="D283" s="17" t="s">
        <v>430</v>
      </c>
      <c r="K283" s="59" t="str">
        <f>CurrencyUnit.In</f>
        <v>MMJPY</v>
      </c>
      <c r="L283" s="60">
        <f xml:space="preserve"> SUM(O283:AL283)</f>
        <v>4101.7748747288597</v>
      </c>
      <c r="N283" s="94">
        <v>0</v>
      </c>
      <c r="O283" s="85">
        <f t="shared" ref="O283:AL283" si="76">O280-O282</f>
        <v>140.30504909429496</v>
      </c>
      <c r="P283" s="85">
        <f t="shared" si="76"/>
        <v>56.574167624425513</v>
      </c>
      <c r="Q283" s="85">
        <f t="shared" si="76"/>
        <v>115.51336862888533</v>
      </c>
      <c r="R283" s="85">
        <f t="shared" si="76"/>
        <v>120.8495154362345</v>
      </c>
      <c r="S283" s="85">
        <f t="shared" si="76"/>
        <v>248.62183139987837</v>
      </c>
      <c r="T283" s="85">
        <f t="shared" si="76"/>
        <v>199.36710695602227</v>
      </c>
      <c r="U283" s="85">
        <f t="shared" si="76"/>
        <v>135.9508507297347</v>
      </c>
      <c r="V283" s="85">
        <f t="shared" si="76"/>
        <v>280.04692560750232</v>
      </c>
      <c r="W283" s="85">
        <f t="shared" si="76"/>
        <v>-124.52543936758656</v>
      </c>
      <c r="X283" s="85">
        <f t="shared" si="76"/>
        <v>23.178980118526226</v>
      </c>
      <c r="Y283" s="85">
        <f t="shared" si="76"/>
        <v>60.488188341389581</v>
      </c>
      <c r="Z283" s="85">
        <f t="shared" si="76"/>
        <v>158.46486902393295</v>
      </c>
      <c r="AA283" s="85">
        <f t="shared" si="76"/>
        <v>236.78919845848574</v>
      </c>
      <c r="AB283" s="85">
        <f t="shared" si="76"/>
        <v>253.52117601881977</v>
      </c>
      <c r="AC283" s="85">
        <f t="shared" si="76"/>
        <v>141.99300266339344</v>
      </c>
      <c r="AD283" s="85">
        <f t="shared" si="76"/>
        <v>195.10862396582891</v>
      </c>
      <c r="AE283" s="85">
        <f t="shared" si="76"/>
        <v>277.93588622223672</v>
      </c>
      <c r="AF283" s="85">
        <f t="shared" si="76"/>
        <v>236.83006053899132</v>
      </c>
      <c r="AG283" s="85">
        <f t="shared" si="76"/>
        <v>242.1264414257339</v>
      </c>
      <c r="AH283" s="85">
        <f t="shared" si="76"/>
        <v>209.42554447809306</v>
      </c>
      <c r="AI283" s="85">
        <f t="shared" si="76"/>
        <v>184.57633510925581</v>
      </c>
      <c r="AJ283" s="85">
        <f t="shared" si="76"/>
        <v>244.86582541650532</v>
      </c>
      <c r="AK283" s="85">
        <f t="shared" si="76"/>
        <v>228.18795523562773</v>
      </c>
      <c r="AL283" s="85">
        <f t="shared" si="76"/>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7">O282+N283</f>
        <v>0</v>
      </c>
      <c r="P284" s="124">
        <f t="shared" si="77"/>
        <v>210.45757364144242</v>
      </c>
      <c r="Q284" s="124">
        <f t="shared" si="77"/>
        <v>119.93751371021202</v>
      </c>
      <c r="R284" s="124">
        <f t="shared" si="77"/>
        <v>204.95172598622125</v>
      </c>
      <c r="S284" s="124">
        <f t="shared" si="77"/>
        <v>225.99345183301972</v>
      </c>
      <c r="T284" s="124">
        <f t="shared" si="77"/>
        <v>425.50471529821016</v>
      </c>
      <c r="U284" s="124">
        <f t="shared" si="77"/>
        <v>387.49210238319927</v>
      </c>
      <c r="V284" s="124">
        <f t="shared" si="77"/>
        <v>297.98877380819056</v>
      </c>
      <c r="W284" s="124">
        <f t="shared" si="77"/>
        <v>501.08934995048139</v>
      </c>
      <c r="X284" s="124">
        <f t="shared" si="77"/>
        <v>-76.266946879890284</v>
      </c>
      <c r="Y284" s="124">
        <f t="shared" si="77"/>
        <v>58.897716421637476</v>
      </c>
      <c r="Z284" s="124">
        <f t="shared" si="77"/>
        <v>108.59165066364</v>
      </c>
      <c r="AA284" s="124">
        <f t="shared" si="77"/>
        <v>261.74903469702463</v>
      </c>
      <c r="AB284" s="124">
        <f t="shared" si="77"/>
        <v>406.82588052427445</v>
      </c>
      <c r="AC284" s="124">
        <f t="shared" si="77"/>
        <v>465.30010506112399</v>
      </c>
      <c r="AD284" s="124">
        <f t="shared" si="77"/>
        <v>318.87896851624225</v>
      </c>
      <c r="AE284" s="124">
        <f t="shared" si="77"/>
        <v>381.10591887516779</v>
      </c>
      <c r="AF284" s="124">
        <f t="shared" si="77"/>
        <v>509.9024767880245</v>
      </c>
      <c r="AG284" s="124">
        <f t="shared" si="77"/>
        <v>471.22838609138091</v>
      </c>
      <c r="AH284" s="124">
        <f t="shared" si="77"/>
        <v>480.38882491479563</v>
      </c>
      <c r="AI284" s="124">
        <f t="shared" si="77"/>
        <v>433.26950846167045</v>
      </c>
      <c r="AJ284" s="124">
        <f t="shared" si="77"/>
        <v>388.78648465567244</v>
      </c>
      <c r="AK284" s="124">
        <f t="shared" si="77"/>
        <v>469.4038128979663</v>
      </c>
      <c r="AL284" s="124">
        <f t="shared" si="77"/>
        <v>454.5509265941721</v>
      </c>
    </row>
    <row r="286" spans="2:38" x14ac:dyDescent="0.35">
      <c r="C286" s="16" t="s">
        <v>427</v>
      </c>
    </row>
    <row r="287" spans="2:38" x14ac:dyDescent="0.35">
      <c r="D287" s="17" t="s">
        <v>393</v>
      </c>
      <c r="K287" s="59" t="str">
        <f>CurrencyUnit.In</f>
        <v>MMJPY</v>
      </c>
      <c r="L287" s="60"/>
      <c r="O287" s="85">
        <f t="shared" ref="O287:AL287" si="78">N290</f>
        <v>0</v>
      </c>
      <c r="P287" s="85">
        <f t="shared" si="78"/>
        <v>247</v>
      </c>
      <c r="Q287" s="85">
        <f t="shared" si="78"/>
        <v>233</v>
      </c>
      <c r="R287" s="85">
        <f t="shared" si="78"/>
        <v>290</v>
      </c>
      <c r="S287" s="85">
        <f t="shared" si="78"/>
        <v>298</v>
      </c>
      <c r="T287" s="85">
        <f t="shared" si="78"/>
        <v>425.77231596364385</v>
      </c>
      <c r="U287" s="85">
        <f t="shared" si="78"/>
        <v>376.51759151978774</v>
      </c>
      <c r="V287" s="85">
        <f t="shared" si="78"/>
        <v>313.10133529350026</v>
      </c>
      <c r="W287" s="85">
        <f t="shared" si="78"/>
        <v>457.19741017126796</v>
      </c>
      <c r="X287" s="85">
        <f t="shared" si="78"/>
        <v>52.625045196179144</v>
      </c>
      <c r="Y287" s="85">
        <f t="shared" si="78"/>
        <v>200.32946468229193</v>
      </c>
      <c r="Z287" s="85">
        <f t="shared" si="78"/>
        <v>237.63867290515526</v>
      </c>
      <c r="AA287" s="85">
        <f t="shared" si="78"/>
        <v>335.61535358769862</v>
      </c>
      <c r="AB287" s="85">
        <f t="shared" si="78"/>
        <v>413.93968302225142</v>
      </c>
      <c r="AC287" s="85">
        <f t="shared" si="78"/>
        <v>430.67166058258545</v>
      </c>
      <c r="AD287" s="85">
        <f t="shared" si="78"/>
        <v>319.14348722715908</v>
      </c>
      <c r="AE287" s="85">
        <f t="shared" si="78"/>
        <v>372.25910852959453</v>
      </c>
      <c r="AF287" s="85">
        <f t="shared" si="78"/>
        <v>455.08637078600242</v>
      </c>
      <c r="AG287" s="85">
        <f t="shared" si="78"/>
        <v>413.98054510275699</v>
      </c>
      <c r="AH287" s="85">
        <f t="shared" si="78"/>
        <v>419.27692598949955</v>
      </c>
      <c r="AI287" s="85">
        <f t="shared" si="78"/>
        <v>386.5760290418587</v>
      </c>
      <c r="AJ287" s="85">
        <f t="shared" si="78"/>
        <v>361.72681967302145</v>
      </c>
      <c r="AK287" s="85">
        <f t="shared" si="78"/>
        <v>422.01630998027099</v>
      </c>
      <c r="AL287" s="85">
        <f t="shared" si="78"/>
        <v>405.33843979939331</v>
      </c>
    </row>
    <row r="288" spans="2:38" x14ac:dyDescent="0.35">
      <c r="D288" s="17" t="s">
        <v>217</v>
      </c>
      <c r="K288" s="59" t="str">
        <f>CurrencyUnit.In</f>
        <v>MMJPY</v>
      </c>
      <c r="L288" s="60">
        <f xml:space="preserve"> SUM(O288:AL288)</f>
        <v>7741.607366496527</v>
      </c>
      <c r="O288" s="85">
        <f t="shared" ref="O288:AL288" si="79">O$113</f>
        <v>140.30504909429496</v>
      </c>
      <c r="P288" s="85">
        <f t="shared" si="79"/>
        <v>126.72669217157299</v>
      </c>
      <c r="Q288" s="85">
        <f t="shared" si="79"/>
        <v>178.87671471467183</v>
      </c>
      <c r="R288" s="85">
        <f t="shared" si="79"/>
        <v>210.28787279357041</v>
      </c>
      <c r="S288" s="85">
        <f t="shared" si="79"/>
        <v>353.76576779666357</v>
      </c>
      <c r="T288" s="85">
        <f t="shared" si="79"/>
        <v>376.24999085435405</v>
      </c>
      <c r="U288" s="85">
        <f t="shared" si="79"/>
        <v>324.07584615691172</v>
      </c>
      <c r="V288" s="85">
        <f t="shared" si="79"/>
        <v>442.08484868595821</v>
      </c>
      <c r="W288" s="85">
        <f t="shared" si="79"/>
        <v>96.516984975392546</v>
      </c>
      <c r="X288" s="85">
        <f t="shared" si="79"/>
        <v>71.437472606222499</v>
      </c>
      <c r="Y288" s="85">
        <f t="shared" si="79"/>
        <v>96.20692464450083</v>
      </c>
      <c r="Z288" s="85">
        <f t="shared" si="79"/>
        <v>206.56833134618336</v>
      </c>
      <c r="AA288" s="85">
        <f t="shared" si="79"/>
        <v>340.07336413157742</v>
      </c>
      <c r="AB288" s="85">
        <f t="shared" si="79"/>
        <v>423.55785808460848</v>
      </c>
      <c r="AC288" s="85">
        <f t="shared" si="79"/>
        <v>353.77193170569768</v>
      </c>
      <c r="AD288" s="85">
        <f t="shared" si="79"/>
        <v>371.99458981867775</v>
      </c>
      <c r="AE288" s="85">
        <f t="shared" si="79"/>
        <v>463.93318113157562</v>
      </c>
      <c r="AF288" s="85">
        <f t="shared" si="79"/>
        <v>468.79665110477913</v>
      </c>
      <c r="AG288" s="85">
        <f t="shared" si="79"/>
        <v>476.52476697812347</v>
      </c>
      <c r="AH288" s="85">
        <f t="shared" si="79"/>
        <v>447.68792796715479</v>
      </c>
      <c r="AI288" s="85">
        <f t="shared" si="79"/>
        <v>408.4202990928332</v>
      </c>
      <c r="AJ288" s="85">
        <f t="shared" si="79"/>
        <v>449.07597496292192</v>
      </c>
      <c r="AK288" s="85">
        <f t="shared" si="79"/>
        <v>452.72594271708869</v>
      </c>
      <c r="AL288" s="85">
        <f t="shared" si="79"/>
        <v>461.94238296119215</v>
      </c>
    </row>
    <row r="289" spans="2:38" x14ac:dyDescent="0.35">
      <c r="D289" s="17" t="s">
        <v>428</v>
      </c>
      <c r="K289" s="59" t="str">
        <f>CurrencyUnit.In</f>
        <v>MMJPY</v>
      </c>
      <c r="L289" s="60">
        <f xml:space="preserve"> SUM(O289:AL289)</f>
        <v>-7506.0279548938797</v>
      </c>
      <c r="O289" s="85">
        <f t="shared" ref="O289:AL289" si="80">0-O284</f>
        <v>0</v>
      </c>
      <c r="P289" s="85">
        <f t="shared" si="80"/>
        <v>-210.45757364144242</v>
      </c>
      <c r="Q289" s="85">
        <f t="shared" si="80"/>
        <v>-119.93751371021202</v>
      </c>
      <c r="R289" s="85">
        <f t="shared" si="80"/>
        <v>-204.95172598622125</v>
      </c>
      <c r="S289" s="85">
        <f t="shared" si="80"/>
        <v>-225.99345183301972</v>
      </c>
      <c r="T289" s="85">
        <f t="shared" si="80"/>
        <v>-425.50471529821016</v>
      </c>
      <c r="U289" s="85">
        <f t="shared" si="80"/>
        <v>-387.49210238319927</v>
      </c>
      <c r="V289" s="85">
        <f t="shared" si="80"/>
        <v>-297.98877380819056</v>
      </c>
      <c r="W289" s="85">
        <f t="shared" si="80"/>
        <v>-501.08934995048139</v>
      </c>
      <c r="X289" s="85">
        <f t="shared" si="80"/>
        <v>76.266946879890284</v>
      </c>
      <c r="Y289" s="85">
        <f t="shared" si="80"/>
        <v>-58.897716421637476</v>
      </c>
      <c r="Z289" s="85">
        <f t="shared" si="80"/>
        <v>-108.59165066364</v>
      </c>
      <c r="AA289" s="85">
        <f t="shared" si="80"/>
        <v>-261.74903469702463</v>
      </c>
      <c r="AB289" s="85">
        <f t="shared" si="80"/>
        <v>-406.82588052427445</v>
      </c>
      <c r="AC289" s="85">
        <f t="shared" si="80"/>
        <v>-465.30010506112399</v>
      </c>
      <c r="AD289" s="85">
        <f t="shared" si="80"/>
        <v>-318.87896851624225</v>
      </c>
      <c r="AE289" s="85">
        <f t="shared" si="80"/>
        <v>-381.10591887516779</v>
      </c>
      <c r="AF289" s="85">
        <f t="shared" si="80"/>
        <v>-509.9024767880245</v>
      </c>
      <c r="AG289" s="85">
        <f t="shared" si="80"/>
        <v>-471.22838609138091</v>
      </c>
      <c r="AH289" s="85">
        <f t="shared" si="80"/>
        <v>-480.38882491479563</v>
      </c>
      <c r="AI289" s="85">
        <f t="shared" si="80"/>
        <v>-433.26950846167045</v>
      </c>
      <c r="AJ289" s="85">
        <f t="shared" si="80"/>
        <v>-388.78648465567244</v>
      </c>
      <c r="AK289" s="85">
        <f t="shared" si="80"/>
        <v>-469.4038128979663</v>
      </c>
      <c r="AL289" s="85">
        <f t="shared" si="80"/>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81">SUM(S287:S289)</f>
        <v>425.77231596364385</v>
      </c>
      <c r="T290" s="77">
        <f t="shared" si="81"/>
        <v>376.51759151978774</v>
      </c>
      <c r="U290" s="77">
        <f t="shared" si="81"/>
        <v>313.10133529350026</v>
      </c>
      <c r="V290" s="77">
        <f t="shared" si="81"/>
        <v>457.19741017126796</v>
      </c>
      <c r="W290" s="77">
        <f t="shared" si="81"/>
        <v>52.625045196179144</v>
      </c>
      <c r="X290" s="77">
        <f t="shared" si="81"/>
        <v>200.32946468229193</v>
      </c>
      <c r="Y290" s="77">
        <f t="shared" si="81"/>
        <v>237.63867290515526</v>
      </c>
      <c r="Z290" s="77">
        <f t="shared" si="81"/>
        <v>335.61535358769862</v>
      </c>
      <c r="AA290" s="77">
        <f t="shared" si="81"/>
        <v>413.93968302225142</v>
      </c>
      <c r="AB290" s="77">
        <f t="shared" si="81"/>
        <v>430.67166058258545</v>
      </c>
      <c r="AC290" s="77">
        <f t="shared" si="81"/>
        <v>319.14348722715908</v>
      </c>
      <c r="AD290" s="77">
        <f t="shared" si="81"/>
        <v>372.25910852959453</v>
      </c>
      <c r="AE290" s="77">
        <f t="shared" si="81"/>
        <v>455.08637078600242</v>
      </c>
      <c r="AF290" s="77">
        <f t="shared" si="81"/>
        <v>413.98054510275699</v>
      </c>
      <c r="AG290" s="77">
        <f t="shared" si="81"/>
        <v>419.27692598949955</v>
      </c>
      <c r="AH290" s="77">
        <f t="shared" si="81"/>
        <v>386.5760290418587</v>
      </c>
      <c r="AI290" s="77">
        <f t="shared" si="81"/>
        <v>361.72681967302145</v>
      </c>
      <c r="AJ290" s="77">
        <f t="shared" si="81"/>
        <v>422.01630998027099</v>
      </c>
      <c r="AK290" s="77">
        <f t="shared" si="81"/>
        <v>405.33843979939331</v>
      </c>
      <c r="AL290" s="77">
        <f t="shared" si="81"/>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Data'!M226</f>
        <v>750</v>
      </c>
      <c r="O294" s="81"/>
    </row>
    <row r="295" spans="2:38" x14ac:dyDescent="0.35">
      <c r="D295" s="17" t="s">
        <v>312</v>
      </c>
      <c r="K295" s="59" t="s">
        <v>246</v>
      </c>
      <c r="M295" s="101">
        <f>'Actual Data'!M227</f>
        <v>2.5000000000000001E-2</v>
      </c>
    </row>
    <row r="296" spans="2:38" x14ac:dyDescent="0.35">
      <c r="D296" s="17" t="s">
        <v>313</v>
      </c>
      <c r="K296" s="59" t="s">
        <v>26</v>
      </c>
      <c r="M296" s="102">
        <f>'Actual Data'!M228</f>
        <v>41365</v>
      </c>
    </row>
    <row r="297" spans="2:38" x14ac:dyDescent="0.35">
      <c r="D297" s="17" t="s">
        <v>314</v>
      </c>
      <c r="K297" s="59" t="s">
        <v>63</v>
      </c>
      <c r="M297" s="100">
        <f>'Actual Data'!M229</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82">0-IF(O300=0,0,PPMT($M295,O300,$M297,$M294,0))</f>
        <v>33.21853722095323</v>
      </c>
      <c r="P301" s="81">
        <f t="shared" si="82"/>
        <v>34.049000651477058</v>
      </c>
      <c r="Q301" s="81">
        <f t="shared" si="82"/>
        <v>34.900225667763991</v>
      </c>
      <c r="R301" s="81">
        <f t="shared" si="82"/>
        <v>35.772731309458088</v>
      </c>
      <c r="S301" s="81">
        <f t="shared" si="82"/>
        <v>36.667049592194537</v>
      </c>
      <c r="T301" s="81">
        <f t="shared" si="82"/>
        <v>37.583725831999409</v>
      </c>
      <c r="U301" s="81">
        <f t="shared" si="82"/>
        <v>38.523318977799391</v>
      </c>
      <c r="V301" s="81">
        <f t="shared" si="82"/>
        <v>39.486401952244378</v>
      </c>
      <c r="W301" s="81">
        <f t="shared" si="82"/>
        <v>40.473562001050482</v>
      </c>
      <c r="X301" s="81">
        <f t="shared" si="82"/>
        <v>41.485401051076749</v>
      </c>
      <c r="Y301" s="81">
        <f t="shared" si="82"/>
        <v>42.522536077353664</v>
      </c>
      <c r="Z301" s="81">
        <f t="shared" si="82"/>
        <v>43.585599479287509</v>
      </c>
      <c r="AA301" s="81">
        <f t="shared" si="82"/>
        <v>44.675239466269701</v>
      </c>
      <c r="AB301" s="81">
        <f t="shared" si="82"/>
        <v>45.79212045292644</v>
      </c>
      <c r="AC301" s="81">
        <f t="shared" si="82"/>
        <v>46.936923464249595</v>
      </c>
      <c r="AD301" s="81">
        <f t="shared" si="82"/>
        <v>0</v>
      </c>
      <c r="AE301" s="81">
        <f t="shared" si="82"/>
        <v>0</v>
      </c>
      <c r="AF301" s="81">
        <f t="shared" si="82"/>
        <v>0</v>
      </c>
      <c r="AG301" s="81">
        <f t="shared" si="82"/>
        <v>0</v>
      </c>
      <c r="AH301" s="81">
        <f t="shared" si="82"/>
        <v>0</v>
      </c>
      <c r="AI301" s="81">
        <f t="shared" si="82"/>
        <v>0</v>
      </c>
      <c r="AJ301" s="81">
        <f t="shared" si="82"/>
        <v>0</v>
      </c>
      <c r="AK301" s="81">
        <f t="shared" si="82"/>
        <v>0</v>
      </c>
      <c r="AL301" s="81">
        <f t="shared" si="82"/>
        <v>0</v>
      </c>
    </row>
    <row r="302" spans="2:38" x14ac:dyDescent="0.35">
      <c r="D302" s="17" t="s">
        <v>214</v>
      </c>
      <c r="K302" s="59" t="str">
        <f>CurrencyUnit.In</f>
        <v>MMJPY</v>
      </c>
      <c r="L302" s="60">
        <f xml:space="preserve"> SUM(O302:AL302)</f>
        <v>125.98282506673335</v>
      </c>
      <c r="O302" s="81">
        <f t="shared" ref="O302:AL302" si="83">0-IF(O300=0,0,IPMT($M295,O300,$M297,$M294,0))</f>
        <v>14.891809329902609</v>
      </c>
      <c r="P302" s="81">
        <f t="shared" si="83"/>
        <v>14.061345899378777</v>
      </c>
      <c r="Q302" s="81">
        <f t="shared" si="83"/>
        <v>13.210120883091847</v>
      </c>
      <c r="R302" s="81">
        <f t="shared" si="83"/>
        <v>12.337615241397749</v>
      </c>
      <c r="S302" s="81">
        <f t="shared" si="83"/>
        <v>11.4432969586613</v>
      </c>
      <c r="T302" s="81">
        <f t="shared" si="83"/>
        <v>10.526620718856435</v>
      </c>
      <c r="U302" s="81">
        <f t="shared" si="83"/>
        <v>9.5870275730564494</v>
      </c>
      <c r="V302" s="81">
        <f t="shared" si="83"/>
        <v>8.6239445986114642</v>
      </c>
      <c r="W302" s="81">
        <f t="shared" si="83"/>
        <v>7.6367845498053546</v>
      </c>
      <c r="X302" s="81">
        <f t="shared" si="83"/>
        <v>6.6249454997790922</v>
      </c>
      <c r="Y302" s="81">
        <f t="shared" si="83"/>
        <v>5.5878104735021736</v>
      </c>
      <c r="Z302" s="81">
        <f t="shared" si="83"/>
        <v>4.5247470715683313</v>
      </c>
      <c r="AA302" s="81">
        <f t="shared" si="83"/>
        <v>3.4351070845861447</v>
      </c>
      <c r="AB302" s="81">
        <f t="shared" si="83"/>
        <v>2.3182260979294016</v>
      </c>
      <c r="AC302" s="81">
        <f t="shared" si="83"/>
        <v>1.1734230866062401</v>
      </c>
      <c r="AD302" s="81">
        <f t="shared" si="83"/>
        <v>0</v>
      </c>
      <c r="AE302" s="81">
        <f t="shared" si="83"/>
        <v>0</v>
      </c>
      <c r="AF302" s="81">
        <f t="shared" si="83"/>
        <v>0</v>
      </c>
      <c r="AG302" s="81">
        <f t="shared" si="83"/>
        <v>0</v>
      </c>
      <c r="AH302" s="81">
        <f t="shared" si="83"/>
        <v>0</v>
      </c>
      <c r="AI302" s="81">
        <f t="shared" si="83"/>
        <v>0</v>
      </c>
      <c r="AJ302" s="81">
        <f t="shared" si="83"/>
        <v>0</v>
      </c>
      <c r="AK302" s="81">
        <f t="shared" si="83"/>
        <v>0</v>
      </c>
      <c r="AL302" s="81">
        <f t="shared" si="83"/>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84">SUM(O301:O302)</f>
        <v>48.110346550855837</v>
      </c>
      <c r="P303" s="13">
        <f t="shared" si="84"/>
        <v>48.110346550855837</v>
      </c>
      <c r="Q303" s="13">
        <f t="shared" si="84"/>
        <v>48.110346550855837</v>
      </c>
      <c r="R303" s="13">
        <f t="shared" si="84"/>
        <v>48.110346550855837</v>
      </c>
      <c r="S303" s="13">
        <f t="shared" si="84"/>
        <v>48.110346550855837</v>
      </c>
      <c r="T303" s="13">
        <f t="shared" si="84"/>
        <v>48.110346550855844</v>
      </c>
      <c r="U303" s="13">
        <f t="shared" si="84"/>
        <v>48.110346550855837</v>
      </c>
      <c r="V303" s="13">
        <f t="shared" si="84"/>
        <v>48.110346550855844</v>
      </c>
      <c r="W303" s="13">
        <f t="shared" si="84"/>
        <v>48.110346550855837</v>
      </c>
      <c r="X303" s="13">
        <f t="shared" si="84"/>
        <v>48.110346550855844</v>
      </c>
      <c r="Y303" s="13">
        <f t="shared" si="84"/>
        <v>48.110346550855837</v>
      </c>
      <c r="Z303" s="13">
        <f t="shared" si="84"/>
        <v>48.110346550855837</v>
      </c>
      <c r="AA303" s="13">
        <f t="shared" si="84"/>
        <v>48.110346550855844</v>
      </c>
      <c r="AB303" s="13">
        <f t="shared" si="84"/>
        <v>48.110346550855844</v>
      </c>
      <c r="AC303" s="13">
        <f t="shared" si="84"/>
        <v>48.110346550855837</v>
      </c>
      <c r="AD303" s="13">
        <f t="shared" si="84"/>
        <v>0</v>
      </c>
      <c r="AE303" s="13">
        <f t="shared" si="84"/>
        <v>0</v>
      </c>
      <c r="AF303" s="13">
        <f t="shared" si="84"/>
        <v>0</v>
      </c>
      <c r="AG303" s="13">
        <f t="shared" si="84"/>
        <v>0</v>
      </c>
      <c r="AH303" s="13">
        <f t="shared" si="84"/>
        <v>0</v>
      </c>
      <c r="AI303" s="13">
        <f t="shared" si="84"/>
        <v>0</v>
      </c>
      <c r="AJ303" s="13">
        <f t="shared" si="84"/>
        <v>0</v>
      </c>
      <c r="AK303" s="13">
        <f t="shared" si="84"/>
        <v>0</v>
      </c>
      <c r="AL303" s="13">
        <f t="shared" si="84"/>
        <v>0</v>
      </c>
    </row>
    <row r="305" spans="2:38" x14ac:dyDescent="0.35">
      <c r="C305" s="16" t="s">
        <v>367</v>
      </c>
    </row>
    <row r="306" spans="2:38" x14ac:dyDescent="0.35">
      <c r="D306" s="17" t="s">
        <v>393</v>
      </c>
      <c r="K306" s="59" t="str">
        <f>CurrencyUnit.In</f>
        <v>MMJPY</v>
      </c>
      <c r="L306" s="60"/>
      <c r="O306" s="85">
        <f t="shared" ref="O306:AL306" si="85">N309</f>
        <v>595.67237319610422</v>
      </c>
      <c r="P306" s="85">
        <f t="shared" si="85"/>
        <v>562.45383597515104</v>
      </c>
      <c r="Q306" s="85">
        <f t="shared" si="85"/>
        <v>528.40483532367398</v>
      </c>
      <c r="R306" s="85">
        <f t="shared" si="85"/>
        <v>493.50460965590997</v>
      </c>
      <c r="S306" s="85">
        <f t="shared" si="85"/>
        <v>457.73187834645188</v>
      </c>
      <c r="T306" s="85">
        <f t="shared" si="85"/>
        <v>421.06482875425735</v>
      </c>
      <c r="U306" s="85">
        <f t="shared" si="85"/>
        <v>383.48110292225795</v>
      </c>
      <c r="V306" s="85">
        <f t="shared" si="85"/>
        <v>344.95778394445858</v>
      </c>
      <c r="W306" s="85">
        <f t="shared" si="85"/>
        <v>305.47138199221422</v>
      </c>
      <c r="X306" s="85">
        <f t="shared" si="85"/>
        <v>264.99781999116374</v>
      </c>
      <c r="Y306" s="85">
        <f t="shared" si="85"/>
        <v>223.512418940087</v>
      </c>
      <c r="Z306" s="85">
        <f t="shared" si="85"/>
        <v>180.98988286273334</v>
      </c>
      <c r="AA306" s="85">
        <f t="shared" si="85"/>
        <v>137.40428338344583</v>
      </c>
      <c r="AB306" s="85">
        <f t="shared" si="85"/>
        <v>92.729043917176128</v>
      </c>
      <c r="AC306" s="85">
        <f t="shared" si="85"/>
        <v>46.936923464249688</v>
      </c>
      <c r="AD306" s="85">
        <f t="shared" si="85"/>
        <v>9.2370555648813024E-14</v>
      </c>
      <c r="AE306" s="85">
        <f t="shared" si="85"/>
        <v>9.2370555648813024E-14</v>
      </c>
      <c r="AF306" s="85">
        <f t="shared" si="85"/>
        <v>9.2370555648813024E-14</v>
      </c>
      <c r="AG306" s="85">
        <f t="shared" si="85"/>
        <v>9.2370555648813024E-14</v>
      </c>
      <c r="AH306" s="85">
        <f t="shared" si="85"/>
        <v>9.2370555648813024E-14</v>
      </c>
      <c r="AI306" s="85">
        <f t="shared" si="85"/>
        <v>9.2370555648813024E-14</v>
      </c>
      <c r="AJ306" s="85">
        <f t="shared" si="85"/>
        <v>9.2370555648813024E-14</v>
      </c>
      <c r="AK306" s="85">
        <f t="shared" si="85"/>
        <v>9.2370555648813024E-14</v>
      </c>
      <c r="AL306" s="85">
        <f t="shared" si="85"/>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6">0-O301</f>
        <v>-33.21853722095323</v>
      </c>
      <c r="P308" s="85">
        <f t="shared" si="86"/>
        <v>-34.049000651477058</v>
      </c>
      <c r="Q308" s="85">
        <f t="shared" si="86"/>
        <v>-34.900225667763991</v>
      </c>
      <c r="R308" s="85">
        <f t="shared" si="86"/>
        <v>-35.772731309458088</v>
      </c>
      <c r="S308" s="85">
        <f t="shared" si="86"/>
        <v>-36.667049592194537</v>
      </c>
      <c r="T308" s="85">
        <f t="shared" si="86"/>
        <v>-37.583725831999409</v>
      </c>
      <c r="U308" s="85">
        <f t="shared" si="86"/>
        <v>-38.523318977799391</v>
      </c>
      <c r="V308" s="85">
        <f t="shared" si="86"/>
        <v>-39.486401952244378</v>
      </c>
      <c r="W308" s="85">
        <f t="shared" si="86"/>
        <v>-40.473562001050482</v>
      </c>
      <c r="X308" s="85">
        <f t="shared" si="86"/>
        <v>-41.485401051076749</v>
      </c>
      <c r="Y308" s="85">
        <f t="shared" si="86"/>
        <v>-42.522536077353664</v>
      </c>
      <c r="Z308" s="85">
        <f t="shared" si="86"/>
        <v>-43.585599479287509</v>
      </c>
      <c r="AA308" s="85">
        <f t="shared" si="86"/>
        <v>-44.675239466269701</v>
      </c>
      <c r="AB308" s="85">
        <f t="shared" si="86"/>
        <v>-45.79212045292644</v>
      </c>
      <c r="AC308" s="85">
        <f t="shared" si="86"/>
        <v>-46.936923464249595</v>
      </c>
      <c r="AD308" s="85">
        <f t="shared" si="86"/>
        <v>0</v>
      </c>
      <c r="AE308" s="85">
        <f t="shared" si="86"/>
        <v>0</v>
      </c>
      <c r="AF308" s="85">
        <f t="shared" si="86"/>
        <v>0</v>
      </c>
      <c r="AG308" s="85">
        <f t="shared" si="86"/>
        <v>0</v>
      </c>
      <c r="AH308" s="85">
        <f t="shared" si="86"/>
        <v>0</v>
      </c>
      <c r="AI308" s="85">
        <f t="shared" si="86"/>
        <v>0</v>
      </c>
      <c r="AJ308" s="85">
        <f t="shared" si="86"/>
        <v>0</v>
      </c>
      <c r="AK308" s="85">
        <f t="shared" si="86"/>
        <v>0</v>
      </c>
      <c r="AL308" s="85">
        <f t="shared" si="86"/>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7">SUM(O306:O308)</f>
        <v>562.45383597515104</v>
      </c>
      <c r="P309" s="77">
        <f t="shared" si="87"/>
        <v>528.40483532367398</v>
      </c>
      <c r="Q309" s="77">
        <f t="shared" si="87"/>
        <v>493.50460965590997</v>
      </c>
      <c r="R309" s="77">
        <f t="shared" si="87"/>
        <v>457.73187834645188</v>
      </c>
      <c r="S309" s="77">
        <f t="shared" si="87"/>
        <v>421.06482875425735</v>
      </c>
      <c r="T309" s="77">
        <f t="shared" si="87"/>
        <v>383.48110292225795</v>
      </c>
      <c r="U309" s="77">
        <f t="shared" si="87"/>
        <v>344.95778394445858</v>
      </c>
      <c r="V309" s="77">
        <f t="shared" si="87"/>
        <v>305.47138199221422</v>
      </c>
      <c r="W309" s="77">
        <f t="shared" si="87"/>
        <v>264.99781999116374</v>
      </c>
      <c r="X309" s="77">
        <f t="shared" si="87"/>
        <v>223.512418940087</v>
      </c>
      <c r="Y309" s="77">
        <f t="shared" si="87"/>
        <v>180.98988286273334</v>
      </c>
      <c r="Z309" s="77">
        <f t="shared" si="87"/>
        <v>137.40428338344583</v>
      </c>
      <c r="AA309" s="77">
        <f t="shared" si="87"/>
        <v>92.729043917176128</v>
      </c>
      <c r="AB309" s="77">
        <f t="shared" si="87"/>
        <v>46.936923464249688</v>
      </c>
      <c r="AC309" s="77">
        <f t="shared" si="87"/>
        <v>9.2370555648813024E-14</v>
      </c>
      <c r="AD309" s="77">
        <f t="shared" si="87"/>
        <v>9.2370555648813024E-14</v>
      </c>
      <c r="AE309" s="77">
        <f t="shared" si="87"/>
        <v>9.2370555648813024E-14</v>
      </c>
      <c r="AF309" s="77">
        <f t="shared" si="87"/>
        <v>9.2370555648813024E-14</v>
      </c>
      <c r="AG309" s="77">
        <f t="shared" si="87"/>
        <v>9.2370555648813024E-14</v>
      </c>
      <c r="AH309" s="77">
        <f t="shared" si="87"/>
        <v>9.2370555648813024E-14</v>
      </c>
      <c r="AI309" s="77">
        <f t="shared" si="87"/>
        <v>9.2370555648813024E-14</v>
      </c>
      <c r="AJ309" s="77">
        <f t="shared" si="87"/>
        <v>9.2370555648813024E-14</v>
      </c>
      <c r="AK309" s="77">
        <f t="shared" si="87"/>
        <v>9.2370555648813024E-14</v>
      </c>
      <c r="AL309" s="77">
        <f t="shared" si="87"/>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Data'!M232</f>
        <v>400</v>
      </c>
      <c r="O313" s="81"/>
    </row>
    <row r="314" spans="2:38" x14ac:dyDescent="0.35">
      <c r="D314" s="17" t="s">
        <v>312</v>
      </c>
      <c r="K314" s="59" t="s">
        <v>246</v>
      </c>
      <c r="M314" s="101">
        <f>'Actual Data'!M233</f>
        <v>2.5000000000000001E-2</v>
      </c>
    </row>
    <row r="315" spans="2:38" x14ac:dyDescent="0.35">
      <c r="D315" s="17" t="s">
        <v>313</v>
      </c>
      <c r="K315" s="59" t="s">
        <v>26</v>
      </c>
      <c r="M315" s="102">
        <f>'Actual Data'!M234</f>
        <v>43191</v>
      </c>
    </row>
    <row r="316" spans="2:38" x14ac:dyDescent="0.35">
      <c r="D316" s="17" t="s">
        <v>314</v>
      </c>
      <c r="K316" s="59" t="s">
        <v>63</v>
      </c>
      <c r="M316" s="100">
        <f>'Actual Data'!M235</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8">0-IF(O319=0,0,PPMT($M314,O319,$M316,$M313,0))</f>
        <v>15.658851493789783</v>
      </c>
      <c r="P320" s="81">
        <f t="shared" si="88"/>
        <v>16.050322781134525</v>
      </c>
      <c r="Q320" s="81">
        <f t="shared" si="88"/>
        <v>16.451580850662889</v>
      </c>
      <c r="R320" s="81">
        <f t="shared" si="88"/>
        <v>16.862870371929461</v>
      </c>
      <c r="S320" s="81">
        <f t="shared" si="88"/>
        <v>17.284442131227699</v>
      </c>
      <c r="T320" s="81">
        <f t="shared" si="88"/>
        <v>17.716553184508388</v>
      </c>
      <c r="U320" s="81">
        <f t="shared" si="88"/>
        <v>18.159467014121102</v>
      </c>
      <c r="V320" s="81">
        <f t="shared" si="88"/>
        <v>18.613453689474127</v>
      </c>
      <c r="W320" s="81">
        <f t="shared" si="88"/>
        <v>19.07879003171098</v>
      </c>
      <c r="X320" s="81">
        <f t="shared" si="88"/>
        <v>19.555759782503756</v>
      </c>
      <c r="Y320" s="81">
        <f t="shared" si="88"/>
        <v>20.044653777066351</v>
      </c>
      <c r="Z320" s="81">
        <f t="shared" si="88"/>
        <v>20.545770121493007</v>
      </c>
      <c r="AA320" s="81">
        <f t="shared" si="88"/>
        <v>21.059414374530334</v>
      </c>
      <c r="AB320" s="81">
        <f t="shared" si="88"/>
        <v>21.585899733893591</v>
      </c>
      <c r="AC320" s="81">
        <f t="shared" si="88"/>
        <v>22.125547227240929</v>
      </c>
      <c r="AD320" s="81">
        <f t="shared" si="88"/>
        <v>22.678685907921956</v>
      </c>
      <c r="AE320" s="81">
        <f t="shared" si="88"/>
        <v>23.245653055620007</v>
      </c>
      <c r="AF320" s="81">
        <f t="shared" si="88"/>
        <v>23.826794382010505</v>
      </c>
      <c r="AG320" s="81">
        <f t="shared" si="88"/>
        <v>24.422464241560768</v>
      </c>
      <c r="AH320" s="81">
        <f t="shared" si="88"/>
        <v>25.033025847599788</v>
      </c>
      <c r="AI320" s="81">
        <f t="shared" si="88"/>
        <v>0</v>
      </c>
      <c r="AJ320" s="81">
        <f t="shared" si="88"/>
        <v>0</v>
      </c>
      <c r="AK320" s="81">
        <f t="shared" si="88"/>
        <v>0</v>
      </c>
      <c r="AL320" s="81">
        <f t="shared" si="88"/>
        <v>0</v>
      </c>
    </row>
    <row r="321" spans="2:38" x14ac:dyDescent="0.35">
      <c r="D321" s="17" t="s">
        <v>214</v>
      </c>
      <c r="K321" s="59" t="str">
        <f>CurrencyUnit.In</f>
        <v>MMJPY</v>
      </c>
      <c r="L321" s="60">
        <f xml:space="preserve"> SUM(O321:AL321)</f>
        <v>113.17702987579568</v>
      </c>
      <c r="O321" s="81">
        <f t="shared" ref="O321:AL321" si="89">0-IF(O319=0,0,IPMT($M314,O319,$M316,$M313,0))</f>
        <v>10</v>
      </c>
      <c r="P321" s="81">
        <f t="shared" si="89"/>
        <v>9.6085287126552572</v>
      </c>
      <c r="Q321" s="81">
        <f t="shared" si="89"/>
        <v>9.2072706431268916</v>
      </c>
      <c r="R321" s="81">
        <f t="shared" si="89"/>
        <v>8.7959811218603203</v>
      </c>
      <c r="S321" s="81">
        <f t="shared" si="89"/>
        <v>8.3744093625620835</v>
      </c>
      <c r="T321" s="81">
        <f t="shared" si="89"/>
        <v>7.9422983092813908</v>
      </c>
      <c r="U321" s="81">
        <f t="shared" si="89"/>
        <v>7.4993844796686808</v>
      </c>
      <c r="V321" s="81">
        <f t="shared" si="89"/>
        <v>7.0453978043156527</v>
      </c>
      <c r="W321" s="81">
        <f t="shared" si="89"/>
        <v>6.5800614620787998</v>
      </c>
      <c r="X321" s="81">
        <f t="shared" si="89"/>
        <v>6.1030917112860257</v>
      </c>
      <c r="Y321" s="81">
        <f t="shared" si="89"/>
        <v>5.6141977167234316</v>
      </c>
      <c r="Z321" s="81">
        <f t="shared" si="89"/>
        <v>5.1130813722967723</v>
      </c>
      <c r="AA321" s="81">
        <f t="shared" si="89"/>
        <v>4.5994371192594476</v>
      </c>
      <c r="AB321" s="81">
        <f t="shared" si="89"/>
        <v>4.0729517598961893</v>
      </c>
      <c r="AC321" s="81">
        <f t="shared" si="89"/>
        <v>3.5333042665488494</v>
      </c>
      <c r="AD321" s="81">
        <f t="shared" si="89"/>
        <v>2.9801655858678258</v>
      </c>
      <c r="AE321" s="81">
        <f t="shared" si="89"/>
        <v>2.4131984381697769</v>
      </c>
      <c r="AF321" s="81">
        <f t="shared" si="89"/>
        <v>1.8320571117792768</v>
      </c>
      <c r="AG321" s="81">
        <f t="shared" si="89"/>
        <v>1.2363872522290142</v>
      </c>
      <c r="AH321" s="81">
        <f t="shared" si="89"/>
        <v>0.6258256461899947</v>
      </c>
      <c r="AI321" s="81">
        <f t="shared" si="89"/>
        <v>0</v>
      </c>
      <c r="AJ321" s="81">
        <f t="shared" si="89"/>
        <v>0</v>
      </c>
      <c r="AK321" s="81">
        <f t="shared" si="89"/>
        <v>0</v>
      </c>
      <c r="AL321" s="81">
        <f t="shared" si="89"/>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90">SUM(O320:O321)</f>
        <v>25.658851493789783</v>
      </c>
      <c r="P322" s="13">
        <f t="shared" si="90"/>
        <v>25.658851493789783</v>
      </c>
      <c r="Q322" s="13">
        <f t="shared" si="90"/>
        <v>25.658851493789783</v>
      </c>
      <c r="R322" s="13">
        <f t="shared" si="90"/>
        <v>25.658851493789783</v>
      </c>
      <c r="S322" s="13">
        <f t="shared" si="90"/>
        <v>25.658851493789783</v>
      </c>
      <c r="T322" s="13">
        <f t="shared" si="90"/>
        <v>25.658851493789779</v>
      </c>
      <c r="U322" s="13">
        <f t="shared" si="90"/>
        <v>25.658851493789783</v>
      </c>
      <c r="V322" s="13">
        <f t="shared" si="90"/>
        <v>25.658851493789779</v>
      </c>
      <c r="W322" s="13">
        <f t="shared" si="90"/>
        <v>25.658851493789779</v>
      </c>
      <c r="X322" s="13">
        <f t="shared" si="90"/>
        <v>25.658851493789783</v>
      </c>
      <c r="Y322" s="13">
        <f t="shared" si="90"/>
        <v>25.658851493789783</v>
      </c>
      <c r="Z322" s="13">
        <f t="shared" si="90"/>
        <v>25.658851493789779</v>
      </c>
      <c r="AA322" s="13">
        <f t="shared" si="90"/>
        <v>25.658851493789783</v>
      </c>
      <c r="AB322" s="13">
        <f t="shared" si="90"/>
        <v>25.658851493789779</v>
      </c>
      <c r="AC322" s="13">
        <f t="shared" si="90"/>
        <v>25.658851493789779</v>
      </c>
      <c r="AD322" s="13">
        <f t="shared" si="90"/>
        <v>25.658851493789783</v>
      </c>
      <c r="AE322" s="13">
        <f t="shared" si="90"/>
        <v>25.658851493789783</v>
      </c>
      <c r="AF322" s="13">
        <f t="shared" si="90"/>
        <v>25.658851493789783</v>
      </c>
      <c r="AG322" s="13">
        <f t="shared" si="90"/>
        <v>25.658851493789783</v>
      </c>
      <c r="AH322" s="13">
        <f t="shared" si="90"/>
        <v>25.658851493789783</v>
      </c>
      <c r="AI322" s="13">
        <f t="shared" si="90"/>
        <v>0</v>
      </c>
      <c r="AJ322" s="13">
        <f t="shared" si="90"/>
        <v>0</v>
      </c>
      <c r="AK322" s="13">
        <f t="shared" si="90"/>
        <v>0</v>
      </c>
      <c r="AL322" s="13">
        <f t="shared" si="90"/>
        <v>0</v>
      </c>
    </row>
    <row r="324" spans="2:38" x14ac:dyDescent="0.35">
      <c r="C324" s="16" t="s">
        <v>434</v>
      </c>
    </row>
    <row r="325" spans="2:38" x14ac:dyDescent="0.35">
      <c r="D325" s="17" t="s">
        <v>393</v>
      </c>
      <c r="K325" s="59" t="str">
        <f>CurrencyUnit.In</f>
        <v>MMJPY</v>
      </c>
      <c r="L325" s="60"/>
      <c r="O325" s="85">
        <f t="shared" ref="O325:AL325" si="91">N328</f>
        <v>0</v>
      </c>
      <c r="P325" s="85">
        <f t="shared" si="91"/>
        <v>384.34114850621023</v>
      </c>
      <c r="Q325" s="85">
        <f t="shared" si="91"/>
        <v>368.29082572507571</v>
      </c>
      <c r="R325" s="85">
        <f t="shared" si="91"/>
        <v>351.83924487441283</v>
      </c>
      <c r="S325" s="85">
        <f t="shared" si="91"/>
        <v>334.9763745024834</v>
      </c>
      <c r="T325" s="85">
        <f t="shared" si="91"/>
        <v>317.69193237125569</v>
      </c>
      <c r="U325" s="85">
        <f t="shared" si="91"/>
        <v>299.97537918674732</v>
      </c>
      <c r="V325" s="85">
        <f t="shared" si="91"/>
        <v>281.81591217262621</v>
      </c>
      <c r="W325" s="85">
        <f t="shared" si="91"/>
        <v>263.2024584831521</v>
      </c>
      <c r="X325" s="85">
        <f t="shared" si="91"/>
        <v>244.12366845144112</v>
      </c>
      <c r="Y325" s="85">
        <f t="shared" si="91"/>
        <v>224.56790866893738</v>
      </c>
      <c r="Z325" s="85">
        <f t="shared" si="91"/>
        <v>204.52325489187103</v>
      </c>
      <c r="AA325" s="85">
        <f t="shared" si="91"/>
        <v>183.97748477037803</v>
      </c>
      <c r="AB325" s="85">
        <f t="shared" si="91"/>
        <v>162.91807039584768</v>
      </c>
      <c r="AC325" s="85">
        <f t="shared" si="91"/>
        <v>141.33217066195408</v>
      </c>
      <c r="AD325" s="85">
        <f t="shared" si="91"/>
        <v>119.20662343471315</v>
      </c>
      <c r="AE325" s="85">
        <f t="shared" si="91"/>
        <v>96.527937526791192</v>
      </c>
      <c r="AF325" s="85">
        <f t="shared" si="91"/>
        <v>73.282284471171181</v>
      </c>
      <c r="AG325" s="85">
        <f t="shared" si="91"/>
        <v>49.455490089160676</v>
      </c>
      <c r="AH325" s="85">
        <f t="shared" si="91"/>
        <v>25.033025847599909</v>
      </c>
      <c r="AI325" s="85">
        <f t="shared" si="91"/>
        <v>1.2079226507921703E-13</v>
      </c>
      <c r="AJ325" s="85">
        <f t="shared" si="91"/>
        <v>1.2079226507921703E-13</v>
      </c>
      <c r="AK325" s="85">
        <f t="shared" si="91"/>
        <v>1.2079226507921703E-13</v>
      </c>
      <c r="AL325" s="85">
        <f t="shared" si="91"/>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92">0-O320</f>
        <v>-15.658851493789783</v>
      </c>
      <c r="P327" s="85">
        <f t="shared" si="92"/>
        <v>-16.050322781134525</v>
      </c>
      <c r="Q327" s="85">
        <f t="shared" si="92"/>
        <v>-16.451580850662889</v>
      </c>
      <c r="R327" s="85">
        <f t="shared" si="92"/>
        <v>-16.862870371929461</v>
      </c>
      <c r="S327" s="85">
        <f t="shared" si="92"/>
        <v>-17.284442131227699</v>
      </c>
      <c r="T327" s="85">
        <f t="shared" si="92"/>
        <v>-17.716553184508388</v>
      </c>
      <c r="U327" s="85">
        <f t="shared" si="92"/>
        <v>-18.159467014121102</v>
      </c>
      <c r="V327" s="85">
        <f t="shared" si="92"/>
        <v>-18.613453689474127</v>
      </c>
      <c r="W327" s="85">
        <f t="shared" si="92"/>
        <v>-19.07879003171098</v>
      </c>
      <c r="X327" s="85">
        <f t="shared" si="92"/>
        <v>-19.555759782503756</v>
      </c>
      <c r="Y327" s="85">
        <f t="shared" si="92"/>
        <v>-20.044653777066351</v>
      </c>
      <c r="Z327" s="85">
        <f t="shared" si="92"/>
        <v>-20.545770121493007</v>
      </c>
      <c r="AA327" s="85">
        <f t="shared" si="92"/>
        <v>-21.059414374530334</v>
      </c>
      <c r="AB327" s="85">
        <f t="shared" si="92"/>
        <v>-21.585899733893591</v>
      </c>
      <c r="AC327" s="85">
        <f t="shared" si="92"/>
        <v>-22.125547227240929</v>
      </c>
      <c r="AD327" s="85">
        <f t="shared" si="92"/>
        <v>-22.678685907921956</v>
      </c>
      <c r="AE327" s="85">
        <f t="shared" si="92"/>
        <v>-23.245653055620007</v>
      </c>
      <c r="AF327" s="85">
        <f t="shared" si="92"/>
        <v>-23.826794382010505</v>
      </c>
      <c r="AG327" s="85">
        <f t="shared" si="92"/>
        <v>-24.422464241560768</v>
      </c>
      <c r="AH327" s="85">
        <f t="shared" si="92"/>
        <v>-25.033025847599788</v>
      </c>
      <c r="AI327" s="85">
        <f t="shared" si="92"/>
        <v>0</v>
      </c>
      <c r="AJ327" s="85">
        <f t="shared" si="92"/>
        <v>0</v>
      </c>
      <c r="AK327" s="85">
        <f t="shared" si="92"/>
        <v>0</v>
      </c>
      <c r="AL327" s="85">
        <f t="shared" si="92"/>
        <v>0</v>
      </c>
    </row>
    <row r="328" spans="2:38" x14ac:dyDescent="0.35">
      <c r="D328" s="8" t="s">
        <v>366</v>
      </c>
      <c r="E328" s="9"/>
      <c r="F328" s="9"/>
      <c r="G328" s="9"/>
      <c r="H328" s="9"/>
      <c r="I328" s="9"/>
      <c r="J328" s="9"/>
      <c r="K328" s="61" t="str">
        <f>CurrencyUnit.In</f>
        <v>MMJPY</v>
      </c>
      <c r="L328" s="62"/>
      <c r="M328" s="9"/>
      <c r="N328" s="94">
        <v>0</v>
      </c>
      <c r="O328" s="77">
        <f t="shared" ref="O328:AL328" si="93">SUM(O325:O327)</f>
        <v>384.34114850621023</v>
      </c>
      <c r="P328" s="77">
        <f t="shared" si="93"/>
        <v>368.29082572507571</v>
      </c>
      <c r="Q328" s="77">
        <f t="shared" si="93"/>
        <v>351.83924487441283</v>
      </c>
      <c r="R328" s="77">
        <f t="shared" si="93"/>
        <v>334.9763745024834</v>
      </c>
      <c r="S328" s="77">
        <f t="shared" si="93"/>
        <v>317.69193237125569</v>
      </c>
      <c r="T328" s="77">
        <f t="shared" si="93"/>
        <v>299.97537918674732</v>
      </c>
      <c r="U328" s="77">
        <f t="shared" si="93"/>
        <v>281.81591217262621</v>
      </c>
      <c r="V328" s="77">
        <f t="shared" si="93"/>
        <v>263.2024584831521</v>
      </c>
      <c r="W328" s="77">
        <f t="shared" si="93"/>
        <v>244.12366845144112</v>
      </c>
      <c r="X328" s="77">
        <f t="shared" si="93"/>
        <v>224.56790866893738</v>
      </c>
      <c r="Y328" s="77">
        <f t="shared" si="93"/>
        <v>204.52325489187103</v>
      </c>
      <c r="Z328" s="77">
        <f t="shared" si="93"/>
        <v>183.97748477037803</v>
      </c>
      <c r="AA328" s="77">
        <f t="shared" si="93"/>
        <v>162.91807039584768</v>
      </c>
      <c r="AB328" s="77">
        <f t="shared" si="93"/>
        <v>141.33217066195408</v>
      </c>
      <c r="AC328" s="77">
        <f t="shared" si="93"/>
        <v>119.20662343471315</v>
      </c>
      <c r="AD328" s="77">
        <f t="shared" si="93"/>
        <v>96.527937526791192</v>
      </c>
      <c r="AE328" s="77">
        <f t="shared" si="93"/>
        <v>73.282284471171181</v>
      </c>
      <c r="AF328" s="77">
        <f t="shared" si="93"/>
        <v>49.455490089160676</v>
      </c>
      <c r="AG328" s="77">
        <f t="shared" si="93"/>
        <v>25.033025847599909</v>
      </c>
      <c r="AH328" s="77">
        <f t="shared" si="93"/>
        <v>1.2079226507921703E-13</v>
      </c>
      <c r="AI328" s="77">
        <f t="shared" si="93"/>
        <v>1.2079226507921703E-13</v>
      </c>
      <c r="AJ328" s="77">
        <f t="shared" si="93"/>
        <v>1.2079226507921703E-13</v>
      </c>
      <c r="AK328" s="77">
        <f t="shared" si="93"/>
        <v>1.2079226507921703E-13</v>
      </c>
      <c r="AL328" s="77">
        <f t="shared" si="93"/>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Data'!M239</f>
        <v>1300</v>
      </c>
      <c r="O332" s="81"/>
    </row>
    <row r="333" spans="2:38" x14ac:dyDescent="0.35">
      <c r="D333" s="17" t="s">
        <v>312</v>
      </c>
      <c r="K333" s="59" t="s">
        <v>246</v>
      </c>
      <c r="M333" s="101">
        <f>'Actual Data'!M240</f>
        <v>2.1999999999999999E-2</v>
      </c>
    </row>
    <row r="334" spans="2:38" x14ac:dyDescent="0.35">
      <c r="D334" s="17" t="s">
        <v>313</v>
      </c>
      <c r="K334" s="59" t="s">
        <v>26</v>
      </c>
      <c r="M334" s="102">
        <f>'Actual Data'!M241</f>
        <v>45017</v>
      </c>
    </row>
    <row r="335" spans="2:38" x14ac:dyDescent="0.35">
      <c r="D335" s="17" t="s">
        <v>314</v>
      </c>
      <c r="K335" s="59" t="s">
        <v>63</v>
      </c>
      <c r="M335" s="100">
        <f>'Actual Data'!M242</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94">0-IF(O338=0,0,PPMT($M333,O338,$M335,$M332,0))</f>
        <v>0</v>
      </c>
      <c r="P339" s="81">
        <f t="shared" si="94"/>
        <v>0</v>
      </c>
      <c r="Q339" s="81">
        <f t="shared" si="94"/>
        <v>0</v>
      </c>
      <c r="R339" s="81">
        <f t="shared" si="94"/>
        <v>0</v>
      </c>
      <c r="S339" s="81">
        <f t="shared" si="94"/>
        <v>0</v>
      </c>
      <c r="T339" s="81">
        <f t="shared" si="94"/>
        <v>74.093137623578968</v>
      </c>
      <c r="U339" s="81">
        <f t="shared" si="94"/>
        <v>75.723186651297709</v>
      </c>
      <c r="V339" s="81">
        <f t="shared" si="94"/>
        <v>77.389096757626263</v>
      </c>
      <c r="W339" s="81">
        <f t="shared" si="94"/>
        <v>79.091656886294047</v>
      </c>
      <c r="X339" s="81">
        <f t="shared" si="94"/>
        <v>80.831673337792509</v>
      </c>
      <c r="Y339" s="81">
        <f t="shared" si="94"/>
        <v>82.609970151223948</v>
      </c>
      <c r="Z339" s="81">
        <f t="shared" si="94"/>
        <v>84.427389494550866</v>
      </c>
      <c r="AA339" s="81">
        <f t="shared" si="94"/>
        <v>86.284792063430999</v>
      </c>
      <c r="AB339" s="81">
        <f t="shared" si="94"/>
        <v>88.183057488826478</v>
      </c>
      <c r="AC339" s="81">
        <f t="shared" si="94"/>
        <v>90.12308475358067</v>
      </c>
      <c r="AD339" s="81">
        <f t="shared" si="94"/>
        <v>92.105792618159427</v>
      </c>
      <c r="AE339" s="81">
        <f t="shared" si="94"/>
        <v>94.132120055758946</v>
      </c>
      <c r="AF339" s="81">
        <f t="shared" si="94"/>
        <v>96.203026696985631</v>
      </c>
      <c r="AG339" s="81">
        <f t="shared" si="94"/>
        <v>98.319493284319321</v>
      </c>
      <c r="AH339" s="81">
        <f t="shared" si="94"/>
        <v>100.48252213657435</v>
      </c>
      <c r="AI339" s="81">
        <f t="shared" si="94"/>
        <v>0</v>
      </c>
      <c r="AJ339" s="81">
        <f t="shared" si="94"/>
        <v>0</v>
      </c>
      <c r="AK339" s="81">
        <f t="shared" si="94"/>
        <v>0</v>
      </c>
      <c r="AL339" s="81">
        <f t="shared" si="94"/>
        <v>0</v>
      </c>
    </row>
    <row r="340" spans="2:38" x14ac:dyDescent="0.35">
      <c r="D340" s="17" t="s">
        <v>214</v>
      </c>
      <c r="K340" s="59" t="str">
        <f>CurrencyUnit.In</f>
        <v>MMJPY</v>
      </c>
      <c r="L340" s="60">
        <f xml:space="preserve"> SUM(O340:AL340)</f>
        <v>240.39706435368458</v>
      </c>
      <c r="O340" s="81">
        <f t="shared" ref="O340:AL340" si="95">0-IF(O338=0,0,IPMT($M333,O338,$M335,$M332,0))</f>
        <v>0</v>
      </c>
      <c r="P340" s="81">
        <f t="shared" si="95"/>
        <v>0</v>
      </c>
      <c r="Q340" s="81">
        <f t="shared" si="95"/>
        <v>0</v>
      </c>
      <c r="R340" s="81">
        <f t="shared" si="95"/>
        <v>0</v>
      </c>
      <c r="S340" s="81">
        <f t="shared" si="95"/>
        <v>0</v>
      </c>
      <c r="T340" s="81">
        <f t="shared" si="95"/>
        <v>28.600000000000005</v>
      </c>
      <c r="U340" s="81">
        <f t="shared" si="95"/>
        <v>26.969950972281268</v>
      </c>
      <c r="V340" s="81">
        <f t="shared" si="95"/>
        <v>25.304040865952715</v>
      </c>
      <c r="W340" s="81">
        <f t="shared" si="95"/>
        <v>23.601480737284938</v>
      </c>
      <c r="X340" s="81">
        <f t="shared" si="95"/>
        <v>21.861464285786468</v>
      </c>
      <c r="Y340" s="81">
        <f t="shared" si="95"/>
        <v>20.083167472355036</v>
      </c>
      <c r="Z340" s="81">
        <f t="shared" si="95"/>
        <v>18.265748129028108</v>
      </c>
      <c r="AA340" s="81">
        <f t="shared" si="95"/>
        <v>16.408345560147989</v>
      </c>
      <c r="AB340" s="81">
        <f t="shared" si="95"/>
        <v>14.510080134752508</v>
      </c>
      <c r="AC340" s="81">
        <f t="shared" si="95"/>
        <v>12.570052869998324</v>
      </c>
      <c r="AD340" s="81">
        <f t="shared" si="95"/>
        <v>10.58734500541955</v>
      </c>
      <c r="AE340" s="81">
        <f t="shared" si="95"/>
        <v>8.5610175678200431</v>
      </c>
      <c r="AF340" s="81">
        <f t="shared" si="95"/>
        <v>6.4901109265933448</v>
      </c>
      <c r="AG340" s="81">
        <f t="shared" si="95"/>
        <v>4.37364433925966</v>
      </c>
      <c r="AH340" s="81">
        <f t="shared" si="95"/>
        <v>2.2106154870046355</v>
      </c>
      <c r="AI340" s="81">
        <f t="shared" si="95"/>
        <v>0</v>
      </c>
      <c r="AJ340" s="81">
        <f t="shared" si="95"/>
        <v>0</v>
      </c>
      <c r="AK340" s="81">
        <f t="shared" si="95"/>
        <v>0</v>
      </c>
      <c r="AL340" s="81">
        <f t="shared" si="95"/>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6">SUM(O339:O340)</f>
        <v>0</v>
      </c>
      <c r="P341" s="13">
        <f t="shared" si="96"/>
        <v>0</v>
      </c>
      <c r="Q341" s="13">
        <f t="shared" si="96"/>
        <v>0</v>
      </c>
      <c r="R341" s="13">
        <f t="shared" si="96"/>
        <v>0</v>
      </c>
      <c r="S341" s="13">
        <f t="shared" si="96"/>
        <v>0</v>
      </c>
      <c r="T341" s="13">
        <f t="shared" si="96"/>
        <v>102.69313762357898</v>
      </c>
      <c r="U341" s="13">
        <f t="shared" si="96"/>
        <v>102.69313762357898</v>
      </c>
      <c r="V341" s="13">
        <f t="shared" si="96"/>
        <v>102.69313762357898</v>
      </c>
      <c r="W341" s="13">
        <f t="shared" si="96"/>
        <v>102.69313762357899</v>
      </c>
      <c r="X341" s="13">
        <f t="shared" si="96"/>
        <v>102.69313762357898</v>
      </c>
      <c r="Y341" s="13">
        <f t="shared" si="96"/>
        <v>102.69313762357899</v>
      </c>
      <c r="Z341" s="13">
        <f t="shared" si="96"/>
        <v>102.69313762357898</v>
      </c>
      <c r="AA341" s="13">
        <f t="shared" si="96"/>
        <v>102.69313762357899</v>
      </c>
      <c r="AB341" s="13">
        <f t="shared" si="96"/>
        <v>102.69313762357899</v>
      </c>
      <c r="AC341" s="13">
        <f t="shared" si="96"/>
        <v>102.69313762357899</v>
      </c>
      <c r="AD341" s="13">
        <f t="shared" si="96"/>
        <v>102.69313762357898</v>
      </c>
      <c r="AE341" s="13">
        <f t="shared" si="96"/>
        <v>102.69313762357899</v>
      </c>
      <c r="AF341" s="13">
        <f t="shared" si="96"/>
        <v>102.69313762357898</v>
      </c>
      <c r="AG341" s="13">
        <f t="shared" si="96"/>
        <v>102.69313762357898</v>
      </c>
      <c r="AH341" s="13">
        <f t="shared" si="96"/>
        <v>102.69313762357898</v>
      </c>
      <c r="AI341" s="13">
        <f t="shared" si="96"/>
        <v>0</v>
      </c>
      <c r="AJ341" s="13">
        <f t="shared" si="96"/>
        <v>0</v>
      </c>
      <c r="AK341" s="13">
        <f t="shared" si="96"/>
        <v>0</v>
      </c>
      <c r="AL341" s="13">
        <f t="shared" si="96"/>
        <v>0</v>
      </c>
    </row>
    <row r="343" spans="2:38" x14ac:dyDescent="0.35">
      <c r="C343" s="16" t="s">
        <v>435</v>
      </c>
    </row>
    <row r="344" spans="2:38" x14ac:dyDescent="0.35">
      <c r="D344" s="17" t="s">
        <v>393</v>
      </c>
      <c r="K344" s="59" t="str">
        <f>CurrencyUnit.In</f>
        <v>MMJPY</v>
      </c>
      <c r="L344" s="60"/>
      <c r="O344" s="85">
        <f t="shared" ref="O344:AL344" si="97">N347</f>
        <v>0</v>
      </c>
      <c r="P344" s="85">
        <f t="shared" si="97"/>
        <v>0</v>
      </c>
      <c r="Q344" s="85">
        <f t="shared" si="97"/>
        <v>0</v>
      </c>
      <c r="R344" s="85">
        <f t="shared" si="97"/>
        <v>0</v>
      </c>
      <c r="S344" s="85">
        <f t="shared" si="97"/>
        <v>0</v>
      </c>
      <c r="T344" s="85">
        <f t="shared" si="97"/>
        <v>0</v>
      </c>
      <c r="U344" s="85">
        <f t="shared" si="97"/>
        <v>1225.906862376421</v>
      </c>
      <c r="V344" s="85">
        <f t="shared" si="97"/>
        <v>1150.1836757251233</v>
      </c>
      <c r="W344" s="85">
        <f t="shared" si="97"/>
        <v>1072.794578967497</v>
      </c>
      <c r="X344" s="85">
        <f t="shared" si="97"/>
        <v>993.70292208120304</v>
      </c>
      <c r="Y344" s="85">
        <f t="shared" si="97"/>
        <v>912.87124874341055</v>
      </c>
      <c r="Z344" s="85">
        <f t="shared" si="97"/>
        <v>830.26127859218661</v>
      </c>
      <c r="AA344" s="85">
        <f t="shared" si="97"/>
        <v>745.83388909763573</v>
      </c>
      <c r="AB344" s="85">
        <f t="shared" si="97"/>
        <v>659.54909703420469</v>
      </c>
      <c r="AC344" s="85">
        <f t="shared" si="97"/>
        <v>571.36603954537827</v>
      </c>
      <c r="AD344" s="85">
        <f t="shared" si="97"/>
        <v>481.24295479179762</v>
      </c>
      <c r="AE344" s="85">
        <f t="shared" si="97"/>
        <v>389.13716217363822</v>
      </c>
      <c r="AF344" s="85">
        <f t="shared" si="97"/>
        <v>295.00504211787927</v>
      </c>
      <c r="AG344" s="85">
        <f t="shared" si="97"/>
        <v>198.80201542089364</v>
      </c>
      <c r="AH344" s="85">
        <f t="shared" si="97"/>
        <v>100.48252213657432</v>
      </c>
      <c r="AI344" s="85">
        <f t="shared" si="97"/>
        <v>0</v>
      </c>
      <c r="AJ344" s="85">
        <f t="shared" si="97"/>
        <v>0</v>
      </c>
      <c r="AK344" s="85">
        <f t="shared" si="97"/>
        <v>0</v>
      </c>
      <c r="AL344" s="85">
        <f t="shared" si="97"/>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8">0-O339</f>
        <v>0</v>
      </c>
      <c r="P346" s="85">
        <f t="shared" si="98"/>
        <v>0</v>
      </c>
      <c r="Q346" s="85">
        <f t="shared" si="98"/>
        <v>0</v>
      </c>
      <c r="R346" s="85">
        <f t="shared" si="98"/>
        <v>0</v>
      </c>
      <c r="S346" s="85">
        <f t="shared" si="98"/>
        <v>0</v>
      </c>
      <c r="T346" s="85">
        <f t="shared" si="98"/>
        <v>-74.093137623578968</v>
      </c>
      <c r="U346" s="85">
        <f t="shared" si="98"/>
        <v>-75.723186651297709</v>
      </c>
      <c r="V346" s="85">
        <f t="shared" si="98"/>
        <v>-77.389096757626263</v>
      </c>
      <c r="W346" s="85">
        <f t="shared" si="98"/>
        <v>-79.091656886294047</v>
      </c>
      <c r="X346" s="85">
        <f t="shared" si="98"/>
        <v>-80.831673337792509</v>
      </c>
      <c r="Y346" s="85">
        <f t="shared" si="98"/>
        <v>-82.609970151223948</v>
      </c>
      <c r="Z346" s="85">
        <f t="shared" si="98"/>
        <v>-84.427389494550866</v>
      </c>
      <c r="AA346" s="85">
        <f t="shared" si="98"/>
        <v>-86.284792063430999</v>
      </c>
      <c r="AB346" s="85">
        <f t="shared" si="98"/>
        <v>-88.183057488826478</v>
      </c>
      <c r="AC346" s="85">
        <f t="shared" si="98"/>
        <v>-90.12308475358067</v>
      </c>
      <c r="AD346" s="85">
        <f t="shared" si="98"/>
        <v>-92.105792618159427</v>
      </c>
      <c r="AE346" s="85">
        <f t="shared" si="98"/>
        <v>-94.132120055758946</v>
      </c>
      <c r="AF346" s="85">
        <f t="shared" si="98"/>
        <v>-96.203026696985631</v>
      </c>
      <c r="AG346" s="85">
        <f t="shared" si="98"/>
        <v>-98.319493284319321</v>
      </c>
      <c r="AH346" s="85">
        <f t="shared" si="98"/>
        <v>-100.48252213657435</v>
      </c>
      <c r="AI346" s="85">
        <f t="shared" si="98"/>
        <v>0</v>
      </c>
      <c r="AJ346" s="85">
        <f t="shared" si="98"/>
        <v>0</v>
      </c>
      <c r="AK346" s="85">
        <f t="shared" si="98"/>
        <v>0</v>
      </c>
      <c r="AL346" s="85">
        <f t="shared" si="98"/>
        <v>0</v>
      </c>
    </row>
    <row r="347" spans="2:38" x14ac:dyDescent="0.35">
      <c r="D347" s="8" t="s">
        <v>366</v>
      </c>
      <c r="E347" s="9"/>
      <c r="F347" s="9"/>
      <c r="G347" s="9"/>
      <c r="H347" s="9"/>
      <c r="I347" s="9"/>
      <c r="J347" s="9"/>
      <c r="K347" s="61" t="str">
        <f>CurrencyUnit.In</f>
        <v>MMJPY</v>
      </c>
      <c r="L347" s="62"/>
      <c r="M347" s="9"/>
      <c r="N347" s="94">
        <v>0</v>
      </c>
      <c r="O347" s="77">
        <f t="shared" ref="O347:AL347" si="99">SUM(O344:O346)</f>
        <v>0</v>
      </c>
      <c r="P347" s="77">
        <f t="shared" si="99"/>
        <v>0</v>
      </c>
      <c r="Q347" s="77">
        <f t="shared" si="99"/>
        <v>0</v>
      </c>
      <c r="R347" s="77">
        <f t="shared" si="99"/>
        <v>0</v>
      </c>
      <c r="S347" s="77">
        <f t="shared" si="99"/>
        <v>0</v>
      </c>
      <c r="T347" s="77">
        <f t="shared" si="99"/>
        <v>1225.906862376421</v>
      </c>
      <c r="U347" s="77">
        <f t="shared" si="99"/>
        <v>1150.1836757251233</v>
      </c>
      <c r="V347" s="77">
        <f t="shared" si="99"/>
        <v>1072.794578967497</v>
      </c>
      <c r="W347" s="77">
        <f t="shared" si="99"/>
        <v>993.70292208120304</v>
      </c>
      <c r="X347" s="77">
        <f t="shared" si="99"/>
        <v>912.87124874341055</v>
      </c>
      <c r="Y347" s="77">
        <f t="shared" si="99"/>
        <v>830.26127859218661</v>
      </c>
      <c r="Z347" s="77">
        <f t="shared" si="99"/>
        <v>745.83388909763573</v>
      </c>
      <c r="AA347" s="77">
        <f t="shared" si="99"/>
        <v>659.54909703420469</v>
      </c>
      <c r="AB347" s="77">
        <f t="shared" si="99"/>
        <v>571.36603954537827</v>
      </c>
      <c r="AC347" s="77">
        <f t="shared" si="99"/>
        <v>481.24295479179762</v>
      </c>
      <c r="AD347" s="77">
        <f t="shared" si="99"/>
        <v>389.13716217363822</v>
      </c>
      <c r="AE347" s="77">
        <f t="shared" si="99"/>
        <v>295.00504211787927</v>
      </c>
      <c r="AF347" s="77">
        <f t="shared" si="99"/>
        <v>198.80201542089364</v>
      </c>
      <c r="AG347" s="77">
        <f t="shared" si="99"/>
        <v>100.48252213657432</v>
      </c>
      <c r="AH347" s="77">
        <f t="shared" si="99"/>
        <v>0</v>
      </c>
      <c r="AI347" s="77">
        <f t="shared" si="99"/>
        <v>0</v>
      </c>
      <c r="AJ347" s="77">
        <f t="shared" si="99"/>
        <v>0</v>
      </c>
      <c r="AK347" s="77">
        <f t="shared" si="99"/>
        <v>0</v>
      </c>
      <c r="AL347" s="77">
        <f t="shared" si="99"/>
        <v>0</v>
      </c>
    </row>
    <row r="349" spans="2:38" ht="19.5" x14ac:dyDescent="0.35">
      <c r="B349" s="51" t="s">
        <v>370</v>
      </c>
    </row>
    <row r="350" spans="2:38" x14ac:dyDescent="0.35">
      <c r="C350" s="16" t="s">
        <v>310</v>
      </c>
    </row>
    <row r="351" spans="2:38" x14ac:dyDescent="0.35">
      <c r="D351" s="17" t="s">
        <v>311</v>
      </c>
      <c r="K351" s="59" t="str">
        <f>CurrencyUnit.In</f>
        <v>MMJPY</v>
      </c>
      <c r="M351" s="100">
        <f>'Actual Data'!M245</f>
        <v>2200</v>
      </c>
      <c r="O351" s="81"/>
    </row>
    <row r="352" spans="2:38" x14ac:dyDescent="0.35">
      <c r="D352" s="17" t="s">
        <v>312</v>
      </c>
      <c r="K352" s="59" t="s">
        <v>246</v>
      </c>
      <c r="M352" s="101">
        <f>'Actual Data'!M246</f>
        <v>2.5000000000000001E-2</v>
      </c>
    </row>
    <row r="353" spans="2:38" x14ac:dyDescent="0.35">
      <c r="D353" s="17" t="s">
        <v>313</v>
      </c>
      <c r="K353" s="59" t="s">
        <v>26</v>
      </c>
      <c r="M353" s="102">
        <f>'Actual Data'!M247</f>
        <v>45383</v>
      </c>
    </row>
    <row r="354" spans="2:38" x14ac:dyDescent="0.35">
      <c r="D354" s="17" t="s">
        <v>314</v>
      </c>
      <c r="K354" s="59" t="s">
        <v>63</v>
      </c>
      <c r="M354" s="100">
        <f>'Actual Data'!M248</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100">0-IF(O357=0,0,PPMT($M352,O357,$M354,$M351,0))</f>
        <v>0</v>
      </c>
      <c r="P358" s="81">
        <f t="shared" si="100"/>
        <v>0</v>
      </c>
      <c r="Q358" s="81">
        <f t="shared" si="100"/>
        <v>0</v>
      </c>
      <c r="R358" s="81">
        <f t="shared" si="100"/>
        <v>0</v>
      </c>
      <c r="S358" s="81">
        <f t="shared" si="100"/>
        <v>0</v>
      </c>
      <c r="T358" s="81">
        <f t="shared" si="100"/>
        <v>0</v>
      </c>
      <c r="U358" s="81">
        <f t="shared" si="100"/>
        <v>122.68620331337377</v>
      </c>
      <c r="V358" s="81">
        <f t="shared" si="100"/>
        <v>125.75335839620811</v>
      </c>
      <c r="W358" s="81">
        <f t="shared" si="100"/>
        <v>128.89719235611332</v>
      </c>
      <c r="X358" s="81">
        <f t="shared" si="100"/>
        <v>132.11962216501615</v>
      </c>
      <c r="Y358" s="81">
        <f t="shared" si="100"/>
        <v>135.42261271914157</v>
      </c>
      <c r="Z358" s="81">
        <f t="shared" si="100"/>
        <v>138.80817803712009</v>
      </c>
      <c r="AA358" s="81">
        <f t="shared" si="100"/>
        <v>142.27838248804809</v>
      </c>
      <c r="AB358" s="81">
        <f t="shared" si="100"/>
        <v>145.8353420502493</v>
      </c>
      <c r="AC358" s="81">
        <f t="shared" si="100"/>
        <v>149.48122560150554</v>
      </c>
      <c r="AD358" s="81">
        <f t="shared" si="100"/>
        <v>153.21825624154317</v>
      </c>
      <c r="AE358" s="81">
        <f t="shared" si="100"/>
        <v>157.04871264758177</v>
      </c>
      <c r="AF358" s="81">
        <f t="shared" si="100"/>
        <v>160.97493046377133</v>
      </c>
      <c r="AG358" s="81">
        <f t="shared" si="100"/>
        <v>164.99930372536559</v>
      </c>
      <c r="AH358" s="81">
        <f t="shared" si="100"/>
        <v>169.12428631849974</v>
      </c>
      <c r="AI358" s="81">
        <f t="shared" si="100"/>
        <v>173.35239347646223</v>
      </c>
      <c r="AJ358" s="81">
        <f t="shared" si="100"/>
        <v>0</v>
      </c>
      <c r="AK358" s="81">
        <f t="shared" si="100"/>
        <v>0</v>
      </c>
      <c r="AL358" s="81">
        <f t="shared" si="100"/>
        <v>0</v>
      </c>
    </row>
    <row r="359" spans="2:38" x14ac:dyDescent="0.35">
      <c r="D359" s="17" t="s">
        <v>214</v>
      </c>
      <c r="K359" s="59" t="str">
        <f>CurrencyUnit.In</f>
        <v>MMJPY</v>
      </c>
      <c r="L359" s="60">
        <f xml:space="preserve"> SUM(O359:AL359)</f>
        <v>465.29304970060684</v>
      </c>
      <c r="O359" s="81">
        <f t="shared" ref="O359:AL359" si="101">0-IF(O357=0,0,IPMT($M352,O357,$M354,$M351,0))</f>
        <v>0</v>
      </c>
      <c r="P359" s="81">
        <f t="shared" si="101"/>
        <v>0</v>
      </c>
      <c r="Q359" s="81">
        <f t="shared" si="101"/>
        <v>0</v>
      </c>
      <c r="R359" s="81">
        <f t="shared" si="101"/>
        <v>0</v>
      </c>
      <c r="S359" s="81">
        <f t="shared" si="101"/>
        <v>0</v>
      </c>
      <c r="T359" s="81">
        <f t="shared" si="101"/>
        <v>0</v>
      </c>
      <c r="U359" s="81">
        <f t="shared" si="101"/>
        <v>55</v>
      </c>
      <c r="V359" s="81">
        <f t="shared" si="101"/>
        <v>51.932844917165653</v>
      </c>
      <c r="W359" s="81">
        <f t="shared" si="101"/>
        <v>48.789010957260444</v>
      </c>
      <c r="X359" s="81">
        <f t="shared" si="101"/>
        <v>45.566581148357614</v>
      </c>
      <c r="Y359" s="81">
        <f t="shared" si="101"/>
        <v>42.26359059423222</v>
      </c>
      <c r="Z359" s="81">
        <f t="shared" si="101"/>
        <v>38.87802527625368</v>
      </c>
      <c r="AA359" s="81">
        <f t="shared" si="101"/>
        <v>35.407820825325672</v>
      </c>
      <c r="AB359" s="81">
        <f t="shared" si="101"/>
        <v>31.850861263124468</v>
      </c>
      <c r="AC359" s="81">
        <f t="shared" si="101"/>
        <v>28.204977711868239</v>
      </c>
      <c r="AD359" s="81">
        <f t="shared" si="101"/>
        <v>24.467947071830597</v>
      </c>
      <c r="AE359" s="81">
        <f t="shared" si="101"/>
        <v>20.637490665792015</v>
      </c>
      <c r="AF359" s="81">
        <f t="shared" si="101"/>
        <v>16.711272849602473</v>
      </c>
      <c r="AG359" s="81">
        <f t="shared" si="101"/>
        <v>12.686899588008192</v>
      </c>
      <c r="AH359" s="81">
        <f t="shared" si="101"/>
        <v>8.5619169948740517</v>
      </c>
      <c r="AI359" s="81">
        <f t="shared" si="101"/>
        <v>4.3338098369115565</v>
      </c>
      <c r="AJ359" s="81">
        <f t="shared" si="101"/>
        <v>0</v>
      </c>
      <c r="AK359" s="81">
        <f t="shared" si="101"/>
        <v>0</v>
      </c>
      <c r="AL359" s="81">
        <f t="shared" si="101"/>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102">SUM(O358:O359)</f>
        <v>0</v>
      </c>
      <c r="P360" s="13">
        <f t="shared" si="102"/>
        <v>0</v>
      </c>
      <c r="Q360" s="13">
        <f t="shared" si="102"/>
        <v>0</v>
      </c>
      <c r="R360" s="13">
        <f t="shared" si="102"/>
        <v>0</v>
      </c>
      <c r="S360" s="13">
        <f t="shared" si="102"/>
        <v>0</v>
      </c>
      <c r="T360" s="13">
        <f t="shared" si="102"/>
        <v>0</v>
      </c>
      <c r="U360" s="13">
        <f t="shared" si="102"/>
        <v>177.68620331337377</v>
      </c>
      <c r="V360" s="13">
        <f t="shared" si="102"/>
        <v>177.68620331337377</v>
      </c>
      <c r="W360" s="13">
        <f t="shared" si="102"/>
        <v>177.68620331337377</v>
      </c>
      <c r="X360" s="13">
        <f t="shared" si="102"/>
        <v>177.68620331337377</v>
      </c>
      <c r="Y360" s="13">
        <f t="shared" si="102"/>
        <v>177.6862033133738</v>
      </c>
      <c r="Z360" s="13">
        <f t="shared" si="102"/>
        <v>177.68620331337377</v>
      </c>
      <c r="AA360" s="13">
        <f t="shared" si="102"/>
        <v>177.68620331337377</v>
      </c>
      <c r="AB360" s="13">
        <f t="shared" si="102"/>
        <v>177.68620331337377</v>
      </c>
      <c r="AC360" s="13">
        <f t="shared" si="102"/>
        <v>177.68620331337377</v>
      </c>
      <c r="AD360" s="13">
        <f t="shared" si="102"/>
        <v>177.68620331337377</v>
      </c>
      <c r="AE360" s="13">
        <f t="shared" si="102"/>
        <v>177.68620331337377</v>
      </c>
      <c r="AF360" s="13">
        <f t="shared" si="102"/>
        <v>177.6862033133738</v>
      </c>
      <c r="AG360" s="13">
        <f t="shared" si="102"/>
        <v>177.6862033133738</v>
      </c>
      <c r="AH360" s="13">
        <f t="shared" si="102"/>
        <v>177.6862033133738</v>
      </c>
      <c r="AI360" s="13">
        <f t="shared" si="102"/>
        <v>177.6862033133738</v>
      </c>
      <c r="AJ360" s="13">
        <f t="shared" si="102"/>
        <v>0</v>
      </c>
      <c r="AK360" s="13">
        <f t="shared" si="102"/>
        <v>0</v>
      </c>
      <c r="AL360" s="13">
        <f t="shared" si="102"/>
        <v>0</v>
      </c>
    </row>
    <row r="362" spans="2:38" x14ac:dyDescent="0.35">
      <c r="C362" s="16" t="s">
        <v>436</v>
      </c>
    </row>
    <row r="363" spans="2:38" x14ac:dyDescent="0.35">
      <c r="D363" s="17" t="s">
        <v>393</v>
      </c>
      <c r="K363" s="59" t="str">
        <f>CurrencyUnit.In</f>
        <v>MMJPY</v>
      </c>
      <c r="L363" s="60"/>
      <c r="O363" s="85">
        <f t="shared" ref="O363:AL363" si="103">N366</f>
        <v>0</v>
      </c>
      <c r="P363" s="85">
        <f t="shared" si="103"/>
        <v>0</v>
      </c>
      <c r="Q363" s="85">
        <f t="shared" si="103"/>
        <v>0</v>
      </c>
      <c r="R363" s="85">
        <f t="shared" si="103"/>
        <v>0</v>
      </c>
      <c r="S363" s="85">
        <f t="shared" si="103"/>
        <v>0</v>
      </c>
      <c r="T363" s="85">
        <f t="shared" si="103"/>
        <v>0</v>
      </c>
      <c r="U363" s="85">
        <f t="shared" si="103"/>
        <v>0</v>
      </c>
      <c r="V363" s="85">
        <f t="shared" si="103"/>
        <v>2077.3137966866261</v>
      </c>
      <c r="W363" s="85">
        <f t="shared" si="103"/>
        <v>1951.560438290418</v>
      </c>
      <c r="X363" s="85">
        <f t="shared" si="103"/>
        <v>1822.6632459343048</v>
      </c>
      <c r="Y363" s="85">
        <f t="shared" si="103"/>
        <v>1690.5436237692886</v>
      </c>
      <c r="Z363" s="85">
        <f t="shared" si="103"/>
        <v>1555.121011050147</v>
      </c>
      <c r="AA363" s="85">
        <f t="shared" si="103"/>
        <v>1416.3128330130269</v>
      </c>
      <c r="AB363" s="85">
        <f t="shared" si="103"/>
        <v>1274.0344505249789</v>
      </c>
      <c r="AC363" s="85">
        <f t="shared" si="103"/>
        <v>1128.1991084747297</v>
      </c>
      <c r="AD363" s="85">
        <f t="shared" si="103"/>
        <v>978.71788287322408</v>
      </c>
      <c r="AE363" s="85">
        <f t="shared" si="103"/>
        <v>825.49962663168094</v>
      </c>
      <c r="AF363" s="85">
        <f t="shared" si="103"/>
        <v>668.4509139840992</v>
      </c>
      <c r="AG363" s="85">
        <f t="shared" si="103"/>
        <v>507.47598352032787</v>
      </c>
      <c r="AH363" s="85">
        <f t="shared" si="103"/>
        <v>342.47667979496225</v>
      </c>
      <c r="AI363" s="85">
        <f t="shared" si="103"/>
        <v>173.35239347646251</v>
      </c>
      <c r="AJ363" s="85">
        <f t="shared" si="103"/>
        <v>2.8421709430404007E-13</v>
      </c>
      <c r="AK363" s="85">
        <f t="shared" si="103"/>
        <v>2.8421709430404007E-13</v>
      </c>
      <c r="AL363" s="85">
        <f t="shared" si="103"/>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104">0-O358</f>
        <v>0</v>
      </c>
      <c r="P365" s="85">
        <f t="shared" si="104"/>
        <v>0</v>
      </c>
      <c r="Q365" s="85">
        <f t="shared" si="104"/>
        <v>0</v>
      </c>
      <c r="R365" s="85">
        <f t="shared" si="104"/>
        <v>0</v>
      </c>
      <c r="S365" s="85">
        <f t="shared" si="104"/>
        <v>0</v>
      </c>
      <c r="T365" s="85">
        <f t="shared" si="104"/>
        <v>0</v>
      </c>
      <c r="U365" s="85">
        <f t="shared" si="104"/>
        <v>-122.68620331337377</v>
      </c>
      <c r="V365" s="85">
        <f t="shared" si="104"/>
        <v>-125.75335839620811</v>
      </c>
      <c r="W365" s="85">
        <f t="shared" si="104"/>
        <v>-128.89719235611332</v>
      </c>
      <c r="X365" s="85">
        <f t="shared" si="104"/>
        <v>-132.11962216501615</v>
      </c>
      <c r="Y365" s="85">
        <f t="shared" si="104"/>
        <v>-135.42261271914157</v>
      </c>
      <c r="Z365" s="85">
        <f t="shared" si="104"/>
        <v>-138.80817803712009</v>
      </c>
      <c r="AA365" s="85">
        <f t="shared" si="104"/>
        <v>-142.27838248804809</v>
      </c>
      <c r="AB365" s="85">
        <f t="shared" si="104"/>
        <v>-145.8353420502493</v>
      </c>
      <c r="AC365" s="85">
        <f t="shared" si="104"/>
        <v>-149.48122560150554</v>
      </c>
      <c r="AD365" s="85">
        <f t="shared" si="104"/>
        <v>-153.21825624154317</v>
      </c>
      <c r="AE365" s="85">
        <f t="shared" si="104"/>
        <v>-157.04871264758177</v>
      </c>
      <c r="AF365" s="85">
        <f t="shared" si="104"/>
        <v>-160.97493046377133</v>
      </c>
      <c r="AG365" s="85">
        <f t="shared" si="104"/>
        <v>-164.99930372536559</v>
      </c>
      <c r="AH365" s="85">
        <f t="shared" si="104"/>
        <v>-169.12428631849974</v>
      </c>
      <c r="AI365" s="85">
        <f t="shared" si="104"/>
        <v>-173.35239347646223</v>
      </c>
      <c r="AJ365" s="85">
        <f t="shared" si="104"/>
        <v>0</v>
      </c>
      <c r="AK365" s="85">
        <f t="shared" si="104"/>
        <v>0</v>
      </c>
      <c r="AL365" s="85">
        <f t="shared" si="104"/>
        <v>0</v>
      </c>
    </row>
    <row r="366" spans="2:38" x14ac:dyDescent="0.35">
      <c r="D366" s="8" t="s">
        <v>366</v>
      </c>
      <c r="E366" s="9"/>
      <c r="F366" s="9"/>
      <c r="G366" s="9"/>
      <c r="H366" s="9"/>
      <c r="I366" s="9"/>
      <c r="J366" s="9"/>
      <c r="K366" s="61" t="str">
        <f>CurrencyUnit.In</f>
        <v>MMJPY</v>
      </c>
      <c r="L366" s="62"/>
      <c r="M366" s="9"/>
      <c r="N366" s="94">
        <v>0</v>
      </c>
      <c r="O366" s="77">
        <f t="shared" ref="O366:AL366" si="105">SUM(O363:O365)</f>
        <v>0</v>
      </c>
      <c r="P366" s="77">
        <f t="shared" si="105"/>
        <v>0</v>
      </c>
      <c r="Q366" s="77">
        <f t="shared" si="105"/>
        <v>0</v>
      </c>
      <c r="R366" s="77">
        <f t="shared" si="105"/>
        <v>0</v>
      </c>
      <c r="S366" s="77">
        <f t="shared" si="105"/>
        <v>0</v>
      </c>
      <c r="T366" s="77">
        <f t="shared" si="105"/>
        <v>0</v>
      </c>
      <c r="U366" s="77">
        <f t="shared" si="105"/>
        <v>2077.3137966866261</v>
      </c>
      <c r="V366" s="77">
        <f t="shared" si="105"/>
        <v>1951.560438290418</v>
      </c>
      <c r="W366" s="77">
        <f t="shared" si="105"/>
        <v>1822.6632459343048</v>
      </c>
      <c r="X366" s="77">
        <f t="shared" si="105"/>
        <v>1690.5436237692886</v>
      </c>
      <c r="Y366" s="77">
        <f t="shared" si="105"/>
        <v>1555.121011050147</v>
      </c>
      <c r="Z366" s="77">
        <f t="shared" si="105"/>
        <v>1416.3128330130269</v>
      </c>
      <c r="AA366" s="77">
        <f t="shared" si="105"/>
        <v>1274.0344505249789</v>
      </c>
      <c r="AB366" s="77">
        <f t="shared" si="105"/>
        <v>1128.1991084747297</v>
      </c>
      <c r="AC366" s="77">
        <f t="shared" si="105"/>
        <v>978.71788287322408</v>
      </c>
      <c r="AD366" s="77">
        <f t="shared" si="105"/>
        <v>825.49962663168094</v>
      </c>
      <c r="AE366" s="77">
        <f t="shared" si="105"/>
        <v>668.4509139840992</v>
      </c>
      <c r="AF366" s="77">
        <f t="shared" si="105"/>
        <v>507.47598352032787</v>
      </c>
      <c r="AG366" s="77">
        <f t="shared" si="105"/>
        <v>342.47667979496225</v>
      </c>
      <c r="AH366" s="77">
        <f t="shared" si="105"/>
        <v>173.35239347646251</v>
      </c>
      <c r="AI366" s="77">
        <f t="shared" si="105"/>
        <v>2.8421709430404007E-13</v>
      </c>
      <c r="AJ366" s="77">
        <f t="shared" si="105"/>
        <v>2.8421709430404007E-13</v>
      </c>
      <c r="AK366" s="77">
        <f t="shared" si="105"/>
        <v>2.8421709430404007E-13</v>
      </c>
      <c r="AL366" s="77">
        <f t="shared" si="105"/>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6">O301</f>
        <v>33.21853722095323</v>
      </c>
      <c r="P370" s="85">
        <f t="shared" si="106"/>
        <v>34.049000651477058</v>
      </c>
      <c r="Q370" s="85">
        <f t="shared" si="106"/>
        <v>34.900225667763991</v>
      </c>
      <c r="R370" s="85">
        <f t="shared" si="106"/>
        <v>35.772731309458088</v>
      </c>
      <c r="S370" s="85">
        <f t="shared" si="106"/>
        <v>36.667049592194537</v>
      </c>
      <c r="T370" s="85">
        <f t="shared" si="106"/>
        <v>37.583725831999409</v>
      </c>
      <c r="U370" s="85">
        <f t="shared" si="106"/>
        <v>38.523318977799391</v>
      </c>
      <c r="V370" s="85">
        <f t="shared" si="106"/>
        <v>39.486401952244378</v>
      </c>
      <c r="W370" s="85">
        <f t="shared" si="106"/>
        <v>40.473562001050482</v>
      </c>
      <c r="X370" s="85">
        <f t="shared" si="106"/>
        <v>41.485401051076749</v>
      </c>
      <c r="Y370" s="85">
        <f t="shared" si="106"/>
        <v>42.522536077353664</v>
      </c>
      <c r="Z370" s="85">
        <f t="shared" si="106"/>
        <v>43.585599479287509</v>
      </c>
      <c r="AA370" s="85">
        <f t="shared" si="106"/>
        <v>44.675239466269701</v>
      </c>
      <c r="AB370" s="85">
        <f t="shared" si="106"/>
        <v>45.79212045292644</v>
      </c>
      <c r="AC370" s="85">
        <f t="shared" si="106"/>
        <v>46.936923464249595</v>
      </c>
      <c r="AD370" s="85">
        <f t="shared" si="106"/>
        <v>0</v>
      </c>
      <c r="AE370" s="85">
        <f t="shared" si="106"/>
        <v>0</v>
      </c>
      <c r="AF370" s="85">
        <f t="shared" si="106"/>
        <v>0</v>
      </c>
      <c r="AG370" s="85">
        <f t="shared" si="106"/>
        <v>0</v>
      </c>
      <c r="AH370" s="85">
        <f t="shared" si="106"/>
        <v>0</v>
      </c>
      <c r="AI370" s="85">
        <f t="shared" si="106"/>
        <v>0</v>
      </c>
      <c r="AJ370" s="85">
        <f t="shared" si="106"/>
        <v>0</v>
      </c>
      <c r="AK370" s="85">
        <f t="shared" si="106"/>
        <v>0</v>
      </c>
      <c r="AL370" s="85">
        <f t="shared" si="106"/>
        <v>0</v>
      </c>
    </row>
    <row r="371" spans="2:38" x14ac:dyDescent="0.35">
      <c r="D371" s="17" t="s">
        <v>316</v>
      </c>
      <c r="K371" s="59" t="str">
        <f>CurrencyUnit.In</f>
        <v>MMJPY</v>
      </c>
      <c r="L371" s="60">
        <f xml:space="preserve"> SUM(O371:AL371)</f>
        <v>399.99999999999994</v>
      </c>
      <c r="O371" s="85">
        <f t="shared" ref="O371:AL371" si="107">O320</f>
        <v>15.658851493789783</v>
      </c>
      <c r="P371" s="85">
        <f t="shared" si="107"/>
        <v>16.050322781134525</v>
      </c>
      <c r="Q371" s="85">
        <f t="shared" si="107"/>
        <v>16.451580850662889</v>
      </c>
      <c r="R371" s="85">
        <f t="shared" si="107"/>
        <v>16.862870371929461</v>
      </c>
      <c r="S371" s="85">
        <f t="shared" si="107"/>
        <v>17.284442131227699</v>
      </c>
      <c r="T371" s="85">
        <f t="shared" si="107"/>
        <v>17.716553184508388</v>
      </c>
      <c r="U371" s="85">
        <f t="shared" si="107"/>
        <v>18.159467014121102</v>
      </c>
      <c r="V371" s="85">
        <f t="shared" si="107"/>
        <v>18.613453689474127</v>
      </c>
      <c r="W371" s="85">
        <f t="shared" si="107"/>
        <v>19.07879003171098</v>
      </c>
      <c r="X371" s="85">
        <f t="shared" si="107"/>
        <v>19.555759782503756</v>
      </c>
      <c r="Y371" s="85">
        <f t="shared" si="107"/>
        <v>20.044653777066351</v>
      </c>
      <c r="Z371" s="85">
        <f t="shared" si="107"/>
        <v>20.545770121493007</v>
      </c>
      <c r="AA371" s="85">
        <f t="shared" si="107"/>
        <v>21.059414374530334</v>
      </c>
      <c r="AB371" s="85">
        <f t="shared" si="107"/>
        <v>21.585899733893591</v>
      </c>
      <c r="AC371" s="85">
        <f t="shared" si="107"/>
        <v>22.125547227240929</v>
      </c>
      <c r="AD371" s="85">
        <f t="shared" si="107"/>
        <v>22.678685907921956</v>
      </c>
      <c r="AE371" s="85">
        <f t="shared" si="107"/>
        <v>23.245653055620007</v>
      </c>
      <c r="AF371" s="85">
        <f t="shared" si="107"/>
        <v>23.826794382010505</v>
      </c>
      <c r="AG371" s="85">
        <f t="shared" si="107"/>
        <v>24.422464241560768</v>
      </c>
      <c r="AH371" s="85">
        <f t="shared" si="107"/>
        <v>25.033025847599788</v>
      </c>
      <c r="AI371" s="85">
        <f t="shared" si="107"/>
        <v>0</v>
      </c>
      <c r="AJ371" s="85">
        <f t="shared" si="107"/>
        <v>0</v>
      </c>
      <c r="AK371" s="85">
        <f t="shared" si="107"/>
        <v>0</v>
      </c>
      <c r="AL371" s="85">
        <f t="shared" si="107"/>
        <v>0</v>
      </c>
    </row>
    <row r="372" spans="2:38" x14ac:dyDescent="0.35">
      <c r="D372" s="17" t="s">
        <v>317</v>
      </c>
      <c r="K372" s="59" t="str">
        <f>CurrencyUnit.In</f>
        <v>MMJPY</v>
      </c>
      <c r="L372" s="60">
        <f xml:space="preserve"> SUM(O372:AL372)</f>
        <v>1300</v>
      </c>
      <c r="O372" s="85">
        <f t="shared" ref="O372:AL372" si="108">O339</f>
        <v>0</v>
      </c>
      <c r="P372" s="85">
        <f t="shared" si="108"/>
        <v>0</v>
      </c>
      <c r="Q372" s="85">
        <f t="shared" si="108"/>
        <v>0</v>
      </c>
      <c r="R372" s="85">
        <f t="shared" si="108"/>
        <v>0</v>
      </c>
      <c r="S372" s="85">
        <f t="shared" si="108"/>
        <v>0</v>
      </c>
      <c r="T372" s="85">
        <f t="shared" si="108"/>
        <v>74.093137623578968</v>
      </c>
      <c r="U372" s="85">
        <f t="shared" si="108"/>
        <v>75.723186651297709</v>
      </c>
      <c r="V372" s="85">
        <f t="shared" si="108"/>
        <v>77.389096757626263</v>
      </c>
      <c r="W372" s="85">
        <f t="shared" si="108"/>
        <v>79.091656886294047</v>
      </c>
      <c r="X372" s="85">
        <f t="shared" si="108"/>
        <v>80.831673337792509</v>
      </c>
      <c r="Y372" s="85">
        <f t="shared" si="108"/>
        <v>82.609970151223948</v>
      </c>
      <c r="Z372" s="85">
        <f t="shared" si="108"/>
        <v>84.427389494550866</v>
      </c>
      <c r="AA372" s="85">
        <f t="shared" si="108"/>
        <v>86.284792063430999</v>
      </c>
      <c r="AB372" s="85">
        <f t="shared" si="108"/>
        <v>88.183057488826478</v>
      </c>
      <c r="AC372" s="85">
        <f t="shared" si="108"/>
        <v>90.12308475358067</v>
      </c>
      <c r="AD372" s="85">
        <f t="shared" si="108"/>
        <v>92.105792618159427</v>
      </c>
      <c r="AE372" s="85">
        <f t="shared" si="108"/>
        <v>94.132120055758946</v>
      </c>
      <c r="AF372" s="85">
        <f t="shared" si="108"/>
        <v>96.203026696985631</v>
      </c>
      <c r="AG372" s="85">
        <f t="shared" si="108"/>
        <v>98.319493284319321</v>
      </c>
      <c r="AH372" s="85">
        <f t="shared" si="108"/>
        <v>100.48252213657435</v>
      </c>
      <c r="AI372" s="85">
        <f t="shared" si="108"/>
        <v>0</v>
      </c>
      <c r="AJ372" s="85">
        <f t="shared" si="108"/>
        <v>0</v>
      </c>
      <c r="AK372" s="85">
        <f t="shared" si="108"/>
        <v>0</v>
      </c>
      <c r="AL372" s="85">
        <f t="shared" si="108"/>
        <v>0</v>
      </c>
    </row>
    <row r="373" spans="2:38" x14ac:dyDescent="0.35">
      <c r="D373" s="17" t="s">
        <v>318</v>
      </c>
      <c r="K373" s="59" t="str">
        <f>CurrencyUnit.In</f>
        <v>MMJPY</v>
      </c>
      <c r="L373" s="60">
        <f xml:space="preserve"> SUM(O373:AL373)</f>
        <v>2200</v>
      </c>
      <c r="O373" s="85">
        <f t="shared" ref="O373:AL373" si="109">O358</f>
        <v>0</v>
      </c>
      <c r="P373" s="85">
        <f t="shared" si="109"/>
        <v>0</v>
      </c>
      <c r="Q373" s="85">
        <f t="shared" si="109"/>
        <v>0</v>
      </c>
      <c r="R373" s="85">
        <f t="shared" si="109"/>
        <v>0</v>
      </c>
      <c r="S373" s="85">
        <f t="shared" si="109"/>
        <v>0</v>
      </c>
      <c r="T373" s="85">
        <f t="shared" si="109"/>
        <v>0</v>
      </c>
      <c r="U373" s="85">
        <f t="shared" si="109"/>
        <v>122.68620331337377</v>
      </c>
      <c r="V373" s="85">
        <f t="shared" si="109"/>
        <v>125.75335839620811</v>
      </c>
      <c r="W373" s="85">
        <f t="shared" si="109"/>
        <v>128.89719235611332</v>
      </c>
      <c r="X373" s="85">
        <f t="shared" si="109"/>
        <v>132.11962216501615</v>
      </c>
      <c r="Y373" s="85">
        <f t="shared" si="109"/>
        <v>135.42261271914157</v>
      </c>
      <c r="Z373" s="85">
        <f t="shared" si="109"/>
        <v>138.80817803712009</v>
      </c>
      <c r="AA373" s="85">
        <f t="shared" si="109"/>
        <v>142.27838248804809</v>
      </c>
      <c r="AB373" s="85">
        <f t="shared" si="109"/>
        <v>145.8353420502493</v>
      </c>
      <c r="AC373" s="85">
        <f t="shared" si="109"/>
        <v>149.48122560150554</v>
      </c>
      <c r="AD373" s="85">
        <f t="shared" si="109"/>
        <v>153.21825624154317</v>
      </c>
      <c r="AE373" s="85">
        <f t="shared" si="109"/>
        <v>157.04871264758177</v>
      </c>
      <c r="AF373" s="85">
        <f t="shared" si="109"/>
        <v>160.97493046377133</v>
      </c>
      <c r="AG373" s="85">
        <f t="shared" si="109"/>
        <v>164.99930372536559</v>
      </c>
      <c r="AH373" s="85">
        <f t="shared" si="109"/>
        <v>169.12428631849974</v>
      </c>
      <c r="AI373" s="85">
        <f t="shared" si="109"/>
        <v>173.35239347646223</v>
      </c>
      <c r="AJ373" s="85">
        <f t="shared" si="109"/>
        <v>0</v>
      </c>
      <c r="AK373" s="85">
        <f t="shared" si="109"/>
        <v>0</v>
      </c>
      <c r="AL373" s="85">
        <f t="shared" si="109"/>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10">SUM(O370:O373)</f>
        <v>48.877388714743013</v>
      </c>
      <c r="P374" s="13">
        <f t="shared" si="110"/>
        <v>50.099323432611584</v>
      </c>
      <c r="Q374" s="13">
        <f t="shared" si="110"/>
        <v>51.351806518426883</v>
      </c>
      <c r="R374" s="13">
        <f t="shared" si="110"/>
        <v>52.635601681387548</v>
      </c>
      <c r="S374" s="13">
        <f t="shared" si="110"/>
        <v>53.951491723422237</v>
      </c>
      <c r="T374" s="13">
        <f t="shared" si="110"/>
        <v>129.39341664008677</v>
      </c>
      <c r="U374" s="13">
        <f t="shared" si="110"/>
        <v>255.09217595659197</v>
      </c>
      <c r="V374" s="13">
        <f t="shared" si="110"/>
        <v>261.2423107955529</v>
      </c>
      <c r="W374" s="13">
        <f t="shared" si="110"/>
        <v>267.54120127516887</v>
      </c>
      <c r="X374" s="13">
        <f t="shared" si="110"/>
        <v>273.99245633638918</v>
      </c>
      <c r="Y374" s="13">
        <f t="shared" si="110"/>
        <v>280.59977272478557</v>
      </c>
      <c r="Z374" s="13">
        <f t="shared" si="110"/>
        <v>287.36693713245143</v>
      </c>
      <c r="AA374" s="13">
        <f t="shared" si="110"/>
        <v>294.29782839227914</v>
      </c>
      <c r="AB374" s="13">
        <f t="shared" si="110"/>
        <v>301.39641972589584</v>
      </c>
      <c r="AC374" s="13">
        <f t="shared" si="110"/>
        <v>308.66678104657672</v>
      </c>
      <c r="AD374" s="13">
        <f t="shared" si="110"/>
        <v>268.00273476762459</v>
      </c>
      <c r="AE374" s="13">
        <f t="shared" si="110"/>
        <v>274.42648575896072</v>
      </c>
      <c r="AF374" s="13">
        <f t="shared" si="110"/>
        <v>281.00475154276745</v>
      </c>
      <c r="AG374" s="13">
        <f t="shared" si="110"/>
        <v>287.74126125124565</v>
      </c>
      <c r="AH374" s="13">
        <f t="shared" si="110"/>
        <v>294.63983430267388</v>
      </c>
      <c r="AI374" s="13">
        <f t="shared" si="110"/>
        <v>173.35239347646223</v>
      </c>
      <c r="AJ374" s="13">
        <f t="shared" si="110"/>
        <v>0</v>
      </c>
      <c r="AK374" s="13">
        <f t="shared" si="110"/>
        <v>0</v>
      </c>
      <c r="AL374" s="13">
        <f t="shared" si="110"/>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11">T374</f>
        <v>129.39341664008677</v>
      </c>
      <c r="T377" s="85">
        <f t="shared" si="111"/>
        <v>255.09217595659197</v>
      </c>
      <c r="U377" s="85">
        <f t="shared" si="111"/>
        <v>261.2423107955529</v>
      </c>
      <c r="V377" s="85">
        <f t="shared" si="111"/>
        <v>267.54120127516887</v>
      </c>
      <c r="W377" s="85">
        <f t="shared" si="111"/>
        <v>273.99245633638918</v>
      </c>
      <c r="X377" s="85">
        <f t="shared" si="111"/>
        <v>280.59977272478557</v>
      </c>
      <c r="Y377" s="85">
        <f t="shared" si="111"/>
        <v>287.36693713245143</v>
      </c>
      <c r="Z377" s="85">
        <f t="shared" si="111"/>
        <v>294.29782839227914</v>
      </c>
      <c r="AA377" s="85">
        <f t="shared" si="111"/>
        <v>301.39641972589584</v>
      </c>
      <c r="AB377" s="85">
        <f t="shared" si="111"/>
        <v>308.66678104657672</v>
      </c>
      <c r="AC377" s="85">
        <f t="shared" si="111"/>
        <v>268.00273476762459</v>
      </c>
      <c r="AD377" s="85">
        <f t="shared" si="111"/>
        <v>274.42648575896072</v>
      </c>
      <c r="AE377" s="85">
        <f t="shared" si="111"/>
        <v>281.00475154276745</v>
      </c>
      <c r="AF377" s="85">
        <f t="shared" si="111"/>
        <v>287.74126125124565</v>
      </c>
      <c r="AG377" s="85">
        <f t="shared" si="111"/>
        <v>294.63983430267388</v>
      </c>
      <c r="AH377" s="85">
        <f t="shared" si="111"/>
        <v>173.35239347646223</v>
      </c>
      <c r="AI377" s="85">
        <f t="shared" si="111"/>
        <v>0</v>
      </c>
      <c r="AJ377" s="85">
        <f t="shared" si="111"/>
        <v>0</v>
      </c>
      <c r="AK377" s="85">
        <f t="shared" si="111"/>
        <v>0</v>
      </c>
      <c r="AL377" s="85">
        <f t="shared" si="111"/>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12">R383</f>
        <v>739</v>
      </c>
      <c r="T380" s="85">
        <f t="shared" si="112"/>
        <v>609.6065833599132</v>
      </c>
      <c r="U380" s="85">
        <f t="shared" si="112"/>
        <v>1654.5144074033212</v>
      </c>
      <c r="V380" s="85">
        <f t="shared" si="112"/>
        <v>3593.2720966077686</v>
      </c>
      <c r="W380" s="85">
        <f t="shared" si="112"/>
        <v>3325.7308953325996</v>
      </c>
      <c r="X380" s="85">
        <f t="shared" si="112"/>
        <v>3051.7384389962103</v>
      </c>
      <c r="Y380" s="85">
        <f t="shared" si="112"/>
        <v>2771.1386662714249</v>
      </c>
      <c r="Z380" s="85">
        <f t="shared" si="112"/>
        <v>2483.7717291389736</v>
      </c>
      <c r="AA380" s="85">
        <f t="shared" si="112"/>
        <v>2189.4739007466942</v>
      </c>
      <c r="AB380" s="85">
        <f t="shared" si="112"/>
        <v>1888.0774810207984</v>
      </c>
      <c r="AC380" s="85">
        <f t="shared" si="112"/>
        <v>1579.4106999742216</v>
      </c>
      <c r="AD380" s="85">
        <f t="shared" si="112"/>
        <v>1311.4079652065971</v>
      </c>
      <c r="AE380" s="85">
        <f t="shared" si="112"/>
        <v>1036.9814794476363</v>
      </c>
      <c r="AF380" s="85">
        <f t="shared" si="112"/>
        <v>755.97672790486877</v>
      </c>
      <c r="AG380" s="85">
        <f t="shared" si="112"/>
        <v>468.23546665362312</v>
      </c>
      <c r="AH380" s="85">
        <f t="shared" si="112"/>
        <v>173.59563235094924</v>
      </c>
      <c r="AI380" s="85">
        <f t="shared" si="112"/>
        <v>0.24323887448701953</v>
      </c>
      <c r="AJ380" s="85">
        <f t="shared" si="112"/>
        <v>0.24323887448701953</v>
      </c>
      <c r="AK380" s="85">
        <f t="shared" si="112"/>
        <v>0.24323887448701953</v>
      </c>
      <c r="AL380" s="85">
        <f t="shared" si="112"/>
        <v>0.24323887448701953</v>
      </c>
    </row>
    <row r="381" spans="2:38" x14ac:dyDescent="0.35">
      <c r="D381" s="17" t="s">
        <v>432</v>
      </c>
      <c r="K381" s="59" t="str">
        <f>CurrencyUnit.In</f>
        <v>MMJPY</v>
      </c>
      <c r="L381" s="60">
        <f xml:space="preserve"> SUM(O381:AL381)</f>
        <v>3500</v>
      </c>
      <c r="O381" s="126"/>
      <c r="P381" s="73"/>
      <c r="Q381" s="73"/>
      <c r="R381" s="73"/>
      <c r="S381" s="85">
        <f t="shared" ref="S381:AL381" si="113">S307+S326+S345+S364</f>
        <v>0</v>
      </c>
      <c r="T381" s="85">
        <f t="shared" si="113"/>
        <v>1300</v>
      </c>
      <c r="U381" s="85">
        <f t="shared" si="113"/>
        <v>2200</v>
      </c>
      <c r="V381" s="85">
        <f t="shared" si="113"/>
        <v>0</v>
      </c>
      <c r="W381" s="85">
        <f t="shared" si="113"/>
        <v>0</v>
      </c>
      <c r="X381" s="85">
        <f t="shared" si="113"/>
        <v>0</v>
      </c>
      <c r="Y381" s="85">
        <f t="shared" si="113"/>
        <v>0</v>
      </c>
      <c r="Z381" s="85">
        <f t="shared" si="113"/>
        <v>0</v>
      </c>
      <c r="AA381" s="85">
        <f t="shared" si="113"/>
        <v>0</v>
      </c>
      <c r="AB381" s="85">
        <f t="shared" si="113"/>
        <v>0</v>
      </c>
      <c r="AC381" s="85">
        <f t="shared" si="113"/>
        <v>0</v>
      </c>
      <c r="AD381" s="85">
        <f t="shared" si="113"/>
        <v>0</v>
      </c>
      <c r="AE381" s="85">
        <f t="shared" si="113"/>
        <v>0</v>
      </c>
      <c r="AF381" s="85">
        <f t="shared" si="113"/>
        <v>0</v>
      </c>
      <c r="AG381" s="85">
        <f t="shared" si="113"/>
        <v>0</v>
      </c>
      <c r="AH381" s="85">
        <f t="shared" si="113"/>
        <v>0</v>
      </c>
      <c r="AI381" s="85">
        <f t="shared" si="113"/>
        <v>0</v>
      </c>
      <c r="AJ381" s="85">
        <f t="shared" si="113"/>
        <v>0</v>
      </c>
      <c r="AK381" s="85">
        <f t="shared" si="113"/>
        <v>0</v>
      </c>
      <c r="AL381" s="85">
        <f t="shared" si="113"/>
        <v>0</v>
      </c>
    </row>
    <row r="382" spans="2:38" x14ac:dyDescent="0.35">
      <c r="D382" s="17" t="s">
        <v>447</v>
      </c>
      <c r="K382" s="59" t="str">
        <f>CurrencyUnit.In</f>
        <v>MMJPY</v>
      </c>
      <c r="L382" s="60">
        <f xml:space="preserve"> SUM(O382:AL382)</f>
        <v>-4238.7567611255126</v>
      </c>
      <c r="O382" s="73"/>
      <c r="P382" s="73"/>
      <c r="Q382" s="73"/>
      <c r="R382" s="73"/>
      <c r="S382" s="85">
        <f t="shared" ref="S382:AL382" si="114">0-S377</f>
        <v>-129.39341664008677</v>
      </c>
      <c r="T382" s="85">
        <f t="shared" si="114"/>
        <v>-255.09217595659197</v>
      </c>
      <c r="U382" s="85">
        <f t="shared" si="114"/>
        <v>-261.2423107955529</v>
      </c>
      <c r="V382" s="85">
        <f t="shared" si="114"/>
        <v>-267.54120127516887</v>
      </c>
      <c r="W382" s="85">
        <f t="shared" si="114"/>
        <v>-273.99245633638918</v>
      </c>
      <c r="X382" s="85">
        <f t="shared" si="114"/>
        <v>-280.59977272478557</v>
      </c>
      <c r="Y382" s="85">
        <f t="shared" si="114"/>
        <v>-287.36693713245143</v>
      </c>
      <c r="Z382" s="85">
        <f t="shared" si="114"/>
        <v>-294.29782839227914</v>
      </c>
      <c r="AA382" s="85">
        <f t="shared" si="114"/>
        <v>-301.39641972589584</v>
      </c>
      <c r="AB382" s="85">
        <f t="shared" si="114"/>
        <v>-308.66678104657672</v>
      </c>
      <c r="AC382" s="85">
        <f t="shared" si="114"/>
        <v>-268.00273476762459</v>
      </c>
      <c r="AD382" s="85">
        <f t="shared" si="114"/>
        <v>-274.42648575896072</v>
      </c>
      <c r="AE382" s="85">
        <f t="shared" si="114"/>
        <v>-281.00475154276745</v>
      </c>
      <c r="AF382" s="85">
        <f t="shared" si="114"/>
        <v>-287.74126125124565</v>
      </c>
      <c r="AG382" s="85">
        <f t="shared" si="114"/>
        <v>-294.63983430267388</v>
      </c>
      <c r="AH382" s="85">
        <f t="shared" si="114"/>
        <v>-173.35239347646223</v>
      </c>
      <c r="AI382" s="85">
        <f t="shared" si="114"/>
        <v>0</v>
      </c>
      <c r="AJ382" s="85">
        <f t="shared" si="114"/>
        <v>0</v>
      </c>
      <c r="AK382" s="85">
        <f t="shared" si="114"/>
        <v>0</v>
      </c>
      <c r="AL382" s="85">
        <f t="shared" si="114"/>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15">SUM(S380:S382)</f>
        <v>609.6065833599132</v>
      </c>
      <c r="T383" s="77">
        <f t="shared" si="115"/>
        <v>1654.5144074033212</v>
      </c>
      <c r="U383" s="77">
        <f t="shared" si="115"/>
        <v>3593.2720966077686</v>
      </c>
      <c r="V383" s="77">
        <f t="shared" si="115"/>
        <v>3325.7308953325996</v>
      </c>
      <c r="W383" s="77">
        <f t="shared" si="115"/>
        <v>3051.7384389962103</v>
      </c>
      <c r="X383" s="77">
        <f t="shared" si="115"/>
        <v>2771.1386662714249</v>
      </c>
      <c r="Y383" s="77">
        <f t="shared" si="115"/>
        <v>2483.7717291389736</v>
      </c>
      <c r="Z383" s="77">
        <f t="shared" si="115"/>
        <v>2189.4739007466942</v>
      </c>
      <c r="AA383" s="77">
        <f t="shared" si="115"/>
        <v>1888.0774810207984</v>
      </c>
      <c r="AB383" s="77">
        <f t="shared" si="115"/>
        <v>1579.4106999742216</v>
      </c>
      <c r="AC383" s="77">
        <f t="shared" si="115"/>
        <v>1311.4079652065971</v>
      </c>
      <c r="AD383" s="77">
        <f t="shared" si="115"/>
        <v>1036.9814794476363</v>
      </c>
      <c r="AE383" s="77">
        <f t="shared" si="115"/>
        <v>755.97672790486877</v>
      </c>
      <c r="AF383" s="77">
        <f t="shared" si="115"/>
        <v>468.23546665362312</v>
      </c>
      <c r="AG383" s="77">
        <f t="shared" si="115"/>
        <v>173.59563235094924</v>
      </c>
      <c r="AH383" s="77">
        <f t="shared" si="115"/>
        <v>0.24323887448701953</v>
      </c>
      <c r="AI383" s="77">
        <f t="shared" si="115"/>
        <v>0.24323887448701953</v>
      </c>
      <c r="AJ383" s="77">
        <f t="shared" si="115"/>
        <v>0.24323887448701953</v>
      </c>
      <c r="AK383" s="77">
        <f t="shared" si="115"/>
        <v>0.24323887448701953</v>
      </c>
      <c r="AL383" s="77">
        <f t="shared" si="115"/>
        <v>0.24323887448701953</v>
      </c>
    </row>
    <row r="385" spans="2:38" ht="19.5" x14ac:dyDescent="0.35">
      <c r="B385" s="51" t="s">
        <v>440</v>
      </c>
    </row>
    <row r="386" spans="2:38" x14ac:dyDescent="0.35">
      <c r="D386" s="17" t="s">
        <v>441</v>
      </c>
      <c r="K386" s="59" t="str">
        <f t="shared" ref="K386:K392" si="116">CurrencyUnit.In</f>
        <v>MMJPY</v>
      </c>
      <c r="L386" s="60"/>
      <c r="O386" s="85">
        <f t="shared" ref="O386:AL386" si="117">O309</f>
        <v>562.45383597515104</v>
      </c>
      <c r="P386" s="85">
        <f t="shared" si="117"/>
        <v>528.40483532367398</v>
      </c>
      <c r="Q386" s="85">
        <f t="shared" si="117"/>
        <v>493.50460965590997</v>
      </c>
      <c r="R386" s="85">
        <f t="shared" si="117"/>
        <v>457.73187834645188</v>
      </c>
      <c r="S386" s="85">
        <f t="shared" si="117"/>
        <v>421.06482875425735</v>
      </c>
      <c r="T386" s="85">
        <f t="shared" si="117"/>
        <v>383.48110292225795</v>
      </c>
      <c r="U386" s="85">
        <f t="shared" si="117"/>
        <v>344.95778394445858</v>
      </c>
      <c r="V386" s="85">
        <f t="shared" si="117"/>
        <v>305.47138199221422</v>
      </c>
      <c r="W386" s="85">
        <f t="shared" si="117"/>
        <v>264.99781999116374</v>
      </c>
      <c r="X386" s="85">
        <f t="shared" si="117"/>
        <v>223.512418940087</v>
      </c>
      <c r="Y386" s="85">
        <f t="shared" si="117"/>
        <v>180.98988286273334</v>
      </c>
      <c r="Z386" s="85">
        <f t="shared" si="117"/>
        <v>137.40428338344583</v>
      </c>
      <c r="AA386" s="85">
        <f t="shared" si="117"/>
        <v>92.729043917176128</v>
      </c>
      <c r="AB386" s="85">
        <f t="shared" si="117"/>
        <v>46.936923464249688</v>
      </c>
      <c r="AC386" s="85">
        <f t="shared" si="117"/>
        <v>9.2370555648813024E-14</v>
      </c>
      <c r="AD386" s="85">
        <f t="shared" si="117"/>
        <v>9.2370555648813024E-14</v>
      </c>
      <c r="AE386" s="85">
        <f t="shared" si="117"/>
        <v>9.2370555648813024E-14</v>
      </c>
      <c r="AF386" s="85">
        <f t="shared" si="117"/>
        <v>9.2370555648813024E-14</v>
      </c>
      <c r="AG386" s="85">
        <f t="shared" si="117"/>
        <v>9.2370555648813024E-14</v>
      </c>
      <c r="AH386" s="85">
        <f t="shared" si="117"/>
        <v>9.2370555648813024E-14</v>
      </c>
      <c r="AI386" s="85">
        <f t="shared" si="117"/>
        <v>9.2370555648813024E-14</v>
      </c>
      <c r="AJ386" s="85">
        <f t="shared" si="117"/>
        <v>9.2370555648813024E-14</v>
      </c>
      <c r="AK386" s="85">
        <f t="shared" si="117"/>
        <v>9.2370555648813024E-14</v>
      </c>
      <c r="AL386" s="85">
        <f t="shared" si="117"/>
        <v>9.2370555648813024E-14</v>
      </c>
    </row>
    <row r="387" spans="2:38" x14ac:dyDescent="0.35">
      <c r="D387" s="17" t="s">
        <v>442</v>
      </c>
      <c r="K387" s="59" t="str">
        <f t="shared" si="116"/>
        <v>MMJPY</v>
      </c>
      <c r="L387" s="60"/>
      <c r="O387" s="85">
        <f t="shared" ref="O387:AL387" si="118">O328</f>
        <v>384.34114850621023</v>
      </c>
      <c r="P387" s="85">
        <f t="shared" si="118"/>
        <v>368.29082572507571</v>
      </c>
      <c r="Q387" s="85">
        <f t="shared" si="118"/>
        <v>351.83924487441283</v>
      </c>
      <c r="R387" s="85">
        <f t="shared" si="118"/>
        <v>334.9763745024834</v>
      </c>
      <c r="S387" s="85">
        <f t="shared" si="118"/>
        <v>317.69193237125569</v>
      </c>
      <c r="T387" s="85">
        <f t="shared" si="118"/>
        <v>299.97537918674732</v>
      </c>
      <c r="U387" s="85">
        <f t="shared" si="118"/>
        <v>281.81591217262621</v>
      </c>
      <c r="V387" s="85">
        <f t="shared" si="118"/>
        <v>263.2024584831521</v>
      </c>
      <c r="W387" s="85">
        <f t="shared" si="118"/>
        <v>244.12366845144112</v>
      </c>
      <c r="X387" s="85">
        <f t="shared" si="118"/>
        <v>224.56790866893738</v>
      </c>
      <c r="Y387" s="85">
        <f t="shared" si="118"/>
        <v>204.52325489187103</v>
      </c>
      <c r="Z387" s="85">
        <f t="shared" si="118"/>
        <v>183.97748477037803</v>
      </c>
      <c r="AA387" s="85">
        <f t="shared" si="118"/>
        <v>162.91807039584768</v>
      </c>
      <c r="AB387" s="85">
        <f t="shared" si="118"/>
        <v>141.33217066195408</v>
      </c>
      <c r="AC387" s="85">
        <f t="shared" si="118"/>
        <v>119.20662343471315</v>
      </c>
      <c r="AD387" s="85">
        <f t="shared" si="118"/>
        <v>96.527937526791192</v>
      </c>
      <c r="AE387" s="85">
        <f t="shared" si="118"/>
        <v>73.282284471171181</v>
      </c>
      <c r="AF387" s="85">
        <f t="shared" si="118"/>
        <v>49.455490089160676</v>
      </c>
      <c r="AG387" s="85">
        <f t="shared" si="118"/>
        <v>25.033025847599909</v>
      </c>
      <c r="AH387" s="85">
        <f t="shared" si="118"/>
        <v>1.2079226507921703E-13</v>
      </c>
      <c r="AI387" s="85">
        <f t="shared" si="118"/>
        <v>1.2079226507921703E-13</v>
      </c>
      <c r="AJ387" s="85">
        <f t="shared" si="118"/>
        <v>1.2079226507921703E-13</v>
      </c>
      <c r="AK387" s="85">
        <f t="shared" si="118"/>
        <v>1.2079226507921703E-13</v>
      </c>
      <c r="AL387" s="85">
        <f t="shared" si="118"/>
        <v>1.2079226507921703E-13</v>
      </c>
    </row>
    <row r="388" spans="2:38" x14ac:dyDescent="0.35">
      <c r="D388" s="17" t="s">
        <v>443</v>
      </c>
      <c r="K388" s="59" t="str">
        <f t="shared" si="116"/>
        <v>MMJPY</v>
      </c>
      <c r="L388" s="60"/>
      <c r="O388" s="85">
        <f t="shared" ref="O388:AL388" si="119">O347</f>
        <v>0</v>
      </c>
      <c r="P388" s="85">
        <f t="shared" si="119"/>
        <v>0</v>
      </c>
      <c r="Q388" s="85">
        <f t="shared" si="119"/>
        <v>0</v>
      </c>
      <c r="R388" s="85">
        <f t="shared" si="119"/>
        <v>0</v>
      </c>
      <c r="S388" s="85">
        <f t="shared" si="119"/>
        <v>0</v>
      </c>
      <c r="T388" s="85">
        <f t="shared" si="119"/>
        <v>1225.906862376421</v>
      </c>
      <c r="U388" s="85">
        <f t="shared" si="119"/>
        <v>1150.1836757251233</v>
      </c>
      <c r="V388" s="85">
        <f t="shared" si="119"/>
        <v>1072.794578967497</v>
      </c>
      <c r="W388" s="85">
        <f t="shared" si="119"/>
        <v>993.70292208120304</v>
      </c>
      <c r="X388" s="85">
        <f t="shared" si="119"/>
        <v>912.87124874341055</v>
      </c>
      <c r="Y388" s="85">
        <f t="shared" si="119"/>
        <v>830.26127859218661</v>
      </c>
      <c r="Z388" s="85">
        <f t="shared" si="119"/>
        <v>745.83388909763573</v>
      </c>
      <c r="AA388" s="85">
        <f t="shared" si="119"/>
        <v>659.54909703420469</v>
      </c>
      <c r="AB388" s="85">
        <f t="shared" si="119"/>
        <v>571.36603954537827</v>
      </c>
      <c r="AC388" s="85">
        <f t="shared" si="119"/>
        <v>481.24295479179762</v>
      </c>
      <c r="AD388" s="85">
        <f t="shared" si="119"/>
        <v>389.13716217363822</v>
      </c>
      <c r="AE388" s="85">
        <f t="shared" si="119"/>
        <v>295.00504211787927</v>
      </c>
      <c r="AF388" s="85">
        <f t="shared" si="119"/>
        <v>198.80201542089364</v>
      </c>
      <c r="AG388" s="85">
        <f t="shared" si="119"/>
        <v>100.48252213657432</v>
      </c>
      <c r="AH388" s="85">
        <f t="shared" si="119"/>
        <v>0</v>
      </c>
      <c r="AI388" s="85">
        <f t="shared" si="119"/>
        <v>0</v>
      </c>
      <c r="AJ388" s="85">
        <f t="shared" si="119"/>
        <v>0</v>
      </c>
      <c r="AK388" s="85">
        <f t="shared" si="119"/>
        <v>0</v>
      </c>
      <c r="AL388" s="85">
        <f t="shared" si="119"/>
        <v>0</v>
      </c>
    </row>
    <row r="389" spans="2:38" x14ac:dyDescent="0.35">
      <c r="D389" s="17" t="s">
        <v>444</v>
      </c>
      <c r="K389" s="59" t="str">
        <f t="shared" si="116"/>
        <v>MMJPY</v>
      </c>
      <c r="L389" s="60"/>
      <c r="O389" s="85">
        <f t="shared" ref="O389:AL389" si="120">O366</f>
        <v>0</v>
      </c>
      <c r="P389" s="85">
        <f t="shared" si="120"/>
        <v>0</v>
      </c>
      <c r="Q389" s="85">
        <f t="shared" si="120"/>
        <v>0</v>
      </c>
      <c r="R389" s="85">
        <f t="shared" si="120"/>
        <v>0</v>
      </c>
      <c r="S389" s="85">
        <f t="shared" si="120"/>
        <v>0</v>
      </c>
      <c r="T389" s="85">
        <f t="shared" si="120"/>
        <v>0</v>
      </c>
      <c r="U389" s="85">
        <f t="shared" si="120"/>
        <v>2077.3137966866261</v>
      </c>
      <c r="V389" s="85">
        <f t="shared" si="120"/>
        <v>1951.560438290418</v>
      </c>
      <c r="W389" s="85">
        <f t="shared" si="120"/>
        <v>1822.6632459343048</v>
      </c>
      <c r="X389" s="85">
        <f t="shared" si="120"/>
        <v>1690.5436237692886</v>
      </c>
      <c r="Y389" s="85">
        <f t="shared" si="120"/>
        <v>1555.121011050147</v>
      </c>
      <c r="Z389" s="85">
        <f t="shared" si="120"/>
        <v>1416.3128330130269</v>
      </c>
      <c r="AA389" s="85">
        <f t="shared" si="120"/>
        <v>1274.0344505249789</v>
      </c>
      <c r="AB389" s="85">
        <f t="shared" si="120"/>
        <v>1128.1991084747297</v>
      </c>
      <c r="AC389" s="85">
        <f t="shared" si="120"/>
        <v>978.71788287322408</v>
      </c>
      <c r="AD389" s="85">
        <f t="shared" si="120"/>
        <v>825.49962663168094</v>
      </c>
      <c r="AE389" s="85">
        <f t="shared" si="120"/>
        <v>668.4509139840992</v>
      </c>
      <c r="AF389" s="85">
        <f t="shared" si="120"/>
        <v>507.47598352032787</v>
      </c>
      <c r="AG389" s="85">
        <f t="shared" si="120"/>
        <v>342.47667979496225</v>
      </c>
      <c r="AH389" s="85">
        <f t="shared" si="120"/>
        <v>173.35239347646251</v>
      </c>
      <c r="AI389" s="85">
        <f t="shared" si="120"/>
        <v>2.8421709430404007E-13</v>
      </c>
      <c r="AJ389" s="85">
        <f t="shared" si="120"/>
        <v>2.8421709430404007E-13</v>
      </c>
      <c r="AK389" s="85">
        <f t="shared" si="120"/>
        <v>2.8421709430404007E-13</v>
      </c>
      <c r="AL389" s="85">
        <f t="shared" si="120"/>
        <v>2.8421709430404007E-13</v>
      </c>
    </row>
    <row r="390" spans="2:38" x14ac:dyDescent="0.35">
      <c r="D390" s="8" t="s">
        <v>219</v>
      </c>
      <c r="E390" s="9"/>
      <c r="F390" s="9"/>
      <c r="G390" s="9"/>
      <c r="H390" s="9"/>
      <c r="I390" s="9"/>
      <c r="J390" s="9"/>
      <c r="K390" s="61" t="str">
        <f t="shared" si="116"/>
        <v>MMJPY</v>
      </c>
      <c r="L390" s="62"/>
      <c r="M390" s="9"/>
      <c r="N390" s="9"/>
      <c r="O390" s="13">
        <f t="shared" ref="O390:AL390" si="121">SUM(O386:O389)</f>
        <v>946.79498448136133</v>
      </c>
      <c r="P390" s="13">
        <f t="shared" si="121"/>
        <v>896.69566104874968</v>
      </c>
      <c r="Q390" s="13">
        <f t="shared" si="121"/>
        <v>845.3438545303228</v>
      </c>
      <c r="R390" s="13">
        <f t="shared" si="121"/>
        <v>792.70825284893522</v>
      </c>
      <c r="S390" s="13">
        <f t="shared" si="121"/>
        <v>738.75676112551309</v>
      </c>
      <c r="T390" s="13">
        <f t="shared" si="121"/>
        <v>1909.3633444854263</v>
      </c>
      <c r="U390" s="13">
        <f t="shared" si="121"/>
        <v>3854.2711685288341</v>
      </c>
      <c r="V390" s="13">
        <f t="shared" si="121"/>
        <v>3593.0288577332813</v>
      </c>
      <c r="W390" s="13">
        <f t="shared" si="121"/>
        <v>3325.4876564581127</v>
      </c>
      <c r="X390" s="13">
        <f t="shared" si="121"/>
        <v>3051.4952001217234</v>
      </c>
      <c r="Y390" s="13">
        <f t="shared" si="121"/>
        <v>2770.895427396938</v>
      </c>
      <c r="Z390" s="13">
        <f t="shared" si="121"/>
        <v>2483.5284902644862</v>
      </c>
      <c r="AA390" s="13">
        <f t="shared" si="121"/>
        <v>2189.2306618722073</v>
      </c>
      <c r="AB390" s="13">
        <f t="shared" si="121"/>
        <v>1887.8342421463117</v>
      </c>
      <c r="AC390" s="13">
        <f t="shared" si="121"/>
        <v>1579.167461099735</v>
      </c>
      <c r="AD390" s="13">
        <f t="shared" si="121"/>
        <v>1311.1647263321104</v>
      </c>
      <c r="AE390" s="13">
        <f t="shared" si="121"/>
        <v>1036.7382405731496</v>
      </c>
      <c r="AF390" s="13">
        <f t="shared" si="121"/>
        <v>755.73348903038232</v>
      </c>
      <c r="AG390" s="13">
        <f t="shared" si="121"/>
        <v>467.99222777913656</v>
      </c>
      <c r="AH390" s="13">
        <f t="shared" si="121"/>
        <v>173.35239347646274</v>
      </c>
      <c r="AI390" s="13">
        <f t="shared" si="121"/>
        <v>4.9737991503207013E-13</v>
      </c>
      <c r="AJ390" s="13">
        <f t="shared" si="121"/>
        <v>4.9737991503207013E-13</v>
      </c>
      <c r="AK390" s="13">
        <f t="shared" si="121"/>
        <v>4.9737991503207013E-13</v>
      </c>
      <c r="AL390" s="13">
        <f t="shared" si="121"/>
        <v>4.9737991503207013E-13</v>
      </c>
    </row>
    <row r="391" spans="2:38" x14ac:dyDescent="0.35">
      <c r="D391" s="17" t="s">
        <v>445</v>
      </c>
      <c r="K391" s="59" t="str">
        <f t="shared" si="116"/>
        <v>MMJPY</v>
      </c>
      <c r="L391" s="60"/>
      <c r="O391" s="85">
        <f t="shared" ref="O391:AL391" si="122">0-O377</f>
        <v>-50</v>
      </c>
      <c r="P391" s="85">
        <f t="shared" si="122"/>
        <v>-51</v>
      </c>
      <c r="Q391" s="85">
        <f t="shared" si="122"/>
        <v>-53</v>
      </c>
      <c r="R391" s="85">
        <f t="shared" si="122"/>
        <v>-54</v>
      </c>
      <c r="S391" s="85">
        <f t="shared" si="122"/>
        <v>-129.39341664008677</v>
      </c>
      <c r="T391" s="85">
        <f t="shared" si="122"/>
        <v>-255.09217595659197</v>
      </c>
      <c r="U391" s="85">
        <f t="shared" si="122"/>
        <v>-261.2423107955529</v>
      </c>
      <c r="V391" s="85">
        <f t="shared" si="122"/>
        <v>-267.54120127516887</v>
      </c>
      <c r="W391" s="85">
        <f t="shared" si="122"/>
        <v>-273.99245633638918</v>
      </c>
      <c r="X391" s="85">
        <f t="shared" si="122"/>
        <v>-280.59977272478557</v>
      </c>
      <c r="Y391" s="85">
        <f t="shared" si="122"/>
        <v>-287.36693713245143</v>
      </c>
      <c r="Z391" s="85">
        <f t="shared" si="122"/>
        <v>-294.29782839227914</v>
      </c>
      <c r="AA391" s="85">
        <f t="shared" si="122"/>
        <v>-301.39641972589584</v>
      </c>
      <c r="AB391" s="85">
        <f t="shared" si="122"/>
        <v>-308.66678104657672</v>
      </c>
      <c r="AC391" s="85">
        <f t="shared" si="122"/>
        <v>-268.00273476762459</v>
      </c>
      <c r="AD391" s="85">
        <f t="shared" si="122"/>
        <v>-274.42648575896072</v>
      </c>
      <c r="AE391" s="85">
        <f t="shared" si="122"/>
        <v>-281.00475154276745</v>
      </c>
      <c r="AF391" s="85">
        <f t="shared" si="122"/>
        <v>-287.74126125124565</v>
      </c>
      <c r="AG391" s="85">
        <f t="shared" si="122"/>
        <v>-294.63983430267388</v>
      </c>
      <c r="AH391" s="85">
        <f t="shared" si="122"/>
        <v>-173.35239347646223</v>
      </c>
      <c r="AI391" s="85">
        <f t="shared" si="122"/>
        <v>0</v>
      </c>
      <c r="AJ391" s="85">
        <f t="shared" si="122"/>
        <v>0</v>
      </c>
      <c r="AK391" s="85">
        <f t="shared" si="122"/>
        <v>0</v>
      </c>
      <c r="AL391" s="85">
        <f t="shared" si="122"/>
        <v>0</v>
      </c>
    </row>
    <row r="392" spans="2:38" x14ac:dyDescent="0.35">
      <c r="D392" s="8" t="s">
        <v>446</v>
      </c>
      <c r="E392" s="9"/>
      <c r="F392" s="9"/>
      <c r="G392" s="9"/>
      <c r="H392" s="9"/>
      <c r="I392" s="9"/>
      <c r="J392" s="9"/>
      <c r="K392" s="61" t="str">
        <f t="shared" si="116"/>
        <v>MMJPY</v>
      </c>
      <c r="L392" s="62"/>
      <c r="M392" s="9"/>
      <c r="N392" s="9"/>
      <c r="O392" s="98">
        <f>'Actual Data'!O$58</f>
        <v>897</v>
      </c>
      <c r="P392" s="98">
        <f>'Actual Data'!P$58</f>
        <v>846</v>
      </c>
      <c r="Q392" s="98">
        <f>'Actual Data'!Q$58</f>
        <v>793</v>
      </c>
      <c r="R392" s="98">
        <f>'Actual Data'!R$58</f>
        <v>739</v>
      </c>
      <c r="S392" s="13">
        <f t="shared" ref="S392:AL392" si="123">SUM(S390:S391)</f>
        <v>609.3633444854263</v>
      </c>
      <c r="T392" s="13">
        <f t="shared" si="123"/>
        <v>1654.2711685288343</v>
      </c>
      <c r="U392" s="13">
        <f t="shared" si="123"/>
        <v>3593.0288577332813</v>
      </c>
      <c r="V392" s="13">
        <f t="shared" si="123"/>
        <v>3325.4876564581123</v>
      </c>
      <c r="W392" s="13">
        <f t="shared" si="123"/>
        <v>3051.4952001217234</v>
      </c>
      <c r="X392" s="13">
        <f t="shared" si="123"/>
        <v>2770.895427396938</v>
      </c>
      <c r="Y392" s="13">
        <f t="shared" si="123"/>
        <v>2483.5284902644867</v>
      </c>
      <c r="Z392" s="13">
        <f t="shared" si="123"/>
        <v>2189.2306618722068</v>
      </c>
      <c r="AA392" s="13">
        <f t="shared" si="123"/>
        <v>1887.8342421463115</v>
      </c>
      <c r="AB392" s="13">
        <f t="shared" si="123"/>
        <v>1579.167461099735</v>
      </c>
      <c r="AC392" s="13">
        <f t="shared" si="123"/>
        <v>1311.1647263321104</v>
      </c>
      <c r="AD392" s="13">
        <f t="shared" si="123"/>
        <v>1036.7382405731496</v>
      </c>
      <c r="AE392" s="13">
        <f t="shared" si="123"/>
        <v>755.73348903038209</v>
      </c>
      <c r="AF392" s="13">
        <f t="shared" si="123"/>
        <v>467.99222777913667</v>
      </c>
      <c r="AG392" s="13">
        <f t="shared" si="123"/>
        <v>173.35239347646268</v>
      </c>
      <c r="AH392" s="13">
        <f t="shared" si="123"/>
        <v>5.1159076974727213E-13</v>
      </c>
      <c r="AI392" s="13">
        <f t="shared" si="123"/>
        <v>4.9737991503207013E-13</v>
      </c>
      <c r="AJ392" s="13">
        <f t="shared" si="123"/>
        <v>4.9737991503207013E-13</v>
      </c>
      <c r="AK392" s="13">
        <f t="shared" si="123"/>
        <v>4.9737991503207013E-13</v>
      </c>
      <c r="AL392" s="13">
        <f t="shared" si="123"/>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24">$R395</f>
        <v>116</v>
      </c>
      <c r="T396" s="77">
        <f t="shared" si="124"/>
        <v>116</v>
      </c>
      <c r="U396" s="77">
        <f t="shared" si="124"/>
        <v>116</v>
      </c>
      <c r="V396" s="77">
        <f t="shared" si="124"/>
        <v>116</v>
      </c>
      <c r="W396" s="77">
        <f t="shared" si="124"/>
        <v>116</v>
      </c>
      <c r="X396" s="77">
        <f t="shared" si="124"/>
        <v>116</v>
      </c>
      <c r="Y396" s="77">
        <f t="shared" si="124"/>
        <v>116</v>
      </c>
      <c r="Z396" s="77">
        <f t="shared" si="124"/>
        <v>116</v>
      </c>
      <c r="AA396" s="77">
        <f t="shared" si="124"/>
        <v>116</v>
      </c>
      <c r="AB396" s="77">
        <f t="shared" si="124"/>
        <v>116</v>
      </c>
      <c r="AC396" s="77">
        <f t="shared" si="124"/>
        <v>116</v>
      </c>
      <c r="AD396" s="77">
        <f t="shared" si="124"/>
        <v>116</v>
      </c>
      <c r="AE396" s="77">
        <f t="shared" si="124"/>
        <v>116</v>
      </c>
      <c r="AF396" s="77">
        <f t="shared" si="124"/>
        <v>116</v>
      </c>
      <c r="AG396" s="77">
        <f t="shared" si="124"/>
        <v>116</v>
      </c>
      <c r="AH396" s="77">
        <f t="shared" si="124"/>
        <v>116</v>
      </c>
      <c r="AI396" s="77">
        <f t="shared" si="124"/>
        <v>116</v>
      </c>
      <c r="AJ396" s="77">
        <f t="shared" si="124"/>
        <v>116</v>
      </c>
      <c r="AK396" s="77">
        <f t="shared" si="124"/>
        <v>116</v>
      </c>
      <c r="AL396" s="77">
        <f t="shared" si="124"/>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25">$R399</f>
        <v>50</v>
      </c>
      <c r="T400" s="77">
        <f t="shared" si="125"/>
        <v>50</v>
      </c>
      <c r="U400" s="77">
        <f t="shared" si="125"/>
        <v>50</v>
      </c>
      <c r="V400" s="77">
        <f t="shared" si="125"/>
        <v>50</v>
      </c>
      <c r="W400" s="77">
        <f t="shared" si="125"/>
        <v>50</v>
      </c>
      <c r="X400" s="77">
        <f t="shared" si="125"/>
        <v>50</v>
      </c>
      <c r="Y400" s="77">
        <f t="shared" si="125"/>
        <v>50</v>
      </c>
      <c r="Z400" s="77">
        <f t="shared" si="125"/>
        <v>50</v>
      </c>
      <c r="AA400" s="77">
        <f t="shared" si="125"/>
        <v>50</v>
      </c>
      <c r="AB400" s="77">
        <f t="shared" si="125"/>
        <v>50</v>
      </c>
      <c r="AC400" s="77">
        <f t="shared" si="125"/>
        <v>50</v>
      </c>
      <c r="AD400" s="77">
        <f t="shared" si="125"/>
        <v>50</v>
      </c>
      <c r="AE400" s="77">
        <f t="shared" si="125"/>
        <v>50</v>
      </c>
      <c r="AF400" s="77">
        <f t="shared" si="125"/>
        <v>50</v>
      </c>
      <c r="AG400" s="77">
        <f t="shared" si="125"/>
        <v>50</v>
      </c>
      <c r="AH400" s="77">
        <f t="shared" si="125"/>
        <v>50</v>
      </c>
      <c r="AI400" s="77">
        <f t="shared" si="125"/>
        <v>50</v>
      </c>
      <c r="AJ400" s="77">
        <f t="shared" si="125"/>
        <v>50</v>
      </c>
      <c r="AK400" s="77">
        <f t="shared" si="125"/>
        <v>50</v>
      </c>
      <c r="AL400" s="77">
        <f t="shared" si="125"/>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6">$R403</f>
        <v>100</v>
      </c>
      <c r="T404" s="77">
        <f t="shared" si="126"/>
        <v>100</v>
      </c>
      <c r="U404" s="77">
        <f t="shared" si="126"/>
        <v>100</v>
      </c>
      <c r="V404" s="77">
        <f t="shared" si="126"/>
        <v>100</v>
      </c>
      <c r="W404" s="77">
        <f t="shared" si="126"/>
        <v>100</v>
      </c>
      <c r="X404" s="77">
        <f t="shared" si="126"/>
        <v>100</v>
      </c>
      <c r="Y404" s="77">
        <f t="shared" si="126"/>
        <v>100</v>
      </c>
      <c r="Z404" s="77">
        <f t="shared" si="126"/>
        <v>100</v>
      </c>
      <c r="AA404" s="77">
        <f t="shared" si="126"/>
        <v>100</v>
      </c>
      <c r="AB404" s="77">
        <f t="shared" si="126"/>
        <v>100</v>
      </c>
      <c r="AC404" s="77">
        <f t="shared" si="126"/>
        <v>100</v>
      </c>
      <c r="AD404" s="77">
        <f t="shared" si="126"/>
        <v>100</v>
      </c>
      <c r="AE404" s="77">
        <f t="shared" si="126"/>
        <v>100</v>
      </c>
      <c r="AF404" s="77">
        <f t="shared" si="126"/>
        <v>100</v>
      </c>
      <c r="AG404" s="77">
        <f t="shared" si="126"/>
        <v>100</v>
      </c>
      <c r="AH404" s="77">
        <f t="shared" si="126"/>
        <v>100</v>
      </c>
      <c r="AI404" s="77">
        <f t="shared" si="126"/>
        <v>100</v>
      </c>
      <c r="AJ404" s="77">
        <f t="shared" si="126"/>
        <v>100</v>
      </c>
      <c r="AK404" s="77">
        <f t="shared" si="126"/>
        <v>100</v>
      </c>
      <c r="AL404" s="77">
        <f t="shared" si="126"/>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7">$R407</f>
        <v>100</v>
      </c>
      <c r="T408" s="77">
        <f t="shared" si="127"/>
        <v>100</v>
      </c>
      <c r="U408" s="77">
        <f t="shared" si="127"/>
        <v>100</v>
      </c>
      <c r="V408" s="77">
        <f t="shared" si="127"/>
        <v>100</v>
      </c>
      <c r="W408" s="77">
        <f t="shared" si="127"/>
        <v>100</v>
      </c>
      <c r="X408" s="77">
        <f t="shared" si="127"/>
        <v>100</v>
      </c>
      <c r="Y408" s="77">
        <f t="shared" si="127"/>
        <v>100</v>
      </c>
      <c r="Z408" s="77">
        <f t="shared" si="127"/>
        <v>100</v>
      </c>
      <c r="AA408" s="77">
        <f t="shared" si="127"/>
        <v>100</v>
      </c>
      <c r="AB408" s="77">
        <f t="shared" si="127"/>
        <v>100</v>
      </c>
      <c r="AC408" s="77">
        <f t="shared" si="127"/>
        <v>100</v>
      </c>
      <c r="AD408" s="77">
        <f t="shared" si="127"/>
        <v>100</v>
      </c>
      <c r="AE408" s="77">
        <f t="shared" si="127"/>
        <v>100</v>
      </c>
      <c r="AF408" s="77">
        <f t="shared" si="127"/>
        <v>100</v>
      </c>
      <c r="AG408" s="77">
        <f t="shared" si="127"/>
        <v>100</v>
      </c>
      <c r="AH408" s="77">
        <f t="shared" si="127"/>
        <v>100</v>
      </c>
      <c r="AI408" s="77">
        <f t="shared" si="127"/>
        <v>100</v>
      </c>
      <c r="AJ408" s="77">
        <f t="shared" si="127"/>
        <v>100</v>
      </c>
      <c r="AK408" s="77">
        <f t="shared" si="127"/>
        <v>100</v>
      </c>
      <c r="AL408" s="77">
        <f t="shared" si="127"/>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8">$R411</f>
        <v>67</v>
      </c>
      <c r="T412" s="77">
        <f t="shared" si="128"/>
        <v>67</v>
      </c>
      <c r="U412" s="77">
        <f t="shared" si="128"/>
        <v>67</v>
      </c>
      <c r="V412" s="77">
        <f t="shared" si="128"/>
        <v>67</v>
      </c>
      <c r="W412" s="77">
        <f t="shared" si="128"/>
        <v>67</v>
      </c>
      <c r="X412" s="77">
        <f t="shared" si="128"/>
        <v>67</v>
      </c>
      <c r="Y412" s="77">
        <f t="shared" si="128"/>
        <v>67</v>
      </c>
      <c r="Z412" s="77">
        <f t="shared" si="128"/>
        <v>67</v>
      </c>
      <c r="AA412" s="77">
        <f t="shared" si="128"/>
        <v>67</v>
      </c>
      <c r="AB412" s="77">
        <f t="shared" si="128"/>
        <v>67</v>
      </c>
      <c r="AC412" s="77">
        <f t="shared" si="128"/>
        <v>67</v>
      </c>
      <c r="AD412" s="77">
        <f t="shared" si="128"/>
        <v>67</v>
      </c>
      <c r="AE412" s="77">
        <f t="shared" si="128"/>
        <v>67</v>
      </c>
      <c r="AF412" s="77">
        <f t="shared" si="128"/>
        <v>67</v>
      </c>
      <c r="AG412" s="77">
        <f t="shared" si="128"/>
        <v>67</v>
      </c>
      <c r="AH412" s="77">
        <f t="shared" si="128"/>
        <v>67</v>
      </c>
      <c r="AI412" s="77">
        <f t="shared" si="128"/>
        <v>67</v>
      </c>
      <c r="AJ412" s="77">
        <f t="shared" si="128"/>
        <v>67</v>
      </c>
      <c r="AK412" s="77">
        <f t="shared" si="128"/>
        <v>67</v>
      </c>
      <c r="AL412" s="77">
        <f t="shared" si="128"/>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9">R422</f>
        <v>1327</v>
      </c>
      <c r="T419" s="85">
        <f t="shared" si="129"/>
        <v>1828.5763869932239</v>
      </c>
      <c r="U419" s="85">
        <f t="shared" si="129"/>
        <v>2381.0984106860742</v>
      </c>
      <c r="V419" s="85">
        <f t="shared" si="129"/>
        <v>2815.4022057992856</v>
      </c>
      <c r="W419" s="85">
        <f t="shared" si="129"/>
        <v>3517.0954390400361</v>
      </c>
      <c r="X419" s="85">
        <f t="shared" si="129"/>
        <v>3435.7874187132147</v>
      </c>
      <c r="Y419" s="85">
        <f t="shared" si="129"/>
        <v>3297.6532531162102</v>
      </c>
      <c r="Z419" s="85">
        <f t="shared" si="129"/>
        <v>3215.6426858998634</v>
      </c>
      <c r="AA419" s="85">
        <f t="shared" si="129"/>
        <v>3383.6933334765517</v>
      </c>
      <c r="AB419" s="85">
        <f t="shared" si="129"/>
        <v>3854.2449338504521</v>
      </c>
      <c r="AC419" s="85">
        <f t="shared" si="129"/>
        <v>4513.9589832923248</v>
      </c>
      <c r="AD419" s="85">
        <f t="shared" si="129"/>
        <v>5015.5493367130075</v>
      </c>
      <c r="AE419" s="85">
        <f t="shared" si="129"/>
        <v>5558.4293054138525</v>
      </c>
      <c r="AF419" s="85">
        <f t="shared" si="129"/>
        <v>6309.6273494017269</v>
      </c>
      <c r="AG419" s="85">
        <f t="shared" si="129"/>
        <v>7071.8452348899555</v>
      </c>
      <c r="AH419" s="85">
        <f t="shared" si="129"/>
        <v>7851.5737891989756</v>
      </c>
      <c r="AI419" s="85">
        <f t="shared" si="129"/>
        <v>8565.9626997920914</v>
      </c>
      <c r="AJ419" s="85">
        <f t="shared" si="129"/>
        <v>9191.3774728509015</v>
      </c>
      <c r="AK419" s="85">
        <f t="shared" si="129"/>
        <v>9908.9114749060136</v>
      </c>
      <c r="AL419" s="85">
        <f t="shared" si="129"/>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30">0-S416</f>
        <v>-300</v>
      </c>
      <c r="T421" s="85">
        <f t="shared" si="130"/>
        <v>-300</v>
      </c>
      <c r="U421" s="85">
        <f t="shared" si="130"/>
        <v>-300</v>
      </c>
      <c r="V421" s="85">
        <f t="shared" si="130"/>
        <v>-300</v>
      </c>
      <c r="W421" s="85">
        <f t="shared" si="130"/>
        <v>-300</v>
      </c>
      <c r="X421" s="85">
        <f t="shared" si="130"/>
        <v>-300</v>
      </c>
      <c r="Y421" s="85">
        <f t="shared" si="130"/>
        <v>-300</v>
      </c>
      <c r="Z421" s="85">
        <f t="shared" si="130"/>
        <v>-300</v>
      </c>
      <c r="AA421" s="85">
        <f t="shared" si="130"/>
        <v>-300</v>
      </c>
      <c r="AB421" s="85">
        <f t="shared" si="130"/>
        <v>-300</v>
      </c>
      <c r="AC421" s="85">
        <f t="shared" si="130"/>
        <v>-300</v>
      </c>
      <c r="AD421" s="85">
        <f t="shared" si="130"/>
        <v>-300</v>
      </c>
      <c r="AE421" s="85">
        <f t="shared" si="130"/>
        <v>-300</v>
      </c>
      <c r="AF421" s="85">
        <f t="shared" si="130"/>
        <v>-300</v>
      </c>
      <c r="AG421" s="85">
        <f t="shared" si="130"/>
        <v>-300</v>
      </c>
      <c r="AH421" s="85">
        <f t="shared" si="130"/>
        <v>-300</v>
      </c>
      <c r="AI421" s="85">
        <f t="shared" si="130"/>
        <v>-300</v>
      </c>
      <c r="AJ421" s="85">
        <f t="shared" si="130"/>
        <v>-300</v>
      </c>
      <c r="AK421" s="85">
        <f t="shared" si="130"/>
        <v>-300</v>
      </c>
      <c r="AL421" s="85">
        <f t="shared" si="130"/>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31">SUM(S419:S421)</f>
        <v>1828.5763869932239</v>
      </c>
      <c r="T422" s="77">
        <f t="shared" si="131"/>
        <v>2381.0984106860742</v>
      </c>
      <c r="U422" s="77">
        <f t="shared" si="131"/>
        <v>2815.4022057992856</v>
      </c>
      <c r="V422" s="77">
        <f t="shared" si="131"/>
        <v>3517.0954390400361</v>
      </c>
      <c r="W422" s="77">
        <f t="shared" si="131"/>
        <v>3435.7874187132147</v>
      </c>
      <c r="X422" s="77">
        <f t="shared" si="131"/>
        <v>3297.6532531162102</v>
      </c>
      <c r="Y422" s="77">
        <f t="shared" si="131"/>
        <v>3215.6426858998634</v>
      </c>
      <c r="Z422" s="77">
        <f t="shared" si="131"/>
        <v>3383.6933334765517</v>
      </c>
      <c r="AA422" s="77">
        <f t="shared" si="131"/>
        <v>3854.2449338504521</v>
      </c>
      <c r="AB422" s="77">
        <f t="shared" si="131"/>
        <v>4513.9589832923248</v>
      </c>
      <c r="AC422" s="77">
        <f t="shared" si="131"/>
        <v>5015.5493367130075</v>
      </c>
      <c r="AD422" s="77">
        <f t="shared" si="131"/>
        <v>5558.4293054138525</v>
      </c>
      <c r="AE422" s="77">
        <f t="shared" si="131"/>
        <v>6309.6273494017269</v>
      </c>
      <c r="AF422" s="77">
        <f t="shared" si="131"/>
        <v>7071.8452348899555</v>
      </c>
      <c r="AG422" s="77">
        <f t="shared" si="131"/>
        <v>7851.5737891989756</v>
      </c>
      <c r="AH422" s="77">
        <f t="shared" si="131"/>
        <v>8565.9626997920914</v>
      </c>
      <c r="AI422" s="77">
        <f t="shared" si="131"/>
        <v>9191.3774728509015</v>
      </c>
      <c r="AJ422" s="77">
        <f t="shared" si="131"/>
        <v>9908.9114749060136</v>
      </c>
      <c r="AK422" s="77">
        <f t="shared" si="131"/>
        <v>10634.715717417823</v>
      </c>
      <c r="AL422" s="77">
        <f t="shared" si="131"/>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51"/>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Q26" sqref="Q26"/>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3">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3" spans="1:38" ht="19.5" x14ac:dyDescent="0.35">
      <c r="B213" s="51" t="s">
        <v>528</v>
      </c>
    </row>
    <row r="214" spans="1:38" x14ac:dyDescent="0.35">
      <c r="B214" s="16"/>
      <c r="C214" s="16" t="s">
        <v>523</v>
      </c>
    </row>
    <row r="215" spans="1:38" x14ac:dyDescent="0.35">
      <c r="D215" s="17" t="s">
        <v>529</v>
      </c>
      <c r="K215" s="59" t="str">
        <f t="shared" ref="K215" si="36">CurrencyUnit.In</f>
        <v>MMJPY</v>
      </c>
      <c r="M215" s="80">
        <v>20</v>
      </c>
    </row>
    <row r="217" spans="1:38" x14ac:dyDescent="0.35">
      <c r="B217" s="16"/>
      <c r="C217" s="16" t="s">
        <v>524</v>
      </c>
    </row>
    <row r="218" spans="1:38" x14ac:dyDescent="0.35">
      <c r="D218" s="17" t="s">
        <v>530</v>
      </c>
      <c r="K218" s="59" t="str">
        <f t="shared" ref="K218" si="37">CurrencyUnit.In</f>
        <v>MMJPY</v>
      </c>
      <c r="M218" s="80">
        <v>100</v>
      </c>
    </row>
    <row r="221" spans="1:38" ht="20.25" thickBot="1" x14ac:dyDescent="0.4">
      <c r="A221" s="72" t="s">
        <v>359</v>
      </c>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row>
    <row r="224" spans="1:38" ht="19.5" x14ac:dyDescent="0.35">
      <c r="B224" s="51" t="s">
        <v>360</v>
      </c>
    </row>
    <row r="225" spans="2:15" x14ac:dyDescent="0.35">
      <c r="C225" s="16" t="s">
        <v>315</v>
      </c>
    </row>
    <row r="226" spans="2:15" x14ac:dyDescent="0.35">
      <c r="D226" s="17" t="s">
        <v>311</v>
      </c>
      <c r="K226" s="59" t="str">
        <f t="shared" ref="K226" si="38">CurrencyUnit.In</f>
        <v>MMJPY</v>
      </c>
      <c r="M226" s="80">
        <v>750</v>
      </c>
      <c r="O226" s="81"/>
    </row>
    <row r="227" spans="2:15" x14ac:dyDescent="0.35">
      <c r="D227" s="17" t="s">
        <v>312</v>
      </c>
      <c r="K227" s="59" t="s">
        <v>246</v>
      </c>
      <c r="M227" s="1">
        <v>2.5000000000000001E-2</v>
      </c>
    </row>
    <row r="228" spans="2:15" x14ac:dyDescent="0.35">
      <c r="D228" s="17" t="s">
        <v>313</v>
      </c>
      <c r="K228" s="59" t="s">
        <v>26</v>
      </c>
      <c r="M228" s="82">
        <v>41365</v>
      </c>
    </row>
    <row r="229" spans="2:15" x14ac:dyDescent="0.35">
      <c r="D229" s="17" t="s">
        <v>314</v>
      </c>
      <c r="K229" s="59" t="s">
        <v>63</v>
      </c>
      <c r="M229" s="80">
        <v>20</v>
      </c>
    </row>
    <row r="231" spans="2:15" x14ac:dyDescent="0.35">
      <c r="C231" s="16" t="s">
        <v>316</v>
      </c>
    </row>
    <row r="232" spans="2:15" x14ac:dyDescent="0.35">
      <c r="D232" s="17" t="s">
        <v>311</v>
      </c>
      <c r="K232" s="59" t="str">
        <f t="shared" ref="K232" si="39">CurrencyUnit.In</f>
        <v>MMJPY</v>
      </c>
      <c r="M232" s="80">
        <v>400</v>
      </c>
    </row>
    <row r="233" spans="2:15" x14ac:dyDescent="0.35">
      <c r="D233" s="17" t="s">
        <v>312</v>
      </c>
      <c r="K233" s="59" t="s">
        <v>246</v>
      </c>
      <c r="M233" s="1">
        <v>2.5000000000000001E-2</v>
      </c>
    </row>
    <row r="234" spans="2:15" x14ac:dyDescent="0.35">
      <c r="D234" s="17" t="s">
        <v>313</v>
      </c>
      <c r="K234" s="59" t="s">
        <v>26</v>
      </c>
      <c r="M234" s="82">
        <v>43191</v>
      </c>
    </row>
    <row r="235" spans="2:15" x14ac:dyDescent="0.35">
      <c r="D235" s="17" t="s">
        <v>314</v>
      </c>
      <c r="K235" s="59" t="s">
        <v>63</v>
      </c>
      <c r="M235" s="80">
        <v>20</v>
      </c>
    </row>
    <row r="237" spans="2:15" ht="19.5" x14ac:dyDescent="0.35">
      <c r="B237" s="51" t="s">
        <v>361</v>
      </c>
    </row>
    <row r="238" spans="2:15" x14ac:dyDescent="0.35">
      <c r="C238" s="16" t="s">
        <v>317</v>
      </c>
    </row>
    <row r="239" spans="2:15" x14ac:dyDescent="0.35">
      <c r="D239" s="17" t="s">
        <v>311</v>
      </c>
      <c r="K239" s="59" t="str">
        <f t="shared" ref="K239" si="40">CurrencyUnit.In</f>
        <v>MMJPY</v>
      </c>
      <c r="M239" s="80">
        <v>1300</v>
      </c>
    </row>
    <row r="240" spans="2:15" x14ac:dyDescent="0.35">
      <c r="D240" s="17" t="s">
        <v>312</v>
      </c>
      <c r="K240" s="59" t="s">
        <v>246</v>
      </c>
      <c r="M240" s="1">
        <v>2.1999999999999999E-2</v>
      </c>
    </row>
    <row r="241" spans="1:38" x14ac:dyDescent="0.35">
      <c r="D241" s="17" t="s">
        <v>313</v>
      </c>
      <c r="K241" s="59" t="s">
        <v>26</v>
      </c>
      <c r="M241" s="109">
        <v>45017</v>
      </c>
    </row>
    <row r="242" spans="1:38" x14ac:dyDescent="0.35">
      <c r="D242" s="17" t="s">
        <v>314</v>
      </c>
      <c r="K242" s="59" t="s">
        <v>63</v>
      </c>
      <c r="M242" s="80">
        <v>15</v>
      </c>
    </row>
    <row r="244" spans="1:38" x14ac:dyDescent="0.35">
      <c r="C244" s="16" t="s">
        <v>318</v>
      </c>
    </row>
    <row r="245" spans="1:38" x14ac:dyDescent="0.35">
      <c r="D245" s="17" t="s">
        <v>311</v>
      </c>
      <c r="K245" s="59" t="str">
        <f t="shared" ref="K245" si="41">CurrencyUnit.In</f>
        <v>MMJPY</v>
      </c>
      <c r="M245" s="80">
        <v>2200</v>
      </c>
    </row>
    <row r="246" spans="1:38" x14ac:dyDescent="0.35">
      <c r="D246" s="17" t="s">
        <v>312</v>
      </c>
      <c r="K246" s="59" t="s">
        <v>246</v>
      </c>
      <c r="M246" s="1">
        <v>2.5000000000000001E-2</v>
      </c>
    </row>
    <row r="247" spans="1:38" x14ac:dyDescent="0.35">
      <c r="D247" s="17" t="s">
        <v>313</v>
      </c>
      <c r="K247" s="59" t="s">
        <v>26</v>
      </c>
      <c r="M247" s="82">
        <v>45383</v>
      </c>
    </row>
    <row r="248" spans="1:38" x14ac:dyDescent="0.35">
      <c r="D248" s="17" t="s">
        <v>314</v>
      </c>
      <c r="K248" s="59" t="s">
        <v>63</v>
      </c>
      <c r="M248" s="80">
        <v>15</v>
      </c>
    </row>
    <row r="251" spans="1:38" ht="20.25" thickBot="1" x14ac:dyDescent="0.4">
      <c r="A251" s="72" t="s">
        <v>233</v>
      </c>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78</vt:i4>
      </vt:variant>
    </vt:vector>
  </HeadingPairs>
  <TitlesOfParts>
    <vt:vector size="90" baseType="lpstr">
      <vt:lpstr>Cover</vt:lpstr>
      <vt:lpstr>Multiple Summary</vt:lpstr>
      <vt:lpstr>DCF Summary</vt:lpstr>
      <vt:lpstr>Discount Rate</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'Discount Rate'!Print_Titles</vt:lpstr>
      <vt:lpstr>'Financial Statement'!Print_Titles</vt:lpstr>
      <vt:lpstr>'Forecast Logic'!Print_Titles</vt:lpstr>
      <vt:lpstr>'Multiple Summary'!Print_Titles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2022-06-23T04:41:56Z</dcterms:modified>
</cp:coreProperties>
</file>