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8 - Ship Case\"/>
    </mc:Choice>
  </mc:AlternateContent>
  <xr:revisionPtr revIDLastSave="0" documentId="8_{E0C6A3A3-E9A0-4E60-92C2-DC7EC71D3A38}"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Multiple Summary" sheetId="19" r:id="rId2"/>
    <sheet name="DCF Summary" sheetId="17" r:id="rId3"/>
    <sheet name="Discount Rate" sheetId="18" r:id="rId4"/>
    <sheet name="Financial Statement" sheetId="13" r:id="rId5"/>
    <sheet name="Forecast Logic" sheetId="16" r:id="rId6"/>
    <sheet name="Plan by Ship" sheetId="15" r:id="rId7"/>
    <sheet name="Actual Data" sheetId="14" r:id="rId8"/>
    <sheet name="Div&gt;" sheetId="7" r:id="rId9"/>
    <sheet name="Navigation" sheetId="10" state="hidden" r:id="rId10"/>
    <sheet name="Setting" sheetId="3" r:id="rId11"/>
    <sheet name="Format" sheetId="1" state="hidden" r:id="rId12"/>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7">'Actual Data'!$A:$N,'Actual Data'!$1:$14</definedName>
    <definedName name="_xlnm.Print_Titles" localSheetId="2">'DCF Summary'!$A:$N,'DCF Summary'!$1:$14</definedName>
    <definedName name="_xlnm.Print_Titles" localSheetId="3">'Discount Rate'!$A:$N,'Discount Rate'!$1:$14</definedName>
    <definedName name="_xlnm.Print_Titles" localSheetId="4">'Financial Statement'!$A:$N,'Financial Statement'!$1:$14</definedName>
    <definedName name="_xlnm.Print_Titles" localSheetId="5">'Forecast Logic'!$A:$N,'Forecast Logic'!$1:$14</definedName>
    <definedName name="_xlnm.Print_Titles" localSheetId="1">'Multiple Summary'!$A:$N,'Multiple Summary'!$1:$14</definedName>
    <definedName name="_xlnm.Print_Titles" localSheetId="6">'Plan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3" i="14" l="1"/>
  <c r="R68" i="14"/>
  <c r="R61" i="14"/>
  <c r="R51" i="14"/>
  <c r="O61" i="14"/>
  <c r="K233" i="14"/>
  <c r="K232" i="14"/>
  <c r="K231" i="14"/>
  <c r="K230" i="14"/>
  <c r="K229" i="14"/>
  <c r="K228" i="14"/>
  <c r="K227" i="14"/>
  <c r="K226" i="14"/>
  <c r="K225" i="14"/>
  <c r="K224" i="14"/>
  <c r="K223" i="14"/>
  <c r="K222" i="14"/>
  <c r="C222" i="14"/>
  <c r="C223" i="14" s="1"/>
  <c r="C224" i="14" s="1"/>
  <c r="C225" i="14" s="1"/>
  <c r="C226" i="14" s="1"/>
  <c r="C227" i="14" s="1"/>
  <c r="C228" i="14" s="1"/>
  <c r="C229" i="14" s="1"/>
  <c r="C230" i="14" s="1"/>
  <c r="C231" i="14" s="1"/>
  <c r="C232" i="14" s="1"/>
  <c r="K221" i="14"/>
  <c r="P47" i="19"/>
  <c r="M28" i="19" s="1"/>
  <c r="O47" i="19"/>
  <c r="M21" i="19"/>
  <c r="K55" i="19"/>
  <c r="K56" i="19"/>
  <c r="M54" i="19"/>
  <c r="K54" i="19"/>
  <c r="K53" i="19"/>
  <c r="M52" i="19"/>
  <c r="K52" i="19"/>
  <c r="K51" i="19"/>
  <c r="X36" i="19"/>
  <c r="W36" i="19"/>
  <c r="U46" i="19"/>
  <c r="P46" i="19" s="1"/>
  <c r="U45" i="19"/>
  <c r="P45" i="19" s="1"/>
  <c r="U44" i="19"/>
  <c r="P44" i="19" s="1"/>
  <c r="U43" i="19"/>
  <c r="P43" i="19" s="1"/>
  <c r="U42" i="19"/>
  <c r="O42" i="19" s="1"/>
  <c r="U41" i="19"/>
  <c r="O41" i="19" s="1"/>
  <c r="U40" i="19"/>
  <c r="P40" i="19" s="1"/>
  <c r="U39" i="19"/>
  <c r="P39" i="19" s="1"/>
  <c r="U38" i="19"/>
  <c r="P38" i="19" s="1"/>
  <c r="U37" i="19"/>
  <c r="P37" i="19" s="1"/>
  <c r="U36" i="19"/>
  <c r="T36" i="19"/>
  <c r="S36" i="19"/>
  <c r="R36" i="19"/>
  <c r="K31" i="19"/>
  <c r="K30" i="19"/>
  <c r="K29" i="19"/>
  <c r="K27" i="19"/>
  <c r="K24" i="19"/>
  <c r="K23" i="19"/>
  <c r="K22" i="19"/>
  <c r="K20" i="19"/>
  <c r="AL8" i="19"/>
  <c r="AK8" i="19"/>
  <c r="AJ8" i="19"/>
  <c r="AI8" i="19"/>
  <c r="AH8" i="19"/>
  <c r="AG8" i="19"/>
  <c r="AF8" i="19"/>
  <c r="AE8" i="19"/>
  <c r="AD8" i="19"/>
  <c r="AC8" i="19"/>
  <c r="AB8" i="19"/>
  <c r="AA8" i="19"/>
  <c r="Z8" i="19"/>
  <c r="Y8" i="19"/>
  <c r="X8" i="19"/>
  <c r="W8" i="19"/>
  <c r="V8" i="19"/>
  <c r="U8" i="19"/>
  <c r="T8" i="19"/>
  <c r="S8" i="19"/>
  <c r="R8" i="19"/>
  <c r="Q8" i="19"/>
  <c r="P8" i="19"/>
  <c r="O8" i="19"/>
  <c r="J4" i="19"/>
  <c r="J3" i="19"/>
  <c r="A3" i="19"/>
  <c r="A2" i="19"/>
  <c r="A1" i="19"/>
  <c r="O201" i="16"/>
  <c r="K66" i="17"/>
  <c r="K65" i="17"/>
  <c r="K22" i="17"/>
  <c r="K21" i="17"/>
  <c r="K20" i="17"/>
  <c r="K100" i="17"/>
  <c r="K98" i="17"/>
  <c r="K96" i="17"/>
  <c r="M103" i="17"/>
  <c r="K105" i="17"/>
  <c r="K104" i="17"/>
  <c r="K103" i="17"/>
  <c r="M115" i="17"/>
  <c r="M114" i="17"/>
  <c r="K117" i="17"/>
  <c r="M116" i="17"/>
  <c r="K115" i="17"/>
  <c r="K114" i="17"/>
  <c r="K111" i="17"/>
  <c r="M110" i="17"/>
  <c r="M109" i="17"/>
  <c r="K109" i="17"/>
  <c r="M108" i="17"/>
  <c r="K108" i="17"/>
  <c r="K218" i="14"/>
  <c r="K215" i="14"/>
  <c r="K120" i="17"/>
  <c r="K123" i="17"/>
  <c r="K122" i="17"/>
  <c r="K121" i="17"/>
  <c r="M48" i="17"/>
  <c r="M50" i="17" s="1"/>
  <c r="M31" i="17"/>
  <c r="M38" i="18"/>
  <c r="M28" i="18"/>
  <c r="M50" i="18"/>
  <c r="M48" i="18"/>
  <c r="M44" i="18"/>
  <c r="M43" i="18"/>
  <c r="M42" i="18"/>
  <c r="M32" i="18"/>
  <c r="M22" i="18"/>
  <c r="M24" i="18" s="1"/>
  <c r="M36" i="18" s="1"/>
  <c r="M29" i="18"/>
  <c r="M31" i="18" s="1"/>
  <c r="AL8" i="18"/>
  <c r="AK8" i="18"/>
  <c r="AJ8" i="18"/>
  <c r="AI8" i="18"/>
  <c r="AH8" i="18"/>
  <c r="AG8" i="18"/>
  <c r="AF8" i="18"/>
  <c r="AE8" i="18"/>
  <c r="AD8" i="18"/>
  <c r="AC8" i="18"/>
  <c r="AB8" i="18"/>
  <c r="AA8" i="18"/>
  <c r="Z8" i="18"/>
  <c r="Y8" i="18"/>
  <c r="X8" i="18"/>
  <c r="W8" i="18"/>
  <c r="V8" i="18"/>
  <c r="U8" i="18"/>
  <c r="T8" i="18"/>
  <c r="S8" i="18"/>
  <c r="R8" i="18"/>
  <c r="Q8" i="18"/>
  <c r="P8" i="18"/>
  <c r="O8" i="18"/>
  <c r="J4" i="18"/>
  <c r="J3" i="18"/>
  <c r="A3" i="18"/>
  <c r="A2" i="18"/>
  <c r="A1" i="18"/>
  <c r="O39" i="19" l="1"/>
  <c r="O43" i="19"/>
  <c r="P41" i="19"/>
  <c r="O44" i="19"/>
  <c r="P42" i="19"/>
  <c r="O37" i="19"/>
  <c r="O45" i="19"/>
  <c r="O38" i="19"/>
  <c r="O46" i="19"/>
  <c r="O40" i="19"/>
  <c r="M117" i="17"/>
  <c r="M122" i="17" s="1"/>
  <c r="M111" i="17"/>
  <c r="M121" i="17" s="1"/>
  <c r="M33" i="18"/>
  <c r="M37" i="18" l="1"/>
  <c r="K37" i="17" l="1"/>
  <c r="K88" i="17"/>
  <c r="K87" i="17"/>
  <c r="K86" i="17"/>
  <c r="K85" i="17"/>
  <c r="K84" i="17"/>
  <c r="K83" i="17"/>
  <c r="K47" i="17"/>
  <c r="K52" i="17"/>
  <c r="K50" i="17"/>
  <c r="S32" i="17"/>
  <c r="S43" i="17" s="1"/>
  <c r="T30" i="17"/>
  <c r="U30" i="17" s="1"/>
  <c r="V30" i="17" s="1"/>
  <c r="W30" i="17" s="1"/>
  <c r="X30" i="17" s="1"/>
  <c r="Y30" i="17" s="1"/>
  <c r="Z30" i="17" s="1"/>
  <c r="AA30" i="17" s="1"/>
  <c r="AB30" i="17" s="1"/>
  <c r="AC30" i="17" s="1"/>
  <c r="AD30" i="17" s="1"/>
  <c r="AE30" i="17" s="1"/>
  <c r="AF30" i="17" s="1"/>
  <c r="AG30" i="17" s="1"/>
  <c r="AH30" i="17" s="1"/>
  <c r="AI30" i="17" s="1"/>
  <c r="AJ30" i="17" s="1"/>
  <c r="AK30" i="17" s="1"/>
  <c r="AL30" i="17" s="1"/>
  <c r="AL32" i="17" s="1"/>
  <c r="K80" i="17"/>
  <c r="K79" i="17"/>
  <c r="K78" i="17"/>
  <c r="K76" i="17"/>
  <c r="K73" i="17"/>
  <c r="M72" i="17"/>
  <c r="K71" i="17"/>
  <c r="K67" i="17"/>
  <c r="K64" i="17"/>
  <c r="K41" i="17"/>
  <c r="K40" i="17"/>
  <c r="K39" i="17"/>
  <c r="K38" i="17"/>
  <c r="K36" i="17"/>
  <c r="K35" i="17"/>
  <c r="K44" i="17"/>
  <c r="K42" i="17"/>
  <c r="K57" i="17"/>
  <c r="K56" i="17"/>
  <c r="K55" i="17"/>
  <c r="AL8" i="17"/>
  <c r="AK8" i="17"/>
  <c r="AJ8" i="17"/>
  <c r="AI8" i="17"/>
  <c r="AH8" i="17"/>
  <c r="AG8" i="17"/>
  <c r="AF8" i="17"/>
  <c r="AE8" i="17"/>
  <c r="AD8" i="17"/>
  <c r="AC8" i="17"/>
  <c r="AB8" i="17"/>
  <c r="AA8" i="17"/>
  <c r="Z8" i="17"/>
  <c r="Y8" i="17"/>
  <c r="X8" i="17"/>
  <c r="W8" i="17"/>
  <c r="V8" i="17"/>
  <c r="U8" i="17"/>
  <c r="T8" i="17"/>
  <c r="S8" i="17"/>
  <c r="R8" i="17"/>
  <c r="Q8" i="17"/>
  <c r="P8" i="17"/>
  <c r="O8" i="17"/>
  <c r="J4" i="17"/>
  <c r="J3" i="17"/>
  <c r="A3" i="17"/>
  <c r="A2" i="17"/>
  <c r="A1" i="17"/>
  <c r="O100" i="13"/>
  <c r="O43" i="13" s="1"/>
  <c r="P100" i="13"/>
  <c r="P43" i="13" s="1"/>
  <c r="Q100" i="13"/>
  <c r="Q43" i="13" s="1"/>
  <c r="R100" i="13"/>
  <c r="R43" i="13" s="1"/>
  <c r="K100" i="13"/>
  <c r="K99" i="13"/>
  <c r="K98" i="13"/>
  <c r="S94" i="13"/>
  <c r="T94" i="13"/>
  <c r="U94" i="13"/>
  <c r="V94" i="13"/>
  <c r="W94" i="13"/>
  <c r="X94" i="13"/>
  <c r="Y94" i="13"/>
  <c r="Z94" i="13"/>
  <c r="AA94" i="13"/>
  <c r="AB94" i="13"/>
  <c r="AC94" i="13"/>
  <c r="AD94" i="13"/>
  <c r="AE94" i="13"/>
  <c r="AF94" i="13"/>
  <c r="AG94" i="13"/>
  <c r="AH94" i="13"/>
  <c r="AI94" i="13"/>
  <c r="AJ94" i="13"/>
  <c r="AK94" i="13"/>
  <c r="AL94" i="13"/>
  <c r="K95" i="13"/>
  <c r="K93" i="13"/>
  <c r="K92" i="13"/>
  <c r="K94" i="13"/>
  <c r="K90" i="13"/>
  <c r="K89" i="13"/>
  <c r="K86" i="13"/>
  <c r="K85" i="13"/>
  <c r="K84" i="13"/>
  <c r="K83" i="13"/>
  <c r="K82" i="13"/>
  <c r="K81" i="13"/>
  <c r="K80" i="13"/>
  <c r="K79" i="13"/>
  <c r="K78" i="13"/>
  <c r="K77" i="13"/>
  <c r="R422" i="16"/>
  <c r="S419" i="16" s="1"/>
  <c r="Q422" i="16"/>
  <c r="Q67" i="13" s="1"/>
  <c r="P422" i="16"/>
  <c r="P67" i="13" s="1"/>
  <c r="O422" i="16"/>
  <c r="K422" i="16"/>
  <c r="AL421" i="16"/>
  <c r="AK421" i="16"/>
  <c r="AJ421" i="16"/>
  <c r="AI421" i="16"/>
  <c r="AH421" i="16"/>
  <c r="AG421" i="16"/>
  <c r="AF421" i="16"/>
  <c r="AE421" i="16"/>
  <c r="AD421" i="16"/>
  <c r="AC421" i="16"/>
  <c r="AB421" i="16"/>
  <c r="AA421" i="16"/>
  <c r="Z421" i="16"/>
  <c r="Y421" i="16"/>
  <c r="X421" i="16"/>
  <c r="L421" i="16" s="1"/>
  <c r="W421" i="16"/>
  <c r="V421" i="16"/>
  <c r="U421" i="16"/>
  <c r="T421" i="16"/>
  <c r="S421" i="16"/>
  <c r="K421" i="16"/>
  <c r="K420" i="16"/>
  <c r="K419" i="16"/>
  <c r="L416" i="16"/>
  <c r="K416" i="16"/>
  <c r="K412" i="16"/>
  <c r="R411" i="16"/>
  <c r="AC412" i="16" s="1"/>
  <c r="Q411" i="16"/>
  <c r="Q412" i="16" s="1"/>
  <c r="Q66" i="13" s="1"/>
  <c r="P411" i="16"/>
  <c r="P412" i="16" s="1"/>
  <c r="P66" i="13" s="1"/>
  <c r="O411" i="16"/>
  <c r="O412" i="16" s="1"/>
  <c r="O66" i="13" s="1"/>
  <c r="K411" i="16"/>
  <c r="K408" i="16"/>
  <c r="R407" i="16"/>
  <c r="AF408" i="16" s="1"/>
  <c r="Q407" i="16"/>
  <c r="Q408" i="16" s="1"/>
  <c r="Q65" i="13" s="1"/>
  <c r="P407" i="16"/>
  <c r="P408" i="16" s="1"/>
  <c r="P65" i="13" s="1"/>
  <c r="O407" i="16"/>
  <c r="O408" i="16" s="1"/>
  <c r="O65" i="13" s="1"/>
  <c r="K407" i="16"/>
  <c r="K404" i="16"/>
  <c r="R403" i="16"/>
  <c r="AL404" i="16" s="1"/>
  <c r="Q403" i="16"/>
  <c r="Q404" i="16" s="1"/>
  <c r="Q64" i="13" s="1"/>
  <c r="P403" i="16"/>
  <c r="P404" i="16" s="1"/>
  <c r="O403" i="16"/>
  <c r="O404" i="16" s="1"/>
  <c r="O64" i="13" s="1"/>
  <c r="K403" i="16"/>
  <c r="K400" i="16"/>
  <c r="R399" i="16"/>
  <c r="Q399" i="16"/>
  <c r="Q400" i="16" s="1"/>
  <c r="Q60" i="13" s="1"/>
  <c r="P399" i="16"/>
  <c r="P400" i="16" s="1"/>
  <c r="P60" i="13" s="1"/>
  <c r="O399" i="16"/>
  <c r="O400" i="16" s="1"/>
  <c r="O60" i="13" s="1"/>
  <c r="K399" i="16"/>
  <c r="K396" i="16"/>
  <c r="R395" i="16"/>
  <c r="AI396" i="16" s="1"/>
  <c r="Q395" i="16"/>
  <c r="Q396" i="16" s="1"/>
  <c r="P395" i="16"/>
  <c r="P396" i="16" s="1"/>
  <c r="O395" i="16"/>
  <c r="O396" i="16" s="1"/>
  <c r="O59" i="13" s="1"/>
  <c r="K395" i="16"/>
  <c r="R392" i="16"/>
  <c r="Q392" i="16"/>
  <c r="P392" i="16"/>
  <c r="O392" i="16"/>
  <c r="K392" i="16"/>
  <c r="K391" i="16"/>
  <c r="K390" i="16"/>
  <c r="K389" i="16"/>
  <c r="K388" i="16"/>
  <c r="K387" i="16"/>
  <c r="K386" i="16"/>
  <c r="R383" i="16"/>
  <c r="S380" i="16" s="1"/>
  <c r="Q383" i="16"/>
  <c r="P383" i="16"/>
  <c r="O383" i="16"/>
  <c r="O58" i="13" s="1"/>
  <c r="K383" i="16"/>
  <c r="K382" i="16"/>
  <c r="K381" i="16"/>
  <c r="K380" i="16"/>
  <c r="AL377" i="16"/>
  <c r="AL382" i="16" s="1"/>
  <c r="R377" i="16"/>
  <c r="R391" i="16" s="1"/>
  <c r="Q377" i="16"/>
  <c r="Q391" i="16" s="1"/>
  <c r="P377" i="16"/>
  <c r="P391" i="16" s="1"/>
  <c r="O377" i="16"/>
  <c r="O391" i="16" s="1"/>
  <c r="K377" i="16"/>
  <c r="K374" i="16"/>
  <c r="K373" i="16"/>
  <c r="K372" i="16"/>
  <c r="K371" i="16"/>
  <c r="K370" i="16"/>
  <c r="K366" i="16"/>
  <c r="K365" i="16"/>
  <c r="K364" i="16"/>
  <c r="O363" i="16"/>
  <c r="K363" i="16"/>
  <c r="K360" i="16"/>
  <c r="K359" i="16"/>
  <c r="K358" i="16"/>
  <c r="M354" i="16"/>
  <c r="M353" i="16"/>
  <c r="M352" i="16"/>
  <c r="M351" i="16"/>
  <c r="K351" i="16"/>
  <c r="K347" i="16"/>
  <c r="K346" i="16"/>
  <c r="K345" i="16"/>
  <c r="O344" i="16"/>
  <c r="K344" i="16"/>
  <c r="K341" i="16"/>
  <c r="K340" i="16"/>
  <c r="K339" i="16"/>
  <c r="M335" i="16"/>
  <c r="M334" i="16"/>
  <c r="M333" i="16"/>
  <c r="M332" i="16"/>
  <c r="K332" i="16"/>
  <c r="K328" i="16"/>
  <c r="K327" i="16"/>
  <c r="K326" i="16"/>
  <c r="O325" i="16"/>
  <c r="K325" i="16"/>
  <c r="K322" i="16"/>
  <c r="K321" i="16"/>
  <c r="K320" i="16"/>
  <c r="M316" i="16"/>
  <c r="M315" i="16"/>
  <c r="M314" i="16"/>
  <c r="M313" i="16"/>
  <c r="K313" i="16"/>
  <c r="K309" i="16"/>
  <c r="K308" i="16"/>
  <c r="L307" i="16"/>
  <c r="K307" i="16"/>
  <c r="K306" i="16"/>
  <c r="K303" i="16"/>
  <c r="K302" i="16"/>
  <c r="K301" i="16"/>
  <c r="M297" i="16"/>
  <c r="M296" i="16"/>
  <c r="M295" i="16"/>
  <c r="M294" i="16"/>
  <c r="K294" i="16"/>
  <c r="R290" i="16"/>
  <c r="Q290" i="16"/>
  <c r="P290" i="16"/>
  <c r="Q287" i="16" s="1"/>
  <c r="O290" i="16"/>
  <c r="P287" i="16" s="1"/>
  <c r="K290" i="16"/>
  <c r="O289" i="16"/>
  <c r="K289" i="16"/>
  <c r="K288" i="16"/>
  <c r="S287" i="16"/>
  <c r="R287" i="16"/>
  <c r="O287" i="16"/>
  <c r="K287" i="16"/>
  <c r="K284" i="16"/>
  <c r="K283" i="16"/>
  <c r="O282" i="16"/>
  <c r="O284" i="16" s="1"/>
  <c r="K282" i="16"/>
  <c r="K280" i="16"/>
  <c r="K276" i="16"/>
  <c r="K274" i="16"/>
  <c r="K272" i="16"/>
  <c r="K269" i="16"/>
  <c r="K268" i="16"/>
  <c r="K267" i="16"/>
  <c r="K266" i="16"/>
  <c r="K260" i="16"/>
  <c r="R259" i="16"/>
  <c r="Q259" i="16"/>
  <c r="P259" i="16"/>
  <c r="O259" i="16"/>
  <c r="K259" i="16"/>
  <c r="K256" i="16"/>
  <c r="K254" i="16"/>
  <c r="K251" i="16"/>
  <c r="R250" i="16"/>
  <c r="Q250" i="16"/>
  <c r="P250" i="16"/>
  <c r="O250" i="16"/>
  <c r="K250" i="16"/>
  <c r="R249" i="16"/>
  <c r="Q249" i="16"/>
  <c r="P249" i="16"/>
  <c r="O249" i="16"/>
  <c r="K249" i="16"/>
  <c r="R248" i="16"/>
  <c r="Q248" i="16"/>
  <c r="P248" i="16"/>
  <c r="O248" i="16"/>
  <c r="K248" i="16"/>
  <c r="K244" i="16"/>
  <c r="K242" i="16"/>
  <c r="K240" i="16"/>
  <c r="K237" i="16"/>
  <c r="K236" i="16"/>
  <c r="K235" i="16"/>
  <c r="K234" i="16"/>
  <c r="K228" i="16"/>
  <c r="R227" i="16"/>
  <c r="Q227" i="16"/>
  <c r="P227" i="16"/>
  <c r="L227" i="16" s="1"/>
  <c r="O227" i="16"/>
  <c r="K227" i="16"/>
  <c r="K224" i="16"/>
  <c r="K222" i="16"/>
  <c r="K219" i="16"/>
  <c r="R218" i="16"/>
  <c r="Q218" i="16"/>
  <c r="P218" i="16"/>
  <c r="O218" i="16"/>
  <c r="K218" i="16"/>
  <c r="R217" i="16"/>
  <c r="Q217" i="16"/>
  <c r="P217" i="16"/>
  <c r="O217" i="16"/>
  <c r="K217" i="16"/>
  <c r="R216" i="16"/>
  <c r="R219" i="16" s="1"/>
  <c r="R222" i="16" s="1"/>
  <c r="R224" i="16" s="1"/>
  <c r="R228" i="16" s="1"/>
  <c r="Q216" i="16"/>
  <c r="P216" i="16"/>
  <c r="O216" i="16"/>
  <c r="K216" i="16"/>
  <c r="K212" i="16"/>
  <c r="R211" i="16"/>
  <c r="AG212" i="16" s="1"/>
  <c r="Q211" i="16"/>
  <c r="Q212" i="16" s="1"/>
  <c r="P211" i="16"/>
  <c r="P212" i="16" s="1"/>
  <c r="O211" i="16"/>
  <c r="O212" i="16" s="1"/>
  <c r="K211" i="16"/>
  <c r="K208" i="16"/>
  <c r="R207" i="16"/>
  <c r="AF208" i="16" s="1"/>
  <c r="Q207" i="16"/>
  <c r="Q208" i="16" s="1"/>
  <c r="P207" i="16"/>
  <c r="P208" i="16" s="1"/>
  <c r="O207" i="16"/>
  <c r="O208" i="16" s="1"/>
  <c r="K207" i="16"/>
  <c r="R204" i="16"/>
  <c r="Q204" i="16"/>
  <c r="R201" i="16" s="1"/>
  <c r="P204" i="16"/>
  <c r="Q201" i="16" s="1"/>
  <c r="O204" i="16"/>
  <c r="P201" i="16" s="1"/>
  <c r="K204" i="16"/>
  <c r="K203" i="16"/>
  <c r="L202" i="16"/>
  <c r="K202" i="16"/>
  <c r="S201" i="16"/>
  <c r="K201" i="16"/>
  <c r="K198" i="16"/>
  <c r="K197" i="16"/>
  <c r="M195" i="16"/>
  <c r="M197" i="16" s="1"/>
  <c r="AH198" i="16" s="1"/>
  <c r="R191" i="16"/>
  <c r="S188" i="16" s="1"/>
  <c r="Q191" i="16"/>
  <c r="P191" i="16"/>
  <c r="O191" i="16"/>
  <c r="K191" i="16"/>
  <c r="K190" i="16"/>
  <c r="K189" i="16"/>
  <c r="K188" i="16"/>
  <c r="K185" i="16"/>
  <c r="R180" i="16"/>
  <c r="Q180" i="16"/>
  <c r="P180" i="16"/>
  <c r="O180" i="16"/>
  <c r="K180" i="16"/>
  <c r="K179" i="16"/>
  <c r="K174" i="16"/>
  <c r="R172" i="16"/>
  <c r="Q172" i="16"/>
  <c r="P172" i="16"/>
  <c r="O172" i="16"/>
  <c r="K172" i="16"/>
  <c r="R168" i="16"/>
  <c r="Q168" i="16"/>
  <c r="P168" i="16"/>
  <c r="O168" i="16"/>
  <c r="K168" i="16"/>
  <c r="K167" i="16"/>
  <c r="K162" i="16"/>
  <c r="R160" i="16"/>
  <c r="Q160" i="16"/>
  <c r="P160" i="16"/>
  <c r="O160" i="16"/>
  <c r="K160" i="16"/>
  <c r="R156" i="16"/>
  <c r="S153" i="16" s="1"/>
  <c r="S149" i="16" s="1"/>
  <c r="Q156" i="16"/>
  <c r="P156" i="16"/>
  <c r="O156" i="16"/>
  <c r="K156" i="16"/>
  <c r="K155" i="16"/>
  <c r="K154" i="16"/>
  <c r="K153" i="16"/>
  <c r="K150" i="16"/>
  <c r="R149" i="16"/>
  <c r="Q149" i="16"/>
  <c r="P149" i="16"/>
  <c r="O149" i="16"/>
  <c r="K149" i="16"/>
  <c r="K148" i="16"/>
  <c r="K146" i="16"/>
  <c r="K137" i="16"/>
  <c r="K135" i="16"/>
  <c r="K133" i="16"/>
  <c r="K127" i="16"/>
  <c r="R126" i="16"/>
  <c r="Q126" i="16"/>
  <c r="P126" i="16"/>
  <c r="O126" i="16"/>
  <c r="K126" i="16"/>
  <c r="K123" i="16"/>
  <c r="K121" i="16"/>
  <c r="K113" i="16"/>
  <c r="K111" i="16"/>
  <c r="K108" i="16"/>
  <c r="K107" i="16"/>
  <c r="K106" i="16"/>
  <c r="K102" i="16"/>
  <c r="K101" i="16"/>
  <c r="K100" i="16"/>
  <c r="K92" i="16"/>
  <c r="K91" i="16"/>
  <c r="K90" i="16"/>
  <c r="K89" i="16"/>
  <c r="K88" i="16"/>
  <c r="R85" i="16"/>
  <c r="R268" i="16" s="1"/>
  <c r="Q85" i="16"/>
  <c r="Q268" i="16" s="1"/>
  <c r="P85" i="16"/>
  <c r="O85" i="16"/>
  <c r="O268" i="16" s="1"/>
  <c r="K85" i="16"/>
  <c r="K84" i="16"/>
  <c r="R81" i="16"/>
  <c r="R267" i="16" s="1"/>
  <c r="Q81" i="16"/>
  <c r="Q267" i="16" s="1"/>
  <c r="P81" i="16"/>
  <c r="P267" i="16" s="1"/>
  <c r="O81" i="16"/>
  <c r="O267" i="16" s="1"/>
  <c r="K81" i="16"/>
  <c r="K80" i="16"/>
  <c r="R77" i="16"/>
  <c r="R266" i="16" s="1"/>
  <c r="Q77" i="16"/>
  <c r="Q266" i="16" s="1"/>
  <c r="P77" i="16"/>
  <c r="P266" i="16" s="1"/>
  <c r="O77" i="16"/>
  <c r="O266" i="16" s="1"/>
  <c r="K77" i="16"/>
  <c r="O75" i="16"/>
  <c r="K75" i="16"/>
  <c r="K74" i="16"/>
  <c r="R71" i="16"/>
  <c r="Q71" i="16"/>
  <c r="P71" i="16"/>
  <c r="O71" i="16"/>
  <c r="K71" i="16"/>
  <c r="K70" i="16"/>
  <c r="K69" i="16"/>
  <c r="K66" i="16"/>
  <c r="K64" i="16"/>
  <c r="K61" i="16"/>
  <c r="K59" i="16"/>
  <c r="K55" i="16"/>
  <c r="K51" i="16"/>
  <c r="K47" i="16"/>
  <c r="R43" i="16"/>
  <c r="R236" i="16" s="1"/>
  <c r="Q43" i="16"/>
  <c r="Q236" i="16" s="1"/>
  <c r="P43" i="16"/>
  <c r="P236" i="16" s="1"/>
  <c r="O43" i="16"/>
  <c r="O236" i="16" s="1"/>
  <c r="K43" i="16"/>
  <c r="K42" i="16"/>
  <c r="M38" i="16"/>
  <c r="M42" i="16" s="1"/>
  <c r="K38" i="16"/>
  <c r="K36" i="16"/>
  <c r="AL32" i="16"/>
  <c r="AL235" i="16" s="1"/>
  <c r="AK32" i="16"/>
  <c r="AK235" i="16" s="1"/>
  <c r="AJ32" i="16"/>
  <c r="AJ235" i="16" s="1"/>
  <c r="AI32" i="16"/>
  <c r="AI235" i="16" s="1"/>
  <c r="AH32" i="16"/>
  <c r="AH235" i="16" s="1"/>
  <c r="AG32" i="16"/>
  <c r="AG235" i="16" s="1"/>
  <c r="AF32" i="16"/>
  <c r="AF235" i="16" s="1"/>
  <c r="AE32" i="16"/>
  <c r="AE235" i="16" s="1"/>
  <c r="AD32" i="16"/>
  <c r="AD235" i="16" s="1"/>
  <c r="AC32" i="16"/>
  <c r="AC235" i="16" s="1"/>
  <c r="AB32" i="16"/>
  <c r="AB235" i="16" s="1"/>
  <c r="AA32" i="16"/>
  <c r="AA235" i="16" s="1"/>
  <c r="Z32" i="16"/>
  <c r="Z235" i="16" s="1"/>
  <c r="Y32" i="16"/>
  <c r="Y235" i="16" s="1"/>
  <c r="X32" i="16"/>
  <c r="X235" i="16" s="1"/>
  <c r="W32" i="16"/>
  <c r="W235" i="16" s="1"/>
  <c r="V32" i="16"/>
  <c r="V235" i="16" s="1"/>
  <c r="U32" i="16"/>
  <c r="U235" i="16" s="1"/>
  <c r="T32" i="16"/>
  <c r="T235" i="16" s="1"/>
  <c r="S32" i="16"/>
  <c r="S235" i="16" s="1"/>
  <c r="R32" i="16"/>
  <c r="R235" i="16" s="1"/>
  <c r="Q32" i="16"/>
  <c r="Q235" i="16" s="1"/>
  <c r="P32" i="16"/>
  <c r="P235" i="16" s="1"/>
  <c r="O32" i="16"/>
  <c r="O235" i="16" s="1"/>
  <c r="K32" i="16"/>
  <c r="K31" i="16"/>
  <c r="K28" i="16"/>
  <c r="K24" i="16"/>
  <c r="K20" i="16"/>
  <c r="AL8" i="16"/>
  <c r="AK8" i="16"/>
  <c r="AJ8" i="16"/>
  <c r="AI8" i="16"/>
  <c r="AH8" i="16"/>
  <c r="AG8" i="16"/>
  <c r="AF8" i="16"/>
  <c r="AE8" i="16"/>
  <c r="AD8" i="16"/>
  <c r="AC8" i="16"/>
  <c r="AB8" i="16"/>
  <c r="AA8" i="16"/>
  <c r="Z8" i="16"/>
  <c r="Y8" i="16"/>
  <c r="X8" i="16"/>
  <c r="W8" i="16"/>
  <c r="V8" i="16"/>
  <c r="U8" i="16"/>
  <c r="T8" i="16"/>
  <c r="S8" i="16"/>
  <c r="R8" i="16"/>
  <c r="Q8" i="16"/>
  <c r="P8" i="16"/>
  <c r="O8" i="16"/>
  <c r="J4" i="16"/>
  <c r="J3" i="16"/>
  <c r="A3" i="16"/>
  <c r="A2" i="16"/>
  <c r="A1" i="16"/>
  <c r="O67" i="13"/>
  <c r="P64" i="13"/>
  <c r="Q59" i="13"/>
  <c r="P59" i="13"/>
  <c r="R58" i="13"/>
  <c r="Q58" i="13"/>
  <c r="P58" i="13"/>
  <c r="L250" i="16" l="1"/>
  <c r="S408" i="16"/>
  <c r="Z198" i="16"/>
  <c r="W212" i="16"/>
  <c r="AI212" i="16"/>
  <c r="O219" i="16"/>
  <c r="O222" i="16" s="1"/>
  <c r="R251" i="16"/>
  <c r="R254" i="16" s="1"/>
  <c r="R256" i="16" s="1"/>
  <c r="R260" i="16" s="1"/>
  <c r="R261" i="16" s="1"/>
  <c r="R263" i="16" s="1"/>
  <c r="R275" i="16" s="1"/>
  <c r="V212" i="16"/>
  <c r="P251" i="16"/>
  <c r="P254" i="16" s="1"/>
  <c r="P256" i="16" s="1"/>
  <c r="P260" i="16" s="1"/>
  <c r="X212" i="16"/>
  <c r="R229" i="16"/>
  <c r="R231" i="16" s="1"/>
  <c r="R243" i="16" s="1"/>
  <c r="AF212" i="16"/>
  <c r="AB198" i="16"/>
  <c r="Q198" i="16"/>
  <c r="O198" i="16"/>
  <c r="O203" i="16" s="1"/>
  <c r="R198" i="16"/>
  <c r="R203" i="16" s="1"/>
  <c r="P198" i="16"/>
  <c r="P203" i="16" s="1"/>
  <c r="AH212" i="16"/>
  <c r="T208" i="16"/>
  <c r="AG208" i="16"/>
  <c r="Z212" i="16"/>
  <c r="AJ212" i="16"/>
  <c r="L218" i="16"/>
  <c r="U396" i="16"/>
  <c r="U59" i="13" s="1"/>
  <c r="Y408" i="16"/>
  <c r="U208" i="16"/>
  <c r="AJ208" i="16"/>
  <c r="AA212" i="16"/>
  <c r="AL212" i="16"/>
  <c r="L217" i="16"/>
  <c r="P261" i="16"/>
  <c r="P263" i="16" s="1"/>
  <c r="P275" i="16" s="1"/>
  <c r="AA396" i="16"/>
  <c r="AA59" i="13" s="1"/>
  <c r="AA408" i="16"/>
  <c r="V208" i="16"/>
  <c r="AK208" i="16"/>
  <c r="R212" i="16"/>
  <c r="AB212" i="16"/>
  <c r="AC396" i="16"/>
  <c r="AG408" i="16"/>
  <c r="Y208" i="16"/>
  <c r="AL208" i="16"/>
  <c r="S212" i="16"/>
  <c r="AD212" i="16"/>
  <c r="W404" i="16"/>
  <c r="AI408" i="16"/>
  <c r="Z208" i="16"/>
  <c r="T212" i="16"/>
  <c r="AE212" i="16"/>
  <c r="Y404" i="16"/>
  <c r="U412" i="16"/>
  <c r="U66" i="13" s="1"/>
  <c r="AB208" i="16"/>
  <c r="Q219" i="16"/>
  <c r="Q222" i="16" s="1"/>
  <c r="Q224" i="16" s="1"/>
  <c r="Q228" i="16" s="1"/>
  <c r="Q229" i="16" s="1"/>
  <c r="Q231" i="16" s="1"/>
  <c r="Q243" i="16" s="1"/>
  <c r="AE404" i="16"/>
  <c r="AA412" i="16"/>
  <c r="AA66" i="13" s="1"/>
  <c r="AD208" i="16"/>
  <c r="AG404" i="16"/>
  <c r="AG64" i="13" s="1"/>
  <c r="AK412" i="16"/>
  <c r="AL43" i="17"/>
  <c r="M51" i="17"/>
  <c r="M52" i="17" s="1"/>
  <c r="W32" i="17"/>
  <c r="W43" i="17" s="1"/>
  <c r="X32" i="17"/>
  <c r="X43" i="17" s="1"/>
  <c r="AF32" i="17"/>
  <c r="AF43" i="17" s="1"/>
  <c r="Y32" i="17"/>
  <c r="Y43" i="17" s="1"/>
  <c r="AG32" i="17"/>
  <c r="AG43" i="17" s="1"/>
  <c r="Z32" i="17"/>
  <c r="Z43" i="17" s="1"/>
  <c r="AH32" i="17"/>
  <c r="AH43" i="17" s="1"/>
  <c r="AA32" i="17"/>
  <c r="AA43" i="17" s="1"/>
  <c r="AI32" i="17"/>
  <c r="AI43" i="17" s="1"/>
  <c r="T32" i="17"/>
  <c r="T43" i="17" s="1"/>
  <c r="AB32" i="17"/>
  <c r="AB43" i="17" s="1"/>
  <c r="AJ32" i="17"/>
  <c r="AJ43" i="17" s="1"/>
  <c r="U32" i="17"/>
  <c r="U43" i="17" s="1"/>
  <c r="AC32" i="17"/>
  <c r="AC43" i="17" s="1"/>
  <c r="AK32" i="17"/>
  <c r="AK43" i="17" s="1"/>
  <c r="V32" i="17"/>
  <c r="V43" i="17" s="1"/>
  <c r="AD32" i="17"/>
  <c r="AD43" i="17" s="1"/>
  <c r="AE32" i="17"/>
  <c r="AE43" i="17" s="1"/>
  <c r="L94" i="13"/>
  <c r="L235" i="16"/>
  <c r="M80" i="16"/>
  <c r="L248" i="16"/>
  <c r="O251" i="16"/>
  <c r="O269" i="16"/>
  <c r="L126" i="16"/>
  <c r="P219" i="16"/>
  <c r="L216" i="16"/>
  <c r="Q269" i="16"/>
  <c r="Q272" i="16" s="1"/>
  <c r="Q274" i="16" s="1"/>
  <c r="O68" i="13"/>
  <c r="R269" i="16"/>
  <c r="R272" i="16" s="1"/>
  <c r="R274" i="16" s="1"/>
  <c r="L32" i="16"/>
  <c r="P268" i="16"/>
  <c r="P269" i="16" s="1"/>
  <c r="P272" i="16" s="1"/>
  <c r="P274" i="16" s="1"/>
  <c r="M84" i="16"/>
  <c r="AG198" i="16"/>
  <c r="Y198" i="16"/>
  <c r="AF198" i="16"/>
  <c r="X198" i="16"/>
  <c r="AE198" i="16"/>
  <c r="W198" i="16"/>
  <c r="AL198" i="16"/>
  <c r="AD198" i="16"/>
  <c r="V198" i="16"/>
  <c r="AK198" i="16"/>
  <c r="AC198" i="16"/>
  <c r="U198" i="16"/>
  <c r="AI198" i="16"/>
  <c r="AA198" i="16"/>
  <c r="S198" i="16"/>
  <c r="AJ198" i="16"/>
  <c r="T198" i="16"/>
  <c r="L249" i="16"/>
  <c r="AE208" i="16"/>
  <c r="W208" i="16"/>
  <c r="AI208" i="16"/>
  <c r="AA208" i="16"/>
  <c r="S208" i="16"/>
  <c r="X208" i="16"/>
  <c r="AH208" i="16"/>
  <c r="O224" i="16"/>
  <c r="Q251" i="16"/>
  <c r="Q254" i="16" s="1"/>
  <c r="Q256" i="16" s="1"/>
  <c r="Q260" i="16" s="1"/>
  <c r="Q261" i="16" s="1"/>
  <c r="Q263" i="16" s="1"/>
  <c r="Q275" i="16" s="1"/>
  <c r="R208" i="16"/>
  <c r="AC208" i="16"/>
  <c r="U212" i="16"/>
  <c r="AC212" i="16"/>
  <c r="AK212" i="16"/>
  <c r="L259" i="16"/>
  <c r="AJ400" i="16"/>
  <c r="AJ60" i="13" s="1"/>
  <c r="AB400" i="16"/>
  <c r="AB60" i="13" s="1"/>
  <c r="T400" i="16"/>
  <c r="T60" i="13" s="1"/>
  <c r="AI400" i="16"/>
  <c r="AI60" i="13" s="1"/>
  <c r="AA400" i="16"/>
  <c r="S400" i="16"/>
  <c r="S60" i="13" s="1"/>
  <c r="AH400" i="16"/>
  <c r="AH60" i="13" s="1"/>
  <c r="Z400" i="16"/>
  <c r="R400" i="16"/>
  <c r="R60" i="13" s="1"/>
  <c r="AG400" i="16"/>
  <c r="AG60" i="13" s="1"/>
  <c r="Y400" i="16"/>
  <c r="AF400" i="16"/>
  <c r="AF60" i="13" s="1"/>
  <c r="X400" i="16"/>
  <c r="AL400" i="16"/>
  <c r="AD400" i="16"/>
  <c r="V400" i="16"/>
  <c r="V60" i="13" s="1"/>
  <c r="AC400" i="16"/>
  <c r="AC60" i="13" s="1"/>
  <c r="W400" i="16"/>
  <c r="W60" i="13" s="1"/>
  <c r="U400" i="16"/>
  <c r="AK400" i="16"/>
  <c r="AK60" i="13" s="1"/>
  <c r="AE400" i="16"/>
  <c r="Y212" i="16"/>
  <c r="S412" i="16"/>
  <c r="AH396" i="16"/>
  <c r="Z396" i="16"/>
  <c r="R396" i="16"/>
  <c r="R59" i="13" s="1"/>
  <c r="AG396" i="16"/>
  <c r="Y396" i="16"/>
  <c r="AF396" i="16"/>
  <c r="AF59" i="13" s="1"/>
  <c r="X396" i="16"/>
  <c r="X59" i="13" s="1"/>
  <c r="AE396" i="16"/>
  <c r="AE59" i="13" s="1"/>
  <c r="W396" i="16"/>
  <c r="W59" i="13" s="1"/>
  <c r="AL396" i="16"/>
  <c r="AL59" i="13" s="1"/>
  <c r="AD396" i="16"/>
  <c r="AD59" i="13" s="1"/>
  <c r="V396" i="16"/>
  <c r="AJ396" i="16"/>
  <c r="AB396" i="16"/>
  <c r="AB59" i="13" s="1"/>
  <c r="T396" i="16"/>
  <c r="T59" i="13" s="1"/>
  <c r="AK396" i="16"/>
  <c r="AK59" i="13" s="1"/>
  <c r="S396" i="16"/>
  <c r="AH412" i="16"/>
  <c r="Z412" i="16"/>
  <c r="Z66" i="13" s="1"/>
  <c r="R412" i="16"/>
  <c r="AG412" i="16"/>
  <c r="Y412" i="16"/>
  <c r="Y66" i="13" s="1"/>
  <c r="AF412" i="16"/>
  <c r="AF66" i="13" s="1"/>
  <c r="X412" i="16"/>
  <c r="X66" i="13" s="1"/>
  <c r="AE412" i="16"/>
  <c r="AE66" i="13" s="1"/>
  <c r="W412" i="16"/>
  <c r="W66" i="13" s="1"/>
  <c r="AL412" i="16"/>
  <c r="AL66" i="13" s="1"/>
  <c r="AD412" i="16"/>
  <c r="AD66" i="13" s="1"/>
  <c r="V412" i="16"/>
  <c r="AJ412" i="16"/>
  <c r="AJ66" i="13" s="1"/>
  <c r="AB412" i="16"/>
  <c r="AB66" i="13" s="1"/>
  <c r="T412" i="16"/>
  <c r="AI412" i="16"/>
  <c r="AI66" i="13" s="1"/>
  <c r="X404" i="16"/>
  <c r="AF404" i="16"/>
  <c r="AF64" i="13" s="1"/>
  <c r="R408" i="16"/>
  <c r="R65" i="13" s="1"/>
  <c r="Z408" i="16"/>
  <c r="AH408" i="16"/>
  <c r="AH65" i="13" s="1"/>
  <c r="R404" i="16"/>
  <c r="R64" i="13" s="1"/>
  <c r="Z404" i="16"/>
  <c r="AH404" i="16"/>
  <c r="AH64" i="13" s="1"/>
  <c r="T408" i="16"/>
  <c r="T65" i="13" s="1"/>
  <c r="AB408" i="16"/>
  <c r="AB65" i="13" s="1"/>
  <c r="AJ408" i="16"/>
  <c r="AJ65" i="13" s="1"/>
  <c r="AL391" i="16"/>
  <c r="S404" i="16"/>
  <c r="AA404" i="16"/>
  <c r="AA64" i="13" s="1"/>
  <c r="AI404" i="16"/>
  <c r="AI64" i="13" s="1"/>
  <c r="U408" i="16"/>
  <c r="AC408" i="16"/>
  <c r="AC65" i="13" s="1"/>
  <c r="AK408" i="16"/>
  <c r="AK65" i="13" s="1"/>
  <c r="T404" i="16"/>
  <c r="T64" i="13" s="1"/>
  <c r="AB404" i="16"/>
  <c r="AJ404" i="16"/>
  <c r="V408" i="16"/>
  <c r="V65" i="13" s="1"/>
  <c r="AD408" i="16"/>
  <c r="AL408" i="16"/>
  <c r="AL65" i="13" s="1"/>
  <c r="U404" i="16"/>
  <c r="U64" i="13" s="1"/>
  <c r="AC404" i="16"/>
  <c r="AC64" i="13" s="1"/>
  <c r="AK404" i="16"/>
  <c r="AK64" i="13" s="1"/>
  <c r="W408" i="16"/>
  <c r="AE408" i="16"/>
  <c r="AE65" i="13" s="1"/>
  <c r="V404" i="16"/>
  <c r="V64" i="13" s="1"/>
  <c r="AD404" i="16"/>
  <c r="AD64" i="13" s="1"/>
  <c r="X408" i="16"/>
  <c r="X65" i="13" s="1"/>
  <c r="P68" i="13"/>
  <c r="Q68" i="13"/>
  <c r="R66" i="13"/>
  <c r="R67" i="13"/>
  <c r="AG66" i="13"/>
  <c r="S66" i="13"/>
  <c r="T66" i="13"/>
  <c r="V66" i="13"/>
  <c r="AK66" i="13"/>
  <c r="AF65" i="13"/>
  <c r="W64" i="13"/>
  <c r="Z64" i="13"/>
  <c r="AH66" i="13"/>
  <c r="AJ64" i="13"/>
  <c r="AL64" i="13"/>
  <c r="W65" i="13"/>
  <c r="AC66" i="13"/>
  <c r="Y65" i="13"/>
  <c r="AG65" i="13"/>
  <c r="X60" i="13"/>
  <c r="AB64" i="13"/>
  <c r="Z65" i="13"/>
  <c r="U60" i="13"/>
  <c r="S65" i="13"/>
  <c r="AA65" i="13"/>
  <c r="AI65" i="13"/>
  <c r="S64" i="13"/>
  <c r="AE64" i="13"/>
  <c r="U65" i="13"/>
  <c r="AD65" i="13"/>
  <c r="S59" i="13"/>
  <c r="Y60" i="13"/>
  <c r="X64" i="13"/>
  <c r="AE60" i="13"/>
  <c r="Y64" i="13"/>
  <c r="AL60" i="13"/>
  <c r="Z60" i="13"/>
  <c r="AA60" i="13"/>
  <c r="AD60" i="13"/>
  <c r="AL55" i="13"/>
  <c r="Y59" i="13"/>
  <c r="O55" i="13"/>
  <c r="AG59" i="13"/>
  <c r="Z59" i="13"/>
  <c r="AH59" i="13"/>
  <c r="AI59" i="13"/>
  <c r="AJ59" i="13"/>
  <c r="AC59" i="13"/>
  <c r="V59" i="13"/>
  <c r="R55" i="13"/>
  <c r="Q55" i="13"/>
  <c r="P55" i="13"/>
  <c r="M55" i="19" l="1"/>
  <c r="Q203" i="16"/>
  <c r="P276" i="16"/>
  <c r="R276" i="16"/>
  <c r="M56" i="17"/>
  <c r="AG81" i="16"/>
  <c r="AG267" i="16" s="1"/>
  <c r="Y81" i="16"/>
  <c r="Y267" i="16" s="1"/>
  <c r="AF81" i="16"/>
  <c r="AF267" i="16" s="1"/>
  <c r="X81" i="16"/>
  <c r="X267" i="16" s="1"/>
  <c r="AL81" i="16"/>
  <c r="AL267" i="16" s="1"/>
  <c r="AD81" i="16"/>
  <c r="AD267" i="16" s="1"/>
  <c r="AI81" i="16"/>
  <c r="AI267" i="16" s="1"/>
  <c r="AA81" i="16"/>
  <c r="AA267" i="16" s="1"/>
  <c r="S81" i="16"/>
  <c r="AE81" i="16"/>
  <c r="AE267" i="16" s="1"/>
  <c r="AC81" i="16"/>
  <c r="AC267" i="16" s="1"/>
  <c r="AB81" i="16"/>
  <c r="AB267" i="16" s="1"/>
  <c r="Z81" i="16"/>
  <c r="Z267" i="16" s="1"/>
  <c r="W81" i="16"/>
  <c r="W267" i="16" s="1"/>
  <c r="AK81" i="16"/>
  <c r="AK267" i="16" s="1"/>
  <c r="V81" i="16"/>
  <c r="V267" i="16" s="1"/>
  <c r="AH81" i="16"/>
  <c r="AH267" i="16" s="1"/>
  <c r="AJ81" i="16"/>
  <c r="AJ267" i="16" s="1"/>
  <c r="U81" i="16"/>
  <c r="U267" i="16" s="1"/>
  <c r="T81" i="16"/>
  <c r="T267" i="16" s="1"/>
  <c r="P222" i="16"/>
  <c r="L219" i="16"/>
  <c r="O254" i="16"/>
  <c r="L251" i="16"/>
  <c r="S203" i="16"/>
  <c r="S66" i="17" s="1"/>
  <c r="L198" i="16"/>
  <c r="Q276" i="16"/>
  <c r="O228" i="16"/>
  <c r="O272" i="16"/>
  <c r="AK85" i="16"/>
  <c r="AK268" i="16" s="1"/>
  <c r="AC85" i="16"/>
  <c r="AC268" i="16" s="1"/>
  <c r="U85" i="16"/>
  <c r="U268" i="16" s="1"/>
  <c r="AJ85" i="16"/>
  <c r="AJ268" i="16" s="1"/>
  <c r="AB85" i="16"/>
  <c r="AB268" i="16" s="1"/>
  <c r="T85" i="16"/>
  <c r="T268" i="16" s="1"/>
  <c r="AH85" i="16"/>
  <c r="AH268" i="16" s="1"/>
  <c r="Z85" i="16"/>
  <c r="Z268" i="16" s="1"/>
  <c r="AE85" i="16"/>
  <c r="AE268" i="16" s="1"/>
  <c r="W85" i="16"/>
  <c r="W268" i="16" s="1"/>
  <c r="AD85" i="16"/>
  <c r="AD268" i="16" s="1"/>
  <c r="AA85" i="16"/>
  <c r="AA268" i="16" s="1"/>
  <c r="Y85" i="16"/>
  <c r="Y268" i="16" s="1"/>
  <c r="X85" i="16"/>
  <c r="X268" i="16" s="1"/>
  <c r="AL85" i="16"/>
  <c r="AL268" i="16" s="1"/>
  <c r="V85" i="16"/>
  <c r="V268" i="16" s="1"/>
  <c r="AI85" i="16"/>
  <c r="AI268" i="16" s="1"/>
  <c r="S85" i="16"/>
  <c r="AG85" i="16"/>
  <c r="AG268" i="16" s="1"/>
  <c r="AF85" i="16"/>
  <c r="AF268" i="16" s="1"/>
  <c r="R68" i="13"/>
  <c r="S85" i="13" l="1"/>
  <c r="S98" i="13"/>
  <c r="O274" i="16"/>
  <c r="S204" i="16"/>
  <c r="T201" i="16" s="1"/>
  <c r="O229" i="16"/>
  <c r="S268" i="16"/>
  <c r="L268" i="16" s="1"/>
  <c r="L85" i="16"/>
  <c r="S267" i="16"/>
  <c r="L267" i="16" s="1"/>
  <c r="L81" i="16"/>
  <c r="L254" i="16"/>
  <c r="O256" i="16"/>
  <c r="P224" i="16"/>
  <c r="L222" i="16"/>
  <c r="R56" i="13"/>
  <c r="Q56" i="13"/>
  <c r="P56" i="13"/>
  <c r="O56" i="13"/>
  <c r="P50" i="13"/>
  <c r="Q50" i="13"/>
  <c r="O50" i="13"/>
  <c r="P49" i="13"/>
  <c r="Q49" i="13"/>
  <c r="W49" i="13"/>
  <c r="O49" i="13"/>
  <c r="Q48" i="13"/>
  <c r="P48" i="13"/>
  <c r="O48" i="13"/>
  <c r="K428"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R47" i="13"/>
  <c r="Q47" i="13"/>
  <c r="P47" i="13"/>
  <c r="O47" i="13"/>
  <c r="R46" i="13"/>
  <c r="Q46" i="13"/>
  <c r="P46" i="13"/>
  <c r="O46" i="13"/>
  <c r="R45" i="13"/>
  <c r="Q45" i="13"/>
  <c r="P45" i="13"/>
  <c r="O45" i="13"/>
  <c r="K72" i="13"/>
  <c r="K71" i="13"/>
  <c r="K68" i="13"/>
  <c r="K67" i="13"/>
  <c r="K66" i="13"/>
  <c r="K65" i="13"/>
  <c r="K64" i="13"/>
  <c r="K61" i="13"/>
  <c r="K60" i="13"/>
  <c r="K59" i="13"/>
  <c r="K58" i="13"/>
  <c r="K57" i="13"/>
  <c r="K56" i="13"/>
  <c r="K55" i="13"/>
  <c r="K54" i="13"/>
  <c r="K51" i="13"/>
  <c r="K50" i="13"/>
  <c r="K49" i="13"/>
  <c r="K48" i="13"/>
  <c r="K47" i="13"/>
  <c r="K46" i="13"/>
  <c r="K45" i="13"/>
  <c r="K44" i="13"/>
  <c r="K43" i="13"/>
  <c r="Q68" i="14"/>
  <c r="P68" i="14"/>
  <c r="O68" i="14"/>
  <c r="K211" i="14"/>
  <c r="K208" i="14"/>
  <c r="R205" i="14"/>
  <c r="Q205" i="14"/>
  <c r="P205" i="14"/>
  <c r="O205" i="14"/>
  <c r="N205" i="14"/>
  <c r="K72" i="14"/>
  <c r="K71" i="14"/>
  <c r="K68" i="14"/>
  <c r="K67" i="14"/>
  <c r="K66" i="14"/>
  <c r="K65" i="14"/>
  <c r="K64" i="14"/>
  <c r="Q61" i="14"/>
  <c r="P61" i="14"/>
  <c r="K61" i="14"/>
  <c r="K60" i="14"/>
  <c r="K59" i="14"/>
  <c r="K58" i="14"/>
  <c r="K57" i="14"/>
  <c r="K56" i="14"/>
  <c r="K55" i="14"/>
  <c r="K54" i="14"/>
  <c r="K51" i="14"/>
  <c r="K50" i="14"/>
  <c r="K49" i="14"/>
  <c r="K48" i="14"/>
  <c r="K47" i="14"/>
  <c r="K46" i="14"/>
  <c r="K45" i="14"/>
  <c r="K44" i="14"/>
  <c r="O51" i="14"/>
  <c r="O71" i="14" s="1"/>
  <c r="K43" i="14"/>
  <c r="K260" i="14"/>
  <c r="K254" i="14"/>
  <c r="K247" i="14"/>
  <c r="K241" i="14"/>
  <c r="R32" i="13"/>
  <c r="Q32" i="13"/>
  <c r="P32" i="13"/>
  <c r="O32" i="13"/>
  <c r="R31" i="13"/>
  <c r="Q31" i="13"/>
  <c r="P31" i="13"/>
  <c r="O31" i="13"/>
  <c r="R30" i="13"/>
  <c r="Q30" i="13"/>
  <c r="P30" i="13"/>
  <c r="O30" i="13"/>
  <c r="O231" i="16" l="1"/>
  <c r="O243" i="16" s="1"/>
  <c r="T203" i="16"/>
  <c r="T66" i="17" s="1"/>
  <c r="L256" i="16"/>
  <c r="O260" i="16"/>
  <c r="P228" i="16"/>
  <c r="L224" i="16"/>
  <c r="U50" i="13"/>
  <c r="U49" i="13"/>
  <c r="AL49" i="13"/>
  <c r="AA49" i="13"/>
  <c r="W50" i="13"/>
  <c r="R48" i="13"/>
  <c r="AC49" i="13"/>
  <c r="AE50" i="13"/>
  <c r="V50" i="13"/>
  <c r="V49" i="13"/>
  <c r="AK49" i="13"/>
  <c r="S50" i="13"/>
  <c r="AI49" i="13"/>
  <c r="AL50" i="13"/>
  <c r="T50" i="13"/>
  <c r="AD49" i="13"/>
  <c r="AJ49" i="13"/>
  <c r="AB49" i="13"/>
  <c r="T49" i="13"/>
  <c r="X50" i="13"/>
  <c r="AF50" i="13"/>
  <c r="Y50" i="13"/>
  <c r="AG50" i="13"/>
  <c r="AH49" i="13"/>
  <c r="Z49" i="13"/>
  <c r="R50" i="13"/>
  <c r="Z50" i="13"/>
  <c r="AH50" i="13"/>
  <c r="AG49" i="13"/>
  <c r="Y49" i="13"/>
  <c r="AA50" i="13"/>
  <c r="AI50" i="13"/>
  <c r="R49" i="13"/>
  <c r="AF49" i="13"/>
  <c r="X49" i="13"/>
  <c r="AB50" i="13"/>
  <c r="AJ50" i="13"/>
  <c r="S49" i="13"/>
  <c r="AE49" i="13"/>
  <c r="AC50" i="13"/>
  <c r="AK50" i="13"/>
  <c r="AD50" i="13"/>
  <c r="O72" i="14"/>
  <c r="O73" i="14" s="1"/>
  <c r="T85" i="13" l="1"/>
  <c r="P229" i="16"/>
  <c r="L228" i="16"/>
  <c r="L260" i="16"/>
  <c r="O261" i="16"/>
  <c r="T204" i="16"/>
  <c r="U201" i="16" s="1"/>
  <c r="AC32" i="13"/>
  <c r="AK31" i="13"/>
  <c r="S48" i="13"/>
  <c r="U203" i="16" l="1"/>
  <c r="U66" i="17" s="1"/>
  <c r="O263" i="16"/>
  <c r="O275" i="16" s="1"/>
  <c r="O276" i="16" s="1"/>
  <c r="M262" i="16"/>
  <c r="P231" i="16"/>
  <c r="P243" i="16" s="1"/>
  <c r="M230" i="16"/>
  <c r="T31" i="13"/>
  <c r="V31" i="13"/>
  <c r="AL32" i="13"/>
  <c r="AF32" i="13"/>
  <c r="AJ31" i="13"/>
  <c r="AH31" i="13"/>
  <c r="AF31" i="13"/>
  <c r="AK32" i="13"/>
  <c r="Y31" i="13"/>
  <c r="U31" i="13"/>
  <c r="Y32" i="13"/>
  <c r="AA32" i="13"/>
  <c r="AA31" i="13"/>
  <c r="AG31" i="13"/>
  <c r="AB31" i="13"/>
  <c r="Z31" i="13"/>
  <c r="AH32" i="13"/>
  <c r="S32" i="13"/>
  <c r="T32" i="13"/>
  <c r="AG32" i="13"/>
  <c r="S31" i="13"/>
  <c r="U32" i="13"/>
  <c r="V32" i="13"/>
  <c r="AD32" i="13"/>
  <c r="Z32" i="13"/>
  <c r="X32" i="13"/>
  <c r="AL31" i="13"/>
  <c r="AJ32" i="13"/>
  <c r="X31" i="13"/>
  <c r="AC31" i="13"/>
  <c r="AE32" i="13"/>
  <c r="W32" i="13"/>
  <c r="W31" i="13"/>
  <c r="AD31" i="13"/>
  <c r="AI32" i="13"/>
  <c r="AE31" i="13"/>
  <c r="AB32" i="13"/>
  <c r="AI31" i="13"/>
  <c r="U204" i="16" l="1"/>
  <c r="V201" i="16" s="1"/>
  <c r="U85" i="13"/>
  <c r="V203" i="16"/>
  <c r="V66" i="17" s="1"/>
  <c r="AJ231" i="16"/>
  <c r="AJ243" i="16" s="1"/>
  <c r="AB231" i="16"/>
  <c r="AB243" i="16" s="1"/>
  <c r="T231" i="16"/>
  <c r="T243" i="16" s="1"/>
  <c r="AI231" i="16"/>
  <c r="AI243" i="16" s="1"/>
  <c r="AA231" i="16"/>
  <c r="AA243" i="16" s="1"/>
  <c r="S231" i="16"/>
  <c r="S243" i="16" s="1"/>
  <c r="AH231" i="16"/>
  <c r="AH243" i="16" s="1"/>
  <c r="Z231" i="16"/>
  <c r="Z243" i="16" s="1"/>
  <c r="AG231" i="16"/>
  <c r="AG243" i="16" s="1"/>
  <c r="Y231" i="16"/>
  <c r="Y243" i="16" s="1"/>
  <c r="AF231" i="16"/>
  <c r="AF243" i="16" s="1"/>
  <c r="X231" i="16"/>
  <c r="X243" i="16" s="1"/>
  <c r="AK231" i="16"/>
  <c r="AK243" i="16" s="1"/>
  <c r="AE231" i="16"/>
  <c r="AE243" i="16" s="1"/>
  <c r="AD231" i="16"/>
  <c r="AD243" i="16" s="1"/>
  <c r="AC231" i="16"/>
  <c r="AC243" i="16" s="1"/>
  <c r="W231" i="16"/>
  <c r="W243" i="16" s="1"/>
  <c r="U231" i="16"/>
  <c r="U243" i="16" s="1"/>
  <c r="AL231" i="16"/>
  <c r="AL243" i="16" s="1"/>
  <c r="V231" i="16"/>
  <c r="V243" i="16" s="1"/>
  <c r="AI263" i="16"/>
  <c r="AI275" i="16" s="1"/>
  <c r="AA263" i="16"/>
  <c r="AA275" i="16" s="1"/>
  <c r="S263" i="16"/>
  <c r="S275" i="16" s="1"/>
  <c r="AH263" i="16"/>
  <c r="AH275" i="16" s="1"/>
  <c r="Z263" i="16"/>
  <c r="Z275" i="16" s="1"/>
  <c r="AG263" i="16"/>
  <c r="AG275" i="16" s="1"/>
  <c r="Y263" i="16"/>
  <c r="Y275" i="16" s="1"/>
  <c r="AF263" i="16"/>
  <c r="AF275" i="16" s="1"/>
  <c r="X263" i="16"/>
  <c r="X275" i="16" s="1"/>
  <c r="AE263" i="16"/>
  <c r="AE275" i="16" s="1"/>
  <c r="W263" i="16"/>
  <c r="W275" i="16" s="1"/>
  <c r="V263" i="16"/>
  <c r="V275" i="16" s="1"/>
  <c r="U263" i="16"/>
  <c r="U275" i="16" s="1"/>
  <c r="AL263" i="16"/>
  <c r="AL275" i="16" s="1"/>
  <c r="T263" i="16"/>
  <c r="T275" i="16" s="1"/>
  <c r="AK263" i="16"/>
  <c r="AK275" i="16" s="1"/>
  <c r="AJ263" i="16"/>
  <c r="AJ275" i="16" s="1"/>
  <c r="AC263" i="16"/>
  <c r="AC275" i="16" s="1"/>
  <c r="AD263" i="16"/>
  <c r="AD275" i="16" s="1"/>
  <c r="AB263" i="16"/>
  <c r="AB275" i="16" s="1"/>
  <c r="R28" i="13"/>
  <c r="Q28" i="13"/>
  <c r="P28" i="13"/>
  <c r="O28"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95" i="15"/>
  <c r="K47" i="15"/>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V204" i="16" l="1"/>
  <c r="W201" i="16" s="1"/>
  <c r="V85" i="13"/>
  <c r="W203" i="16"/>
  <c r="W66" i="17" s="1"/>
  <c r="O24" i="13"/>
  <c r="AL23" i="13"/>
  <c r="AD23" i="13"/>
  <c r="V23" i="13"/>
  <c r="P24" i="13"/>
  <c r="AE23" i="13"/>
  <c r="AK23" i="13"/>
  <c r="AB23" i="13"/>
  <c r="T23" i="13"/>
  <c r="W23" i="13"/>
  <c r="AI23" i="13"/>
  <c r="AA23" i="13"/>
  <c r="S23" i="13"/>
  <c r="R23" i="13"/>
  <c r="AC23" i="13"/>
  <c r="AH23" i="13"/>
  <c r="Z23" i="13"/>
  <c r="O23" i="13"/>
  <c r="U23" i="13"/>
  <c r="AJ23" i="13"/>
  <c r="R24" i="13"/>
  <c r="AG23" i="13"/>
  <c r="Y23" i="13"/>
  <c r="P23" i="13"/>
  <c r="Q24" i="13"/>
  <c r="AF23" i="13"/>
  <c r="X23" i="13"/>
  <c r="Q23" i="13"/>
  <c r="P397" i="15"/>
  <c r="Q397" i="15"/>
  <c r="R397" i="15"/>
  <c r="O397" i="15"/>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28" i="16" s="1"/>
  <c r="O234" i="16" s="1"/>
  <c r="O237" i="16" s="1"/>
  <c r="O240" i="16" s="1"/>
  <c r="O242" i="16" s="1"/>
  <c r="O244" i="16" s="1"/>
  <c r="P128" i="15"/>
  <c r="P24" i="16" s="1"/>
  <c r="Q128" i="15"/>
  <c r="Q24" i="16" s="1"/>
  <c r="R128" i="15"/>
  <c r="R24" i="16" s="1"/>
  <c r="Q162" i="15"/>
  <c r="Q28" i="16" s="1"/>
  <c r="Q234" i="16" s="1"/>
  <c r="Q237" i="16" s="1"/>
  <c r="Q240" i="16" s="1"/>
  <c r="Q242" i="16" s="1"/>
  <c r="Q244" i="16" s="1"/>
  <c r="P162" i="15"/>
  <c r="P28" i="16" s="1"/>
  <c r="P234" i="16" s="1"/>
  <c r="P237" i="16" s="1"/>
  <c r="P240" i="16" s="1"/>
  <c r="P242" i="16" s="1"/>
  <c r="P244" i="16" s="1"/>
  <c r="R162" i="15"/>
  <c r="R28" i="16" s="1"/>
  <c r="R234" i="16" s="1"/>
  <c r="R237" i="16" s="1"/>
  <c r="R240" i="16" s="1"/>
  <c r="R242" i="16" s="1"/>
  <c r="R244" i="16" s="1"/>
  <c r="O128" i="15"/>
  <c r="O24" i="16" s="1"/>
  <c r="O55" i="16" l="1"/>
  <c r="O27" i="13" s="1"/>
  <c r="W204" i="16"/>
  <c r="X201" i="16" s="1"/>
  <c r="W85" i="13"/>
  <c r="R55" i="16"/>
  <c r="R27" i="13" s="1"/>
  <c r="Q55" i="16"/>
  <c r="Q27" i="13" s="1"/>
  <c r="P55" i="16"/>
  <c r="P27" i="13" s="1"/>
  <c r="X203" i="16"/>
  <c r="X66" i="17" s="1"/>
  <c r="R22" i="13"/>
  <c r="R57" i="13"/>
  <c r="Q57" i="13"/>
  <c r="Q22" i="13"/>
  <c r="P57" i="13"/>
  <c r="P22" i="13"/>
  <c r="O22" i="13"/>
  <c r="R20" i="13"/>
  <c r="Q20" i="13"/>
  <c r="P20" i="13"/>
  <c r="O20" i="13"/>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X204" i="16" l="1"/>
  <c r="Y201" i="16" s="1"/>
  <c r="X85" i="13"/>
  <c r="Y203" i="16"/>
  <c r="Y66" i="17" s="1"/>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20" i="16" s="1"/>
  <c r="P132" i="15"/>
  <c r="P144" i="15" s="1"/>
  <c r="Q64" i="15"/>
  <c r="Q20" i="16" s="1"/>
  <c r="Q132" i="15"/>
  <c r="Q144" i="15" s="1"/>
  <c r="R64" i="15"/>
  <c r="R20" i="16" s="1"/>
  <c r="R132" i="15"/>
  <c r="R144" i="15" s="1"/>
  <c r="O64" i="15"/>
  <c r="O20" i="16" s="1"/>
  <c r="Y204" i="16" l="1"/>
  <c r="Z201" i="16" s="1"/>
  <c r="Y85" i="13"/>
  <c r="Z203" i="16"/>
  <c r="Z66" i="17" s="1"/>
  <c r="O19" i="13"/>
  <c r="O21" i="13" s="1"/>
  <c r="R19" i="13"/>
  <c r="R21" i="13" s="1"/>
  <c r="Q19" i="13"/>
  <c r="Q21" i="13" s="1"/>
  <c r="P19" i="13"/>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M96" i="17" l="1"/>
  <c r="M98" i="17" s="1"/>
  <c r="Q121" i="16"/>
  <c r="Q123" i="16" s="1"/>
  <c r="Q127" i="16" s="1"/>
  <c r="Q128" i="16" s="1"/>
  <c r="Q130" i="16" s="1"/>
  <c r="Q136" i="16" s="1"/>
  <c r="Q29" i="14"/>
  <c r="Q33" i="14" s="1"/>
  <c r="Q37" i="14" s="1"/>
  <c r="R121" i="16"/>
  <c r="R123" i="16" s="1"/>
  <c r="R127" i="16" s="1"/>
  <c r="R128" i="16" s="1"/>
  <c r="R130" i="16" s="1"/>
  <c r="R136" i="16" s="1"/>
  <c r="R29" i="14"/>
  <c r="R33" i="14" s="1"/>
  <c r="R37" i="14" s="1"/>
  <c r="R39" i="14" s="1"/>
  <c r="Z204" i="16"/>
  <c r="AA201" i="16" s="1"/>
  <c r="Z85" i="13"/>
  <c r="O121" i="16"/>
  <c r="O29" i="14"/>
  <c r="O33" i="14" s="1"/>
  <c r="O37" i="14" s="1"/>
  <c r="O39" i="14" s="1"/>
  <c r="P121" i="16"/>
  <c r="P123" i="16" s="1"/>
  <c r="P127" i="16" s="1"/>
  <c r="P128" i="16" s="1"/>
  <c r="P130" i="16" s="1"/>
  <c r="P136" i="16" s="1"/>
  <c r="P29" i="14"/>
  <c r="P33" i="14" s="1"/>
  <c r="P37" i="14" s="1"/>
  <c r="P39" i="14" s="1"/>
  <c r="AA203" i="16"/>
  <c r="AA66" i="17" s="1"/>
  <c r="Q146" i="16"/>
  <c r="Q133" i="16"/>
  <c r="Q135" i="16" s="1"/>
  <c r="Q137" i="16" s="1"/>
  <c r="O146" i="16"/>
  <c r="O133" i="16"/>
  <c r="P133" i="16"/>
  <c r="P135" i="16" s="1"/>
  <c r="P137" i="16" s="1"/>
  <c r="P146" i="16"/>
  <c r="R146" i="16"/>
  <c r="R133" i="16"/>
  <c r="R135" i="16" s="1"/>
  <c r="R137" i="16" s="1"/>
  <c r="P54" i="13"/>
  <c r="Q54" i="13"/>
  <c r="R54" i="13"/>
  <c r="O57" i="13"/>
  <c r="O54" i="13"/>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Q39" i="14" l="1"/>
  <c r="M51" i="19"/>
  <c r="M53" i="19" s="1"/>
  <c r="L121" i="16"/>
  <c r="O123" i="16"/>
  <c r="AA204" i="16"/>
  <c r="AB201" i="16" s="1"/>
  <c r="AB203" i="16" s="1"/>
  <c r="AB66" i="17" s="1"/>
  <c r="AA85" i="13"/>
  <c r="R61" i="13"/>
  <c r="R44" i="13"/>
  <c r="P44" i="13"/>
  <c r="Q44" i="13"/>
  <c r="O135" i="16"/>
  <c r="O61" i="13"/>
  <c r="O72" i="13" s="1"/>
  <c r="Q61" i="13"/>
  <c r="Q72" i="13" s="1"/>
  <c r="P61" i="13"/>
  <c r="P72" i="13" s="1"/>
  <c r="AB193" i="15"/>
  <c r="AB227" i="15" s="1"/>
  <c r="AB255" i="15" s="1"/>
  <c r="AA211" i="15"/>
  <c r="Y269" i="15"/>
  <c r="Y240" i="15"/>
  <c r="Y268" i="15" s="1"/>
  <c r="AA192" i="15"/>
  <c r="AA226" i="15" s="1"/>
  <c r="AA254" i="15" s="1"/>
  <c r="Z210" i="15"/>
  <c r="Z241" i="15"/>
  <c r="Z269" i="15" s="1"/>
  <c r="M56" i="19" l="1"/>
  <c r="M20" i="19" s="1"/>
  <c r="M22" i="19" s="1"/>
  <c r="M27" i="19"/>
  <c r="M29" i="19" s="1"/>
  <c r="AB204" i="16"/>
  <c r="AC201" i="16" s="1"/>
  <c r="AB85" i="13"/>
  <c r="O127" i="16"/>
  <c r="L123" i="16"/>
  <c r="R72" i="13"/>
  <c r="P51" i="13"/>
  <c r="Q51" i="13"/>
  <c r="R51" i="13"/>
  <c r="AC203" i="16"/>
  <c r="AC66" i="17"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AC204" i="16" l="1"/>
  <c r="AD201" i="16" s="1"/>
  <c r="AD203" i="16" s="1"/>
  <c r="AD66" i="17" s="1"/>
  <c r="AC85" i="13"/>
  <c r="L127" i="16"/>
  <c r="O128" i="16"/>
  <c r="R71" i="13"/>
  <c r="Q71" i="13"/>
  <c r="P71" i="13"/>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O130" i="16" l="1"/>
  <c r="O136" i="16" s="1"/>
  <c r="O137" i="16" s="1"/>
  <c r="O44" i="13" s="1"/>
  <c r="O51" i="13" s="1"/>
  <c r="M129" i="16"/>
  <c r="M99" i="17" s="1"/>
  <c r="M100" i="17" s="1"/>
  <c r="M104" i="17" s="1"/>
  <c r="M105" i="17" s="1"/>
  <c r="M120" i="17" s="1"/>
  <c r="M123" i="17" s="1"/>
  <c r="AD204" i="16"/>
  <c r="AE201" i="16" s="1"/>
  <c r="AE203" i="16" s="1"/>
  <c r="AE66" i="17" s="1"/>
  <c r="AD85" i="13"/>
  <c r="P73" i="13"/>
  <c r="Q73" i="13"/>
  <c r="R73" i="13"/>
  <c r="O71" i="13"/>
  <c r="Q51" i="14"/>
  <c r="Q71" i="14" s="1"/>
  <c r="Q73" i="14" s="1"/>
  <c r="R71" i="14"/>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M21" i="17" l="1"/>
  <c r="M23" i="19"/>
  <c r="M24" i="19" s="1"/>
  <c r="M30" i="19"/>
  <c r="M31" i="19" s="1"/>
  <c r="AE204" i="16"/>
  <c r="AF201" i="16" s="1"/>
  <c r="AE85" i="13"/>
  <c r="W130" i="16"/>
  <c r="W136" i="16" s="1"/>
  <c r="Y130" i="16"/>
  <c r="Y136" i="16" s="1"/>
  <c r="X130" i="16"/>
  <c r="X136" i="16" s="1"/>
  <c r="AL130" i="16"/>
  <c r="AL136" i="16" s="1"/>
  <c r="AK130" i="16"/>
  <c r="AK136" i="16" s="1"/>
  <c r="AA130" i="16"/>
  <c r="AA136" i="16" s="1"/>
  <c r="AD130" i="16"/>
  <c r="AD136" i="16" s="1"/>
  <c r="U130" i="16"/>
  <c r="U136" i="16" s="1"/>
  <c r="Z130" i="16"/>
  <c r="Z136" i="16" s="1"/>
  <c r="V130" i="16"/>
  <c r="V136" i="16" s="1"/>
  <c r="AI130" i="16"/>
  <c r="AI136" i="16" s="1"/>
  <c r="AJ130" i="16"/>
  <c r="AJ136" i="16" s="1"/>
  <c r="S130" i="16"/>
  <c r="S136" i="16" s="1"/>
  <c r="AB130" i="16"/>
  <c r="AB136" i="16" s="1"/>
  <c r="AH130" i="16"/>
  <c r="AH136" i="16" s="1"/>
  <c r="M142" i="16"/>
  <c r="M143" i="16" s="1"/>
  <c r="M147" i="16" s="1"/>
  <c r="T130" i="16"/>
  <c r="T136" i="16" s="1"/>
  <c r="AF130" i="16"/>
  <c r="AF136" i="16" s="1"/>
  <c r="AE130" i="16"/>
  <c r="AE136" i="16" s="1"/>
  <c r="AG130" i="16"/>
  <c r="AG136" i="16" s="1"/>
  <c r="AC130" i="16"/>
  <c r="AC136" i="16" s="1"/>
  <c r="O73" i="13"/>
  <c r="AF203" i="16"/>
  <c r="AF66" i="17" s="1"/>
  <c r="AC269" i="15"/>
  <c r="AC240" i="15"/>
  <c r="AC268" i="15" s="1"/>
  <c r="AD241" i="15"/>
  <c r="AD269" i="15" s="1"/>
  <c r="AF193" i="15"/>
  <c r="AF227" i="15" s="1"/>
  <c r="AF255" i="15" s="1"/>
  <c r="AE211" i="15"/>
  <c r="AE192" i="15"/>
  <c r="AE226" i="15" s="1"/>
  <c r="AE254" i="15" s="1"/>
  <c r="AD210" i="15"/>
  <c r="L119" i="14"/>
  <c r="L121" i="14"/>
  <c r="L112" i="14"/>
  <c r="L132" i="14"/>
  <c r="L93" i="14"/>
  <c r="L98" i="14"/>
  <c r="L108" i="14"/>
  <c r="Q148" i="16" l="1"/>
  <c r="Q150" i="16" s="1"/>
  <c r="O148" i="16"/>
  <c r="O150" i="16" s="1"/>
  <c r="P148" i="16"/>
  <c r="P150" i="16" s="1"/>
  <c r="R148" i="16"/>
  <c r="R150" i="16" s="1"/>
  <c r="AF204" i="16"/>
  <c r="AG201" i="16" s="1"/>
  <c r="AF85" i="13"/>
  <c r="AG203" i="16"/>
  <c r="AG66" i="17" s="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G204" i="16" l="1"/>
  <c r="AH201" i="16" s="1"/>
  <c r="AG85" i="13"/>
  <c r="AH203" i="16"/>
  <c r="AH66" i="17" s="1"/>
  <c r="AH193" i="15"/>
  <c r="AH227" i="15" s="1"/>
  <c r="AH255" i="15" s="1"/>
  <c r="AG211" i="15"/>
  <c r="AF241" i="15"/>
  <c r="AF269" i="15" s="1"/>
  <c r="AE240" i="15"/>
  <c r="AE268" i="15" s="1"/>
  <c r="AG192" i="15"/>
  <c r="AG226" i="15" s="1"/>
  <c r="AG254" i="15" s="1"/>
  <c r="AF210" i="15"/>
  <c r="L131" i="14"/>
  <c r="L128" i="14"/>
  <c r="L135" i="14"/>
  <c r="S21" i="10"/>
  <c r="S18" i="10" s="1"/>
  <c r="S17" i="10" s="1"/>
  <c r="A3" i="10"/>
  <c r="AH204" i="16" l="1"/>
  <c r="AI201" i="16" s="1"/>
  <c r="AH85" i="13"/>
  <c r="AI203" i="16"/>
  <c r="AI66" i="17" s="1"/>
  <c r="AF240" i="15"/>
  <c r="AF268" i="15" s="1"/>
  <c r="AH192" i="15"/>
  <c r="AH226" i="15" s="1"/>
  <c r="AH254" i="15" s="1"/>
  <c r="AG210" i="15"/>
  <c r="AG241" i="15"/>
  <c r="AG269" i="15" s="1"/>
  <c r="AI193" i="15"/>
  <c r="AI227" i="15" s="1"/>
  <c r="AI255" i="15" s="1"/>
  <c r="AH211" i="15"/>
  <c r="J3" i="10"/>
  <c r="J3" i="3"/>
  <c r="AI204" i="16" l="1"/>
  <c r="AJ201" i="16" s="1"/>
  <c r="AI85" i="13"/>
  <c r="AJ203" i="16"/>
  <c r="AJ66" i="17" s="1"/>
  <c r="AJ193" i="15"/>
  <c r="AJ227" i="15" s="1"/>
  <c r="AJ255" i="15" s="1"/>
  <c r="AI211" i="15"/>
  <c r="AG240" i="15"/>
  <c r="AG268" i="15" s="1"/>
  <c r="AH241" i="15"/>
  <c r="AH269" i="15" s="1"/>
  <c r="AI192" i="15"/>
  <c r="AI226" i="15" s="1"/>
  <c r="AI254" i="15" s="1"/>
  <c r="AH210" i="15"/>
  <c r="L118" i="14"/>
  <c r="AJ204" i="16" l="1"/>
  <c r="AK201" i="16" s="1"/>
  <c r="AJ85" i="13"/>
  <c r="AK203" i="16"/>
  <c r="AK66" i="17" s="1"/>
  <c r="AJ192" i="15"/>
  <c r="AJ226" i="15" s="1"/>
  <c r="AJ254" i="15" s="1"/>
  <c r="AI210" i="15"/>
  <c r="AI241" i="15"/>
  <c r="AI269" i="15" s="1"/>
  <c r="AH240" i="15"/>
  <c r="AH268" i="15" s="1"/>
  <c r="AK193" i="15"/>
  <c r="AK227" i="15" s="1"/>
  <c r="AK255" i="15" s="1"/>
  <c r="AJ211" i="15"/>
  <c r="L22" i="14"/>
  <c r="L124" i="14"/>
  <c r="AK204" i="16" l="1"/>
  <c r="AL201" i="16" s="1"/>
  <c r="AK85" i="13"/>
  <c r="AL203" i="16"/>
  <c r="AL66" i="17" s="1"/>
  <c r="L66" i="17" s="1"/>
  <c r="AI240" i="15"/>
  <c r="AI268" i="15" s="1"/>
  <c r="AJ241" i="15"/>
  <c r="AJ269" i="15" s="1"/>
  <c r="AL193" i="15"/>
  <c r="AK211" i="15"/>
  <c r="AK192" i="15"/>
  <c r="AK226" i="15" s="1"/>
  <c r="AK254" i="15" s="1"/>
  <c r="AJ210" i="15"/>
  <c r="G4" i="6"/>
  <c r="G7" i="6"/>
  <c r="A3" i="7"/>
  <c r="A2" i="7"/>
  <c r="A1" i="7"/>
  <c r="L203" i="16" l="1"/>
  <c r="L40" i="17"/>
  <c r="AL85" i="13"/>
  <c r="L85" i="13" s="1"/>
  <c r="AL204" i="16"/>
  <c r="AL211" i="15"/>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9" s="1"/>
  <c r="A14" i="17" l="1"/>
  <c r="A14" i="18"/>
  <c r="A14" i="15"/>
  <c r="A14" i="16"/>
  <c r="L240" i="15"/>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9" s="1"/>
  <c r="A2" i="3"/>
  <c r="A3" i="3"/>
  <c r="O6" i="17" l="1"/>
  <c r="O6" i="18"/>
  <c r="O6" i="15"/>
  <c r="N7" i="15" s="1"/>
  <c r="N6" i="15" s="1"/>
  <c r="O6" i="16"/>
  <c r="O6" i="13"/>
  <c r="O6" i="14"/>
  <c r="O47" i="3"/>
  <c r="O7" i="19"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7" i="17" l="1"/>
  <c r="O7" i="18"/>
  <c r="O7" i="15"/>
  <c r="O312" i="15" s="1"/>
  <c r="O7" i="16"/>
  <c r="O420" i="15"/>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9" s="1"/>
  <c r="O7" i="14"/>
  <c r="O50" i="3"/>
  <c r="O9" i="19" s="1"/>
  <c r="O7" i="13"/>
  <c r="O326" i="16" s="1"/>
  <c r="P46" i="3"/>
  <c r="P6" i="19" s="1"/>
  <c r="O53" i="3"/>
  <c r="O4" i="19"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6" i="17" l="1"/>
  <c r="P6" i="18"/>
  <c r="O9" i="17"/>
  <c r="O9" i="18"/>
  <c r="O4" i="17"/>
  <c r="O4" i="18"/>
  <c r="O10" i="17"/>
  <c r="O10" i="18"/>
  <c r="O416" i="15"/>
  <c r="P187" i="15"/>
  <c r="P221" i="15" s="1"/>
  <c r="P249" i="15" s="1"/>
  <c r="O424" i="15"/>
  <c r="O417" i="15"/>
  <c r="O425" i="15"/>
  <c r="O418" i="15"/>
  <c r="O363" i="15"/>
  <c r="O426" i="15"/>
  <c r="O422" i="15"/>
  <c r="P47" i="3"/>
  <c r="P7" i="19" s="1"/>
  <c r="O97" i="16"/>
  <c r="O105" i="16" s="1"/>
  <c r="O108" i="16" s="1"/>
  <c r="O345" i="16"/>
  <c r="O357" i="16"/>
  <c r="O300" i="16"/>
  <c r="O319" i="16"/>
  <c r="O338" i="16"/>
  <c r="O364" i="16"/>
  <c r="P7" i="15"/>
  <c r="P7" i="16"/>
  <c r="O10" i="15"/>
  <c r="O10" i="16"/>
  <c r="O9" i="15"/>
  <c r="O9" i="16"/>
  <c r="O4" i="15"/>
  <c r="O4" i="16"/>
  <c r="O200" i="15"/>
  <c r="O230" i="15" s="1"/>
  <c r="P6" i="15"/>
  <c r="P295" i="15" s="1"/>
  <c r="P6" i="16"/>
  <c r="O421" i="15"/>
  <c r="O419" i="15"/>
  <c r="P186" i="15"/>
  <c r="P220" i="15" s="1"/>
  <c r="P248" i="15" s="1"/>
  <c r="O423" i="15"/>
  <c r="O427" i="15"/>
  <c r="O207" i="15"/>
  <c r="O237" i="15" s="1"/>
  <c r="P185" i="15"/>
  <c r="P219" i="15" s="1"/>
  <c r="P247" i="15" s="1"/>
  <c r="O203" i="15"/>
  <c r="O233" i="15" s="1"/>
  <c r="O205" i="15"/>
  <c r="O235" i="15" s="1"/>
  <c r="O328" i="15"/>
  <c r="O342" i="15" s="1"/>
  <c r="O358" i="15" s="1"/>
  <c r="O380" i="15" s="1"/>
  <c r="O324" i="15"/>
  <c r="O338" i="15" s="1"/>
  <c r="P189" i="15"/>
  <c r="P223" i="15" s="1"/>
  <c r="P251" i="15" s="1"/>
  <c r="O209" i="15"/>
  <c r="O239" i="15" s="1"/>
  <c r="P191" i="15"/>
  <c r="P225" i="15" s="1"/>
  <c r="P253" i="15" s="1"/>
  <c r="O326" i="15"/>
  <c r="O206" i="15"/>
  <c r="O236" i="15"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311" i="15"/>
  <c r="P303" i="15"/>
  <c r="P294" i="15"/>
  <c r="P312" i="15"/>
  <c r="P304" i="15"/>
  <c r="P293" i="15"/>
  <c r="P313" i="15"/>
  <c r="P292" i="15"/>
  <c r="P300" i="15"/>
  <c r="P306" i="15"/>
  <c r="P291" i="15"/>
  <c r="P299" i="15"/>
  <c r="P307" i="15"/>
  <c r="P290" i="15"/>
  <c r="P308" i="15"/>
  <c r="P289" i="15"/>
  <c r="P297" i="15"/>
  <c r="P296" i="15"/>
  <c r="P309" i="15"/>
  <c r="P314" i="15"/>
  <c r="O318" i="15"/>
  <c r="O320" i="15"/>
  <c r="O334" i="15" s="1"/>
  <c r="O323" i="15"/>
  <c r="O337" i="15" s="1"/>
  <c r="O333" i="15"/>
  <c r="O321" i="15"/>
  <c r="O335" i="15" s="1"/>
  <c r="O101" i="16" s="1"/>
  <c r="O317" i="15"/>
  <c r="O331" i="15" s="1"/>
  <c r="O347" i="15" s="1"/>
  <c r="O369" i="15" s="1"/>
  <c r="Q187" i="15"/>
  <c r="Q221" i="15" s="1"/>
  <c r="Q249" i="15" s="1"/>
  <c r="P205" i="15"/>
  <c r="Q186" i="15"/>
  <c r="Q220" i="15" s="1"/>
  <c r="Q248" i="15" s="1"/>
  <c r="P204" i="15"/>
  <c r="P167" i="15"/>
  <c r="O47" i="15"/>
  <c r="O166" i="15" s="1"/>
  <c r="O168" i="15" s="1"/>
  <c r="O60" i="16" s="1"/>
  <c r="O95" i="15"/>
  <c r="O171" i="15" s="1"/>
  <c r="P85" i="15"/>
  <c r="P93" i="15"/>
  <c r="P87" i="15"/>
  <c r="P83"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9" s="1"/>
  <c r="P50" i="3"/>
  <c r="P9" i="19" s="1"/>
  <c r="O101" i="3"/>
  <c r="S116" i="3"/>
  <c r="S115" i="3"/>
  <c r="S117" i="3"/>
  <c r="R117" i="3"/>
  <c r="R116" i="3"/>
  <c r="R115" i="3"/>
  <c r="P96" i="3"/>
  <c r="Q83" i="3"/>
  <c r="Q91" i="3"/>
  <c r="Q92" i="3"/>
  <c r="P57" i="3"/>
  <c r="P60" i="3" s="1"/>
  <c r="P51" i="3"/>
  <c r="P10" i="19"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9" s="1"/>
  <c r="P49" i="3"/>
  <c r="Q46" i="3"/>
  <c r="Q6" i="19" s="1"/>
  <c r="P207" i="15" l="1"/>
  <c r="Q189" i="15"/>
  <c r="Q223" i="15" s="1"/>
  <c r="Q251" i="15" s="1"/>
  <c r="O5" i="17"/>
  <c r="O5" i="18"/>
  <c r="P10" i="17"/>
  <c r="P10" i="18"/>
  <c r="O428" i="15"/>
  <c r="O185" i="16" s="1"/>
  <c r="Q6" i="17"/>
  <c r="Q6" i="18"/>
  <c r="P4" i="17"/>
  <c r="P4" i="18"/>
  <c r="P7" i="17"/>
  <c r="P7" i="18"/>
  <c r="P9" i="17"/>
  <c r="P9" i="18"/>
  <c r="O61" i="16"/>
  <c r="Q184" i="15"/>
  <c r="Q218" i="15" s="1"/>
  <c r="Q246" i="15" s="1"/>
  <c r="O36" i="13"/>
  <c r="O301" i="16"/>
  <c r="O302" i="16"/>
  <c r="O321" i="16"/>
  <c r="O320" i="16"/>
  <c r="O359" i="16"/>
  <c r="O358" i="16"/>
  <c r="P364" i="16"/>
  <c r="P345" i="16"/>
  <c r="P326" i="16"/>
  <c r="P97" i="16"/>
  <c r="P105" i="16" s="1"/>
  <c r="P108" i="16" s="1"/>
  <c r="P338" i="16"/>
  <c r="P357" i="16"/>
  <c r="P300" i="16"/>
  <c r="P319" i="16"/>
  <c r="O340" i="16"/>
  <c r="O339" i="16"/>
  <c r="O5" i="15"/>
  <c r="O5" i="16"/>
  <c r="P10" i="15"/>
  <c r="P10" i="16"/>
  <c r="P4" i="15"/>
  <c r="P4" i="16"/>
  <c r="P88" i="15"/>
  <c r="P172" i="15"/>
  <c r="P298" i="15"/>
  <c r="P326" i="15" s="1"/>
  <c r="P340" i="15" s="1"/>
  <c r="P305" i="15"/>
  <c r="P333" i="15" s="1"/>
  <c r="P425" i="15"/>
  <c r="P417" i="15"/>
  <c r="P426" i="15"/>
  <c r="P418" i="15"/>
  <c r="P422" i="15"/>
  <c r="P427" i="15"/>
  <c r="P419" i="15"/>
  <c r="P420" i="15"/>
  <c r="P421" i="15"/>
  <c r="P423" i="15"/>
  <c r="P424" i="15"/>
  <c r="P416" i="15"/>
  <c r="P9" i="15"/>
  <c r="P9" i="16"/>
  <c r="Q6" i="15"/>
  <c r="Q6" i="16"/>
  <c r="P203" i="15"/>
  <c r="P233" i="15" s="1"/>
  <c r="Q185" i="15"/>
  <c r="Q219" i="15" s="1"/>
  <c r="Q247" i="15" s="1"/>
  <c r="P202" i="15"/>
  <c r="P232" i="15" s="1"/>
  <c r="P209" i="15"/>
  <c r="P239" i="15" s="1"/>
  <c r="Q191" i="15"/>
  <c r="Q225" i="15" s="1"/>
  <c r="Q253" i="15" s="1"/>
  <c r="P323" i="15"/>
  <c r="Q188" i="15"/>
  <c r="Q222" i="15" s="1"/>
  <c r="Q250" i="15" s="1"/>
  <c r="P206" i="15"/>
  <c r="P236" i="15" s="1"/>
  <c r="P208" i="15"/>
  <c r="P238" i="15" s="1"/>
  <c r="P200" i="15"/>
  <c r="P230" i="15" s="1"/>
  <c r="Q182" i="15"/>
  <c r="Q216" i="15" s="1"/>
  <c r="Q244" i="15" s="1"/>
  <c r="P201" i="15"/>
  <c r="P231" i="15" s="1"/>
  <c r="Q183" i="15"/>
  <c r="Q217" i="15" s="1"/>
  <c r="Q245" i="15" s="1"/>
  <c r="Q190" i="15"/>
  <c r="Q224" i="15" s="1"/>
  <c r="Q252" i="15" s="1"/>
  <c r="P322" i="15"/>
  <c r="P336" i="15" s="1"/>
  <c r="P320" i="15"/>
  <c r="P318" i="15"/>
  <c r="P332" i="15" s="1"/>
  <c r="P348" i="15" s="1"/>
  <c r="P370" i="15" s="1"/>
  <c r="P328" i="15"/>
  <c r="P342" i="15" s="1"/>
  <c r="P358" i="15" s="1"/>
  <c r="P380" i="15" s="1"/>
  <c r="P324" i="15"/>
  <c r="P338" i="15" s="1"/>
  <c r="O343" i="15"/>
  <c r="O51" i="16" s="1"/>
  <c r="P325" i="15"/>
  <c r="P339" i="15" s="1"/>
  <c r="P321" i="15"/>
  <c r="P335" i="15" s="1"/>
  <c r="P101" i="16" s="1"/>
  <c r="P317" i="15"/>
  <c r="P331" i="15" s="1"/>
  <c r="P347" i="15" s="1"/>
  <c r="P369" i="15" s="1"/>
  <c r="P334" i="15"/>
  <c r="P337" i="15"/>
  <c r="P327" i="15"/>
  <c r="P341" i="15" s="1"/>
  <c r="P357" i="15" s="1"/>
  <c r="P379" i="15" s="1"/>
  <c r="P237" i="15"/>
  <c r="R189" i="15"/>
  <c r="R223" i="15" s="1"/>
  <c r="R251" i="15" s="1"/>
  <c r="Q207" i="15"/>
  <c r="P234" i="15"/>
  <c r="R186" i="15"/>
  <c r="R220" i="15" s="1"/>
  <c r="R248" i="15" s="1"/>
  <c r="Q204" i="15"/>
  <c r="R191" i="15"/>
  <c r="R225" i="15" s="1"/>
  <c r="R253" i="15" s="1"/>
  <c r="Q209" i="15"/>
  <c r="P235" i="15"/>
  <c r="R187" i="15"/>
  <c r="R221" i="15" s="1"/>
  <c r="R249" i="15" s="1"/>
  <c r="Q205" i="15"/>
  <c r="R184" i="15"/>
  <c r="R218" i="15" s="1"/>
  <c r="R246" i="15" s="1"/>
  <c r="Q202" i="15"/>
  <c r="O270" i="15"/>
  <c r="O47" i="16" s="1"/>
  <c r="O176" i="15"/>
  <c r="O173" i="15"/>
  <c r="O65" i="16" s="1"/>
  <c r="P95" i="15"/>
  <c r="P171" i="15" s="1"/>
  <c r="P47" i="15"/>
  <c r="P166" i="15" s="1"/>
  <c r="P168" i="15" s="1"/>
  <c r="P60" i="16" s="1"/>
  <c r="P61" i="16" s="1"/>
  <c r="P10" i="14"/>
  <c r="P9" i="14"/>
  <c r="P9" i="13"/>
  <c r="P10" i="13"/>
  <c r="O5" i="13"/>
  <c r="O5" i="14"/>
  <c r="Q6" i="13"/>
  <c r="Q6" i="14"/>
  <c r="P4" i="13"/>
  <c r="P4" i="14"/>
  <c r="P52" i="3"/>
  <c r="P5" i="19"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9" s="1"/>
  <c r="Q203" i="15" l="1"/>
  <c r="P5" i="17"/>
  <c r="P5" i="18"/>
  <c r="Q7" i="17"/>
  <c r="Q7" i="18"/>
  <c r="R185" i="15"/>
  <c r="R219" i="15" s="1"/>
  <c r="R247" i="15" s="1"/>
  <c r="O26" i="13"/>
  <c r="P319" i="15"/>
  <c r="O66" i="16"/>
  <c r="P36" i="13"/>
  <c r="O365" i="16"/>
  <c r="O360" i="16"/>
  <c r="O373" i="16"/>
  <c r="P340" i="16"/>
  <c r="P90" i="16" s="1"/>
  <c r="P339" i="16"/>
  <c r="O341" i="16"/>
  <c r="O372" i="16"/>
  <c r="O346" i="16"/>
  <c r="O91" i="16"/>
  <c r="O90" i="16"/>
  <c r="O371" i="16"/>
  <c r="O322" i="16"/>
  <c r="O327" i="16"/>
  <c r="P321" i="16"/>
  <c r="P89" i="16" s="1"/>
  <c r="P320" i="16"/>
  <c r="O89" i="16"/>
  <c r="P302" i="16"/>
  <c r="P88" i="16" s="1"/>
  <c r="P301" i="16"/>
  <c r="O88" i="16"/>
  <c r="P359" i="16"/>
  <c r="P91" i="16" s="1"/>
  <c r="P358" i="16"/>
  <c r="O370" i="16"/>
  <c r="O303" i="16"/>
  <c r="O308" i="16"/>
  <c r="P428" i="15"/>
  <c r="P185" i="16" s="1"/>
  <c r="P5" i="15"/>
  <c r="P5" i="16"/>
  <c r="Q7" i="15"/>
  <c r="Q304" i="15" s="1"/>
  <c r="Q7" i="16"/>
  <c r="Q206" i="15"/>
  <c r="Q236" i="15" s="1"/>
  <c r="R182" i="15"/>
  <c r="R216" i="15" s="1"/>
  <c r="R244" i="15" s="1"/>
  <c r="R188" i="15"/>
  <c r="R222" i="15" s="1"/>
  <c r="R250" i="15" s="1"/>
  <c r="Q208" i="15"/>
  <c r="Q238" i="15" s="1"/>
  <c r="R190" i="15"/>
  <c r="R224" i="15" s="1"/>
  <c r="R252" i="15" s="1"/>
  <c r="Q201" i="15"/>
  <c r="Q231" i="15" s="1"/>
  <c r="R183" i="15"/>
  <c r="R217" i="15" s="1"/>
  <c r="R245" i="15" s="1"/>
  <c r="Q200" i="15"/>
  <c r="Q230" i="15" s="1"/>
  <c r="Q363" i="15"/>
  <c r="Q290" i="15"/>
  <c r="Q292" i="15"/>
  <c r="P343" i="15"/>
  <c r="P51" i="16" s="1"/>
  <c r="Q309" i="15"/>
  <c r="Q307" i="15"/>
  <c r="Q312" i="15"/>
  <c r="Q314" i="15"/>
  <c r="Q293" i="15"/>
  <c r="Q296" i="15"/>
  <c r="Q306" i="15"/>
  <c r="Q303" i="15"/>
  <c r="Q297" i="15"/>
  <c r="Q299" i="15"/>
  <c r="Q294" i="15"/>
  <c r="Q311" i="15"/>
  <c r="Q310" i="15"/>
  <c r="Q291" i="15"/>
  <c r="Q305" i="15"/>
  <c r="Q289" i="15"/>
  <c r="Q308" i="15"/>
  <c r="Q313" i="15"/>
  <c r="Q298" i="15"/>
  <c r="Q300" i="15"/>
  <c r="Q295" i="15"/>
  <c r="O25" i="13"/>
  <c r="Q235" i="15"/>
  <c r="S185" i="15"/>
  <c r="S219" i="15" s="1"/>
  <c r="S247" i="15" s="1"/>
  <c r="R203" i="15"/>
  <c r="S187" i="15"/>
  <c r="S221" i="15" s="1"/>
  <c r="S249" i="15" s="1"/>
  <c r="R205" i="15"/>
  <c r="Q239" i="15"/>
  <c r="S191" i="15"/>
  <c r="S225" i="15" s="1"/>
  <c r="S253" i="15" s="1"/>
  <c r="R209" i="15"/>
  <c r="Q234" i="15"/>
  <c r="R200" i="15"/>
  <c r="P270" i="15"/>
  <c r="S186" i="15"/>
  <c r="S220" i="15" s="1"/>
  <c r="S248" i="15" s="1"/>
  <c r="R204" i="15"/>
  <c r="Q237" i="15"/>
  <c r="Q232" i="15"/>
  <c r="S189" i="15"/>
  <c r="S223" i="15" s="1"/>
  <c r="S251" i="15" s="1"/>
  <c r="R207" i="15"/>
  <c r="S184" i="15"/>
  <c r="S218" i="15" s="1"/>
  <c r="S246" i="15" s="1"/>
  <c r="R202" i="15"/>
  <c r="Q233" i="15"/>
  <c r="P176" i="15"/>
  <c r="P173" i="15"/>
  <c r="P65" i="16" s="1"/>
  <c r="P66" i="16"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364" i="16" s="1"/>
  <c r="Q7" i="14"/>
  <c r="Q50" i="3"/>
  <c r="Q9" i="19" s="1"/>
  <c r="Q96" i="3"/>
  <c r="P101" i="3"/>
  <c r="S91" i="3"/>
  <c r="S92" i="3"/>
  <c r="U116" i="3"/>
  <c r="U115" i="3"/>
  <c r="U117" i="3"/>
  <c r="Q51" i="3"/>
  <c r="Q10" i="19"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9" s="1"/>
  <c r="Q53" i="3"/>
  <c r="Q4" i="19" s="1"/>
  <c r="Q318" i="15" l="1"/>
  <c r="Q332" i="15" s="1"/>
  <c r="Q417" i="15"/>
  <c r="Q427" i="15"/>
  <c r="Q324" i="15"/>
  <c r="Q418" i="15"/>
  <c r="P47" i="16"/>
  <c r="P25" i="13" s="1"/>
  <c r="Q10" i="17"/>
  <c r="Q10" i="18"/>
  <c r="Q9" i="17"/>
  <c r="Q9" i="18"/>
  <c r="Q425" i="15"/>
  <c r="Q4" i="17"/>
  <c r="Q4" i="18"/>
  <c r="R6" i="17"/>
  <c r="R6" i="18"/>
  <c r="P26" i="13"/>
  <c r="P92" i="16"/>
  <c r="P65" i="17" s="1"/>
  <c r="O366" i="16"/>
  <c r="P370" i="16"/>
  <c r="P303" i="16"/>
  <c r="P308" i="16"/>
  <c r="Q97" i="16"/>
  <c r="Q105" i="16" s="1"/>
  <c r="Q108" i="16" s="1"/>
  <c r="Q326" i="16"/>
  <c r="O374" i="16"/>
  <c r="P372" i="16"/>
  <c r="P341" i="16"/>
  <c r="P346" i="16"/>
  <c r="Q345" i="16"/>
  <c r="O347" i="16"/>
  <c r="Q357" i="16"/>
  <c r="Q319" i="16"/>
  <c r="Q300" i="16"/>
  <c r="Q338" i="16"/>
  <c r="P373" i="16"/>
  <c r="P365" i="16"/>
  <c r="P360" i="16"/>
  <c r="P371" i="16"/>
  <c r="P322" i="16"/>
  <c r="P327" i="16"/>
  <c r="O92" i="16"/>
  <c r="O328" i="16"/>
  <c r="R206" i="15"/>
  <c r="Q420" i="15"/>
  <c r="R6" i="15"/>
  <c r="R6" i="16"/>
  <c r="Q423" i="15"/>
  <c r="Q419" i="15"/>
  <c r="S182" i="15"/>
  <c r="S216" i="15" s="1"/>
  <c r="S244" i="15" s="1"/>
  <c r="Q416" i="15"/>
  <c r="Q426" i="15"/>
  <c r="Q10" i="15"/>
  <c r="Q10" i="16"/>
  <c r="Q9" i="15"/>
  <c r="Q9" i="16"/>
  <c r="Q424" i="15"/>
  <c r="Q422" i="15"/>
  <c r="Q4" i="15"/>
  <c r="Q4" i="16"/>
  <c r="Q421" i="15"/>
  <c r="O29" i="13"/>
  <c r="R208" i="15"/>
  <c r="R238" i="15" s="1"/>
  <c r="S188" i="15"/>
  <c r="S222" i="15" s="1"/>
  <c r="S250" i="15" s="1"/>
  <c r="S190" i="15"/>
  <c r="S224" i="15" s="1"/>
  <c r="S252" i="15" s="1"/>
  <c r="S183" i="15"/>
  <c r="S217" i="15" s="1"/>
  <c r="S245" i="15" s="1"/>
  <c r="R201" i="15"/>
  <c r="R231" i="15" s="1"/>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01" i="16" s="1"/>
  <c r="Q319" i="15"/>
  <c r="Q333" i="15" s="1"/>
  <c r="Q338" i="15"/>
  <c r="R237" i="15"/>
  <c r="R234" i="15"/>
  <c r="Q270" i="15"/>
  <c r="T189" i="15"/>
  <c r="T223" i="15" s="1"/>
  <c r="T251" i="15" s="1"/>
  <c r="S207" i="15"/>
  <c r="T186" i="15"/>
  <c r="T220" i="15" s="1"/>
  <c r="T248" i="15" s="1"/>
  <c r="S204" i="15"/>
  <c r="R239" i="15"/>
  <c r="T191" i="15"/>
  <c r="T225" i="15" s="1"/>
  <c r="T253" i="15" s="1"/>
  <c r="S209" i="15"/>
  <c r="R236" i="15"/>
  <c r="R230" i="15"/>
  <c r="R235" i="15"/>
  <c r="T182" i="15"/>
  <c r="T216" i="15" s="1"/>
  <c r="T244" i="15" s="1"/>
  <c r="T187" i="15"/>
  <c r="T221" i="15" s="1"/>
  <c r="T249" i="15" s="1"/>
  <c r="S205" i="15"/>
  <c r="R232" i="15"/>
  <c r="R233" i="15"/>
  <c r="T184" i="15"/>
  <c r="T218" i="15" s="1"/>
  <c r="T246" i="15" s="1"/>
  <c r="S202" i="15"/>
  <c r="T185" i="15"/>
  <c r="T219" i="15" s="1"/>
  <c r="T247" i="15" s="1"/>
  <c r="S203" i="15"/>
  <c r="P177" i="15"/>
  <c r="Q47" i="15"/>
  <c r="Q166" i="15" s="1"/>
  <c r="Q168" i="15" s="1"/>
  <c r="Q60" i="16" s="1"/>
  <c r="O178" i="15"/>
  <c r="Q95" i="15"/>
  <c r="Q171" i="15" s="1"/>
  <c r="Q9" i="14"/>
  <c r="Q10" i="14"/>
  <c r="R6" i="13"/>
  <c r="R6" i="14"/>
  <c r="Q4" i="13"/>
  <c r="Q4" i="14"/>
  <c r="Q9" i="13"/>
  <c r="Q10" i="13"/>
  <c r="Q52" i="3"/>
  <c r="Q5" i="19"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9" s="1"/>
  <c r="P29" i="13" l="1"/>
  <c r="S206" i="15"/>
  <c r="T188" i="15"/>
  <c r="T222" i="15" s="1"/>
  <c r="T250" i="15" s="1"/>
  <c r="Q47" i="16"/>
  <c r="Q25" i="13" s="1"/>
  <c r="Q5" i="17"/>
  <c r="Q5" i="18"/>
  <c r="R7" i="17"/>
  <c r="R7" i="18"/>
  <c r="O173" i="16"/>
  <c r="O161" i="16"/>
  <c r="O178" i="16"/>
  <c r="O166" i="16"/>
  <c r="O41" i="16"/>
  <c r="Q61" i="16"/>
  <c r="S208" i="15"/>
  <c r="S200" i="15"/>
  <c r="S230" i="15" s="1"/>
  <c r="S258" i="15" s="1"/>
  <c r="T190" i="15"/>
  <c r="T224" i="15" s="1"/>
  <c r="T252" i="15" s="1"/>
  <c r="P35" i="13"/>
  <c r="Q36" i="13"/>
  <c r="P344" i="16"/>
  <c r="P347" i="16" s="1"/>
  <c r="O388" i="16"/>
  <c r="P374" i="16"/>
  <c r="O387" i="16"/>
  <c r="P325" i="16"/>
  <c r="P328" i="16" s="1"/>
  <c r="Q340" i="16"/>
  <c r="Q339" i="16"/>
  <c r="O389" i="16"/>
  <c r="P363" i="16"/>
  <c r="P366" i="16" s="1"/>
  <c r="O33" i="13"/>
  <c r="O74" i="16"/>
  <c r="Q302" i="16"/>
  <c r="Q301" i="16"/>
  <c r="P33" i="13"/>
  <c r="P74" i="16"/>
  <c r="Q75" i="16" s="1"/>
  <c r="Q321" i="16"/>
  <c r="Q320" i="16"/>
  <c r="O35" i="13"/>
  <c r="Q359" i="16"/>
  <c r="Q358" i="16"/>
  <c r="Q428" i="15"/>
  <c r="Q185" i="16" s="1"/>
  <c r="R7" i="15"/>
  <c r="R363" i="15" s="1"/>
  <c r="R7" i="16"/>
  <c r="Q5" i="15"/>
  <c r="Q5" i="16"/>
  <c r="R421" i="15"/>
  <c r="R422" i="15"/>
  <c r="R423" i="15"/>
  <c r="R416" i="15"/>
  <c r="R426" i="15"/>
  <c r="R418" i="15"/>
  <c r="S201" i="15"/>
  <c r="S231" i="15" s="1"/>
  <c r="S259" i="15" s="1"/>
  <c r="T183" i="15"/>
  <c r="T217" i="15" s="1"/>
  <c r="T245" i="15" s="1"/>
  <c r="Q350" i="15"/>
  <c r="Q372" i="15" s="1"/>
  <c r="Q349" i="15"/>
  <c r="Q371" i="15" s="1"/>
  <c r="Q343" i="15"/>
  <c r="Q51" i="16" s="1"/>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U190" i="15"/>
  <c r="U224" i="15" s="1"/>
  <c r="U252" i="15" s="1"/>
  <c r="T208" i="15"/>
  <c r="U184" i="15"/>
  <c r="U218" i="15" s="1"/>
  <c r="U246" i="15" s="1"/>
  <c r="T202" i="15"/>
  <c r="U183" i="15"/>
  <c r="U217" i="15" s="1"/>
  <c r="U245" i="15" s="1"/>
  <c r="T201" i="15"/>
  <c r="S239" i="15"/>
  <c r="S267" i="15" s="1"/>
  <c r="S234" i="15"/>
  <c r="S262" i="15" s="1"/>
  <c r="U191" i="15"/>
  <c r="U225" i="15" s="1"/>
  <c r="U253" i="15" s="1"/>
  <c r="T209" i="15"/>
  <c r="U186" i="15"/>
  <c r="U220" i="15" s="1"/>
  <c r="U248" i="15" s="1"/>
  <c r="T204" i="15"/>
  <c r="U182" i="15"/>
  <c r="U216" i="15" s="1"/>
  <c r="U244" i="15" s="1"/>
  <c r="T200" i="15"/>
  <c r="R270" i="15"/>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65" i="16"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 i="19" s="1"/>
  <c r="R96" i="3"/>
  <c r="Q101" i="3"/>
  <c r="W115" i="3"/>
  <c r="W117" i="3"/>
  <c r="W116" i="3"/>
  <c r="U92" i="3"/>
  <c r="U91" i="3"/>
  <c r="R57" i="3"/>
  <c r="R61" i="3" s="1"/>
  <c r="R51" i="3"/>
  <c r="R10" i="19" s="1"/>
  <c r="V65" i="3"/>
  <c r="W68" i="3"/>
  <c r="W70" i="3" s="1"/>
  <c r="X113" i="3"/>
  <c r="V89" i="3"/>
  <c r="U83" i="3"/>
  <c r="R74" i="3"/>
  <c r="V88" i="3"/>
  <c r="V82" i="3" s="1"/>
  <c r="U111" i="3"/>
  <c r="U104" i="3" s="1"/>
  <c r="AA48" i="3"/>
  <c r="V109" i="3"/>
  <c r="V112" i="3" s="1"/>
  <c r="V105" i="3" s="1"/>
  <c r="W97" i="3"/>
  <c r="V107" i="3"/>
  <c r="V108" i="3"/>
  <c r="W85" i="3"/>
  <c r="X75" i="3"/>
  <c r="W86" i="3"/>
  <c r="Y67" i="3"/>
  <c r="Z58" i="3"/>
  <c r="S46" i="3"/>
  <c r="S6" i="19" s="1"/>
  <c r="R49" i="3"/>
  <c r="R53" i="3"/>
  <c r="R4" i="19" s="1"/>
  <c r="R47" i="16" l="1"/>
  <c r="R25" i="13" s="1"/>
  <c r="R10" i="17"/>
  <c r="R10" i="18"/>
  <c r="R9" i="17"/>
  <c r="R9" i="18"/>
  <c r="R4" i="17"/>
  <c r="R4" i="18"/>
  <c r="R420" i="15"/>
  <c r="S6" i="17"/>
  <c r="S6" i="18"/>
  <c r="R419" i="15"/>
  <c r="P37" i="13"/>
  <c r="P64" i="17" s="1"/>
  <c r="P67" i="17" s="1"/>
  <c r="O162" i="16"/>
  <c r="Q66" i="16"/>
  <c r="O174" i="16"/>
  <c r="P173" i="16"/>
  <c r="P174" i="16" s="1"/>
  <c r="P161" i="16"/>
  <c r="P162" i="16" s="1"/>
  <c r="P178" i="16"/>
  <c r="P166" i="16"/>
  <c r="P41" i="16"/>
  <c r="Q26" i="13"/>
  <c r="P111" i="16"/>
  <c r="P113" i="16" s="1"/>
  <c r="O37" i="13"/>
  <c r="Q89" i="16"/>
  <c r="Q363" i="16"/>
  <c r="P389" i="16"/>
  <c r="R319" i="16"/>
  <c r="R300" i="16"/>
  <c r="R338" i="16"/>
  <c r="R357" i="16"/>
  <c r="Q341" i="16"/>
  <c r="Q372" i="16"/>
  <c r="Q346" i="16"/>
  <c r="R97" i="16"/>
  <c r="R105" i="16" s="1"/>
  <c r="R108" i="16" s="1"/>
  <c r="Q373" i="16"/>
  <c r="Q365" i="16"/>
  <c r="Q360" i="16"/>
  <c r="Q90" i="16"/>
  <c r="R364" i="16"/>
  <c r="Q322" i="16"/>
  <c r="Q371" i="16"/>
  <c r="Q327" i="16"/>
  <c r="Q91" i="16"/>
  <c r="Q370" i="16"/>
  <c r="Q303" i="16"/>
  <c r="Q308" i="16"/>
  <c r="Q325" i="16"/>
  <c r="P387" i="16"/>
  <c r="R326" i="16"/>
  <c r="Q88" i="16"/>
  <c r="R345" i="16"/>
  <c r="P388" i="16"/>
  <c r="Q344" i="16"/>
  <c r="P75" i="16"/>
  <c r="R424" i="15"/>
  <c r="R427" i="15"/>
  <c r="S6" i="15"/>
  <c r="S6" i="16"/>
  <c r="R10" i="15"/>
  <c r="R10" i="16"/>
  <c r="R9" i="15"/>
  <c r="R9" i="16"/>
  <c r="R417" i="15"/>
  <c r="R4" i="15"/>
  <c r="R4" i="16"/>
  <c r="R425" i="15"/>
  <c r="R320" i="15"/>
  <c r="R334" i="15" s="1"/>
  <c r="R317" i="15"/>
  <c r="R331" i="15" s="1"/>
  <c r="R347" i="15" s="1"/>
  <c r="R369" i="15" s="1"/>
  <c r="R324" i="15"/>
  <c r="R338" i="15" s="1"/>
  <c r="R335" i="15"/>
  <c r="R101" i="16" s="1"/>
  <c r="R323" i="15"/>
  <c r="R337" i="15" s="1"/>
  <c r="R322" i="15"/>
  <c r="R336" i="15" s="1"/>
  <c r="Q29" i="13"/>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47" i="16"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S96" i="3" s="1"/>
  <c r="R52" i="3"/>
  <c r="R5" i="19" s="1"/>
  <c r="R100" i="3"/>
  <c r="R98" i="3"/>
  <c r="R99" i="3"/>
  <c r="R59" i="3"/>
  <c r="S73" i="3"/>
  <c r="S74" i="3" s="1"/>
  <c r="R77" i="3"/>
  <c r="X115" i="3"/>
  <c r="X117" i="3"/>
  <c r="X116" i="3"/>
  <c r="S56" i="3"/>
  <c r="R60" i="3"/>
  <c r="R62" i="3" s="1"/>
  <c r="R78" i="3"/>
  <c r="V92" i="3"/>
  <c r="V91" i="3"/>
  <c r="W65" i="3"/>
  <c r="X68" i="3"/>
  <c r="X70" i="3" s="1"/>
  <c r="V83" i="3"/>
  <c r="W89" i="3"/>
  <c r="Y113" i="3"/>
  <c r="V111" i="3"/>
  <c r="V104" i="3" s="1"/>
  <c r="AB48" i="3"/>
  <c r="W88" i="3"/>
  <c r="W82" i="3" s="1"/>
  <c r="X85" i="3"/>
  <c r="X86" i="3"/>
  <c r="Y75" i="3"/>
  <c r="Z67" i="3"/>
  <c r="AA58" i="3"/>
  <c r="X97" i="3"/>
  <c r="W109" i="3"/>
  <c r="W112" i="3" s="1"/>
  <c r="W105" i="3" s="1"/>
  <c r="W108" i="3"/>
  <c r="W107" i="3"/>
  <c r="S47" i="3"/>
  <c r="S7" i="19" s="1"/>
  <c r="R76" i="3"/>
  <c r="S7" i="17" l="1"/>
  <c r="S7" i="18"/>
  <c r="R5" i="17"/>
  <c r="R5" i="18"/>
  <c r="Q347" i="16"/>
  <c r="P288" i="16"/>
  <c r="R428" i="15"/>
  <c r="R185" i="16" s="1"/>
  <c r="R36" i="13"/>
  <c r="P280" i="16"/>
  <c r="Q282" i="16" s="1"/>
  <c r="O111" i="16"/>
  <c r="O113" i="16" s="1"/>
  <c r="Q328" i="16"/>
  <c r="R325" i="16" s="1"/>
  <c r="Q374" i="16"/>
  <c r="Q366" i="16"/>
  <c r="Q388" i="16"/>
  <c r="R344" i="16"/>
  <c r="R359" i="16"/>
  <c r="R358" i="16"/>
  <c r="Q33" i="13"/>
  <c r="Q74" i="16"/>
  <c r="R340" i="16"/>
  <c r="R339" i="16"/>
  <c r="R302" i="16"/>
  <c r="R301" i="16"/>
  <c r="Q92" i="16"/>
  <c r="Q65" i="17" s="1"/>
  <c r="R320" i="16"/>
  <c r="R321" i="16"/>
  <c r="R5" i="15"/>
  <c r="R5" i="16"/>
  <c r="S25" i="13"/>
  <c r="S7" i="15"/>
  <c r="S289" i="15" s="1"/>
  <c r="S7" i="16"/>
  <c r="R349" i="15"/>
  <c r="R371" i="15" s="1"/>
  <c r="R348" i="15"/>
  <c r="R370" i="15" s="1"/>
  <c r="R350" i="15"/>
  <c r="R372" i="15" s="1"/>
  <c r="R343" i="15"/>
  <c r="R51" i="16" s="1"/>
  <c r="V204" i="15"/>
  <c r="V234" i="15" s="1"/>
  <c r="V220" i="15"/>
  <c r="V248" i="15" s="1"/>
  <c r="L248" i="15" s="1"/>
  <c r="T270" i="15"/>
  <c r="T47" i="16"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65" i="16" s="1"/>
  <c r="R168" i="15"/>
  <c r="R60" i="16" s="1"/>
  <c r="Q178" i="15"/>
  <c r="S88" i="15"/>
  <c r="S91" i="15"/>
  <c r="S85" i="15"/>
  <c r="S41" i="15"/>
  <c r="S58" i="15" s="1"/>
  <c r="S138" i="15" s="1"/>
  <c r="S156" i="15" s="1"/>
  <c r="S45" i="15"/>
  <c r="S40" i="15"/>
  <c r="R5" i="13"/>
  <c r="R5" i="14"/>
  <c r="S7" i="13"/>
  <c r="S7" i="14"/>
  <c r="R101" i="3"/>
  <c r="S50" i="3"/>
  <c r="S9" i="19" s="1"/>
  <c r="S99" i="3"/>
  <c r="S76" i="3"/>
  <c r="S77" i="3"/>
  <c r="Y117" i="3"/>
  <c r="Y116" i="3"/>
  <c r="Y115" i="3"/>
  <c r="R79" i="3"/>
  <c r="S57" i="3"/>
  <c r="W92" i="3"/>
  <c r="W91" i="3"/>
  <c r="S78" i="3"/>
  <c r="S100" i="3"/>
  <c r="S51" i="3"/>
  <c r="S10" i="19"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9" s="1"/>
  <c r="S49" i="3"/>
  <c r="T46" i="3"/>
  <c r="T6" i="19" s="1"/>
  <c r="S299" i="15" l="1"/>
  <c r="S42" i="15"/>
  <c r="S59" i="15" s="1"/>
  <c r="S139" i="15" s="1"/>
  <c r="S157" i="15" s="1"/>
  <c r="S35" i="15"/>
  <c r="S94" i="15"/>
  <c r="S167" i="15"/>
  <c r="S303" i="15"/>
  <c r="S420" i="15"/>
  <c r="S9" i="17"/>
  <c r="S9" i="18"/>
  <c r="S46" i="15"/>
  <c r="S38" i="15"/>
  <c r="T55" i="15" s="1"/>
  <c r="T135" i="15" s="1"/>
  <c r="T153" i="15" s="1"/>
  <c r="S89" i="15"/>
  <c r="S172" i="15"/>
  <c r="S306" i="15"/>
  <c r="S4" i="17"/>
  <c r="S4" i="18"/>
  <c r="S298" i="15"/>
  <c r="S43" i="15"/>
  <c r="S292" i="15"/>
  <c r="S37" i="15"/>
  <c r="T54" i="15" s="1"/>
  <c r="T134" i="15" s="1"/>
  <c r="T152" i="15" s="1"/>
  <c r="S87" i="15"/>
  <c r="S39" i="15"/>
  <c r="S93" i="15"/>
  <c r="S110" i="15" s="1"/>
  <c r="S83" i="15"/>
  <c r="S307" i="15"/>
  <c r="S10" i="17"/>
  <c r="S10" i="18"/>
  <c r="S36" i="15"/>
  <c r="T53" i="15" s="1"/>
  <c r="T133" i="15" s="1"/>
  <c r="T151" i="15" s="1"/>
  <c r="S84" i="15"/>
  <c r="S92" i="15"/>
  <c r="S109" i="15" s="1"/>
  <c r="T6" i="17"/>
  <c r="T6" i="18"/>
  <c r="S44" i="15"/>
  <c r="S61" i="15" s="1"/>
  <c r="S141" i="15" s="1"/>
  <c r="S159" i="15" s="1"/>
  <c r="S90" i="15"/>
  <c r="S86" i="15"/>
  <c r="S310" i="15"/>
  <c r="Q178" i="16"/>
  <c r="Q166" i="16"/>
  <c r="Q41" i="16"/>
  <c r="Q173" i="16"/>
  <c r="Q161" i="16"/>
  <c r="R26" i="13"/>
  <c r="S426" i="15"/>
  <c r="R61" i="16"/>
  <c r="S305" i="15"/>
  <c r="R66" i="16"/>
  <c r="S297" i="15"/>
  <c r="S308" i="15"/>
  <c r="S294" i="15"/>
  <c r="S291" i="15"/>
  <c r="S304" i="15"/>
  <c r="S311" i="15"/>
  <c r="S363" i="15"/>
  <c r="O280" i="16"/>
  <c r="O283" i="16" s="1"/>
  <c r="O38" i="13"/>
  <c r="O39" i="13" s="1"/>
  <c r="O288" i="16"/>
  <c r="Q387" i="16"/>
  <c r="R75" i="16"/>
  <c r="S357" i="16"/>
  <c r="S300" i="16"/>
  <c r="S338" i="16"/>
  <c r="S319" i="16"/>
  <c r="Q35" i="13"/>
  <c r="Q37" i="13" s="1"/>
  <c r="R373" i="16"/>
  <c r="R365" i="16"/>
  <c r="R360" i="16"/>
  <c r="S97" i="16"/>
  <c r="S105" i="16" s="1"/>
  <c r="S108" i="16" s="1"/>
  <c r="R372" i="16"/>
  <c r="R346" i="16"/>
  <c r="R347" i="16" s="1"/>
  <c r="R341" i="16"/>
  <c r="R91" i="16"/>
  <c r="Q389" i="16"/>
  <c r="R363" i="16"/>
  <c r="R366" i="16" s="1"/>
  <c r="S326" i="16"/>
  <c r="R89" i="16"/>
  <c r="R370" i="16"/>
  <c r="R303" i="16"/>
  <c r="R308" i="16"/>
  <c r="R90" i="16"/>
  <c r="S345" i="16"/>
  <c r="R371" i="16"/>
  <c r="R322" i="16"/>
  <c r="R327" i="16"/>
  <c r="R328" i="16" s="1"/>
  <c r="R88" i="16"/>
  <c r="S364" i="16"/>
  <c r="S427" i="15"/>
  <c r="S422" i="15"/>
  <c r="S10" i="15"/>
  <c r="S10" i="16"/>
  <c r="S418" i="15"/>
  <c r="S421" i="15"/>
  <c r="S425" i="15"/>
  <c r="S4" i="15"/>
  <c r="S4" i="16"/>
  <c r="S312" i="15"/>
  <c r="S293" i="15"/>
  <c r="S314" i="15"/>
  <c r="S416" i="15"/>
  <c r="T25" i="13"/>
  <c r="S424" i="15"/>
  <c r="S9" i="15"/>
  <c r="S9" i="16"/>
  <c r="S313" i="15"/>
  <c r="S327" i="15" s="1"/>
  <c r="S341" i="15" s="1"/>
  <c r="S357" i="15" s="1"/>
  <c r="S290" i="15"/>
  <c r="S318" i="15" s="1"/>
  <c r="S332" i="15" s="1"/>
  <c r="S348" i="15" s="1"/>
  <c r="S309" i="15"/>
  <c r="S417" i="15"/>
  <c r="T6" i="15"/>
  <c r="T6" i="16"/>
  <c r="S296" i="15"/>
  <c r="S324" i="15" s="1"/>
  <c r="S338" i="15" s="1"/>
  <c r="S295" i="15"/>
  <c r="S323" i="15" s="1"/>
  <c r="S337" i="15" s="1"/>
  <c r="S300" i="15"/>
  <c r="S328" i="15" s="1"/>
  <c r="S342" i="15" s="1"/>
  <c r="S358" i="15" s="1"/>
  <c r="S380" i="15" s="1"/>
  <c r="S396" i="15" s="1"/>
  <c r="S419" i="15"/>
  <c r="S423" i="15"/>
  <c r="P38" i="13"/>
  <c r="P39" i="13" s="1"/>
  <c r="S319" i="15"/>
  <c r="S333" i="15" s="1"/>
  <c r="S320" i="15"/>
  <c r="S334" i="15" s="1"/>
  <c r="V262" i="15"/>
  <c r="L262" i="15" s="1"/>
  <c r="S317" i="15"/>
  <c r="S331" i="15" s="1"/>
  <c r="S347" i="15" s="1"/>
  <c r="R29" i="13"/>
  <c r="S322" i="15"/>
  <c r="S336"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47" i="16" s="1"/>
  <c r="V231" i="15"/>
  <c r="V259" i="15" s="1"/>
  <c r="X184" i="15"/>
  <c r="X218" i="15" s="1"/>
  <c r="X246" i="15" s="1"/>
  <c r="W202" i="15"/>
  <c r="X183" i="15"/>
  <c r="X217" i="15" s="1"/>
  <c r="X245" i="15" s="1"/>
  <c r="W201" i="15"/>
  <c r="V230" i="15"/>
  <c r="V258" i="15" s="1"/>
  <c r="R176" i="15"/>
  <c r="R177" i="15"/>
  <c r="T52" i="15"/>
  <c r="T132" i="15" s="1"/>
  <c r="T150" i="15" s="1"/>
  <c r="S47" i="15"/>
  <c r="S166" i="15" s="1"/>
  <c r="S111" i="15"/>
  <c r="S106" i="15"/>
  <c r="S104" i="15"/>
  <c r="S100" i="15"/>
  <c r="S116" i="15" s="1"/>
  <c r="S101" i="15"/>
  <c r="S117" i="15" s="1"/>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9"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9" s="1"/>
  <c r="S325" i="15" l="1"/>
  <c r="S339" i="15" s="1"/>
  <c r="S95" i="15"/>
  <c r="S171" i="15" s="1"/>
  <c r="S326" i="15"/>
  <c r="S340" i="15" s="1"/>
  <c r="S5" i="17"/>
  <c r="S5" i="18"/>
  <c r="Q64" i="17"/>
  <c r="Q67" i="17" s="1"/>
  <c r="S321" i="15"/>
  <c r="S335" i="15" s="1"/>
  <c r="S101" i="16" s="1"/>
  <c r="T7" i="17"/>
  <c r="T7" i="18"/>
  <c r="P282" i="16"/>
  <c r="P284" i="16" s="1"/>
  <c r="Q162" i="16"/>
  <c r="Q174" i="16"/>
  <c r="S36" i="13"/>
  <c r="Q111" i="16"/>
  <c r="Q113" i="16" s="1"/>
  <c r="S381" i="16"/>
  <c r="R388" i="16"/>
  <c r="S344" i="16"/>
  <c r="R33" i="13"/>
  <c r="R74" i="16"/>
  <c r="S302" i="16"/>
  <c r="S301" i="16"/>
  <c r="R92" i="16"/>
  <c r="R65" i="17" s="1"/>
  <c r="R389" i="16"/>
  <c r="S363" i="16"/>
  <c r="S358" i="16"/>
  <c r="S359" i="16"/>
  <c r="S340" i="16"/>
  <c r="S339" i="16"/>
  <c r="R374" i="16"/>
  <c r="R387" i="16"/>
  <c r="S325" i="16"/>
  <c r="S321" i="16"/>
  <c r="S320" i="16"/>
  <c r="U25" i="13"/>
  <c r="S428" i="15"/>
  <c r="S185" i="16" s="1"/>
  <c r="S5" i="15"/>
  <c r="S5" i="16"/>
  <c r="T7" i="15"/>
  <c r="T291" i="15" s="1"/>
  <c r="T7" i="16"/>
  <c r="S370" i="15"/>
  <c r="S386" i="15" s="1"/>
  <c r="S379" i="15"/>
  <c r="S395" i="15" s="1"/>
  <c r="S369" i="15"/>
  <c r="S385" i="15" s="1"/>
  <c r="S349" i="15"/>
  <c r="S350" i="15"/>
  <c r="S343" i="15"/>
  <c r="S51" i="16" s="1"/>
  <c r="W233" i="15"/>
  <c r="W261" i="15" s="1"/>
  <c r="Y185" i="15"/>
  <c r="Y219" i="15" s="1"/>
  <c r="Y247" i="15" s="1"/>
  <c r="X203" i="15"/>
  <c r="V270" i="15"/>
  <c r="V47" i="16"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65" i="16" s="1"/>
  <c r="S121" i="15"/>
  <c r="S126" i="15"/>
  <c r="S118" i="15"/>
  <c r="S120" i="15"/>
  <c r="S119" i="15"/>
  <c r="S122" i="15"/>
  <c r="R178" i="15"/>
  <c r="S127" i="15"/>
  <c r="S124" i="15"/>
  <c r="S168" i="15"/>
  <c r="S60" i="16" s="1"/>
  <c r="S123" i="15"/>
  <c r="S125" i="15"/>
  <c r="S162" i="15"/>
  <c r="S28" i="16" s="1"/>
  <c r="T90" i="15"/>
  <c r="S64" i="15"/>
  <c r="S20" i="16" s="1"/>
  <c r="S5" i="13"/>
  <c r="S5" i="14"/>
  <c r="T7" i="13"/>
  <c r="T364" i="16" s="1"/>
  <c r="T7" i="14"/>
  <c r="T50" i="3"/>
  <c r="T9" i="19" s="1"/>
  <c r="T99" i="3"/>
  <c r="T78" i="3"/>
  <c r="T79" i="3" s="1"/>
  <c r="T100" i="3"/>
  <c r="T76" i="3"/>
  <c r="U73" i="3"/>
  <c r="U74" i="3" s="1"/>
  <c r="U77" i="3" s="1"/>
  <c r="S62" i="3"/>
  <c r="T57" i="3"/>
  <c r="Y91" i="3"/>
  <c r="Y92" i="3"/>
  <c r="AA116" i="3"/>
  <c r="AA115" i="3"/>
  <c r="AA117" i="3"/>
  <c r="T51" i="3"/>
  <c r="T10" i="19"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9" s="1"/>
  <c r="T53" i="3"/>
  <c r="T4" i="19" s="1"/>
  <c r="T40" i="15" l="1"/>
  <c r="S351" i="15"/>
  <c r="S100" i="16" s="1"/>
  <c r="S102" i="16" s="1"/>
  <c r="S107" i="16" s="1"/>
  <c r="T42" i="15"/>
  <c r="T59" i="15" s="1"/>
  <c r="T139" i="15" s="1"/>
  <c r="T157" i="15" s="1"/>
  <c r="T84" i="15"/>
  <c r="T91" i="15"/>
  <c r="T167" i="15"/>
  <c r="T290" i="15"/>
  <c r="T94" i="15"/>
  <c r="T111" i="15" s="1"/>
  <c r="T307" i="15"/>
  <c r="T10" i="17"/>
  <c r="T10" i="18"/>
  <c r="T37" i="15"/>
  <c r="U54" i="15" s="1"/>
  <c r="U134" i="15" s="1"/>
  <c r="U152" i="15" s="1"/>
  <c r="T87" i="15"/>
  <c r="T83" i="15"/>
  <c r="T172" i="15"/>
  <c r="T295" i="15"/>
  <c r="S41" i="17"/>
  <c r="T88" i="15"/>
  <c r="T41" i="15"/>
  <c r="T58" i="15" s="1"/>
  <c r="T138" i="15" s="1"/>
  <c r="T156" i="15" s="1"/>
  <c r="T39" i="15"/>
  <c r="U56" i="15" s="1"/>
  <c r="U136" i="15" s="1"/>
  <c r="U154" i="15" s="1"/>
  <c r="T92" i="15"/>
  <c r="T89" i="15"/>
  <c r="T314" i="15"/>
  <c r="T4" i="17"/>
  <c r="T4" i="18"/>
  <c r="U6" i="17"/>
  <c r="U6" i="18"/>
  <c r="T35" i="15"/>
  <c r="U52" i="15" s="1"/>
  <c r="U132" i="15" s="1"/>
  <c r="U150" i="15" s="1"/>
  <c r="T46" i="15"/>
  <c r="T93" i="15"/>
  <c r="T292" i="15"/>
  <c r="T38" i="15"/>
  <c r="U55" i="15" s="1"/>
  <c r="U135" i="15" s="1"/>
  <c r="U153" i="15" s="1"/>
  <c r="T36" i="15"/>
  <c r="U53" i="15" s="1"/>
  <c r="U133" i="15" s="1"/>
  <c r="U151" i="15" s="1"/>
  <c r="T86" i="15"/>
  <c r="T103" i="15" s="1"/>
  <c r="S39" i="17"/>
  <c r="R35" i="13"/>
  <c r="P283" i="16"/>
  <c r="Q284" i="16" s="1"/>
  <c r="T45" i="15"/>
  <c r="T9" i="17"/>
  <c r="T9" i="18"/>
  <c r="T43" i="15"/>
  <c r="T60" i="15" s="1"/>
  <c r="T140" i="15" s="1"/>
  <c r="T158" i="15" s="1"/>
  <c r="T44" i="15"/>
  <c r="T85" i="15"/>
  <c r="T309" i="15"/>
  <c r="T293" i="15"/>
  <c r="T313" i="15"/>
  <c r="S190" i="16"/>
  <c r="S84" i="13"/>
  <c r="S26" i="13"/>
  <c r="T418" i="15"/>
  <c r="T420" i="15"/>
  <c r="S66" i="16"/>
  <c r="S70" i="16" s="1"/>
  <c r="T310" i="15"/>
  <c r="T308" i="15"/>
  <c r="T304" i="15"/>
  <c r="T424" i="15"/>
  <c r="S234" i="16"/>
  <c r="R166" i="16"/>
  <c r="R41" i="16"/>
  <c r="R173" i="16"/>
  <c r="R161" i="16"/>
  <c r="R178" i="16"/>
  <c r="T305" i="15"/>
  <c r="T319" i="15" s="1"/>
  <c r="T303" i="15"/>
  <c r="T423" i="15"/>
  <c r="T289" i="15"/>
  <c r="S61" i="16"/>
  <c r="S69" i="16" s="1"/>
  <c r="T300" i="15"/>
  <c r="T297" i="15"/>
  <c r="T363" i="15"/>
  <c r="T299" i="15"/>
  <c r="T327" i="15" s="1"/>
  <c r="T341" i="15" s="1"/>
  <c r="T357" i="15" s="1"/>
  <c r="T311" i="15"/>
  <c r="T312" i="15"/>
  <c r="S189" i="16"/>
  <c r="S89" i="13"/>
  <c r="S92" i="13"/>
  <c r="Q289" i="16"/>
  <c r="T345" i="16"/>
  <c r="S89" i="16"/>
  <c r="T357" i="16"/>
  <c r="T338" i="16"/>
  <c r="T319" i="16"/>
  <c r="T300" i="16"/>
  <c r="S75" i="16"/>
  <c r="S77" i="16" s="1"/>
  <c r="S372" i="16"/>
  <c r="S346" i="16"/>
  <c r="S347" i="16" s="1"/>
  <c r="S341" i="16"/>
  <c r="S90" i="16"/>
  <c r="S91" i="16"/>
  <c r="S373" i="16"/>
  <c r="S365" i="16"/>
  <c r="S366" i="16" s="1"/>
  <c r="S360" i="16"/>
  <c r="S370" i="16"/>
  <c r="S308" i="16"/>
  <c r="S303" i="16"/>
  <c r="Q280" i="16"/>
  <c r="Q288" i="16"/>
  <c r="S371" i="16"/>
  <c r="S327" i="16"/>
  <c r="S328" i="16" s="1"/>
  <c r="S322" i="16"/>
  <c r="T97" i="16"/>
  <c r="T105" i="16" s="1"/>
  <c r="T108" i="16" s="1"/>
  <c r="S88" i="16"/>
  <c r="T326" i="16"/>
  <c r="P289" i="16"/>
  <c r="T4" i="15"/>
  <c r="T4" i="16"/>
  <c r="T426" i="15"/>
  <c r="T422" i="15"/>
  <c r="U6" i="15"/>
  <c r="U6" i="16"/>
  <c r="T9" i="15"/>
  <c r="T9" i="16"/>
  <c r="T419" i="15"/>
  <c r="T421" i="15"/>
  <c r="T427" i="15"/>
  <c r="T417" i="15"/>
  <c r="V25" i="13"/>
  <c r="T296" i="15"/>
  <c r="T324" i="15" s="1"/>
  <c r="T338" i="15" s="1"/>
  <c r="T298" i="15"/>
  <c r="T294" i="15"/>
  <c r="T322" i="15" s="1"/>
  <c r="T336" i="15" s="1"/>
  <c r="T425" i="15"/>
  <c r="T10" i="15"/>
  <c r="T10" i="16"/>
  <c r="T306" i="15"/>
  <c r="T416" i="15"/>
  <c r="R37" i="13"/>
  <c r="T318" i="15"/>
  <c r="T332" i="15" s="1"/>
  <c r="T348" i="15" s="1"/>
  <c r="S372" i="15"/>
  <c r="S388" i="15" s="1"/>
  <c r="S371" i="15"/>
  <c r="S387" i="15" s="1"/>
  <c r="S373" i="15"/>
  <c r="S389" i="15" s="1"/>
  <c r="T321" i="15"/>
  <c r="T335" i="15" s="1"/>
  <c r="T101" i="16" s="1"/>
  <c r="X232" i="15"/>
  <c r="X260" i="15" s="1"/>
  <c r="Z184" i="15"/>
  <c r="Z218" i="15" s="1"/>
  <c r="Z246" i="15" s="1"/>
  <c r="Y202" i="15"/>
  <c r="X230" i="15"/>
  <c r="X258" i="15" s="1"/>
  <c r="X239" i="15"/>
  <c r="X267" i="15" s="1"/>
  <c r="X238" i="15"/>
  <c r="X266" i="15" s="1"/>
  <c r="Z182" i="15"/>
  <c r="Z216" i="15" s="1"/>
  <c r="Z244" i="15" s="1"/>
  <c r="Y200" i="15"/>
  <c r="W270" i="15"/>
  <c r="W47" i="16"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24" i="16" s="1"/>
  <c r="S177" i="15"/>
  <c r="T95" i="15"/>
  <c r="T171" i="15" s="1"/>
  <c r="S144" i="15"/>
  <c r="T102" i="15"/>
  <c r="T110" i="15"/>
  <c r="T107" i="15"/>
  <c r="T105" i="15"/>
  <c r="T101" i="15"/>
  <c r="T117" i="15" s="1"/>
  <c r="T108" i="15"/>
  <c r="T104" i="15"/>
  <c r="T100" i="15"/>
  <c r="T116" i="15" s="1"/>
  <c r="T109" i="15"/>
  <c r="T106" i="15"/>
  <c r="T61" i="15"/>
  <c r="T141" i="15" s="1"/>
  <c r="T159"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9"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9" s="1"/>
  <c r="T320" i="15" l="1"/>
  <c r="T334" i="15" s="1"/>
  <c r="T350" i="15" s="1"/>
  <c r="T333" i="15"/>
  <c r="T349" i="15" s="1"/>
  <c r="T323" i="15"/>
  <c r="T325" i="15"/>
  <c r="T339" i="15" s="1"/>
  <c r="T328" i="15"/>
  <c r="T342" i="15" s="1"/>
  <c r="T358" i="15" s="1"/>
  <c r="T317" i="15"/>
  <c r="T331" i="15" s="1"/>
  <c r="T347" i="15" s="1"/>
  <c r="T369" i="15" s="1"/>
  <c r="T385" i="15" s="1"/>
  <c r="U7" i="17"/>
  <c r="U7" i="18"/>
  <c r="T5" i="17"/>
  <c r="T5" i="18"/>
  <c r="T326" i="15"/>
  <c r="T340" i="15" s="1"/>
  <c r="R64" i="17"/>
  <c r="R67" i="17" s="1"/>
  <c r="T47" i="15"/>
  <c r="T166" i="15" s="1"/>
  <c r="T337" i="15"/>
  <c r="Q71" i="17"/>
  <c r="T428" i="15"/>
  <c r="T185" i="16" s="1"/>
  <c r="R162" i="16"/>
  <c r="M163" i="16" s="1"/>
  <c r="M167" i="16" s="1"/>
  <c r="L161" i="16"/>
  <c r="S90" i="13"/>
  <c r="R174" i="16"/>
  <c r="M175" i="16" s="1"/>
  <c r="M179" i="16" s="1"/>
  <c r="L173" i="16"/>
  <c r="S191" i="16"/>
  <c r="S71" i="16"/>
  <c r="T36" i="13"/>
  <c r="R111" i="16"/>
  <c r="R113" i="16" s="1"/>
  <c r="T381" i="16"/>
  <c r="S389" i="16"/>
  <c r="T363" i="16"/>
  <c r="S387" i="16"/>
  <c r="T325" i="16"/>
  <c r="S388" i="16"/>
  <c r="T344" i="16"/>
  <c r="T321" i="16"/>
  <c r="T320" i="16"/>
  <c r="T302" i="16"/>
  <c r="T301" i="16"/>
  <c r="Q283" i="16"/>
  <c r="R282" i="16"/>
  <c r="T339" i="16"/>
  <c r="T340" i="16"/>
  <c r="S92" i="16"/>
  <c r="S65" i="17" s="1"/>
  <c r="T358" i="16"/>
  <c r="T359" i="16"/>
  <c r="T91" i="16" s="1"/>
  <c r="S266" i="16"/>
  <c r="S374" i="16"/>
  <c r="W25" i="13"/>
  <c r="T5" i="15"/>
  <c r="T5" i="16"/>
  <c r="U7" i="15"/>
  <c r="U299" i="15" s="1"/>
  <c r="U341" i="15" s="1"/>
  <c r="U7" i="16"/>
  <c r="S22" i="13"/>
  <c r="Q38" i="13"/>
  <c r="Q39" i="13" s="1"/>
  <c r="T371" i="15"/>
  <c r="T387" i="15" s="1"/>
  <c r="T380" i="15"/>
  <c r="T396" i="15" s="1"/>
  <c r="T370" i="15"/>
  <c r="T386" i="15" s="1"/>
  <c r="T379" i="15"/>
  <c r="T395" i="15" s="1"/>
  <c r="T372" i="15"/>
  <c r="T388" i="15" s="1"/>
  <c r="S28" i="13"/>
  <c r="T351" i="15"/>
  <c r="T100" i="16" s="1"/>
  <c r="T102" i="16" s="1"/>
  <c r="T107" i="16" s="1"/>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47" i="16"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65" i="16" s="1"/>
  <c r="T66" i="16" s="1"/>
  <c r="T70" i="16" s="1"/>
  <c r="T118" i="15"/>
  <c r="T125" i="15"/>
  <c r="T119" i="15"/>
  <c r="T126" i="15"/>
  <c r="T120" i="15"/>
  <c r="T124" i="15"/>
  <c r="T127" i="15"/>
  <c r="T168" i="15"/>
  <c r="T60" i="16" s="1"/>
  <c r="T121" i="15"/>
  <c r="T122" i="15"/>
  <c r="T123" i="15"/>
  <c r="S178" i="15"/>
  <c r="T162" i="15"/>
  <c r="T28" i="16" s="1"/>
  <c r="S20" i="13"/>
  <c r="U93" i="15"/>
  <c r="U86" i="15"/>
  <c r="T64" i="15"/>
  <c r="T20" i="16" s="1"/>
  <c r="S19" i="13"/>
  <c r="U41" i="15"/>
  <c r="U58" i="15" s="1"/>
  <c r="U138" i="15" s="1"/>
  <c r="U156" i="15" s="1"/>
  <c r="T5" i="13"/>
  <c r="T5" i="14"/>
  <c r="U7" i="13"/>
  <c r="U97" i="16" s="1"/>
  <c r="U105" i="16" s="1"/>
  <c r="U108" i="16" s="1"/>
  <c r="U7" i="14"/>
  <c r="U50" i="3"/>
  <c r="U9" i="19" s="1"/>
  <c r="T62" i="3"/>
  <c r="U99" i="3"/>
  <c r="U100" i="3"/>
  <c r="AC116" i="3"/>
  <c r="AC115" i="3"/>
  <c r="AC117" i="3"/>
  <c r="AA91" i="3"/>
  <c r="AA92" i="3"/>
  <c r="U57" i="3"/>
  <c r="U51" i="3"/>
  <c r="U10" i="19"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9" s="1"/>
  <c r="U53" i="3"/>
  <c r="U4" i="19" s="1"/>
  <c r="V74" i="3"/>
  <c r="V77" i="3" s="1"/>
  <c r="U290" i="15" l="1"/>
  <c r="U46" i="15"/>
  <c r="U35" i="15"/>
  <c r="U83" i="15"/>
  <c r="U84" i="15"/>
  <c r="U306" i="15"/>
  <c r="U87" i="15"/>
  <c r="U92" i="15"/>
  <c r="U312" i="15"/>
  <c r="U37" i="15"/>
  <c r="V54" i="15" s="1"/>
  <c r="V134" i="15" s="1"/>
  <c r="V152" i="15" s="1"/>
  <c r="U43" i="15"/>
  <c r="U88" i="15"/>
  <c r="U167" i="15"/>
  <c r="U308" i="15"/>
  <c r="U38" i="15"/>
  <c r="V55" i="15" s="1"/>
  <c r="V135" i="15" s="1"/>
  <c r="V153" i="15" s="1"/>
  <c r="U39" i="15"/>
  <c r="V56" i="15" s="1"/>
  <c r="V136" i="15" s="1"/>
  <c r="V154" i="15" s="1"/>
  <c r="U40" i="15"/>
  <c r="U57" i="15" s="1"/>
  <c r="U137" i="15" s="1"/>
  <c r="U155" i="15" s="1"/>
  <c r="U90" i="15"/>
  <c r="U172" i="15"/>
  <c r="U295" i="15"/>
  <c r="U42" i="15"/>
  <c r="U59" i="15" s="1"/>
  <c r="U139" i="15" s="1"/>
  <c r="U157" i="15" s="1"/>
  <c r="U45" i="15"/>
  <c r="U62" i="15" s="1"/>
  <c r="U142" i="15" s="1"/>
  <c r="U160" i="15" s="1"/>
  <c r="U89" i="15"/>
  <c r="U36" i="15"/>
  <c r="V53" i="15" s="1"/>
  <c r="V133" i="15" s="1"/>
  <c r="V151" i="15" s="1"/>
  <c r="U94" i="15"/>
  <c r="T343" i="15"/>
  <c r="T51" i="16" s="1"/>
  <c r="U44" i="15"/>
  <c r="U85" i="15"/>
  <c r="U91" i="15"/>
  <c r="T39" i="17"/>
  <c r="U4" i="17"/>
  <c r="U4" i="18"/>
  <c r="V6" i="17"/>
  <c r="V6" i="18"/>
  <c r="U417" i="15"/>
  <c r="U9" i="17"/>
  <c r="U9" i="18"/>
  <c r="T41" i="17"/>
  <c r="U10" i="17"/>
  <c r="U10" i="18"/>
  <c r="U294" i="15"/>
  <c r="U289" i="15"/>
  <c r="U307" i="15"/>
  <c r="Q73" i="17"/>
  <c r="T61" i="16"/>
  <c r="T69" i="16" s="1"/>
  <c r="T84" i="13"/>
  <c r="T26" i="13"/>
  <c r="T190" i="16"/>
  <c r="T188" i="16"/>
  <c r="T89" i="13"/>
  <c r="T189" i="16"/>
  <c r="U303" i="15"/>
  <c r="U317" i="15" s="1"/>
  <c r="U331" i="15" s="1"/>
  <c r="U347" i="15" s="1"/>
  <c r="U313" i="15"/>
  <c r="U327" i="15" s="1"/>
  <c r="T234" i="16"/>
  <c r="S93" i="13"/>
  <c r="S95" i="13" s="1"/>
  <c r="S166" i="16"/>
  <c r="S168" i="16" s="1"/>
  <c r="S41" i="16"/>
  <c r="S43" i="16" s="1"/>
  <c r="S178" i="16"/>
  <c r="S180" i="16" s="1"/>
  <c r="S46" i="13" s="1"/>
  <c r="U300" i="15"/>
  <c r="S35" i="13"/>
  <c r="T92" i="13"/>
  <c r="U36" i="13"/>
  <c r="U345" i="16"/>
  <c r="T373" i="16"/>
  <c r="T365" i="16"/>
  <c r="T360" i="16"/>
  <c r="T370" i="16"/>
  <c r="T308" i="16"/>
  <c r="T303" i="16"/>
  <c r="R280" i="16"/>
  <c r="R288" i="16"/>
  <c r="T88" i="16"/>
  <c r="R284" i="16"/>
  <c r="S269" i="16"/>
  <c r="T371" i="16"/>
  <c r="T327" i="16"/>
  <c r="T328" i="16" s="1"/>
  <c r="T322" i="16"/>
  <c r="U364" i="16"/>
  <c r="T90" i="16"/>
  <c r="T89" i="16"/>
  <c r="T366" i="16"/>
  <c r="U319" i="16"/>
  <c r="U300" i="16"/>
  <c r="U357" i="16"/>
  <c r="U338" i="16"/>
  <c r="U326" i="16"/>
  <c r="T372" i="16"/>
  <c r="T346" i="16"/>
  <c r="T347" i="16" s="1"/>
  <c r="T341" i="16"/>
  <c r="U4" i="15"/>
  <c r="U4" i="16"/>
  <c r="U9" i="15"/>
  <c r="U9" i="16"/>
  <c r="U418" i="15"/>
  <c r="U422" i="15"/>
  <c r="V6" i="15"/>
  <c r="V6" i="16"/>
  <c r="U426" i="15"/>
  <c r="U425" i="15"/>
  <c r="U297" i="15"/>
  <c r="U293" i="15"/>
  <c r="U321" i="15" s="1"/>
  <c r="U335" i="15" s="1"/>
  <c r="U101" i="16" s="1"/>
  <c r="U314" i="15"/>
  <c r="U328" i="15" s="1"/>
  <c r="U342" i="15" s="1"/>
  <c r="U358" i="15" s="1"/>
  <c r="U363" i="15"/>
  <c r="U419" i="15"/>
  <c r="U305" i="15"/>
  <c r="U292" i="15"/>
  <c r="U304" i="15"/>
  <c r="U318" i="15" s="1"/>
  <c r="U332" i="15" s="1"/>
  <c r="U348" i="15" s="1"/>
  <c r="U427" i="15"/>
  <c r="U416" i="15"/>
  <c r="U10" i="15"/>
  <c r="U10" i="16"/>
  <c r="U309" i="15"/>
  <c r="U298" i="15"/>
  <c r="U326" i="15" s="1"/>
  <c r="U340" i="15" s="1"/>
  <c r="U291" i="15"/>
  <c r="U319" i="15" s="1"/>
  <c r="U333" i="15" s="1"/>
  <c r="U349" i="15" s="1"/>
  <c r="U421" i="15"/>
  <c r="U424" i="15"/>
  <c r="X25" i="13"/>
  <c r="U311" i="15"/>
  <c r="U296" i="15"/>
  <c r="U310" i="15"/>
  <c r="U420" i="15"/>
  <c r="U423" i="15"/>
  <c r="S30" i="13"/>
  <c r="S47" i="13"/>
  <c r="S45" i="13"/>
  <c r="S21" i="13"/>
  <c r="T373" i="15"/>
  <c r="T389" i="15" s="1"/>
  <c r="U323" i="15"/>
  <c r="U337" i="15" s="1"/>
  <c r="Z232" i="15"/>
  <c r="Z260" i="15" s="1"/>
  <c r="Y270" i="15"/>
  <c r="Y47" i="16"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24" i="16" s="1"/>
  <c r="V52" i="15"/>
  <c r="V132" i="15" s="1"/>
  <c r="V150" i="15" s="1"/>
  <c r="T144" i="15"/>
  <c r="U107" i="15"/>
  <c r="U106" i="15"/>
  <c r="U105" i="15"/>
  <c r="U111" i="15"/>
  <c r="U102" i="15"/>
  <c r="U103" i="15"/>
  <c r="U110" i="15"/>
  <c r="U100" i="15"/>
  <c r="U116" i="15" s="1"/>
  <c r="U101" i="15"/>
  <c r="U117" i="15" s="1"/>
  <c r="U104" i="15"/>
  <c r="U109" i="15"/>
  <c r="U61" i="15"/>
  <c r="U141" i="15" s="1"/>
  <c r="U159" i="15" s="1"/>
  <c r="U60" i="15"/>
  <c r="U140" i="15" s="1"/>
  <c r="U158" i="15" s="1"/>
  <c r="L154" i="14"/>
  <c r="L26" i="14"/>
  <c r="U4" i="13"/>
  <c r="U4" i="14"/>
  <c r="V6" i="13"/>
  <c r="V6" i="14"/>
  <c r="U10" i="13"/>
  <c r="U10" i="14"/>
  <c r="U9" i="13"/>
  <c r="U9" i="14"/>
  <c r="U52" i="3"/>
  <c r="U5" i="19"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9" s="1"/>
  <c r="U322" i="15" l="1"/>
  <c r="U336" i="15" s="1"/>
  <c r="U95" i="15"/>
  <c r="U171" i="15" s="1"/>
  <c r="U108" i="15"/>
  <c r="U47" i="15"/>
  <c r="U166" i="15" s="1"/>
  <c r="U168" i="15" s="1"/>
  <c r="U60" i="16" s="1"/>
  <c r="U61" i="16" s="1"/>
  <c r="U69" i="16" s="1"/>
  <c r="U320" i="15"/>
  <c r="U334" i="15" s="1"/>
  <c r="U350" i="15" s="1"/>
  <c r="S85" i="17"/>
  <c r="U324" i="15"/>
  <c r="U338" i="15" s="1"/>
  <c r="V7" i="17"/>
  <c r="V7" i="18"/>
  <c r="Q76" i="17"/>
  <c r="S84" i="17"/>
  <c r="U5" i="17"/>
  <c r="U5" i="18"/>
  <c r="U325" i="15"/>
  <c r="U339" i="15" s="1"/>
  <c r="R71" i="17"/>
  <c r="R73" i="17" s="1"/>
  <c r="T90" i="13"/>
  <c r="S236" i="16"/>
  <c r="S237" i="16" s="1"/>
  <c r="T191" i="16"/>
  <c r="T71" i="16"/>
  <c r="S81" i="13"/>
  <c r="S80" i="13"/>
  <c r="T388" i="16"/>
  <c r="U344" i="16"/>
  <c r="U320" i="16"/>
  <c r="U321" i="16"/>
  <c r="U89" i="16" s="1"/>
  <c r="T387" i="16"/>
  <c r="U325" i="16"/>
  <c r="U301" i="16"/>
  <c r="U302" i="16"/>
  <c r="U88" i="16" s="1"/>
  <c r="S154" i="16"/>
  <c r="S146" i="16"/>
  <c r="S133" i="16"/>
  <c r="U363" i="16"/>
  <c r="T389" i="16"/>
  <c r="T92" i="16"/>
  <c r="T65" i="17" s="1"/>
  <c r="T374" i="16"/>
  <c r="R289" i="16"/>
  <c r="U381" i="16"/>
  <c r="U339" i="16"/>
  <c r="U340" i="16"/>
  <c r="U90" i="16" s="1"/>
  <c r="S272" i="16"/>
  <c r="R283" i="16"/>
  <c r="S282" i="16"/>
  <c r="U359" i="16"/>
  <c r="U91" i="16" s="1"/>
  <c r="U358" i="16"/>
  <c r="V7" i="15"/>
  <c r="V312" i="15" s="1"/>
  <c r="V7" i="16"/>
  <c r="U5" i="15"/>
  <c r="U5" i="16"/>
  <c r="Y25" i="13"/>
  <c r="U428" i="15"/>
  <c r="U185" i="16" s="1"/>
  <c r="T20" i="13"/>
  <c r="V423" i="15"/>
  <c r="V424" i="15"/>
  <c r="V416" i="15"/>
  <c r="V425" i="15"/>
  <c r="V417" i="15"/>
  <c r="V426" i="15"/>
  <c r="V419" i="15"/>
  <c r="V420" i="15"/>
  <c r="V421" i="15"/>
  <c r="V422" i="15"/>
  <c r="T22" i="13"/>
  <c r="S24" i="13"/>
  <c r="U372" i="15"/>
  <c r="U388" i="15" s="1"/>
  <c r="U369" i="15"/>
  <c r="U385" i="15" s="1"/>
  <c r="U371" i="15"/>
  <c r="U387" i="15" s="1"/>
  <c r="U380" i="15"/>
  <c r="U396" i="15" s="1"/>
  <c r="U370" i="15"/>
  <c r="U386" i="15" s="1"/>
  <c r="U351" i="15"/>
  <c r="U100" i="16" s="1"/>
  <c r="U102" i="16" s="1"/>
  <c r="U107" i="16" s="1"/>
  <c r="V363" i="15"/>
  <c r="U343" i="15"/>
  <c r="U51" i="16" s="1"/>
  <c r="V296" i="15"/>
  <c r="V298" i="15"/>
  <c r="V292" i="15"/>
  <c r="V305" i="15"/>
  <c r="V290" i="15"/>
  <c r="V309" i="15"/>
  <c r="V313" i="15"/>
  <c r="V303" i="15"/>
  <c r="V293" i="15"/>
  <c r="V294" i="15"/>
  <c r="V311" i="15"/>
  <c r="V308"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47" i="16"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65" i="16" s="1"/>
  <c r="U66" i="16" s="1"/>
  <c r="U70" i="16" s="1"/>
  <c r="U71" i="16" s="1"/>
  <c r="U176" i="15"/>
  <c r="T178" i="15"/>
  <c r="U118" i="15"/>
  <c r="U125" i="15"/>
  <c r="U127" i="15"/>
  <c r="U121" i="15"/>
  <c r="U120" i="15"/>
  <c r="U122" i="15"/>
  <c r="U123" i="15"/>
  <c r="V167" i="15"/>
  <c r="V172" i="15"/>
  <c r="U126" i="15"/>
  <c r="U162" i="15"/>
  <c r="U28" i="16" s="1"/>
  <c r="U119" i="15"/>
  <c r="U124" i="15"/>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20" i="16" s="1"/>
  <c r="T19" i="13"/>
  <c r="V7" i="13"/>
  <c r="V7" i="14"/>
  <c r="U5" i="13"/>
  <c r="U5" i="14"/>
  <c r="V50" i="3"/>
  <c r="V9" i="19" s="1"/>
  <c r="V99" i="3"/>
  <c r="U62" i="3"/>
  <c r="V57" i="3"/>
  <c r="AE115" i="3"/>
  <c r="AE117" i="3"/>
  <c r="AE116" i="3"/>
  <c r="V100" i="3"/>
  <c r="AC92" i="3"/>
  <c r="AC91" i="3"/>
  <c r="V51" i="3"/>
  <c r="V10" i="19"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9" s="1"/>
  <c r="V53" i="3"/>
  <c r="V4" i="19" s="1"/>
  <c r="V49" i="3"/>
  <c r="W74" i="3"/>
  <c r="W77" i="3" s="1"/>
  <c r="V326" i="15" l="1"/>
  <c r="V418" i="15"/>
  <c r="U41" i="17"/>
  <c r="W6" i="17"/>
  <c r="W6" i="18"/>
  <c r="R78" i="17"/>
  <c r="V4" i="17"/>
  <c r="V4" i="18"/>
  <c r="U39" i="17"/>
  <c r="V10" i="17"/>
  <c r="V10" i="18"/>
  <c r="V9" i="17"/>
  <c r="V9" i="18"/>
  <c r="V427" i="15"/>
  <c r="V428" i="15" s="1"/>
  <c r="V185" i="16" s="1"/>
  <c r="U234" i="16"/>
  <c r="U189" i="16"/>
  <c r="U89" i="13"/>
  <c r="T35" i="13"/>
  <c r="T41" i="16"/>
  <c r="T43" i="16" s="1"/>
  <c r="T178" i="16"/>
  <c r="T180" i="16" s="1"/>
  <c r="T166" i="16"/>
  <c r="T168" i="16" s="1"/>
  <c r="U190" i="16"/>
  <c r="U84" i="13"/>
  <c r="U26" i="13"/>
  <c r="U188" i="16"/>
  <c r="T28" i="13"/>
  <c r="S240" i="16"/>
  <c r="U92" i="13"/>
  <c r="S377" i="16"/>
  <c r="T93" i="13"/>
  <c r="T95" i="13" s="1"/>
  <c r="U92" i="16"/>
  <c r="U65" i="17" s="1"/>
  <c r="S284" i="16"/>
  <c r="S135" i="16"/>
  <c r="S137" i="16" s="1"/>
  <c r="U370" i="16"/>
  <c r="U308" i="16"/>
  <c r="U303" i="16"/>
  <c r="V319" i="16"/>
  <c r="V300" i="16"/>
  <c r="V338" i="16"/>
  <c r="V357" i="16"/>
  <c r="S148" i="16"/>
  <c r="S274" i="16"/>
  <c r="S276" i="16" s="1"/>
  <c r="V97" i="16"/>
  <c r="V105" i="16" s="1"/>
  <c r="V326" i="16"/>
  <c r="U371" i="16"/>
  <c r="U327" i="16"/>
  <c r="U328" i="16" s="1"/>
  <c r="U322" i="16"/>
  <c r="U365" i="16"/>
  <c r="U366" i="16" s="1"/>
  <c r="U360" i="16"/>
  <c r="U373" i="16"/>
  <c r="U372" i="16"/>
  <c r="U341" i="16"/>
  <c r="U346" i="16"/>
  <c r="U347" i="16" s="1"/>
  <c r="V345" i="16"/>
  <c r="V364" i="16"/>
  <c r="V10" i="15"/>
  <c r="V10" i="16"/>
  <c r="Z25" i="13"/>
  <c r="U28" i="13"/>
  <c r="V9" i="15"/>
  <c r="V9" i="16"/>
  <c r="W6" i="15"/>
  <c r="W6" i="16"/>
  <c r="V4" i="15"/>
  <c r="V4" i="16"/>
  <c r="U22" i="13"/>
  <c r="T48" i="13"/>
  <c r="T47" i="13"/>
  <c r="T46" i="13"/>
  <c r="T21" i="13"/>
  <c r="V322" i="15"/>
  <c r="V336" i="15" s="1"/>
  <c r="V324" i="15"/>
  <c r="V338" i="15" s="1"/>
  <c r="V321" i="15"/>
  <c r="V335" i="15" s="1"/>
  <c r="V101" i="16" s="1"/>
  <c r="R38" i="13"/>
  <c r="R39" i="13" s="1"/>
  <c r="U373" i="15"/>
  <c r="U389" i="15" s="1"/>
  <c r="V328" i="15"/>
  <c r="V317" i="15"/>
  <c r="V331" i="15" s="1"/>
  <c r="V347" i="15" s="1"/>
  <c r="V320" i="15"/>
  <c r="V334" i="15" s="1"/>
  <c r="V350" i="15" s="1"/>
  <c r="V323" i="15"/>
  <c r="V337" i="15" s="1"/>
  <c r="V340"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47" i="16"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24" i="16" s="1"/>
  <c r="V95" i="15"/>
  <c r="V171" i="15" s="1"/>
  <c r="W52" i="15"/>
  <c r="W132" i="15" s="1"/>
  <c r="W150" i="15" s="1"/>
  <c r="V47" i="15"/>
  <c r="V166" i="15" s="1"/>
  <c r="V168" i="15" s="1"/>
  <c r="V60" i="16" s="1"/>
  <c r="V61" i="16" s="1"/>
  <c r="V69" i="16"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9"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9" s="1"/>
  <c r="V41" i="17" l="1"/>
  <c r="R76" i="17"/>
  <c r="V5" i="17"/>
  <c r="V5" i="18"/>
  <c r="W7" i="17"/>
  <c r="W7" i="18"/>
  <c r="T85" i="17"/>
  <c r="V189" i="16"/>
  <c r="V89" i="13"/>
  <c r="U35" i="13"/>
  <c r="U90" i="13"/>
  <c r="U191" i="16"/>
  <c r="T236" i="16"/>
  <c r="S78" i="13"/>
  <c r="S242" i="16"/>
  <c r="S244" i="16" s="1"/>
  <c r="S54" i="13" s="1"/>
  <c r="S391" i="16"/>
  <c r="T45" i="13"/>
  <c r="T80" i="13" s="1"/>
  <c r="S55" i="13"/>
  <c r="S382" i="16"/>
  <c r="S383" i="16" s="1"/>
  <c r="T81" i="13"/>
  <c r="S44" i="13"/>
  <c r="V344" i="16"/>
  <c r="U388" i="16"/>
  <c r="U387" i="16"/>
  <c r="V325" i="16"/>
  <c r="S150" i="16"/>
  <c r="V320" i="16"/>
  <c r="V321" i="16"/>
  <c r="V89" i="16" s="1"/>
  <c r="V363" i="16"/>
  <c r="U389" i="16"/>
  <c r="U374" i="16"/>
  <c r="V359" i="16"/>
  <c r="V91" i="16" s="1"/>
  <c r="V358" i="16"/>
  <c r="T154" i="16"/>
  <c r="T146" i="16"/>
  <c r="T133" i="16"/>
  <c r="V340" i="16"/>
  <c r="V90" i="16" s="1"/>
  <c r="V339" i="16"/>
  <c r="V381" i="16"/>
  <c r="V301" i="16"/>
  <c r="V302" i="16"/>
  <c r="V88" i="16" s="1"/>
  <c r="S289" i="16"/>
  <c r="AA25" i="13"/>
  <c r="W7" i="15"/>
  <c r="W314" i="15" s="1"/>
  <c r="W7" i="16"/>
  <c r="V5" i="15"/>
  <c r="V5" i="16"/>
  <c r="T24" i="13"/>
  <c r="U48" i="13"/>
  <c r="V370" i="15"/>
  <c r="V386" i="15" s="1"/>
  <c r="V369" i="15"/>
  <c r="V385" i="15" s="1"/>
  <c r="V372" i="15"/>
  <c r="V388" i="15" s="1"/>
  <c r="V371" i="15"/>
  <c r="V387" i="15" s="1"/>
  <c r="V351" i="15"/>
  <c r="V100" i="16" s="1"/>
  <c r="V102" i="16" s="1"/>
  <c r="V107" i="16" s="1"/>
  <c r="V108" i="16" s="1"/>
  <c r="V343" i="15"/>
  <c r="V51" i="16" s="1"/>
  <c r="W297" i="15"/>
  <c r="W291" i="15"/>
  <c r="W300" i="15"/>
  <c r="W309" i="15"/>
  <c r="W308" i="15"/>
  <c r="W290" i="15"/>
  <c r="W313" i="15"/>
  <c r="W311" i="15"/>
  <c r="AE188" i="15"/>
  <c r="AE222" i="15" s="1"/>
  <c r="AE250" i="15" s="1"/>
  <c r="AD206" i="15"/>
  <c r="AC231" i="15"/>
  <c r="AC259" i="15" s="1"/>
  <c r="AB270" i="15"/>
  <c r="AB47" i="16"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65" i="16" s="1"/>
  <c r="V66" i="16" s="1"/>
  <c r="V70" i="16" s="1"/>
  <c r="V71" i="16" s="1"/>
  <c r="U178" i="15"/>
  <c r="V176" i="15"/>
  <c r="V124" i="15"/>
  <c r="V118" i="15"/>
  <c r="V122" i="15"/>
  <c r="V125" i="15"/>
  <c r="V123" i="15"/>
  <c r="V126" i="15"/>
  <c r="V120" i="15"/>
  <c r="V121" i="15"/>
  <c r="V119" i="15"/>
  <c r="W172" i="15"/>
  <c r="W167" i="15"/>
  <c r="V127" i="15"/>
  <c r="V161" i="15"/>
  <c r="U20" i="13"/>
  <c r="W86" i="15"/>
  <c r="W92" i="15"/>
  <c r="W94" i="15"/>
  <c r="W84" i="15"/>
  <c r="W87" i="15"/>
  <c r="W88" i="15"/>
  <c r="W83" i="15"/>
  <c r="W90" i="15"/>
  <c r="W93" i="15"/>
  <c r="W91" i="15"/>
  <c r="W89" i="15"/>
  <c r="W37" i="15"/>
  <c r="X54" i="15" s="1"/>
  <c r="X134" i="15" s="1"/>
  <c r="X152" i="15" s="1"/>
  <c r="W42" i="15"/>
  <c r="W59" i="15" s="1"/>
  <c r="W139" i="15" s="1"/>
  <c r="W157"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45" i="15"/>
  <c r="W62" i="15" s="1"/>
  <c r="W142" i="15" s="1"/>
  <c r="W160" i="15" s="1"/>
  <c r="V64" i="15"/>
  <c r="V20" i="16" s="1"/>
  <c r="U19" i="13"/>
  <c r="V5" i="13"/>
  <c r="V5" i="14"/>
  <c r="W7" i="13"/>
  <c r="W7" i="14"/>
  <c r="W50" i="3"/>
  <c r="W9" i="19" s="1"/>
  <c r="V62" i="3"/>
  <c r="W99" i="3"/>
  <c r="AE92" i="3"/>
  <c r="AE91" i="3"/>
  <c r="W100" i="3"/>
  <c r="AG117" i="3"/>
  <c r="AG116" i="3"/>
  <c r="AG115" i="3"/>
  <c r="W57" i="3"/>
  <c r="W51" i="3"/>
  <c r="W10" i="19"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9" s="1"/>
  <c r="W49" i="3"/>
  <c r="X46" i="3"/>
  <c r="X74" i="3"/>
  <c r="X77" i="3" s="1"/>
  <c r="W310" i="15" l="1"/>
  <c r="X6" i="18"/>
  <c r="X6" i="19"/>
  <c r="S82" i="13"/>
  <c r="S86" i="17"/>
  <c r="W10" i="17"/>
  <c r="W10" i="18"/>
  <c r="W296" i="15"/>
  <c r="W298" i="15"/>
  <c r="V39" i="17"/>
  <c r="S83" i="17"/>
  <c r="W303" i="15"/>
  <c r="W294" i="15"/>
  <c r="W336" i="15" s="1"/>
  <c r="W299" i="15"/>
  <c r="W327" i="15" s="1"/>
  <c r="W341" i="15" s="1"/>
  <c r="W422" i="15"/>
  <c r="W9" i="17"/>
  <c r="W9" i="18"/>
  <c r="W36" i="15"/>
  <c r="X53" i="15" s="1"/>
  <c r="X133" i="15" s="1"/>
  <c r="X151" i="15" s="1"/>
  <c r="W46" i="15"/>
  <c r="W63" i="15" s="1"/>
  <c r="W143" i="15" s="1"/>
  <c r="W161" i="15" s="1"/>
  <c r="W85" i="15"/>
  <c r="W305" i="15"/>
  <c r="W306" i="15"/>
  <c r="W307" i="15"/>
  <c r="W421" i="15"/>
  <c r="S78" i="17"/>
  <c r="R79" i="17"/>
  <c r="W292" i="15"/>
  <c r="W304" i="15"/>
  <c r="W363" i="15"/>
  <c r="T84" i="17"/>
  <c r="W4" i="17"/>
  <c r="W4" i="18"/>
  <c r="W289" i="15"/>
  <c r="V90" i="13"/>
  <c r="V36" i="13"/>
  <c r="T237" i="16"/>
  <c r="U41" i="16"/>
  <c r="U43" i="16" s="1"/>
  <c r="U178" i="16"/>
  <c r="U180" i="16" s="1"/>
  <c r="U166" i="16"/>
  <c r="U168" i="16" s="1"/>
  <c r="X6" i="16"/>
  <c r="X6" i="17"/>
  <c r="V190" i="16"/>
  <c r="V84" i="13"/>
  <c r="V26" i="13"/>
  <c r="V188" i="16"/>
  <c r="W295" i="15"/>
  <c r="W312" i="15"/>
  <c r="W293" i="15"/>
  <c r="W321" i="15" s="1"/>
  <c r="W335" i="15" s="1"/>
  <c r="W101" i="16" s="1"/>
  <c r="V92" i="13"/>
  <c r="T377" i="16"/>
  <c r="U93" i="13"/>
  <c r="U95" i="13" s="1"/>
  <c r="S79" i="13"/>
  <c r="W357" i="16"/>
  <c r="W338" i="16"/>
  <c r="W300" i="16"/>
  <c r="W319" i="16"/>
  <c r="T135" i="16"/>
  <c r="T137" i="16" s="1"/>
  <c r="W97" i="16"/>
  <c r="W105" i="16" s="1"/>
  <c r="W108" i="16" s="1"/>
  <c r="T148" i="16"/>
  <c r="V371" i="16"/>
  <c r="V322" i="16"/>
  <c r="V327" i="16"/>
  <c r="V328" i="16" s="1"/>
  <c r="W345" i="16"/>
  <c r="T380" i="16"/>
  <c r="S58" i="13"/>
  <c r="W326" i="16"/>
  <c r="V372" i="16"/>
  <c r="V341" i="16"/>
  <c r="V346" i="16"/>
  <c r="V347" i="16" s="1"/>
  <c r="V92" i="16"/>
  <c r="V65" i="17" s="1"/>
  <c r="V373" i="16"/>
  <c r="V360" i="16"/>
  <c r="V365" i="16"/>
  <c r="V366" i="16" s="1"/>
  <c r="S155" i="16"/>
  <c r="W364" i="16"/>
  <c r="V370" i="16"/>
  <c r="V303" i="16"/>
  <c r="V308" i="16"/>
  <c r="W420" i="15"/>
  <c r="W416" i="15"/>
  <c r="W419" i="15"/>
  <c r="W424" i="15"/>
  <c r="W10" i="15"/>
  <c r="W10" i="16"/>
  <c r="W427" i="15"/>
  <c r="V28" i="13"/>
  <c r="W418" i="15"/>
  <c r="W9" i="15"/>
  <c r="W9" i="16"/>
  <c r="AB25" i="13"/>
  <c r="W426" i="15"/>
  <c r="W417" i="15"/>
  <c r="W4" i="15"/>
  <c r="W4" i="16"/>
  <c r="W423" i="15"/>
  <c r="W425" i="15"/>
  <c r="S57" i="13"/>
  <c r="V48" i="13"/>
  <c r="U47" i="13"/>
  <c r="U46" i="13"/>
  <c r="U21" i="13"/>
  <c r="W323" i="15"/>
  <c r="V373" i="15"/>
  <c r="V389" i="15" s="1"/>
  <c r="W317" i="15"/>
  <c r="W331" i="15" s="1"/>
  <c r="W347" i="15" s="1"/>
  <c r="W325" i="15"/>
  <c r="W339" i="15" s="1"/>
  <c r="W319" i="15"/>
  <c r="W333" i="15" s="1"/>
  <c r="W349" i="15" s="1"/>
  <c r="W318" i="15"/>
  <c r="W332" i="15" s="1"/>
  <c r="W348" i="15" s="1"/>
  <c r="W324" i="15"/>
  <c r="W338" i="15" s="1"/>
  <c r="W337" i="15"/>
  <c r="W328" i="15"/>
  <c r="W342" i="15" s="1"/>
  <c r="W326" i="15"/>
  <c r="W340" i="15" s="1"/>
  <c r="AF184" i="15"/>
  <c r="AF218" i="15" s="1"/>
  <c r="AF246" i="15" s="1"/>
  <c r="AE202" i="15"/>
  <c r="AC270" i="15"/>
  <c r="AC47" i="16"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24" i="16" s="1"/>
  <c r="W95" i="15"/>
  <c r="W171" i="15" s="1"/>
  <c r="X52" i="15"/>
  <c r="X132" i="15" s="1"/>
  <c r="X150" i="15" s="1"/>
  <c r="W47" i="15"/>
  <c r="W166" i="15" s="1"/>
  <c r="W168" i="15" s="1"/>
  <c r="W60" i="16" s="1"/>
  <c r="W61" i="16" s="1"/>
  <c r="W69" i="16" s="1"/>
  <c r="V162" i="15"/>
  <c r="V28" i="16" s="1"/>
  <c r="V144" i="15"/>
  <c r="W102" i="15"/>
  <c r="W105" i="15"/>
  <c r="W104" i="15"/>
  <c r="W106" i="15"/>
  <c r="W101" i="15"/>
  <c r="W117" i="15" s="1"/>
  <c r="W108" i="15"/>
  <c r="W111" i="15"/>
  <c r="W100" i="15"/>
  <c r="W116" i="15" s="1"/>
  <c r="W110" i="15"/>
  <c r="W109" i="15"/>
  <c r="W107" i="15"/>
  <c r="W103" i="15"/>
  <c r="W61" i="15"/>
  <c r="W141" i="15" s="1"/>
  <c r="W159" i="15" s="1"/>
  <c r="W162" i="15" s="1"/>
  <c r="W28" i="16" s="1"/>
  <c r="X6" i="13"/>
  <c r="X6" i="15"/>
  <c r="W4" i="13"/>
  <c r="W4" i="14"/>
  <c r="W9" i="13"/>
  <c r="W9" i="14"/>
  <c r="X6" i="14"/>
  <c r="W10" i="13"/>
  <c r="W10" i="14"/>
  <c r="W52" i="3"/>
  <c r="W5" i="19"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7" i="18" l="1"/>
  <c r="X7" i="19"/>
  <c r="W320" i="15"/>
  <c r="W334" i="15" s="1"/>
  <c r="W350" i="15" s="1"/>
  <c r="V191" i="16"/>
  <c r="W322" i="15"/>
  <c r="S80" i="17"/>
  <c r="U85" i="17"/>
  <c r="S83" i="13"/>
  <c r="S87" i="17"/>
  <c r="S88" i="17" s="1"/>
  <c r="W5" i="17"/>
  <c r="W5" i="18"/>
  <c r="X7" i="16"/>
  <c r="X7" i="17"/>
  <c r="T55" i="13"/>
  <c r="W188" i="16"/>
  <c r="T240" i="16"/>
  <c r="V234" i="16"/>
  <c r="W234" i="16"/>
  <c r="U45" i="13"/>
  <c r="T391" i="16"/>
  <c r="U236" i="16"/>
  <c r="T382" i="16"/>
  <c r="T383" i="16" s="1"/>
  <c r="V35" i="13"/>
  <c r="W36" i="13"/>
  <c r="U81" i="13"/>
  <c r="T44" i="13"/>
  <c r="W363" i="16"/>
  <c r="V389" i="16"/>
  <c r="V387" i="16"/>
  <c r="W325" i="16"/>
  <c r="U154" i="16"/>
  <c r="U146" i="16"/>
  <c r="U133" i="16"/>
  <c r="V374" i="16"/>
  <c r="W320" i="16"/>
  <c r="W321" i="16"/>
  <c r="W89" i="16" s="1"/>
  <c r="V388" i="16"/>
  <c r="W344" i="16"/>
  <c r="W302" i="16"/>
  <c r="W88" i="16" s="1"/>
  <c r="W301" i="16"/>
  <c r="S156" i="16"/>
  <c r="T153" i="16" s="1"/>
  <c r="W381" i="16"/>
  <c r="W340" i="16"/>
  <c r="W90" i="16" s="1"/>
  <c r="W339" i="16"/>
  <c r="W359" i="16"/>
  <c r="W91" i="16" s="1"/>
  <c r="W358" i="16"/>
  <c r="AC25" i="13"/>
  <c r="W5" i="15"/>
  <c r="W5" i="16"/>
  <c r="V20" i="13"/>
  <c r="W428" i="15"/>
  <c r="W185" i="16" s="1"/>
  <c r="U24" i="13"/>
  <c r="W22" i="13"/>
  <c r="V47" i="13"/>
  <c r="W351" i="15"/>
  <c r="W100" i="16" s="1"/>
  <c r="W102" i="16" s="1"/>
  <c r="W107" i="16" s="1"/>
  <c r="W369" i="15"/>
  <c r="W385" i="15" s="1"/>
  <c r="W370" i="15"/>
  <c r="W386" i="15" s="1"/>
  <c r="W372" i="15"/>
  <c r="W388" i="15" s="1"/>
  <c r="W371" i="15"/>
  <c r="W387" i="15" s="1"/>
  <c r="W343" i="15"/>
  <c r="W51" i="16" s="1"/>
  <c r="AG190" i="15"/>
  <c r="AG224" i="15" s="1"/>
  <c r="AG252" i="15" s="1"/>
  <c r="AF208" i="15"/>
  <c r="AE235" i="15"/>
  <c r="AE263" i="15" s="1"/>
  <c r="AD270" i="15"/>
  <c r="AD47" i="16"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65" i="16" s="1"/>
  <c r="W66" i="16" s="1"/>
  <c r="W70" i="16" s="1"/>
  <c r="W71" i="16" s="1"/>
  <c r="V178" i="15"/>
  <c r="W176" i="15"/>
  <c r="W126" i="15"/>
  <c r="W118" i="15"/>
  <c r="W127" i="15"/>
  <c r="W124" i="15"/>
  <c r="W121" i="15"/>
  <c r="W125" i="15"/>
  <c r="W119" i="15"/>
  <c r="W122" i="15"/>
  <c r="W123" i="15"/>
  <c r="W120" i="15"/>
  <c r="V19" i="13"/>
  <c r="W64" i="15"/>
  <c r="W20" i="16" s="1"/>
  <c r="X7" i="13"/>
  <c r="X345" i="16"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10" i="18" l="1"/>
  <c r="X10" i="19"/>
  <c r="X4" i="18"/>
  <c r="X4" i="19"/>
  <c r="X9" i="18"/>
  <c r="X9" i="19"/>
  <c r="Y6" i="18"/>
  <c r="Y6" i="19"/>
  <c r="S38" i="17"/>
  <c r="W39" i="17"/>
  <c r="S36" i="17"/>
  <c r="W41" i="17"/>
  <c r="U80" i="13"/>
  <c r="U84" i="17"/>
  <c r="T83" i="17"/>
  <c r="Y6" i="16"/>
  <c r="Y6" i="17"/>
  <c r="X10" i="16"/>
  <c r="X10" i="17"/>
  <c r="W373" i="15"/>
  <c r="W389" i="15" s="1"/>
  <c r="X427" i="15"/>
  <c r="T242" i="16"/>
  <c r="T244" i="16" s="1"/>
  <c r="X4" i="16"/>
  <c r="X4" i="17"/>
  <c r="X9" i="16"/>
  <c r="X9" i="17"/>
  <c r="W190" i="16"/>
  <c r="W84" i="13"/>
  <c r="W26" i="13"/>
  <c r="V178" i="16"/>
  <c r="V180" i="16" s="1"/>
  <c r="V166" i="16"/>
  <c r="V168" i="16" s="1"/>
  <c r="V45" i="13" s="1"/>
  <c r="V41" i="16"/>
  <c r="V43" i="16" s="1"/>
  <c r="W189" i="16"/>
  <c r="W89" i="13"/>
  <c r="W90" i="13" s="1"/>
  <c r="U237" i="16"/>
  <c r="W92" i="13"/>
  <c r="U377" i="16"/>
  <c r="U382" i="16" s="1"/>
  <c r="V93" i="13"/>
  <c r="V95" i="13" s="1"/>
  <c r="T79" i="13"/>
  <c r="U380" i="16"/>
  <c r="U135" i="16"/>
  <c r="U137" i="16" s="1"/>
  <c r="W370" i="16"/>
  <c r="W303" i="16"/>
  <c r="W308" i="16"/>
  <c r="U148" i="16"/>
  <c r="W92" i="16"/>
  <c r="W65" i="17" s="1"/>
  <c r="X97" i="16"/>
  <c r="X105" i="16" s="1"/>
  <c r="X108" i="16" s="1"/>
  <c r="W372" i="16"/>
  <c r="W341" i="16"/>
  <c r="W346" i="16"/>
  <c r="W347" i="16" s="1"/>
  <c r="X357" i="16"/>
  <c r="X338" i="16"/>
  <c r="X300" i="16"/>
  <c r="X319" i="16"/>
  <c r="X364" i="16"/>
  <c r="X326" i="16"/>
  <c r="W371" i="16"/>
  <c r="W322" i="16"/>
  <c r="W327" i="16"/>
  <c r="W328" i="16" s="1"/>
  <c r="W365" i="16"/>
  <c r="W366" i="16" s="1"/>
  <c r="W360" i="16"/>
  <c r="W373" i="16"/>
  <c r="T149" i="16"/>
  <c r="X416" i="15"/>
  <c r="X418" i="15"/>
  <c r="X424" i="15"/>
  <c r="X426" i="15"/>
  <c r="X423" i="15"/>
  <c r="X417" i="15"/>
  <c r="X421" i="15"/>
  <c r="X425" i="15"/>
  <c r="X420" i="15"/>
  <c r="X422" i="15"/>
  <c r="AD25" i="13"/>
  <c r="W28" i="13"/>
  <c r="X419" i="15"/>
  <c r="T58" i="13"/>
  <c r="V22" i="13"/>
  <c r="V46" i="13"/>
  <c r="X363" i="15"/>
  <c r="X308" i="15"/>
  <c r="X300" i="15"/>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47" i="16"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24" i="16" s="1"/>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7" i="18" l="1"/>
  <c r="Y7" i="19"/>
  <c r="X5" i="18"/>
  <c r="X5" i="19"/>
  <c r="V84" i="17"/>
  <c r="V85" i="17"/>
  <c r="W191" i="16"/>
  <c r="X188" i="16" s="1"/>
  <c r="U55" i="13"/>
  <c r="Y7" i="16"/>
  <c r="Y7" i="17"/>
  <c r="X5" i="16"/>
  <c r="X5" i="17"/>
  <c r="U240" i="16"/>
  <c r="V236" i="16"/>
  <c r="T54" i="13"/>
  <c r="X328" i="15"/>
  <c r="X342" i="15" s="1"/>
  <c r="U391" i="16"/>
  <c r="X36" i="13"/>
  <c r="V80" i="13"/>
  <c r="V81" i="13"/>
  <c r="U44" i="13"/>
  <c r="X381" i="16"/>
  <c r="W389" i="16"/>
  <c r="X363" i="16"/>
  <c r="W387" i="16"/>
  <c r="X325" i="16"/>
  <c r="X344" i="16"/>
  <c r="W388" i="16"/>
  <c r="U383" i="16"/>
  <c r="V146" i="16"/>
  <c r="V133" i="16"/>
  <c r="V154" i="16"/>
  <c r="T150" i="16"/>
  <c r="X321" i="16"/>
  <c r="X89" i="16" s="1"/>
  <c r="X320" i="16"/>
  <c r="X302" i="16"/>
  <c r="X88" i="16" s="1"/>
  <c r="X301" i="16"/>
  <c r="W374" i="16"/>
  <c r="X340" i="16"/>
  <c r="X90" i="16" s="1"/>
  <c r="X339" i="16"/>
  <c r="X359" i="16"/>
  <c r="X91" i="16" s="1"/>
  <c r="X358" i="16"/>
  <c r="AE25" i="13"/>
  <c r="X428" i="15"/>
  <c r="X185" i="16" s="1"/>
  <c r="V24" i="13"/>
  <c r="W48" i="13"/>
  <c r="W20" i="13"/>
  <c r="X325" i="15"/>
  <c r="X339" i="15" s="1"/>
  <c r="W35"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X101" i="16" s="1"/>
  <c r="AF270" i="15"/>
  <c r="AF47" i="16"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60" i="16" s="1"/>
  <c r="X61" i="16" s="1"/>
  <c r="X69" i="16"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97" i="16" s="1"/>
  <c r="Y105" i="16" s="1"/>
  <c r="Y108" i="16"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W47" i="13" l="1"/>
  <c r="Y9" i="18"/>
  <c r="Y9" i="19"/>
  <c r="Y10" i="18"/>
  <c r="Y10" i="19"/>
  <c r="Z6" i="18"/>
  <c r="Z6" i="19"/>
  <c r="Y4" i="18"/>
  <c r="Y4" i="19"/>
  <c r="T82" i="13"/>
  <c r="T86" i="17"/>
  <c r="U83" i="17"/>
  <c r="X41" i="17"/>
  <c r="Z6" i="16"/>
  <c r="Z6" i="17"/>
  <c r="W178" i="16"/>
  <c r="W180" i="16" s="1"/>
  <c r="W46" i="13" s="1"/>
  <c r="W166" i="16"/>
  <c r="W168" i="16" s="1"/>
  <c r="W41" i="16"/>
  <c r="W43" i="16" s="1"/>
  <c r="V237" i="16"/>
  <c r="X89" i="13"/>
  <c r="X90" i="13" s="1"/>
  <c r="X189" i="16"/>
  <c r="Y9" i="16"/>
  <c r="Y9" i="17"/>
  <c r="Y4" i="16"/>
  <c r="Y4" i="17"/>
  <c r="U242" i="16"/>
  <c r="U244" i="16" s="1"/>
  <c r="Y10" i="16"/>
  <c r="Y10" i="17"/>
  <c r="V377" i="16"/>
  <c r="W93" i="13"/>
  <c r="W95" i="13" s="1"/>
  <c r="X92" i="13"/>
  <c r="Y36" i="13"/>
  <c r="U79" i="13"/>
  <c r="V380" i="16"/>
  <c r="X370" i="16"/>
  <c r="X303" i="16"/>
  <c r="X308" i="16"/>
  <c r="X92" i="16"/>
  <c r="X65" i="17" s="1"/>
  <c r="V391" i="16"/>
  <c r="T155" i="16"/>
  <c r="Y357" i="16"/>
  <c r="Y338" i="16"/>
  <c r="Y300" i="16"/>
  <c r="Y319" i="16"/>
  <c r="X373" i="16"/>
  <c r="X360" i="16"/>
  <c r="X365" i="16"/>
  <c r="X366" i="16" s="1"/>
  <c r="Y326" i="16"/>
  <c r="Y345" i="16"/>
  <c r="X372" i="16"/>
  <c r="X341" i="16"/>
  <c r="X346" i="16"/>
  <c r="X347" i="16" s="1"/>
  <c r="Y364" i="16"/>
  <c r="V135" i="16"/>
  <c r="V137" i="16" s="1"/>
  <c r="X371" i="16"/>
  <c r="X322" i="16"/>
  <c r="X327" i="16"/>
  <c r="X328" i="16" s="1"/>
  <c r="V148" i="16"/>
  <c r="Y423" i="15"/>
  <c r="Y421" i="15"/>
  <c r="Y420" i="15"/>
  <c r="Y422" i="15"/>
  <c r="Y417" i="15"/>
  <c r="Y419" i="15"/>
  <c r="AF25" i="13"/>
  <c r="Y425" i="15"/>
  <c r="Y427" i="15"/>
  <c r="Y416" i="15"/>
  <c r="Y418" i="15"/>
  <c r="Y424" i="15"/>
  <c r="Y426" i="15"/>
  <c r="U58" i="13"/>
  <c r="V55" i="13"/>
  <c r="W45" i="13"/>
  <c r="W21" i="13"/>
  <c r="X351" i="15"/>
  <c r="X100" i="16" s="1"/>
  <c r="X102" i="16" s="1"/>
  <c r="X107" i="16" s="1"/>
  <c r="X372" i="15"/>
  <c r="X388" i="15" s="1"/>
  <c r="X369" i="15"/>
  <c r="X385" i="15" s="1"/>
  <c r="X370" i="15"/>
  <c r="X386" i="15" s="1"/>
  <c r="X371" i="15"/>
  <c r="X387" i="15" s="1"/>
  <c r="X353" i="15"/>
  <c r="X352" i="15"/>
  <c r="Y363" i="15"/>
  <c r="Y310" i="15"/>
  <c r="Y300" i="15"/>
  <c r="Y328" i="15" s="1"/>
  <c r="Y342" i="15" s="1"/>
  <c r="Y295" i="15"/>
  <c r="X343" i="15"/>
  <c r="X51" i="16"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47" i="16"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65" i="16" s="1"/>
  <c r="X66" i="16" s="1"/>
  <c r="X70" i="16" s="1"/>
  <c r="X71" i="16" s="1"/>
  <c r="X118" i="15"/>
  <c r="X125" i="15"/>
  <c r="X122" i="15"/>
  <c r="X120" i="15"/>
  <c r="X119" i="15"/>
  <c r="X121" i="15"/>
  <c r="X124" i="15"/>
  <c r="X127" i="15"/>
  <c r="Y172" i="15"/>
  <c r="Y167" i="15"/>
  <c r="X126" i="15"/>
  <c r="X123" i="15"/>
  <c r="X64" i="15"/>
  <c r="X20" i="16" s="1"/>
  <c r="X141" i="15"/>
  <c r="X159" i="15" s="1"/>
  <c r="X162" i="15" s="1"/>
  <c r="X28" i="16"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5" i="18" l="1"/>
  <c r="Y5" i="19"/>
  <c r="Z7" i="18"/>
  <c r="Z7" i="19"/>
  <c r="W84" i="17"/>
  <c r="X39" i="17"/>
  <c r="W85" i="17"/>
  <c r="X234" i="16"/>
  <c r="X190" i="16"/>
  <c r="X191" i="16" s="1"/>
  <c r="X84" i="13"/>
  <c r="X26" i="13"/>
  <c r="U54" i="13"/>
  <c r="W236" i="16"/>
  <c r="V240" i="16"/>
  <c r="Y5" i="16"/>
  <c r="Y5" i="17"/>
  <c r="V44" i="13"/>
  <c r="V382" i="16"/>
  <c r="V383" i="16" s="1"/>
  <c r="Z7" i="16"/>
  <c r="Z7" i="17"/>
  <c r="W80" i="13"/>
  <c r="W81" i="13"/>
  <c r="X388" i="16"/>
  <c r="Y344" i="16"/>
  <c r="Y325" i="16"/>
  <c r="X387" i="16"/>
  <c r="T156" i="16"/>
  <c r="U153" i="16" s="1"/>
  <c r="Y321" i="16"/>
  <c r="Y89" i="16" s="1"/>
  <c r="Y320" i="16"/>
  <c r="Y302" i="16"/>
  <c r="Y88" i="16" s="1"/>
  <c r="Y301" i="16"/>
  <c r="Y340" i="16"/>
  <c r="Y90" i="16" s="1"/>
  <c r="Y339" i="16"/>
  <c r="Y363" i="16"/>
  <c r="X389" i="16"/>
  <c r="Y359" i="16"/>
  <c r="Y91" i="16" s="1"/>
  <c r="Y358" i="16"/>
  <c r="Y381" i="16"/>
  <c r="W146" i="16"/>
  <c r="W148" i="16" s="1"/>
  <c r="W154" i="16"/>
  <c r="W133" i="16"/>
  <c r="W135" i="16" s="1"/>
  <c r="W137" i="16" s="1"/>
  <c r="X374" i="16"/>
  <c r="AG25" i="13"/>
  <c r="X28" i="13"/>
  <c r="Y428" i="15"/>
  <c r="Y185" i="16" s="1"/>
  <c r="W24" i="13"/>
  <c r="X373" i="15"/>
  <c r="X389" i="15" s="1"/>
  <c r="X19" i="13"/>
  <c r="X35"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101" i="16"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47" i="16"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X24" i="16" s="1"/>
  <c r="Y95" i="15"/>
  <c r="Y171" i="15" s="1"/>
  <c r="Y161" i="15"/>
  <c r="Y162" i="15" s="1"/>
  <c r="Y28" i="16" s="1"/>
  <c r="Z52" i="15"/>
  <c r="Z132" i="15" s="1"/>
  <c r="Z150" i="15" s="1"/>
  <c r="Y47" i="15"/>
  <c r="Y166" i="15" s="1"/>
  <c r="Y168" i="15" s="1"/>
  <c r="Y60" i="16" s="1"/>
  <c r="Y61" i="16" s="1"/>
  <c r="Y69" i="16" s="1"/>
  <c r="Y102" i="15"/>
  <c r="Y104" i="15"/>
  <c r="Y107" i="15"/>
  <c r="Y101" i="15"/>
  <c r="Y117" i="15" s="1"/>
  <c r="Y108" i="15"/>
  <c r="Y109" i="15"/>
  <c r="Y105" i="15"/>
  <c r="Y100" i="15"/>
  <c r="Y116" i="15" s="1"/>
  <c r="Y106" i="15"/>
  <c r="Y111" i="15"/>
  <c r="Y110" i="15"/>
  <c r="Y103" i="15"/>
  <c r="Z54" i="15"/>
  <c r="Z134" i="15" s="1"/>
  <c r="Z152" i="15" s="1"/>
  <c r="Y64" i="15"/>
  <c r="Y20" i="16" s="1"/>
  <c r="Y5" i="13"/>
  <c r="Y5" i="15"/>
  <c r="Z7" i="13"/>
  <c r="Z364" i="16"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Z10" i="18" l="1"/>
  <c r="Z10" i="19"/>
  <c r="Z9" i="18"/>
  <c r="Z9" i="19"/>
  <c r="Z4" i="18"/>
  <c r="Z4" i="19"/>
  <c r="AA6" i="18"/>
  <c r="AA6" i="19"/>
  <c r="V83" i="17"/>
  <c r="Y41" i="17"/>
  <c r="V79" i="13"/>
  <c r="U82" i="13"/>
  <c r="U86" i="17"/>
  <c r="Y188" i="16"/>
  <c r="Y234" i="16"/>
  <c r="Z10" i="16"/>
  <c r="Z10" i="17"/>
  <c r="Z9" i="16"/>
  <c r="Z9" i="17"/>
  <c r="Y189" i="16"/>
  <c r="Y89" i="13"/>
  <c r="Y90" i="13" s="1"/>
  <c r="V242" i="16"/>
  <c r="V244" i="16" s="1"/>
  <c r="W237" i="16"/>
  <c r="Z4" i="16"/>
  <c r="Z4" i="17"/>
  <c r="Z418" i="15"/>
  <c r="AA6" i="16"/>
  <c r="AA6" i="17"/>
  <c r="Z424" i="15"/>
  <c r="Z421" i="15"/>
  <c r="W377" i="16"/>
  <c r="W382" i="16" s="1"/>
  <c r="X93" i="13"/>
  <c r="X95" i="13" s="1"/>
  <c r="Y92" i="13"/>
  <c r="W380" i="16"/>
  <c r="W44" i="13"/>
  <c r="V58" i="13"/>
  <c r="Y341" i="16"/>
  <c r="Y372" i="16"/>
  <c r="Y346" i="16"/>
  <c r="Y347" i="16" s="1"/>
  <c r="U149" i="16"/>
  <c r="Z97" i="16"/>
  <c r="Z105" i="16" s="1"/>
  <c r="Z108" i="16" s="1"/>
  <c r="Y370" i="16"/>
  <c r="Y303" i="16"/>
  <c r="Y308" i="16"/>
  <c r="Z326" i="16"/>
  <c r="Y373" i="16"/>
  <c r="Y365" i="16"/>
  <c r="Y366" i="16" s="1"/>
  <c r="Y360" i="16"/>
  <c r="Y92" i="16"/>
  <c r="Y65" i="17" s="1"/>
  <c r="Y371" i="16"/>
  <c r="Y322" i="16"/>
  <c r="Y327" i="16"/>
  <c r="Y328" i="16" s="1"/>
  <c r="Z338" i="16"/>
  <c r="Z319" i="16"/>
  <c r="Z300" i="16"/>
  <c r="Z357" i="16"/>
  <c r="Z345" i="16"/>
  <c r="Z426" i="15"/>
  <c r="Z420" i="15"/>
  <c r="Z417" i="15"/>
  <c r="Z419" i="15"/>
  <c r="AH25" i="13"/>
  <c r="Z425" i="15"/>
  <c r="Z427" i="15"/>
  <c r="Z423" i="15"/>
  <c r="Z422" i="15"/>
  <c r="Z416" i="15"/>
  <c r="W55" i="13"/>
  <c r="Y22" i="13"/>
  <c r="X22" i="13"/>
  <c r="X47" i="13"/>
  <c r="X48" i="13"/>
  <c r="X20" i="13"/>
  <c r="X21" i="13" s="1"/>
  <c r="Y19" i="13"/>
  <c r="Y351" i="15"/>
  <c r="Y100" i="16" s="1"/>
  <c r="Y102" i="16" s="1"/>
  <c r="Y107" i="16" s="1"/>
  <c r="Y369" i="15"/>
  <c r="Y385" i="15" s="1"/>
  <c r="Y371" i="15"/>
  <c r="Y387" i="15" s="1"/>
  <c r="Y370" i="15"/>
  <c r="Y386" i="15" s="1"/>
  <c r="Y372" i="15"/>
  <c r="Y388" i="15" s="1"/>
  <c r="Y352" i="15"/>
  <c r="Y353" i="15"/>
  <c r="Z363" i="15"/>
  <c r="Z311" i="15"/>
  <c r="Y343" i="15"/>
  <c r="Y51" i="16"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47" i="16"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65" i="16" s="1"/>
  <c r="Y66" i="16" s="1"/>
  <c r="Y70" i="16" s="1"/>
  <c r="Y71" i="16"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7" i="18" l="1"/>
  <c r="AA7" i="19"/>
  <c r="Z5" i="18"/>
  <c r="Z5" i="19"/>
  <c r="W391" i="16"/>
  <c r="Y39" i="17"/>
  <c r="W83" i="17"/>
  <c r="AA7" i="16"/>
  <c r="AA7" i="17"/>
  <c r="V54" i="13"/>
  <c r="X178" i="16"/>
  <c r="X180" i="16" s="1"/>
  <c r="X46" i="13" s="1"/>
  <c r="X166" i="16"/>
  <c r="X168" i="16" s="1"/>
  <c r="X41" i="16"/>
  <c r="X43" i="16" s="1"/>
  <c r="Z5" i="16"/>
  <c r="Z5" i="17"/>
  <c r="Y190" i="16"/>
  <c r="Y191" i="16" s="1"/>
  <c r="Y84" i="13"/>
  <c r="Y26" i="13"/>
  <c r="W240" i="16"/>
  <c r="W383" i="16"/>
  <c r="Z36" i="13"/>
  <c r="W79" i="13"/>
  <c r="Y387" i="16"/>
  <c r="Z325" i="16"/>
  <c r="Z381" i="16"/>
  <c r="Y389" i="16"/>
  <c r="Z363" i="16"/>
  <c r="X154" i="16"/>
  <c r="X133" i="16"/>
  <c r="X135" i="16" s="1"/>
  <c r="X137" i="16" s="1"/>
  <c r="X146" i="16"/>
  <c r="X148" i="16" s="1"/>
  <c r="U150" i="16"/>
  <c r="Z359" i="16"/>
  <c r="Z91" i="16" s="1"/>
  <c r="Z358" i="16"/>
  <c r="Y388" i="16"/>
  <c r="Z344" i="16"/>
  <c r="Z302" i="16"/>
  <c r="Z88" i="16" s="1"/>
  <c r="Z301" i="16"/>
  <c r="Y374" i="16"/>
  <c r="Z320" i="16"/>
  <c r="Z321" i="16"/>
  <c r="Z89" i="16" s="1"/>
  <c r="Z340" i="16"/>
  <c r="Z90" i="16" s="1"/>
  <c r="Z339" i="16"/>
  <c r="AI25" i="13"/>
  <c r="Z428" i="15"/>
  <c r="Z185" i="16" s="1"/>
  <c r="W58" i="13"/>
  <c r="Y373" i="15"/>
  <c r="Y389" i="15" s="1"/>
  <c r="Z317" i="15"/>
  <c r="Z331" i="15" s="1"/>
  <c r="Z347" i="15" s="1"/>
  <c r="Z327" i="15"/>
  <c r="Y35" i="13"/>
  <c r="Y375" i="15"/>
  <c r="Y391" i="15" s="1"/>
  <c r="Y374" i="15"/>
  <c r="Y390" i="15" s="1"/>
  <c r="Y28" i="13"/>
  <c r="Z328" i="15"/>
  <c r="Z342" i="15" s="1"/>
  <c r="Z322" i="15"/>
  <c r="Z336" i="15" s="1"/>
  <c r="Z318" i="15"/>
  <c r="Z332" i="15" s="1"/>
  <c r="Z348" i="15" s="1"/>
  <c r="Z325" i="15"/>
  <c r="Z339" i="15" s="1"/>
  <c r="Z324" i="15"/>
  <c r="Z338" i="15" s="1"/>
  <c r="Z341" i="15"/>
  <c r="Z326" i="15"/>
  <c r="Z340" i="15" s="1"/>
  <c r="Z319" i="15"/>
  <c r="Z333" i="15" s="1"/>
  <c r="Z349" i="15" s="1"/>
  <c r="Z334" i="15"/>
  <c r="Z350" i="15" s="1"/>
  <c r="Z323" i="15"/>
  <c r="Z337" i="15" s="1"/>
  <c r="Z321" i="15"/>
  <c r="Z335" i="15" s="1"/>
  <c r="Z101" i="16"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47" i="16"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Y24" i="16" s="1"/>
  <c r="Z95" i="15"/>
  <c r="Z171" i="15" s="1"/>
  <c r="AA52" i="15"/>
  <c r="AA132" i="15" s="1"/>
  <c r="AA150" i="15" s="1"/>
  <c r="Z47" i="15"/>
  <c r="Z166" i="15" s="1"/>
  <c r="Z168" i="15" s="1"/>
  <c r="Z60" i="16" s="1"/>
  <c r="Z61" i="16" s="1"/>
  <c r="Z69" i="16" s="1"/>
  <c r="Z161" i="15"/>
  <c r="Z162" i="15" s="1"/>
  <c r="Z28" i="16" s="1"/>
  <c r="Z109" i="15"/>
  <c r="Z101" i="15"/>
  <c r="Z117" i="15" s="1"/>
  <c r="Z107" i="15"/>
  <c r="Z100" i="15"/>
  <c r="Z116" i="15" s="1"/>
  <c r="Z108" i="15"/>
  <c r="Z111" i="15"/>
  <c r="Z110" i="15"/>
  <c r="Z105" i="15"/>
  <c r="Z104" i="15"/>
  <c r="Z102" i="15"/>
  <c r="Z103" i="15"/>
  <c r="Z106" i="15"/>
  <c r="Z64" i="15"/>
  <c r="Z20" i="16" s="1"/>
  <c r="Z5" i="13"/>
  <c r="Z5" i="15"/>
  <c r="AA7" i="13"/>
  <c r="AA364" i="16"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A9" i="18" l="1"/>
  <c r="AA9" i="19"/>
  <c r="AB6" i="18"/>
  <c r="AB6" i="19"/>
  <c r="AA4" i="18"/>
  <c r="AA4" i="19"/>
  <c r="AA10" i="18"/>
  <c r="AA10" i="19"/>
  <c r="X85" i="17"/>
  <c r="Z41" i="17"/>
  <c r="V82" i="13"/>
  <c r="V86" i="17"/>
  <c r="Z188" i="16"/>
  <c r="AA4" i="16"/>
  <c r="AA4" i="17"/>
  <c r="X380" i="16"/>
  <c r="Z89" i="13"/>
  <c r="Z90" i="13" s="1"/>
  <c r="Z189" i="16"/>
  <c r="AA416" i="15"/>
  <c r="Z234" i="16"/>
  <c r="W242" i="16"/>
  <c r="W244" i="16" s="1"/>
  <c r="AA10" i="16"/>
  <c r="AA10" i="17"/>
  <c r="AB6" i="16"/>
  <c r="AB6" i="17"/>
  <c r="AA9" i="16"/>
  <c r="AA9" i="17"/>
  <c r="X45" i="13"/>
  <c r="X236" i="16"/>
  <c r="X377" i="16"/>
  <c r="X391" i="16" s="1"/>
  <c r="Y93" i="13"/>
  <c r="Y95" i="13" s="1"/>
  <c r="Z92" i="13"/>
  <c r="X81" i="13"/>
  <c r="X44" i="13"/>
  <c r="AA345" i="16"/>
  <c r="Z92" i="16"/>
  <c r="Z65" i="17" s="1"/>
  <c r="AA357" i="16"/>
  <c r="AA319" i="16"/>
  <c r="AA300" i="16"/>
  <c r="AA338" i="16"/>
  <c r="Z372" i="16"/>
  <c r="Z346" i="16"/>
  <c r="Z347" i="16" s="1"/>
  <c r="Z341" i="16"/>
  <c r="Z373" i="16"/>
  <c r="Z365" i="16"/>
  <c r="Z366" i="16" s="1"/>
  <c r="Z360" i="16"/>
  <c r="Z371" i="16"/>
  <c r="Z322" i="16"/>
  <c r="Z327" i="16"/>
  <c r="Z328" i="16" s="1"/>
  <c r="U155" i="16"/>
  <c r="AA97" i="16"/>
  <c r="AA105" i="16" s="1"/>
  <c r="AA108" i="16" s="1"/>
  <c r="AA326" i="16"/>
  <c r="Z370" i="16"/>
  <c r="Z303" i="16"/>
  <c r="Z308" i="16"/>
  <c r="AA424" i="15"/>
  <c r="AA425" i="15"/>
  <c r="AA423" i="15"/>
  <c r="AJ25" i="13"/>
  <c r="AA419" i="15"/>
  <c r="AA422" i="15"/>
  <c r="AA427" i="15"/>
  <c r="AA421" i="15"/>
  <c r="AA418" i="15"/>
  <c r="AA420" i="15"/>
  <c r="AA426" i="15"/>
  <c r="AA417" i="15"/>
  <c r="X55" i="13"/>
  <c r="Y48" i="13"/>
  <c r="Z22" i="13"/>
  <c r="X24" i="13"/>
  <c r="Z19" i="13"/>
  <c r="Y20" i="13"/>
  <c r="Y21" i="13" s="1"/>
  <c r="Z351" i="15"/>
  <c r="Z100" i="16" s="1"/>
  <c r="Z102" i="16" s="1"/>
  <c r="Z107" i="16" s="1"/>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51" i="16"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47" i="16" s="1"/>
  <c r="Z173" i="15"/>
  <c r="Z65" i="16" s="1"/>
  <c r="Z66" i="16" s="1"/>
  <c r="Z70" i="16" s="1"/>
  <c r="Z71" i="16"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5" i="18" l="1"/>
  <c r="AA5" i="19"/>
  <c r="AB7" i="18"/>
  <c r="AB7" i="19"/>
  <c r="Z39" i="17"/>
  <c r="X80" i="13"/>
  <c r="X84" i="17"/>
  <c r="X83" i="17"/>
  <c r="AA5" i="16"/>
  <c r="AA5" i="17"/>
  <c r="AB7" i="16"/>
  <c r="AB7" i="17"/>
  <c r="Y178" i="16"/>
  <c r="Y180" i="16" s="1"/>
  <c r="Y166" i="16"/>
  <c r="Y168" i="16" s="1"/>
  <c r="Y45" i="13" s="1"/>
  <c r="Y41" i="16"/>
  <c r="Y43" i="16" s="1"/>
  <c r="Z190" i="16"/>
  <c r="Z26" i="13"/>
  <c r="Z84" i="13"/>
  <c r="W54" i="13"/>
  <c r="AA428" i="15"/>
  <c r="AA185" i="16" s="1"/>
  <c r="X382" i="16"/>
  <c r="X383" i="16" s="1"/>
  <c r="Y380" i="16" s="1"/>
  <c r="Z35" i="13"/>
  <c r="X237" i="16"/>
  <c r="X240" i="16" s="1"/>
  <c r="X242" i="16" s="1"/>
  <c r="X244" i="16" s="1"/>
  <c r="Z191" i="16"/>
  <c r="AA36" i="13"/>
  <c r="X79" i="13"/>
  <c r="Z374" i="16"/>
  <c r="AA381" i="16"/>
  <c r="Z387" i="16"/>
  <c r="AA325" i="16"/>
  <c r="Z388" i="16"/>
  <c r="AA344" i="16"/>
  <c r="Z389" i="16"/>
  <c r="AA363" i="16"/>
  <c r="Y154" i="16"/>
  <c r="Y146" i="16"/>
  <c r="Y148" i="16" s="1"/>
  <c r="Y133" i="16"/>
  <c r="Y135" i="16" s="1"/>
  <c r="Y137" i="16" s="1"/>
  <c r="AA340" i="16"/>
  <c r="AA90" i="16" s="1"/>
  <c r="AA339" i="16"/>
  <c r="AA302" i="16"/>
  <c r="AA88" i="16" s="1"/>
  <c r="AA301" i="16"/>
  <c r="AA321" i="16"/>
  <c r="AA89" i="16" s="1"/>
  <c r="AA320" i="16"/>
  <c r="AA358" i="16"/>
  <c r="AA359" i="16"/>
  <c r="AA91" i="16" s="1"/>
  <c r="U156" i="16"/>
  <c r="V153" i="16" s="1"/>
  <c r="Z28" i="13"/>
  <c r="AK25" i="13"/>
  <c r="Y47" i="13"/>
  <c r="Y46" i="13"/>
  <c r="Z373" i="15"/>
  <c r="Z389" i="15" s="1"/>
  <c r="AA318" i="15"/>
  <c r="AA332" i="15" s="1"/>
  <c r="AA348" i="15" s="1"/>
  <c r="AA370" i="15" s="1"/>
  <c r="AA386" i="15" s="1"/>
  <c r="Z375" i="15"/>
  <c r="Z391" i="15" s="1"/>
  <c r="Z374" i="15"/>
  <c r="Z390" i="15" s="1"/>
  <c r="AA327" i="15"/>
  <c r="AA341" i="15" s="1"/>
  <c r="AA326" i="15"/>
  <c r="AA340" i="15" s="1"/>
  <c r="AA324" i="15"/>
  <c r="AA321" i="15"/>
  <c r="AA335" i="15" s="1"/>
  <c r="AA101" i="16"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AL47" i="16" s="1"/>
  <c r="Z177" i="15"/>
  <c r="Z128" i="15"/>
  <c r="Z24" i="16" s="1"/>
  <c r="AA95" i="15"/>
  <c r="AA171" i="15" s="1"/>
  <c r="AB52" i="15"/>
  <c r="AB132" i="15" s="1"/>
  <c r="AB150" i="15" s="1"/>
  <c r="AA47" i="15"/>
  <c r="AA166" i="15" s="1"/>
  <c r="AA168" i="15" s="1"/>
  <c r="AA60" i="16" s="1"/>
  <c r="AA61" i="16" s="1"/>
  <c r="AA69" i="16" s="1"/>
  <c r="AB62" i="15"/>
  <c r="AB142" i="15" s="1"/>
  <c r="AB160" i="15" s="1"/>
  <c r="AA142" i="15"/>
  <c r="AA160" i="15" s="1"/>
  <c r="AA162" i="15" s="1"/>
  <c r="AA28" i="16" s="1"/>
  <c r="Z144" i="15"/>
  <c r="AA109" i="15"/>
  <c r="AA103" i="15"/>
  <c r="AA104" i="15"/>
  <c r="AA110" i="15"/>
  <c r="AA100" i="15"/>
  <c r="AA116" i="15" s="1"/>
  <c r="AA102" i="15"/>
  <c r="AA101" i="15"/>
  <c r="AA117" i="15" s="1"/>
  <c r="AA108" i="15"/>
  <c r="AA105" i="15"/>
  <c r="AA106" i="15"/>
  <c r="AA111" i="15"/>
  <c r="AA107" i="15"/>
  <c r="AA64" i="15"/>
  <c r="AA20" i="16" s="1"/>
  <c r="AA5" i="13"/>
  <c r="AA5" i="15"/>
  <c r="AB7" i="13"/>
  <c r="AB364" i="16"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C6" i="18" l="1"/>
  <c r="AC6" i="19"/>
  <c r="AB9" i="18"/>
  <c r="AB9" i="19"/>
  <c r="AB4" i="18"/>
  <c r="AB4" i="19"/>
  <c r="AB10" i="18"/>
  <c r="AB10" i="19"/>
  <c r="Y84" i="17"/>
  <c r="Y85" i="17"/>
  <c r="AA41" i="17"/>
  <c r="W82" i="13"/>
  <c r="W86" i="17"/>
  <c r="AB426" i="15"/>
  <c r="X58" i="13"/>
  <c r="L47" i="16"/>
  <c r="AA188" i="16"/>
  <c r="AA234" i="16"/>
  <c r="X54" i="13"/>
  <c r="AA89" i="13"/>
  <c r="AA90" i="13" s="1"/>
  <c r="AA189" i="16"/>
  <c r="Y236" i="16"/>
  <c r="AB10" i="16"/>
  <c r="AB10" i="17"/>
  <c r="AB9" i="16"/>
  <c r="AB9" i="17"/>
  <c r="AC6" i="16"/>
  <c r="AC6" i="17"/>
  <c r="AB4" i="16"/>
  <c r="AB4" i="17"/>
  <c r="Y377" i="16"/>
  <c r="Y382" i="16" s="1"/>
  <c r="Y383" i="16" s="1"/>
  <c r="Z93" i="13"/>
  <c r="Z95" i="13" s="1"/>
  <c r="AA92" i="13"/>
  <c r="Y81" i="13"/>
  <c r="Y80" i="13"/>
  <c r="Y44" i="13"/>
  <c r="AB345" i="16"/>
  <c r="AA373" i="16"/>
  <c r="AA365" i="16"/>
  <c r="AA366" i="16" s="1"/>
  <c r="AA360" i="16"/>
  <c r="AA371" i="16"/>
  <c r="AA327" i="16"/>
  <c r="AA328" i="16" s="1"/>
  <c r="AA322" i="16"/>
  <c r="AB357" i="16"/>
  <c r="AB300" i="16"/>
  <c r="AB338" i="16"/>
  <c r="AB319" i="16"/>
  <c r="AA370" i="16"/>
  <c r="AA308" i="16"/>
  <c r="AA303" i="16"/>
  <c r="AA92" i="16"/>
  <c r="AA65" i="17" s="1"/>
  <c r="AA372" i="16"/>
  <c r="AA346" i="16"/>
  <c r="AA347" i="16" s="1"/>
  <c r="AA341" i="16"/>
  <c r="V149" i="16"/>
  <c r="AB97" i="16"/>
  <c r="AB105" i="16" s="1"/>
  <c r="AB108" i="16" s="1"/>
  <c r="AB326" i="16"/>
  <c r="AB416" i="15"/>
  <c r="AB420" i="15"/>
  <c r="AB424" i="15"/>
  <c r="L270" i="15"/>
  <c r="AB418" i="15"/>
  <c r="AB423" i="15"/>
  <c r="AB419" i="15"/>
  <c r="AB422" i="15"/>
  <c r="AB427" i="15"/>
  <c r="AB421" i="15"/>
  <c r="AB417" i="15"/>
  <c r="AB425" i="15"/>
  <c r="Y55" i="13"/>
  <c r="Z48" i="13"/>
  <c r="Y24" i="13"/>
  <c r="AA22" i="13"/>
  <c r="AA19" i="13"/>
  <c r="Z20" i="13"/>
  <c r="Z21" i="13" s="1"/>
  <c r="AA351" i="15"/>
  <c r="AA100" i="16" s="1"/>
  <c r="AA102" i="16" s="1"/>
  <c r="AA107" i="16" s="1"/>
  <c r="AA374" i="15"/>
  <c r="AA390" i="15" s="1"/>
  <c r="AA371" i="15"/>
  <c r="AA387" i="15" s="1"/>
  <c r="AA372" i="15"/>
  <c r="AA388" i="15" s="1"/>
  <c r="AA369" i="15"/>
  <c r="AA385" i="15" s="1"/>
  <c r="AA357" i="15"/>
  <c r="AB363" i="15"/>
  <c r="AA353" i="15"/>
  <c r="AB305" i="15"/>
  <c r="AB294" i="15"/>
  <c r="AB303" i="15"/>
  <c r="AB289" i="15"/>
  <c r="AA343" i="15"/>
  <c r="AA51" i="16"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25" i="13"/>
  <c r="AA176" i="15"/>
  <c r="AA173" i="15"/>
  <c r="AA65" i="16" s="1"/>
  <c r="AA66" i="16" s="1"/>
  <c r="AA70" i="16" s="1"/>
  <c r="AA71" i="16"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5" i="18" l="1"/>
  <c r="AB5" i="19"/>
  <c r="AC7" i="18"/>
  <c r="AC7" i="19"/>
  <c r="X82" i="13"/>
  <c r="X86" i="17"/>
  <c r="Y83" i="17"/>
  <c r="AA39" i="17"/>
  <c r="AA35" i="13"/>
  <c r="AA190" i="16"/>
  <c r="AA191" i="16" s="1"/>
  <c r="AA84" i="13"/>
  <c r="AA26" i="13"/>
  <c r="Z380" i="16"/>
  <c r="AB5" i="16"/>
  <c r="AB5" i="17"/>
  <c r="Z166" i="16"/>
  <c r="Z168" i="16" s="1"/>
  <c r="Z45" i="13" s="1"/>
  <c r="Z41" i="16"/>
  <c r="Z43" i="16" s="1"/>
  <c r="Z178" i="16"/>
  <c r="Z180" i="16" s="1"/>
  <c r="Y237" i="16"/>
  <c r="Y240" i="16" s="1"/>
  <c r="Y242" i="16" s="1"/>
  <c r="Y244" i="16" s="1"/>
  <c r="AC7" i="16"/>
  <c r="AC7" i="17"/>
  <c r="Y391" i="16"/>
  <c r="AB36" i="13"/>
  <c r="Y79" i="13"/>
  <c r="AB381" i="16"/>
  <c r="AA387" i="16"/>
  <c r="AB325" i="16"/>
  <c r="AA388" i="16"/>
  <c r="AB344" i="16"/>
  <c r="AA374" i="16"/>
  <c r="AB321" i="16"/>
  <c r="AB89" i="16" s="1"/>
  <c r="AB320" i="16"/>
  <c r="AB339" i="16"/>
  <c r="AB340" i="16"/>
  <c r="AB90" i="16" s="1"/>
  <c r="V150" i="16"/>
  <c r="V155" i="16" s="1"/>
  <c r="AA389" i="16"/>
  <c r="AB363" i="16"/>
  <c r="AB302" i="16"/>
  <c r="AB88" i="16" s="1"/>
  <c r="AB301" i="16"/>
  <c r="AB358" i="16"/>
  <c r="AB359" i="16"/>
  <c r="AB91" i="16" s="1"/>
  <c r="Z154" i="16"/>
  <c r="Z133" i="16"/>
  <c r="Z135" i="16" s="1"/>
  <c r="Z137" i="16" s="1"/>
  <c r="Z146" i="16"/>
  <c r="Z148" i="16" s="1"/>
  <c r="AB428" i="15"/>
  <c r="AB185" i="16" s="1"/>
  <c r="AA28" i="13"/>
  <c r="Y58" i="13"/>
  <c r="Z47" i="13"/>
  <c r="AA373" i="15"/>
  <c r="AA389" i="15" s="1"/>
  <c r="AB328" i="15"/>
  <c r="AA375" i="15"/>
  <c r="AA391" i="15" s="1"/>
  <c r="AA379" i="15"/>
  <c r="AA395" i="15" s="1"/>
  <c r="AB317" i="15"/>
  <c r="AB331" i="15" s="1"/>
  <c r="AB347" i="15" s="1"/>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101" i="16" s="1"/>
  <c r="AB342" i="15"/>
  <c r="AA128" i="15"/>
  <c r="AA24" i="16" s="1"/>
  <c r="AA177" i="15"/>
  <c r="AB95" i="15"/>
  <c r="AB171" i="15" s="1"/>
  <c r="AC52" i="15"/>
  <c r="AC132" i="15" s="1"/>
  <c r="AC150" i="15" s="1"/>
  <c r="AB47" i="15"/>
  <c r="AB166" i="15" s="1"/>
  <c r="AB168" i="15" s="1"/>
  <c r="AB60" i="16" s="1"/>
  <c r="AB61" i="16" s="1"/>
  <c r="AB69" i="16" s="1"/>
  <c r="AC63" i="15"/>
  <c r="AC143" i="15" s="1"/>
  <c r="AC161" i="15" s="1"/>
  <c r="AB143" i="15"/>
  <c r="AB161" i="15" s="1"/>
  <c r="AB162" i="15" s="1"/>
  <c r="AB28" i="16" s="1"/>
  <c r="AB107" i="15"/>
  <c r="AB111" i="15"/>
  <c r="AB109" i="15"/>
  <c r="AB104" i="15"/>
  <c r="AB103" i="15"/>
  <c r="AB105" i="15"/>
  <c r="AB108" i="15"/>
  <c r="AB110" i="15"/>
  <c r="AB101" i="15"/>
  <c r="AB117" i="15" s="1"/>
  <c r="AB106" i="15"/>
  <c r="AB102" i="15"/>
  <c r="AB100" i="15"/>
  <c r="AB116" i="15" s="1"/>
  <c r="AC59" i="15"/>
  <c r="AC139" i="15" s="1"/>
  <c r="AC157" i="15" s="1"/>
  <c r="AB64" i="15"/>
  <c r="AB20" i="16" s="1"/>
  <c r="AB5" i="13"/>
  <c r="AB5" i="15"/>
  <c r="AC7" i="13"/>
  <c r="AC364" i="16"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C10" i="18" l="1"/>
  <c r="AC10" i="19"/>
  <c r="AC9" i="18"/>
  <c r="AC9" i="19"/>
  <c r="AD6" i="18"/>
  <c r="AD6" i="19"/>
  <c r="AC4" i="18"/>
  <c r="AC4" i="19"/>
  <c r="Z84" i="17"/>
  <c r="AB41" i="17"/>
  <c r="AB234" i="16"/>
  <c r="Z46" i="13"/>
  <c r="Z236" i="16"/>
  <c r="Z237" i="16" s="1"/>
  <c r="Z240" i="16" s="1"/>
  <c r="Z242" i="16" s="1"/>
  <c r="Z244" i="16" s="1"/>
  <c r="AC10" i="16"/>
  <c r="AC10" i="17"/>
  <c r="Y54" i="13"/>
  <c r="AC9" i="16"/>
  <c r="AC9" i="17"/>
  <c r="AB89" i="13"/>
  <c r="AB90" i="13" s="1"/>
  <c r="AB189" i="16"/>
  <c r="AB188" i="16"/>
  <c r="AC4" i="16"/>
  <c r="AC4" i="17"/>
  <c r="AC426" i="15"/>
  <c r="AD6" i="16"/>
  <c r="AD6" i="17"/>
  <c r="AB92" i="13"/>
  <c r="Z377" i="16"/>
  <c r="Z55" i="13" s="1"/>
  <c r="AA93" i="13"/>
  <c r="AA95" i="13" s="1"/>
  <c r="Z80" i="13"/>
  <c r="Z81" i="13"/>
  <c r="Z44" i="13"/>
  <c r="AB92" i="16"/>
  <c r="AB65" i="17" s="1"/>
  <c r="AC97" i="16"/>
  <c r="AC105" i="16" s="1"/>
  <c r="AC108" i="16" s="1"/>
  <c r="AB370" i="16"/>
  <c r="AB308" i="16"/>
  <c r="AB303" i="16"/>
  <c r="AB371" i="16"/>
  <c r="AB327" i="16"/>
  <c r="AB328" i="16" s="1"/>
  <c r="AB322" i="16"/>
  <c r="AB373" i="16"/>
  <c r="AB365" i="16"/>
  <c r="AB366" i="16" s="1"/>
  <c r="AB360" i="16"/>
  <c r="Z382" i="16"/>
  <c r="Z383" i="16" s="1"/>
  <c r="AC326" i="16"/>
  <c r="AB372" i="16"/>
  <c r="AB346" i="16"/>
  <c r="AB347" i="16" s="1"/>
  <c r="AB341" i="16"/>
  <c r="AC345" i="16"/>
  <c r="V156" i="16"/>
  <c r="W153" i="16" s="1"/>
  <c r="AC319" i="16"/>
  <c r="AC300" i="16"/>
  <c r="AC357" i="16"/>
  <c r="AC338" i="16"/>
  <c r="AC427" i="15"/>
  <c r="AC423" i="15"/>
  <c r="AC418" i="15"/>
  <c r="AC422" i="15"/>
  <c r="AC419" i="15"/>
  <c r="AC417" i="15"/>
  <c r="AC425" i="15"/>
  <c r="AC421" i="15"/>
  <c r="AC416" i="15"/>
  <c r="AC420" i="15"/>
  <c r="AC424" i="15"/>
  <c r="Z24" i="13"/>
  <c r="Z54" i="13"/>
  <c r="AA48" i="13"/>
  <c r="AB22" i="13"/>
  <c r="AB19" i="13"/>
  <c r="AA20" i="13"/>
  <c r="AA21" i="13" s="1"/>
  <c r="AB351" i="15"/>
  <c r="AB100" i="16" s="1"/>
  <c r="AB102" i="16" s="1"/>
  <c r="AB107" i="16"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51" i="16" s="1"/>
  <c r="AC294" i="15"/>
  <c r="AC311" i="15"/>
  <c r="AC309" i="15"/>
  <c r="AC297" i="15"/>
  <c r="AC291" i="15"/>
  <c r="AC295" i="15"/>
  <c r="AC289" i="15"/>
  <c r="AC308" i="15"/>
  <c r="AC304" i="15"/>
  <c r="AC318" i="15" s="1"/>
  <c r="AC310" i="15"/>
  <c r="AC300" i="15"/>
  <c r="AC313" i="15"/>
  <c r="AC312" i="15"/>
  <c r="AC292" i="15"/>
  <c r="AB173" i="15"/>
  <c r="AB65" i="16" s="1"/>
  <c r="AB66" i="16" s="1"/>
  <c r="AB70" i="16" s="1"/>
  <c r="AB71" i="16"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5" i="18" l="1"/>
  <c r="AC5" i="19"/>
  <c r="AD7" i="18"/>
  <c r="AD7" i="19"/>
  <c r="Z83" i="17"/>
  <c r="Y82" i="13"/>
  <c r="Y86" i="17"/>
  <c r="AB39" i="17"/>
  <c r="Z85" i="17"/>
  <c r="Z86" i="17"/>
  <c r="Z82" i="13"/>
  <c r="Z391" i="16"/>
  <c r="AC5" i="16"/>
  <c r="AC5" i="17"/>
  <c r="AB35" i="13"/>
  <c r="AD7" i="16"/>
  <c r="AD7" i="17"/>
  <c r="AA166" i="16"/>
  <c r="AA168" i="16" s="1"/>
  <c r="AA45" i="13" s="1"/>
  <c r="AA41" i="16"/>
  <c r="AA43" i="16" s="1"/>
  <c r="AA178" i="16"/>
  <c r="AA180" i="16" s="1"/>
  <c r="AB190" i="16"/>
  <c r="AB191" i="16" s="1"/>
  <c r="AB84" i="13"/>
  <c r="AB26" i="13"/>
  <c r="AC36" i="13"/>
  <c r="Z79" i="13"/>
  <c r="AA380" i="16"/>
  <c r="AC381" i="16"/>
  <c r="AC363" i="16"/>
  <c r="AB389" i="16"/>
  <c r="AC320" i="16"/>
  <c r="AC321" i="16"/>
  <c r="AC89" i="16" s="1"/>
  <c r="AA154" i="16"/>
  <c r="AA146" i="16"/>
  <c r="AA148" i="16" s="1"/>
  <c r="AA133" i="16"/>
  <c r="AA135" i="16" s="1"/>
  <c r="AA137" i="16" s="1"/>
  <c r="AB388" i="16"/>
  <c r="AC344" i="16"/>
  <c r="W149" i="16"/>
  <c r="W150" i="16" s="1"/>
  <c r="W155" i="16" s="1"/>
  <c r="W156" i="16" s="1"/>
  <c r="X153" i="16" s="1"/>
  <c r="AC339" i="16"/>
  <c r="AC340" i="16"/>
  <c r="AC90" i="16" s="1"/>
  <c r="AB387" i="16"/>
  <c r="AC325" i="16"/>
  <c r="AC358" i="16"/>
  <c r="AC359" i="16"/>
  <c r="AC91" i="16" s="1"/>
  <c r="AC301" i="16"/>
  <c r="AC302" i="16"/>
  <c r="AC88" i="16" s="1"/>
  <c r="AB374" i="16"/>
  <c r="AB28" i="13"/>
  <c r="AC428" i="15"/>
  <c r="AC185" i="16" s="1"/>
  <c r="Z58" i="13"/>
  <c r="AB48" i="13"/>
  <c r="AA47" i="13"/>
  <c r="AA46" i="13"/>
  <c r="AA85" i="17" s="1"/>
  <c r="AC324" i="15"/>
  <c r="AC338" i="15" s="1"/>
  <c r="AC354" i="15" s="1"/>
  <c r="AC376" i="15" s="1"/>
  <c r="AC392" i="15" s="1"/>
  <c r="AB373" i="15"/>
  <c r="AB389" i="15" s="1"/>
  <c r="AC321" i="15"/>
  <c r="AC335" i="15" s="1"/>
  <c r="AC101" i="16" s="1"/>
  <c r="AC326" i="15"/>
  <c r="AC340"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24" i="16" s="1"/>
  <c r="AB177" i="15"/>
  <c r="AC162" i="15"/>
  <c r="AC28" i="16" s="1"/>
  <c r="AC95" i="15"/>
  <c r="AC171" i="15" s="1"/>
  <c r="AD52" i="15"/>
  <c r="AD132" i="15" s="1"/>
  <c r="AD150" i="15" s="1"/>
  <c r="AC47" i="15"/>
  <c r="AC166" i="15" s="1"/>
  <c r="AC168" i="15" s="1"/>
  <c r="AC60" i="16" s="1"/>
  <c r="AC61" i="16" s="1"/>
  <c r="AC69" i="16" s="1"/>
  <c r="AC106" i="15"/>
  <c r="AC110" i="15"/>
  <c r="AC105" i="15"/>
  <c r="AC108" i="15"/>
  <c r="AC107" i="15"/>
  <c r="AC100" i="15"/>
  <c r="AC116" i="15" s="1"/>
  <c r="AC104" i="15"/>
  <c r="AC111" i="15"/>
  <c r="AC102" i="15"/>
  <c r="AC109" i="15"/>
  <c r="AC103" i="15"/>
  <c r="AC101" i="15"/>
  <c r="AC117" i="15" s="1"/>
  <c r="AC64" i="15"/>
  <c r="AC20" i="16" s="1"/>
  <c r="AC5" i="13"/>
  <c r="AC5" i="15"/>
  <c r="AD7" i="13"/>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4" i="18" l="1"/>
  <c r="AD4" i="19"/>
  <c r="AD9" i="18"/>
  <c r="AD9" i="19"/>
  <c r="AE6" i="18"/>
  <c r="AE6" i="19"/>
  <c r="AD10" i="18"/>
  <c r="AD10" i="19"/>
  <c r="AC41" i="17"/>
  <c r="AA84" i="17"/>
  <c r="AD4" i="16"/>
  <c r="AD4" i="17"/>
  <c r="AD9" i="16"/>
  <c r="AD9" i="17"/>
  <c r="AC189" i="16"/>
  <c r="AC89" i="13"/>
  <c r="AC90" i="13" s="1"/>
  <c r="AA236" i="16"/>
  <c r="AA237" i="16" s="1"/>
  <c r="AA240" i="16" s="1"/>
  <c r="AA242" i="16" s="1"/>
  <c r="AA244" i="16" s="1"/>
  <c r="AC188" i="16"/>
  <c r="AE6" i="16"/>
  <c r="AE6" i="17"/>
  <c r="AD10" i="16"/>
  <c r="AD10" i="17"/>
  <c r="AC234" i="16"/>
  <c r="AD418" i="15"/>
  <c r="AC92" i="13"/>
  <c r="AA377" i="16"/>
  <c r="AA391" i="16" s="1"/>
  <c r="AB93" i="13"/>
  <c r="AB95" i="13" s="1"/>
  <c r="AA80" i="13"/>
  <c r="AA81" i="13"/>
  <c r="AA44" i="13"/>
  <c r="AC92" i="16"/>
  <c r="AC65" i="17" s="1"/>
  <c r="AD300" i="16"/>
  <c r="AD319" i="16"/>
  <c r="AD338" i="16"/>
  <c r="AD357" i="16"/>
  <c r="AC308" i="16"/>
  <c r="AC370" i="16"/>
  <c r="AC303" i="16"/>
  <c r="AD326" i="16"/>
  <c r="AD345" i="16"/>
  <c r="AC372" i="16"/>
  <c r="AC341" i="16"/>
  <c r="AC346" i="16"/>
  <c r="AC347" i="16" s="1"/>
  <c r="AD364" i="16"/>
  <c r="X149" i="16"/>
  <c r="X150" i="16" s="1"/>
  <c r="X155" i="16" s="1"/>
  <c r="X156" i="16" s="1"/>
  <c r="Y153" i="16" s="1"/>
  <c r="AC371" i="16"/>
  <c r="AC327" i="16"/>
  <c r="AC328" i="16" s="1"/>
  <c r="AC322" i="16"/>
  <c r="AD97" i="16"/>
  <c r="AD105" i="16" s="1"/>
  <c r="AD108" i="16" s="1"/>
  <c r="AC365" i="16"/>
  <c r="AC366" i="16" s="1"/>
  <c r="AC373" i="16"/>
  <c r="AC360" i="16"/>
  <c r="AD419" i="15"/>
  <c r="AD423" i="15"/>
  <c r="AD427" i="15"/>
  <c r="AD426" i="15"/>
  <c r="AD417" i="15"/>
  <c r="AD420" i="15"/>
  <c r="AD425" i="15"/>
  <c r="AD422" i="15"/>
  <c r="AD416" i="15"/>
  <c r="AC351" i="15"/>
  <c r="AC100" i="16" s="1"/>
  <c r="AC102" i="16" s="1"/>
  <c r="AC107" i="16" s="1"/>
  <c r="AD421" i="15"/>
  <c r="AD424" i="15"/>
  <c r="AA54" i="13"/>
  <c r="AA24" i="13"/>
  <c r="AC22" i="13"/>
  <c r="AC19" i="13"/>
  <c r="AB20" i="13"/>
  <c r="AB21" i="13" s="1"/>
  <c r="AC373" i="15"/>
  <c r="AC389" i="15" s="1"/>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51" i="16"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65" i="16" s="1"/>
  <c r="AC66" i="16" s="1"/>
  <c r="AC70" i="16" s="1"/>
  <c r="AC71" i="16"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5" i="18" l="1"/>
  <c r="AD5" i="19"/>
  <c r="AE7" i="18"/>
  <c r="AE7" i="19"/>
  <c r="AA82" i="13"/>
  <c r="AA86" i="17"/>
  <c r="AC39" i="17"/>
  <c r="AA83" i="17"/>
  <c r="AE7" i="16"/>
  <c r="AE7" i="17"/>
  <c r="AB41" i="16"/>
  <c r="AB43" i="16" s="1"/>
  <c r="AB178" i="16"/>
  <c r="AB180" i="16" s="1"/>
  <c r="AB46" i="13" s="1"/>
  <c r="AB166" i="16"/>
  <c r="AB168" i="16" s="1"/>
  <c r="AB45" i="13" s="1"/>
  <c r="AA382" i="16"/>
  <c r="AA383" i="16" s="1"/>
  <c r="AA58" i="13" s="1"/>
  <c r="AC35" i="13"/>
  <c r="AC190" i="16"/>
  <c r="AC191" i="16" s="1"/>
  <c r="AC84" i="13"/>
  <c r="AC26" i="13"/>
  <c r="AD5" i="16"/>
  <c r="AD5" i="17"/>
  <c r="AA55" i="13"/>
  <c r="AD36" i="13"/>
  <c r="AA79" i="13"/>
  <c r="AC374" i="16"/>
  <c r="Y149" i="16"/>
  <c r="Y150" i="16" s="1"/>
  <c r="Y155" i="16" s="1"/>
  <c r="Y156" i="16" s="1"/>
  <c r="Z153" i="16" s="1"/>
  <c r="AC388" i="16"/>
  <c r="AD344" i="16"/>
  <c r="AD359" i="16"/>
  <c r="AD91" i="16" s="1"/>
  <c r="AD358" i="16"/>
  <c r="AC387" i="16"/>
  <c r="AD325" i="16"/>
  <c r="AD339" i="16"/>
  <c r="AD340" i="16"/>
  <c r="AD90" i="16" s="1"/>
  <c r="AD320" i="16"/>
  <c r="AD321" i="16"/>
  <c r="AD89" i="16" s="1"/>
  <c r="AD363" i="16"/>
  <c r="AC389" i="16"/>
  <c r="AB154" i="16"/>
  <c r="AB146" i="16"/>
  <c r="AB148" i="16" s="1"/>
  <c r="AB133" i="16"/>
  <c r="AB135" i="16" s="1"/>
  <c r="AB137" i="16" s="1"/>
  <c r="AD381" i="16"/>
  <c r="AD301" i="16"/>
  <c r="AD302" i="16"/>
  <c r="AD88" i="16" s="1"/>
  <c r="AC28" i="13"/>
  <c r="AD428" i="15"/>
  <c r="AD185" i="16" s="1"/>
  <c r="AB47" i="13"/>
  <c r="AD322" i="15"/>
  <c r="AD336" i="15" s="1"/>
  <c r="AD352" i="15" s="1"/>
  <c r="AD326" i="15"/>
  <c r="AC380" i="15"/>
  <c r="AC396" i="15" s="1"/>
  <c r="AC379" i="15"/>
  <c r="AC395" i="15" s="1"/>
  <c r="AD321" i="15"/>
  <c r="AD335" i="15" s="1"/>
  <c r="AD101" i="16"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C24" i="16" s="1"/>
  <c r="AD162" i="15"/>
  <c r="AD28" i="16" s="1"/>
  <c r="AD95" i="15"/>
  <c r="AD171" i="15" s="1"/>
  <c r="AE52" i="15"/>
  <c r="AE132" i="15" s="1"/>
  <c r="AE150" i="15" s="1"/>
  <c r="AD47" i="15"/>
  <c r="AD166" i="15" s="1"/>
  <c r="AD168" i="15" s="1"/>
  <c r="AD60" i="16" s="1"/>
  <c r="AD61" i="16" s="1"/>
  <c r="AD69" i="16" s="1"/>
  <c r="AD101" i="15"/>
  <c r="AD117" i="15" s="1"/>
  <c r="AD111" i="15"/>
  <c r="AD104" i="15"/>
  <c r="AD106" i="15"/>
  <c r="AD107" i="15"/>
  <c r="AD102" i="15"/>
  <c r="AD105" i="15"/>
  <c r="AD108" i="15"/>
  <c r="AD109" i="15"/>
  <c r="AD100" i="15"/>
  <c r="AD116" i="15" s="1"/>
  <c r="AD103" i="15"/>
  <c r="AD110" i="15"/>
  <c r="AD64" i="15"/>
  <c r="AD20" i="16" s="1"/>
  <c r="AD5" i="13"/>
  <c r="AD5" i="15"/>
  <c r="AE7" i="13"/>
  <c r="AE326" i="16"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E9" i="18" l="1"/>
  <c r="AE9" i="19"/>
  <c r="AE4" i="18"/>
  <c r="AE4" i="19"/>
  <c r="AF6" i="18"/>
  <c r="AF6" i="19"/>
  <c r="AE10" i="18"/>
  <c r="AE10" i="19"/>
  <c r="AB84" i="17"/>
  <c r="AB85" i="17"/>
  <c r="AD41" i="17"/>
  <c r="AB380" i="16"/>
  <c r="AD188" i="16"/>
  <c r="AE10" i="16"/>
  <c r="AE10" i="17"/>
  <c r="AD234" i="16"/>
  <c r="AC41" i="16"/>
  <c r="AC43" i="16" s="1"/>
  <c r="AC178" i="16"/>
  <c r="AC180" i="16" s="1"/>
  <c r="AC166" i="16"/>
  <c r="AC168" i="16" s="1"/>
  <c r="AB236" i="16"/>
  <c r="AB237" i="16" s="1"/>
  <c r="AB240" i="16" s="1"/>
  <c r="AB242" i="16" s="1"/>
  <c r="AB244" i="16" s="1"/>
  <c r="AE9" i="16"/>
  <c r="AE9" i="17"/>
  <c r="AF6" i="16"/>
  <c r="AF6" i="17"/>
  <c r="AE4" i="16"/>
  <c r="AE4" i="17"/>
  <c r="AD189" i="16"/>
  <c r="AD89" i="13"/>
  <c r="AD90" i="13" s="1"/>
  <c r="AB377" i="16"/>
  <c r="AC93" i="13"/>
  <c r="AC95" i="13" s="1"/>
  <c r="AD92" i="13"/>
  <c r="AB81" i="13"/>
  <c r="AB80" i="13"/>
  <c r="AB44" i="13"/>
  <c r="AE97" i="16"/>
  <c r="AE105" i="16" s="1"/>
  <c r="AE108" i="16" s="1"/>
  <c r="AD371" i="16"/>
  <c r="AD322" i="16"/>
  <c r="AD327" i="16"/>
  <c r="AD328" i="16" s="1"/>
  <c r="AE345" i="16"/>
  <c r="AD372" i="16"/>
  <c r="AD341" i="16"/>
  <c r="AD346" i="16"/>
  <c r="AD347" i="16" s="1"/>
  <c r="AD92" i="16"/>
  <c r="AD65" i="17" s="1"/>
  <c r="Z149" i="16"/>
  <c r="Z150" i="16" s="1"/>
  <c r="Z155" i="16" s="1"/>
  <c r="Z156" i="16" s="1"/>
  <c r="AA153" i="16" s="1"/>
  <c r="AD373" i="16"/>
  <c r="AD360" i="16"/>
  <c r="AD365" i="16"/>
  <c r="AD366" i="16" s="1"/>
  <c r="AE357" i="16"/>
  <c r="AE338" i="16"/>
  <c r="AE300" i="16"/>
  <c r="AE319" i="16"/>
  <c r="AD370" i="16"/>
  <c r="AD303" i="16"/>
  <c r="AD308" i="16"/>
  <c r="AE364" i="16"/>
  <c r="AE422" i="15"/>
  <c r="AE416" i="15"/>
  <c r="AE420" i="15"/>
  <c r="AE424" i="15"/>
  <c r="AE427" i="15"/>
  <c r="AE419" i="15"/>
  <c r="AE418" i="15"/>
  <c r="AE426" i="15"/>
  <c r="AE423" i="15"/>
  <c r="AE417" i="15"/>
  <c r="AE421" i="15"/>
  <c r="AE425" i="15"/>
  <c r="AB55" i="13"/>
  <c r="AB24" i="13"/>
  <c r="AB54" i="13"/>
  <c r="AD22" i="13"/>
  <c r="AC48" i="13"/>
  <c r="AC47" i="13"/>
  <c r="AC46" i="13"/>
  <c r="AC45" i="13"/>
  <c r="AD19" i="13"/>
  <c r="AC20" i="13"/>
  <c r="AC21" i="13" s="1"/>
  <c r="AD351" i="15"/>
  <c r="AD100" i="16" s="1"/>
  <c r="AD102" i="16" s="1"/>
  <c r="AD107" i="16" s="1"/>
  <c r="AD375" i="15"/>
  <c r="AD391" i="15" s="1"/>
  <c r="AD371" i="15"/>
  <c r="AD387"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51" i="16" s="1"/>
  <c r="AE297" i="15"/>
  <c r="AE291" i="15"/>
  <c r="AE293" i="15"/>
  <c r="AD176" i="15"/>
  <c r="AD173" i="15"/>
  <c r="AD65" i="16" s="1"/>
  <c r="AD66" i="16" s="1"/>
  <c r="AD70" i="16" s="1"/>
  <c r="AD71" i="16"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5" i="18" l="1"/>
  <c r="AE5" i="19"/>
  <c r="AF7" i="18"/>
  <c r="AF7" i="19"/>
  <c r="AD39" i="17"/>
  <c r="AC85" i="17"/>
  <c r="AB82" i="13"/>
  <c r="AB86" i="17"/>
  <c r="AB83" i="17"/>
  <c r="AD373" i="15"/>
  <c r="AD389" i="15" s="1"/>
  <c r="AC84" i="17"/>
  <c r="AE5" i="16"/>
  <c r="AE5" i="17"/>
  <c r="AB391" i="16"/>
  <c r="AD35" i="13"/>
  <c r="AC236" i="16"/>
  <c r="AC237" i="16" s="1"/>
  <c r="AC240" i="16" s="1"/>
  <c r="AC242" i="16" s="1"/>
  <c r="AC244" i="16" s="1"/>
  <c r="AC54" i="13" s="1"/>
  <c r="AF7" i="16"/>
  <c r="AF7" i="17"/>
  <c r="AD190" i="16"/>
  <c r="AD191" i="16" s="1"/>
  <c r="AD84" i="13"/>
  <c r="AD26" i="13"/>
  <c r="AB382" i="16"/>
  <c r="AB383" i="16" s="1"/>
  <c r="AC380" i="16" s="1"/>
  <c r="AE36" i="13"/>
  <c r="AB79" i="13"/>
  <c r="AC80" i="13"/>
  <c r="AC81" i="13"/>
  <c r="AD374" i="16"/>
  <c r="AE381" i="16"/>
  <c r="AE363" i="16"/>
  <c r="AD389" i="16"/>
  <c r="AE321" i="16"/>
  <c r="AE89" i="16" s="1"/>
  <c r="AE320" i="16"/>
  <c r="AA149" i="16"/>
  <c r="AA150" i="16" s="1"/>
  <c r="AA155" i="16" s="1"/>
  <c r="AA156" i="16" s="1"/>
  <c r="AB153" i="16" s="1"/>
  <c r="AE302" i="16"/>
  <c r="AE88" i="16" s="1"/>
  <c r="AE301" i="16"/>
  <c r="AD388" i="16"/>
  <c r="AE344" i="16"/>
  <c r="AE359" i="16"/>
  <c r="AE91" i="16" s="1"/>
  <c r="AE358" i="16"/>
  <c r="AD387" i="16"/>
  <c r="AE325" i="16"/>
  <c r="AC154" i="16"/>
  <c r="AC146" i="16"/>
  <c r="AC148" i="16" s="1"/>
  <c r="AC133" i="16"/>
  <c r="AC135" i="16" s="1"/>
  <c r="AC137" i="16" s="1"/>
  <c r="AE340" i="16"/>
  <c r="AE90" i="16" s="1"/>
  <c r="AE339" i="16"/>
  <c r="AE428" i="15"/>
  <c r="AE185" i="16" s="1"/>
  <c r="AD28" i="13"/>
  <c r="AC24" i="13"/>
  <c r="AE319" i="15"/>
  <c r="AE333" i="15" s="1"/>
  <c r="AE349" i="15" s="1"/>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101" i="16" s="1"/>
  <c r="AE327" i="15"/>
  <c r="AE341" i="15" s="1"/>
  <c r="AE357" i="15" s="1"/>
  <c r="AE338" i="15"/>
  <c r="AE334" i="15"/>
  <c r="AE350" i="15" s="1"/>
  <c r="AE323" i="15"/>
  <c r="AE337" i="15" s="1"/>
  <c r="AE353" i="15" s="1"/>
  <c r="AE328" i="15"/>
  <c r="AE342" i="15" s="1"/>
  <c r="AE325" i="15"/>
  <c r="AE339" i="15" s="1"/>
  <c r="AD128" i="15"/>
  <c r="AD24" i="16" s="1"/>
  <c r="AD177" i="15"/>
  <c r="AD178" i="15" s="1"/>
  <c r="AE95" i="15"/>
  <c r="AE171" i="15" s="1"/>
  <c r="AF52" i="15"/>
  <c r="AF132" i="15" s="1"/>
  <c r="AF150" i="15" s="1"/>
  <c r="AE47" i="15"/>
  <c r="AE166" i="15" s="1"/>
  <c r="AE168" i="15" s="1"/>
  <c r="AE60" i="16" s="1"/>
  <c r="AE61" i="16" s="1"/>
  <c r="AE69" i="16" s="1"/>
  <c r="AF61" i="15"/>
  <c r="AF141" i="15" s="1"/>
  <c r="AF159" i="15" s="1"/>
  <c r="AE141" i="15"/>
  <c r="AE159" i="15" s="1"/>
  <c r="AE162" i="15" s="1"/>
  <c r="AE28" i="16" s="1"/>
  <c r="AE102" i="15"/>
  <c r="AE104" i="15"/>
  <c r="AE107" i="15"/>
  <c r="AE105" i="15"/>
  <c r="AE108" i="15"/>
  <c r="AE109" i="15"/>
  <c r="AE110" i="15"/>
  <c r="AE101" i="15"/>
  <c r="AE117" i="15" s="1"/>
  <c r="AE106" i="15"/>
  <c r="AE111" i="15"/>
  <c r="AE100" i="15"/>
  <c r="AE116" i="15" s="1"/>
  <c r="AE103" i="15"/>
  <c r="AF60" i="15"/>
  <c r="AF140" i="15" s="1"/>
  <c r="AF158" i="15" s="1"/>
  <c r="AE64" i="15"/>
  <c r="AE20" i="16" s="1"/>
  <c r="AF7" i="13"/>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G6" i="18" l="1"/>
  <c r="AG6" i="19"/>
  <c r="AF9" i="18"/>
  <c r="AF9" i="19"/>
  <c r="AF4" i="18"/>
  <c r="AF4" i="19"/>
  <c r="AF10" i="18"/>
  <c r="AF10" i="19"/>
  <c r="AC82" i="13"/>
  <c r="AC86" i="17"/>
  <c r="AE41" i="17"/>
  <c r="AF421" i="15"/>
  <c r="AB58" i="13"/>
  <c r="AE234" i="16"/>
  <c r="AF10" i="16"/>
  <c r="AF10" i="17"/>
  <c r="AG6" i="16"/>
  <c r="AG6" i="17"/>
  <c r="AF9" i="16"/>
  <c r="AF9" i="17"/>
  <c r="AE189" i="16"/>
  <c r="AE89" i="13"/>
  <c r="AE90" i="13" s="1"/>
  <c r="AF4" i="16"/>
  <c r="AF4" i="17"/>
  <c r="AD178" i="16"/>
  <c r="AD180" i="16" s="1"/>
  <c r="AD166" i="16"/>
  <c r="AD168" i="16" s="1"/>
  <c r="AD41" i="16"/>
  <c r="AD43" i="16" s="1"/>
  <c r="AE188" i="16"/>
  <c r="AC377" i="16"/>
  <c r="AC391" i="16" s="1"/>
  <c r="AD93" i="13"/>
  <c r="AD95" i="13" s="1"/>
  <c r="AE92" i="13"/>
  <c r="AC44" i="13"/>
  <c r="AB149" i="16"/>
  <c r="AB150" i="16" s="1"/>
  <c r="AB155" i="16" s="1"/>
  <c r="AB156" i="16" s="1"/>
  <c r="AC153" i="16" s="1"/>
  <c r="AE365" i="16"/>
  <c r="AE366" i="16" s="1"/>
  <c r="AE373" i="16"/>
  <c r="AE360" i="16"/>
  <c r="AE372" i="16"/>
  <c r="AE341" i="16"/>
  <c r="AE346" i="16"/>
  <c r="AE347" i="16" s="1"/>
  <c r="AE92" i="16"/>
  <c r="AE65" i="17" s="1"/>
  <c r="AF357" i="16"/>
  <c r="AF338" i="16"/>
  <c r="AF319" i="16"/>
  <c r="AF300" i="16"/>
  <c r="AF326" i="16"/>
  <c r="AF345" i="16"/>
  <c r="AE371" i="16"/>
  <c r="AE322" i="16"/>
  <c r="AE327" i="16"/>
  <c r="AE328" i="16" s="1"/>
  <c r="AE370" i="16"/>
  <c r="AE303" i="16"/>
  <c r="AE308" i="16"/>
  <c r="AF97" i="16"/>
  <c r="AF105" i="16" s="1"/>
  <c r="AF108" i="16" s="1"/>
  <c r="AF364" i="16"/>
  <c r="AF423" i="15"/>
  <c r="AF417" i="15"/>
  <c r="AF422" i="15"/>
  <c r="AF425" i="15"/>
  <c r="AF420" i="15"/>
  <c r="AF419" i="15"/>
  <c r="AF427" i="15"/>
  <c r="AF416" i="15"/>
  <c r="AF418" i="15"/>
  <c r="AF424" i="15"/>
  <c r="AF426" i="15"/>
  <c r="AC55" i="13"/>
  <c r="AD48" i="13"/>
  <c r="AE22" i="13"/>
  <c r="AD47" i="13"/>
  <c r="AD45" i="13"/>
  <c r="AD46" i="13"/>
  <c r="AE19" i="13"/>
  <c r="AD20" i="13"/>
  <c r="AD21" i="13" s="1"/>
  <c r="AE351" i="15"/>
  <c r="AE100" i="16" s="1"/>
  <c r="AE102" i="16" s="1"/>
  <c r="AE107" i="16"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51" i="16" s="1"/>
  <c r="AF289" i="15"/>
  <c r="AF306" i="15"/>
  <c r="AF294" i="15"/>
  <c r="AF308" i="15"/>
  <c r="AF313" i="15"/>
  <c r="AF303" i="15"/>
  <c r="AF298" i="15"/>
  <c r="AF300" i="15"/>
  <c r="AF311" i="15"/>
  <c r="AF325" i="15" s="1"/>
  <c r="AF290" i="15"/>
  <c r="AF292" i="15"/>
  <c r="AF295" i="15"/>
  <c r="AF314" i="15"/>
  <c r="AF307" i="15"/>
  <c r="AF305" i="15"/>
  <c r="AF310" i="15"/>
  <c r="AF296" i="15"/>
  <c r="AF293" i="15"/>
  <c r="AE176" i="15"/>
  <c r="AE173" i="15"/>
  <c r="AE65" i="16" s="1"/>
  <c r="AE66" i="16" s="1"/>
  <c r="AE70" i="16" s="1"/>
  <c r="AE71" i="16" s="1"/>
  <c r="AF162" i="15"/>
  <c r="AF28" i="16"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20" i="16" s="1"/>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5" i="18" l="1"/>
  <c r="AF5" i="19"/>
  <c r="AG7" i="18"/>
  <c r="AG7" i="19"/>
  <c r="AE39" i="17"/>
  <c r="AC83" i="17"/>
  <c r="AD85" i="17"/>
  <c r="AD84" i="17"/>
  <c r="AD236" i="16"/>
  <c r="AD237" i="16" s="1"/>
  <c r="AD240" i="16" s="1"/>
  <c r="AD242" i="16" s="1"/>
  <c r="AD244" i="16" s="1"/>
  <c r="AF5" i="16"/>
  <c r="AF5" i="17"/>
  <c r="AE190" i="16"/>
  <c r="AE191" i="16" s="1"/>
  <c r="AE84" i="13"/>
  <c r="AE26" i="13"/>
  <c r="AC382" i="16"/>
  <c r="AC383" i="16" s="1"/>
  <c r="AC58" i="13" s="1"/>
  <c r="AE35" i="13"/>
  <c r="AG7" i="16"/>
  <c r="AG7" i="17"/>
  <c r="AF234" i="16"/>
  <c r="AF36" i="13"/>
  <c r="AC79" i="13"/>
  <c r="AD81" i="13"/>
  <c r="AD80" i="13"/>
  <c r="AE388" i="16"/>
  <c r="AF344" i="16"/>
  <c r="AC149" i="16"/>
  <c r="AC150" i="16" s="1"/>
  <c r="AC155" i="16" s="1"/>
  <c r="AC156" i="16" s="1"/>
  <c r="AD153" i="16" s="1"/>
  <c r="AE374" i="16"/>
  <c r="AF381" i="16"/>
  <c r="AF302" i="16"/>
  <c r="AF88" i="16" s="1"/>
  <c r="AF301" i="16"/>
  <c r="AF363" i="16"/>
  <c r="AE389" i="16"/>
  <c r="AF321" i="16"/>
  <c r="AF89" i="16" s="1"/>
  <c r="AF320" i="16"/>
  <c r="AF340" i="16"/>
  <c r="AF90" i="16" s="1"/>
  <c r="AF339" i="16"/>
  <c r="AF359" i="16"/>
  <c r="AF91" i="16" s="1"/>
  <c r="AF358" i="16"/>
  <c r="AE387" i="16"/>
  <c r="AF325" i="16"/>
  <c r="AD146" i="16"/>
  <c r="AD148" i="16" s="1"/>
  <c r="AD154" i="16"/>
  <c r="AD133" i="16"/>
  <c r="AD135" i="16" s="1"/>
  <c r="AD137" i="16" s="1"/>
  <c r="AE28" i="13"/>
  <c r="AF428" i="15"/>
  <c r="AF185" i="16" s="1"/>
  <c r="AF326" i="15"/>
  <c r="AF340" i="15" s="1"/>
  <c r="AF22" i="13"/>
  <c r="AD54" i="13"/>
  <c r="AD24" i="13"/>
  <c r="AF317" i="15"/>
  <c r="AF331" i="15" s="1"/>
  <c r="AF347" i="15" s="1"/>
  <c r="AF19" i="13"/>
  <c r="AE373" i="15"/>
  <c r="AE389" i="15" s="1"/>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101" i="16" s="1"/>
  <c r="AF328" i="15"/>
  <c r="AF342" i="15" s="1"/>
  <c r="AF358" i="15" s="1"/>
  <c r="AF320" i="15"/>
  <c r="AF334" i="15" s="1"/>
  <c r="AF350" i="15" s="1"/>
  <c r="AF324" i="15"/>
  <c r="AF338" i="15" s="1"/>
  <c r="AF354" i="15" s="1"/>
  <c r="AF318" i="15"/>
  <c r="AF332" i="15" s="1"/>
  <c r="AF348" i="15" s="1"/>
  <c r="AF339" i="15"/>
  <c r="AE177" i="15"/>
  <c r="AE178" i="15" s="1"/>
  <c r="AE128" i="15"/>
  <c r="AE24" i="16" s="1"/>
  <c r="AF95" i="15"/>
  <c r="AF171" i="15" s="1"/>
  <c r="AG52" i="15"/>
  <c r="AG132" i="15" s="1"/>
  <c r="AG150" i="15" s="1"/>
  <c r="AG162" i="15" s="1"/>
  <c r="AG28" i="16" s="1"/>
  <c r="AF47" i="15"/>
  <c r="AF166" i="15" s="1"/>
  <c r="AF168" i="15" s="1"/>
  <c r="AF60" i="16" s="1"/>
  <c r="AF61" i="16" s="1"/>
  <c r="AF69" i="16" s="1"/>
  <c r="AE144" i="15"/>
  <c r="AF103" i="15"/>
  <c r="AF100" i="15"/>
  <c r="AF116" i="15" s="1"/>
  <c r="AF109" i="15"/>
  <c r="AF111" i="15"/>
  <c r="AF105" i="15"/>
  <c r="AF107" i="15"/>
  <c r="AF106" i="15"/>
  <c r="AF110" i="15"/>
  <c r="AF101" i="15"/>
  <c r="AF117" i="15" s="1"/>
  <c r="AF102" i="15"/>
  <c r="AF108" i="15"/>
  <c r="AF104" i="15"/>
  <c r="AF5" i="13"/>
  <c r="AF5" i="15"/>
  <c r="AG7" i="13"/>
  <c r="AG364" i="16"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G10" i="18" l="1"/>
  <c r="AG10" i="19"/>
  <c r="AG9" i="18"/>
  <c r="AG9" i="19"/>
  <c r="AG4" i="18"/>
  <c r="AG4" i="19"/>
  <c r="AH6" i="18"/>
  <c r="AH6" i="19"/>
  <c r="AF41" i="17"/>
  <c r="AD82" i="13"/>
  <c r="AD86" i="17"/>
  <c r="AH6" i="16"/>
  <c r="AH6" i="17"/>
  <c r="AG234" i="16"/>
  <c r="AG10" i="16"/>
  <c r="AG10" i="17"/>
  <c r="AG9" i="16"/>
  <c r="AG9" i="17"/>
  <c r="AE178" i="16"/>
  <c r="AE180" i="16" s="1"/>
  <c r="AE46" i="13" s="1"/>
  <c r="AE166" i="16"/>
  <c r="AE168" i="16" s="1"/>
  <c r="AE45" i="13" s="1"/>
  <c r="AE41" i="16"/>
  <c r="AE43" i="16" s="1"/>
  <c r="AF188" i="16"/>
  <c r="AD380" i="16"/>
  <c r="AG4" i="16"/>
  <c r="AG4" i="17"/>
  <c r="AF189" i="16"/>
  <c r="AF89" i="13"/>
  <c r="AF90" i="13" s="1"/>
  <c r="AG419" i="15"/>
  <c r="AF92" i="13"/>
  <c r="AD377" i="16"/>
  <c r="AD55" i="13" s="1"/>
  <c r="AE93" i="13"/>
  <c r="AE95" i="13" s="1"/>
  <c r="AD44" i="13"/>
  <c r="AG97" i="16"/>
  <c r="AG105" i="16" s="1"/>
  <c r="AG108" i="16" s="1"/>
  <c r="AG345" i="16"/>
  <c r="AD149" i="16"/>
  <c r="AD150" i="16" s="1"/>
  <c r="AD155" i="16" s="1"/>
  <c r="AD156" i="16" s="1"/>
  <c r="AE153" i="16" s="1"/>
  <c r="AF370" i="16"/>
  <c r="AF303" i="16"/>
  <c r="AF308" i="16"/>
  <c r="AG326" i="16"/>
  <c r="AF92" i="16"/>
  <c r="AF65" i="17" s="1"/>
  <c r="AF373" i="16"/>
  <c r="AF360" i="16"/>
  <c r="AF365" i="16"/>
  <c r="AF366" i="16" s="1"/>
  <c r="AF371" i="16"/>
  <c r="AF327" i="16"/>
  <c r="AF328" i="16" s="1"/>
  <c r="AF322" i="16"/>
  <c r="AG357" i="16"/>
  <c r="AG338" i="16"/>
  <c r="AG300" i="16"/>
  <c r="AG319" i="16"/>
  <c r="AF372" i="16"/>
  <c r="AF341" i="16"/>
  <c r="AF346" i="16"/>
  <c r="AF347" i="16" s="1"/>
  <c r="AG421" i="15"/>
  <c r="AG420" i="15"/>
  <c r="AG417" i="15"/>
  <c r="AG427" i="15"/>
  <c r="AG425" i="15"/>
  <c r="AG423" i="15"/>
  <c r="AG416" i="15"/>
  <c r="AG418" i="15"/>
  <c r="AG424" i="15"/>
  <c r="AG426" i="15"/>
  <c r="AG422" i="15"/>
  <c r="AE48" i="13"/>
  <c r="AG22" i="13"/>
  <c r="AE47" i="13"/>
  <c r="AE20" i="13"/>
  <c r="AE21" i="13" s="1"/>
  <c r="AE397" i="15"/>
  <c r="AE55" i="16" s="1"/>
  <c r="AF351" i="15"/>
  <c r="AF100" i="16" s="1"/>
  <c r="AF102" i="16" s="1"/>
  <c r="AF107" i="16"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51" i="16" s="1"/>
  <c r="AG299" i="15"/>
  <c r="AG313" i="15"/>
  <c r="AG311" i="15"/>
  <c r="AG291" i="15"/>
  <c r="AG294" i="15"/>
  <c r="AG289" i="15"/>
  <c r="AG308" i="15"/>
  <c r="AG305" i="15"/>
  <c r="AG64" i="15"/>
  <c r="AG20" i="16" s="1"/>
  <c r="AF176" i="15"/>
  <c r="AF173" i="15"/>
  <c r="AF65" i="16" s="1"/>
  <c r="AF66" i="16" s="1"/>
  <c r="AF70" i="16" s="1"/>
  <c r="AF71" i="16"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I74" i="3" s="1"/>
  <c r="AI77" i="3" s="1"/>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H76" i="3"/>
  <c r="AH47" i="3"/>
  <c r="AG5" i="18" l="1"/>
  <c r="AG5" i="19"/>
  <c r="AH7" i="18"/>
  <c r="AH7" i="19"/>
  <c r="AE84" i="17"/>
  <c r="AE85" i="17"/>
  <c r="AD83" i="17"/>
  <c r="AF39" i="17"/>
  <c r="AG5" i="16"/>
  <c r="AG5" i="17"/>
  <c r="AF190" i="16"/>
  <c r="AF191" i="16" s="1"/>
  <c r="AF84" i="13"/>
  <c r="AF26" i="13"/>
  <c r="AE236" i="16"/>
  <c r="AE237" i="16" s="1"/>
  <c r="AE240" i="16" s="1"/>
  <c r="AE242" i="16" s="1"/>
  <c r="AE244" i="16" s="1"/>
  <c r="AE54" i="13" s="1"/>
  <c r="AH7" i="16"/>
  <c r="AH7" i="17"/>
  <c r="AF35" i="13"/>
  <c r="AD382" i="16"/>
  <c r="AD383" i="16" s="1"/>
  <c r="AE380" i="16" s="1"/>
  <c r="AD391" i="16"/>
  <c r="AG36" i="13"/>
  <c r="AE80" i="13"/>
  <c r="AE81" i="13"/>
  <c r="AD79" i="13"/>
  <c r="AG381" i="16"/>
  <c r="AE149" i="16"/>
  <c r="AG363" i="16"/>
  <c r="AF389" i="16"/>
  <c r="AG325" i="16"/>
  <c r="AF387" i="16"/>
  <c r="AG321" i="16"/>
  <c r="AG89" i="16" s="1"/>
  <c r="AG320" i="16"/>
  <c r="AE146" i="16"/>
  <c r="AE148" i="16" s="1"/>
  <c r="AE154" i="16"/>
  <c r="AE133" i="16"/>
  <c r="AE135" i="16" s="1"/>
  <c r="AE137" i="16" s="1"/>
  <c r="AG302" i="16"/>
  <c r="AG88" i="16" s="1"/>
  <c r="AG301" i="16"/>
  <c r="AG340" i="16"/>
  <c r="AG90" i="16" s="1"/>
  <c r="AG339" i="16"/>
  <c r="AG359" i="16"/>
  <c r="AG91" i="16" s="1"/>
  <c r="AG358" i="16"/>
  <c r="AF374" i="16"/>
  <c r="AF388" i="16"/>
  <c r="AG344" i="16"/>
  <c r="AE27" i="13"/>
  <c r="AG428" i="15"/>
  <c r="AG185" i="16" s="1"/>
  <c r="AF28" i="13"/>
  <c r="AD58" i="13"/>
  <c r="AE24" i="13"/>
  <c r="AF373" i="15"/>
  <c r="AF389" i="15" s="1"/>
  <c r="AG19" i="13"/>
  <c r="AG318" i="15"/>
  <c r="AG332" i="15" s="1"/>
  <c r="AG348" i="15" s="1"/>
  <c r="AG370" i="15" s="1"/>
  <c r="AG386" i="15" s="1"/>
  <c r="AG326" i="15"/>
  <c r="AG340" i="15" s="1"/>
  <c r="AG323" i="15"/>
  <c r="AG337" i="15" s="1"/>
  <c r="AG353" i="15" s="1"/>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G101" i="16" s="1"/>
  <c r="AF177" i="15"/>
  <c r="AF178" i="15" s="1"/>
  <c r="AF128" i="15"/>
  <c r="AF24" i="16" s="1"/>
  <c r="AG95" i="15"/>
  <c r="AG171" i="15" s="1"/>
  <c r="AH52" i="15"/>
  <c r="AH132" i="15" s="1"/>
  <c r="AH150" i="15" s="1"/>
  <c r="AH162" i="15" s="1"/>
  <c r="AH28" i="16" s="1"/>
  <c r="AG47" i="15"/>
  <c r="AG166" i="15" s="1"/>
  <c r="AG168" i="15" s="1"/>
  <c r="AG60" i="16" s="1"/>
  <c r="AG61" i="16" s="1"/>
  <c r="AG69" i="16" s="1"/>
  <c r="AG102" i="15"/>
  <c r="AG104" i="15"/>
  <c r="AG108" i="15"/>
  <c r="AG100" i="15"/>
  <c r="AG116" i="15" s="1"/>
  <c r="AG101" i="15"/>
  <c r="AG117" i="15" s="1"/>
  <c r="AG106" i="15"/>
  <c r="AG107" i="15"/>
  <c r="AG103" i="15"/>
  <c r="AG109" i="15"/>
  <c r="AG105" i="15"/>
  <c r="AG110" i="15"/>
  <c r="AG111" i="15"/>
  <c r="AH7" i="13"/>
  <c r="AH345" i="16"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9" i="18" l="1"/>
  <c r="AH9" i="19"/>
  <c r="AH4" i="18"/>
  <c r="AH4" i="19"/>
  <c r="AH10" i="18"/>
  <c r="AH10" i="19"/>
  <c r="AI6" i="18"/>
  <c r="AI6" i="19"/>
  <c r="AE82" i="13"/>
  <c r="AE86" i="17"/>
  <c r="AG41" i="17"/>
  <c r="AH234" i="16"/>
  <c r="AG189" i="16"/>
  <c r="AG89" i="13"/>
  <c r="AG90" i="13" s="1"/>
  <c r="AH4" i="16"/>
  <c r="AH4" i="17"/>
  <c r="AI6" i="16"/>
  <c r="AI6" i="17"/>
  <c r="AF178" i="16"/>
  <c r="AF180" i="16" s="1"/>
  <c r="AF166" i="16"/>
  <c r="AF168" i="16" s="1"/>
  <c r="AF45" i="13" s="1"/>
  <c r="AF41" i="16"/>
  <c r="AF43" i="16" s="1"/>
  <c r="AH10" i="16"/>
  <c r="AH10" i="17"/>
  <c r="AH9" i="16"/>
  <c r="AH9" i="17"/>
  <c r="AG188" i="16"/>
  <c r="AG92" i="13"/>
  <c r="AE377" i="16"/>
  <c r="AE55" i="13" s="1"/>
  <c r="AF93" i="13"/>
  <c r="AF95" i="13" s="1"/>
  <c r="AE44" i="13"/>
  <c r="AE150" i="16"/>
  <c r="AE155" i="16" s="1"/>
  <c r="AE156" i="16" s="1"/>
  <c r="AF153" i="16" s="1"/>
  <c r="AF149" i="16" s="1"/>
  <c r="AE29" i="13"/>
  <c r="AE74" i="16" s="1"/>
  <c r="AF75" i="16" s="1"/>
  <c r="AF77" i="16" s="1"/>
  <c r="AH97" i="16"/>
  <c r="AH105" i="16" s="1"/>
  <c r="AH108" i="16" s="1"/>
  <c r="AG341" i="16"/>
  <c r="AG346" i="16"/>
  <c r="AG347" i="16" s="1"/>
  <c r="AG372" i="16"/>
  <c r="AH326" i="16"/>
  <c r="AG370" i="16"/>
  <c r="AG303" i="16"/>
  <c r="AG308" i="16"/>
  <c r="AG92" i="16"/>
  <c r="AG65" i="17" s="1"/>
  <c r="AG322" i="16"/>
  <c r="AG327" i="16"/>
  <c r="AG328" i="16" s="1"/>
  <c r="AG371" i="16"/>
  <c r="AH338" i="16"/>
  <c r="AH300" i="16"/>
  <c r="AH319" i="16"/>
  <c r="AH357" i="16"/>
  <c r="AH364" i="16"/>
  <c r="AG373" i="16"/>
  <c r="AG365" i="16"/>
  <c r="AG366" i="16" s="1"/>
  <c r="AG360" i="16"/>
  <c r="AH425" i="15"/>
  <c r="AH427" i="15"/>
  <c r="AH423" i="15"/>
  <c r="AH417" i="15"/>
  <c r="AH422" i="15"/>
  <c r="AH419" i="15"/>
  <c r="AH421" i="15"/>
  <c r="AH424" i="15"/>
  <c r="AH418" i="15"/>
  <c r="AH420" i="15"/>
  <c r="AH22" i="13"/>
  <c r="AH426" i="15"/>
  <c r="AH416" i="15"/>
  <c r="AF48" i="13"/>
  <c r="AF47" i="13"/>
  <c r="AF46" i="13"/>
  <c r="AF20" i="13"/>
  <c r="AF21" i="13" s="1"/>
  <c r="AG351" i="15"/>
  <c r="AG100" i="16" s="1"/>
  <c r="AG102" i="16" s="1"/>
  <c r="AG107" i="16" s="1"/>
  <c r="AF397" i="15"/>
  <c r="AF55" i="16" s="1"/>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51" i="16"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65" i="16" s="1"/>
  <c r="AG66" i="16" s="1"/>
  <c r="AG70" i="16" s="1"/>
  <c r="AG71" i="16" s="1"/>
  <c r="AH64" i="15"/>
  <c r="AH20" i="16" s="1"/>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5" i="18" l="1"/>
  <c r="AH5" i="19"/>
  <c r="AI7" i="18"/>
  <c r="AI7" i="19"/>
  <c r="AF84" i="17"/>
  <c r="AG39" i="17"/>
  <c r="AF85" i="17"/>
  <c r="AE83" i="17"/>
  <c r="AF236" i="16"/>
  <c r="AF237" i="16" s="1"/>
  <c r="AF240" i="16" s="1"/>
  <c r="AF242" i="16" s="1"/>
  <c r="AF244" i="16" s="1"/>
  <c r="AI7" i="16"/>
  <c r="AI7" i="17"/>
  <c r="AE382" i="16"/>
  <c r="AE383" i="16" s="1"/>
  <c r="AF380" i="16" s="1"/>
  <c r="AH5" i="16"/>
  <c r="AH5" i="17"/>
  <c r="AH428" i="15"/>
  <c r="AH185" i="16" s="1"/>
  <c r="AE391" i="16"/>
  <c r="AG35" i="13"/>
  <c r="AG190" i="16"/>
  <c r="AG191" i="16" s="1"/>
  <c r="AG84" i="13"/>
  <c r="AG26" i="13"/>
  <c r="AF266" i="16"/>
  <c r="AF269" i="16" s="1"/>
  <c r="AF272" i="16" s="1"/>
  <c r="AF274" i="16" s="1"/>
  <c r="AF276" i="16" s="1"/>
  <c r="AH36" i="13"/>
  <c r="AF81" i="13"/>
  <c r="AF80" i="13"/>
  <c r="AE79" i="13"/>
  <c r="AH381" i="16"/>
  <c r="AG389" i="16"/>
  <c r="AH363" i="16"/>
  <c r="AG387" i="16"/>
  <c r="AH325" i="16"/>
  <c r="AG374" i="16"/>
  <c r="AH359" i="16"/>
  <c r="AH91" i="16" s="1"/>
  <c r="AH358" i="16"/>
  <c r="AH320" i="16"/>
  <c r="AH321" i="16"/>
  <c r="AH89" i="16" s="1"/>
  <c r="AG388" i="16"/>
  <c r="AH344" i="16"/>
  <c r="AH302" i="16"/>
  <c r="AH88" i="16" s="1"/>
  <c r="AH301" i="16"/>
  <c r="AF154" i="16"/>
  <c r="AF146" i="16"/>
  <c r="AF148" i="16" s="1"/>
  <c r="AF150" i="16" s="1"/>
  <c r="AF155" i="16" s="1"/>
  <c r="AF133" i="16"/>
  <c r="AF135" i="16" s="1"/>
  <c r="AF137" i="16" s="1"/>
  <c r="AH340" i="16"/>
  <c r="AH90" i="16" s="1"/>
  <c r="AH339" i="16"/>
  <c r="AG28" i="13"/>
  <c r="AF27" i="13"/>
  <c r="AE58" i="13"/>
  <c r="AF54" i="13"/>
  <c r="AF24" i="13"/>
  <c r="AH326" i="15"/>
  <c r="AG373" i="15"/>
  <c r="AG389" i="15" s="1"/>
  <c r="AH19" i="13"/>
  <c r="AH321" i="15"/>
  <c r="AH335" i="15" s="1"/>
  <c r="AH101" i="16" s="1"/>
  <c r="AH323" i="15"/>
  <c r="AH337" i="15" s="1"/>
  <c r="AH353" i="15"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G24" i="16" s="1"/>
  <c r="AH95" i="15"/>
  <c r="AH171" i="15" s="1"/>
  <c r="AI52" i="15"/>
  <c r="AI132" i="15" s="1"/>
  <c r="AI150" i="15" s="1"/>
  <c r="AI162" i="15" s="1"/>
  <c r="AI28" i="16" s="1"/>
  <c r="AH47" i="15"/>
  <c r="AH166" i="15" s="1"/>
  <c r="AH168" i="15" s="1"/>
  <c r="AH60" i="16" s="1"/>
  <c r="AH61" i="16" s="1"/>
  <c r="AH69" i="16" s="1"/>
  <c r="AG144" i="15"/>
  <c r="AH110" i="15"/>
  <c r="AH100" i="15"/>
  <c r="AH116" i="15" s="1"/>
  <c r="AH107" i="15"/>
  <c r="AH111" i="15"/>
  <c r="AH103" i="15"/>
  <c r="AH108" i="15"/>
  <c r="AH109" i="15"/>
  <c r="AH102" i="15"/>
  <c r="AH105" i="15"/>
  <c r="AH106" i="15"/>
  <c r="AH101" i="15"/>
  <c r="AH117" i="15" s="1"/>
  <c r="AH104" i="15"/>
  <c r="AH5" i="13"/>
  <c r="AH5" i="15"/>
  <c r="AI7" i="13"/>
  <c r="AI97" i="16" s="1"/>
  <c r="AI105" i="16" s="1"/>
  <c r="AI108" i="16"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I10" i="18" l="1"/>
  <c r="AI10" i="19"/>
  <c r="AJ6" i="18"/>
  <c r="AJ6" i="19"/>
  <c r="AI4" i="18"/>
  <c r="AI4" i="19"/>
  <c r="AI9" i="18"/>
  <c r="AI9" i="19"/>
  <c r="AH41" i="17"/>
  <c r="AF82" i="13"/>
  <c r="AF86" i="17"/>
  <c r="AH188" i="16"/>
  <c r="AI9" i="16"/>
  <c r="AI9" i="17"/>
  <c r="AJ6" i="16"/>
  <c r="AJ6" i="17"/>
  <c r="AI4" i="16"/>
  <c r="AI4" i="17"/>
  <c r="AI417" i="15"/>
  <c r="AI10" i="16"/>
  <c r="AI10" i="17"/>
  <c r="AH89" i="13"/>
  <c r="AH90" i="13" s="1"/>
  <c r="AH189" i="16"/>
  <c r="AI234" i="16"/>
  <c r="AI419" i="15"/>
  <c r="AH92" i="13"/>
  <c r="AF377" i="16"/>
  <c r="AF382" i="16" s="1"/>
  <c r="AF383" i="16" s="1"/>
  <c r="AG93" i="13"/>
  <c r="AG95" i="13" s="1"/>
  <c r="AI36" i="13"/>
  <c r="AF29" i="13"/>
  <c r="AF74" i="16" s="1"/>
  <c r="AG75" i="16" s="1"/>
  <c r="AG77" i="16" s="1"/>
  <c r="AF44" i="13"/>
  <c r="AI326" i="16"/>
  <c r="AH370" i="16"/>
  <c r="AH303" i="16"/>
  <c r="AH308" i="16"/>
  <c r="AI345" i="16"/>
  <c r="AH92" i="16"/>
  <c r="AH65" i="17" s="1"/>
  <c r="AF156" i="16"/>
  <c r="AG153" i="16" s="1"/>
  <c r="AI364" i="16"/>
  <c r="AH360" i="16"/>
  <c r="AH373" i="16"/>
  <c r="AH365" i="16"/>
  <c r="AH366" i="16" s="1"/>
  <c r="AH372" i="16"/>
  <c r="AH346" i="16"/>
  <c r="AH347" i="16" s="1"/>
  <c r="AH341" i="16"/>
  <c r="AI319" i="16"/>
  <c r="AI300" i="16"/>
  <c r="AI338" i="16"/>
  <c r="AI357" i="16"/>
  <c r="AH371" i="16"/>
  <c r="AH322" i="16"/>
  <c r="AH327" i="16"/>
  <c r="AH328" i="16" s="1"/>
  <c r="AI418" i="15"/>
  <c r="AI425" i="15"/>
  <c r="AI426" i="15"/>
  <c r="AI420" i="15"/>
  <c r="AI416" i="15"/>
  <c r="AI424" i="15"/>
  <c r="AI427" i="15"/>
  <c r="AI421" i="15"/>
  <c r="AI423" i="15"/>
  <c r="AI422" i="15"/>
  <c r="AG48" i="13"/>
  <c r="AG47" i="13"/>
  <c r="AG20" i="13"/>
  <c r="AG21" i="13" s="1"/>
  <c r="AG397" i="15"/>
  <c r="AG55" i="16" s="1"/>
  <c r="AH351" i="15"/>
  <c r="AH100" i="16" s="1"/>
  <c r="AH102" i="16" s="1"/>
  <c r="AH107" i="16" s="1"/>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51" i="16" s="1"/>
  <c r="AI292" i="15"/>
  <c r="AI295" i="15"/>
  <c r="AI64" i="15"/>
  <c r="AI20" i="16" s="1"/>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65" i="16" s="1"/>
  <c r="AH66" i="16" s="1"/>
  <c r="AH70" i="16" s="1"/>
  <c r="AH71" i="16"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5" i="18" l="1"/>
  <c r="AI5" i="19"/>
  <c r="AJ7" i="18"/>
  <c r="AJ7" i="19"/>
  <c r="AH39" i="17"/>
  <c r="AF83" i="17"/>
  <c r="AF55" i="13"/>
  <c r="AJ7" i="16"/>
  <c r="AJ7" i="17"/>
  <c r="AH190" i="16"/>
  <c r="AH191" i="16" s="1"/>
  <c r="AH84" i="13"/>
  <c r="AH26" i="13"/>
  <c r="AI5" i="16"/>
  <c r="AI5" i="17"/>
  <c r="AH35" i="13"/>
  <c r="AG266" i="16"/>
  <c r="AG269" i="16" s="1"/>
  <c r="AG272" i="16" s="1"/>
  <c r="AG274" i="16" s="1"/>
  <c r="AG276" i="16" s="1"/>
  <c r="AG178" i="16"/>
  <c r="AG180" i="16" s="1"/>
  <c r="AG166" i="16"/>
  <c r="AG168" i="16" s="1"/>
  <c r="AG41" i="16"/>
  <c r="AG43" i="16" s="1"/>
  <c r="AF391" i="16"/>
  <c r="AF79" i="13"/>
  <c r="AG380" i="16"/>
  <c r="AH387" i="16"/>
  <c r="AI325" i="16"/>
  <c r="AI358" i="16"/>
  <c r="AI359" i="16"/>
  <c r="AI91" i="16" s="1"/>
  <c r="AI302" i="16"/>
  <c r="AI88" i="16" s="1"/>
  <c r="AI301" i="16"/>
  <c r="AI321" i="16"/>
  <c r="AI89" i="16" s="1"/>
  <c r="AI320" i="16"/>
  <c r="AH388" i="16"/>
  <c r="AI344" i="16"/>
  <c r="AH389" i="16"/>
  <c r="AI363" i="16"/>
  <c r="AH374" i="16"/>
  <c r="AI340" i="16"/>
  <c r="AI90" i="16" s="1"/>
  <c r="AI339" i="16"/>
  <c r="AG154" i="16"/>
  <c r="AG146" i="16"/>
  <c r="AG148" i="16" s="1"/>
  <c r="AG133" i="16"/>
  <c r="AG135" i="16" s="1"/>
  <c r="AG137" i="16" s="1"/>
  <c r="AG149" i="16"/>
  <c r="AI381" i="16"/>
  <c r="AI22" i="13"/>
  <c r="AG27" i="13"/>
  <c r="AH28" i="13"/>
  <c r="AI428" i="15"/>
  <c r="AI185" i="16" s="1"/>
  <c r="AF58" i="13"/>
  <c r="AH48" i="13"/>
  <c r="AG45" i="13"/>
  <c r="AG46" i="13"/>
  <c r="AH373" i="15"/>
  <c r="AH389" i="15" s="1"/>
  <c r="AI19" i="13"/>
  <c r="AI323" i="15"/>
  <c r="AI337" i="15" s="1"/>
  <c r="AI353" i="15" s="1"/>
  <c r="AI375" i="15" s="1"/>
  <c r="AI391" i="15"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101" i="16" s="1"/>
  <c r="AI328" i="15"/>
  <c r="AI342" i="15" s="1"/>
  <c r="AI358" i="15" s="1"/>
  <c r="AI327" i="15"/>
  <c r="AI341" i="15" s="1"/>
  <c r="AI357" i="15" s="1"/>
  <c r="AI322" i="15"/>
  <c r="AI336" i="15" s="1"/>
  <c r="AI352" i="15" s="1"/>
  <c r="AI319" i="15"/>
  <c r="AI333" i="15" s="1"/>
  <c r="AI349" i="15" s="1"/>
  <c r="AH177" i="15"/>
  <c r="AH178" i="15" s="1"/>
  <c r="AH128" i="15"/>
  <c r="AH24" i="16" s="1"/>
  <c r="AI95" i="15"/>
  <c r="AI171" i="15" s="1"/>
  <c r="AJ52" i="15"/>
  <c r="AJ132" i="15" s="1"/>
  <c r="AJ150" i="15" s="1"/>
  <c r="AJ162" i="15" s="1"/>
  <c r="AJ28" i="16" s="1"/>
  <c r="AI47" i="15"/>
  <c r="AI166" i="15" s="1"/>
  <c r="AI168" i="15" s="1"/>
  <c r="AI60" i="16" s="1"/>
  <c r="AI61" i="16" s="1"/>
  <c r="AI69" i="16" s="1"/>
  <c r="AH144" i="15"/>
  <c r="AI108" i="15"/>
  <c r="AI107" i="15"/>
  <c r="AI101" i="15"/>
  <c r="AI117" i="15" s="1"/>
  <c r="AI100" i="15"/>
  <c r="AI116" i="15" s="1"/>
  <c r="AI111" i="15"/>
  <c r="AI102" i="15"/>
  <c r="AI106" i="15"/>
  <c r="AI109" i="15"/>
  <c r="AI110" i="15"/>
  <c r="AI104" i="15"/>
  <c r="AI103" i="15"/>
  <c r="AI105" i="15"/>
  <c r="AJ7" i="13"/>
  <c r="AJ97" i="16" s="1"/>
  <c r="AJ105" i="16" s="1"/>
  <c r="AJ108" i="16"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10" i="18" l="1"/>
  <c r="AJ10" i="19"/>
  <c r="AK6" i="18"/>
  <c r="AK6" i="19"/>
  <c r="AJ4" i="18"/>
  <c r="AJ4" i="19"/>
  <c r="AJ9" i="18"/>
  <c r="AJ9" i="19"/>
  <c r="AI41" i="17"/>
  <c r="AG85" i="17"/>
  <c r="AG84" i="17"/>
  <c r="AI188" i="16"/>
  <c r="AJ234" i="16"/>
  <c r="AI189" i="16"/>
  <c r="AI89" i="13"/>
  <c r="AI90" i="13" s="1"/>
  <c r="AJ10" i="16"/>
  <c r="AJ10" i="17"/>
  <c r="AG236" i="16"/>
  <c r="AG237" i="16" s="1"/>
  <c r="AG240" i="16" s="1"/>
  <c r="AG242" i="16" s="1"/>
  <c r="AG244" i="16" s="1"/>
  <c r="AH166" i="16"/>
  <c r="AH168" i="16" s="1"/>
  <c r="AH41" i="16"/>
  <c r="AH43" i="16" s="1"/>
  <c r="AH178" i="16"/>
  <c r="AH180" i="16" s="1"/>
  <c r="AH46" i="13" s="1"/>
  <c r="AJ420" i="15"/>
  <c r="AJ4" i="16"/>
  <c r="AJ4" i="17"/>
  <c r="AJ9" i="16"/>
  <c r="AJ9" i="17"/>
  <c r="AJ419" i="15"/>
  <c r="AK6" i="16"/>
  <c r="AK6" i="17"/>
  <c r="AJ423" i="15"/>
  <c r="AJ422" i="15"/>
  <c r="AI92" i="13"/>
  <c r="AG377" i="16"/>
  <c r="AG55" i="13" s="1"/>
  <c r="AH93" i="13"/>
  <c r="AH95" i="13" s="1"/>
  <c r="AJ36" i="13"/>
  <c r="AG81" i="13"/>
  <c r="AG80" i="13"/>
  <c r="AG44" i="13"/>
  <c r="AJ364" i="16"/>
  <c r="AG150" i="16"/>
  <c r="AG155" i="16" s="1"/>
  <c r="AG156" i="16" s="1"/>
  <c r="AH153" i="16" s="1"/>
  <c r="AI308" i="16"/>
  <c r="AI303" i="16"/>
  <c r="AI370" i="16"/>
  <c r="AI327" i="16"/>
  <c r="AI328" i="16" s="1"/>
  <c r="AI371" i="16"/>
  <c r="AI322" i="16"/>
  <c r="AI92" i="16"/>
  <c r="AI65" i="17" s="1"/>
  <c r="AI372" i="16"/>
  <c r="AI346" i="16"/>
  <c r="AI347" i="16" s="1"/>
  <c r="AI341" i="16"/>
  <c r="AI373" i="16"/>
  <c r="AI365" i="16"/>
  <c r="AI366" i="16" s="1"/>
  <c r="AI360" i="16"/>
  <c r="AJ357" i="16"/>
  <c r="AJ300" i="16"/>
  <c r="AJ319" i="16"/>
  <c r="AJ338" i="16"/>
  <c r="AG391" i="16"/>
  <c r="AJ326" i="16"/>
  <c r="AJ345" i="16"/>
  <c r="AJ427" i="15"/>
  <c r="AJ418" i="15"/>
  <c r="AJ417" i="15"/>
  <c r="AJ421" i="15"/>
  <c r="AJ425" i="15"/>
  <c r="AJ416" i="15"/>
  <c r="AJ424" i="15"/>
  <c r="AJ426" i="15"/>
  <c r="AJ22" i="13"/>
  <c r="AG24" i="13"/>
  <c r="AG29" i="13" s="1"/>
  <c r="AG74" i="16" s="1"/>
  <c r="AH75" i="16" s="1"/>
  <c r="AH77" i="16" s="1"/>
  <c r="AG54" i="13"/>
  <c r="AH47" i="13"/>
  <c r="AH45" i="13"/>
  <c r="AH20" i="13"/>
  <c r="AH21" i="13" s="1"/>
  <c r="AH397" i="15"/>
  <c r="AH55" i="16" s="1"/>
  <c r="AI351" i="15"/>
  <c r="AI100" i="16" s="1"/>
  <c r="AI102" i="16" s="1"/>
  <c r="AI107" i="16" s="1"/>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51" i="16" s="1"/>
  <c r="AJ64" i="15"/>
  <c r="AJ20" i="16" s="1"/>
  <c r="AI173" i="15"/>
  <c r="AI65" i="16" s="1"/>
  <c r="AI66" i="16" s="1"/>
  <c r="AI70" i="16" s="1"/>
  <c r="AI71" i="16"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K7" i="18" l="1"/>
  <c r="AK7" i="19"/>
  <c r="AJ5" i="18"/>
  <c r="AJ5" i="19"/>
  <c r="AH85" i="17"/>
  <c r="AI39" i="17"/>
  <c r="AH84" i="17"/>
  <c r="AG83" i="17"/>
  <c r="AG82" i="13"/>
  <c r="AG86" i="17"/>
  <c r="AH266" i="16"/>
  <c r="AH269" i="16" s="1"/>
  <c r="AH272" i="16" s="1"/>
  <c r="AH274" i="16" s="1"/>
  <c r="AH276" i="16" s="1"/>
  <c r="AI190" i="16"/>
  <c r="AI191" i="16" s="1"/>
  <c r="AI84" i="13"/>
  <c r="AI26" i="13"/>
  <c r="AI35" i="13"/>
  <c r="AH236" i="16"/>
  <c r="AH237" i="16" s="1"/>
  <c r="AH240" i="16" s="1"/>
  <c r="AH242" i="16" s="1"/>
  <c r="AH244" i="16" s="1"/>
  <c r="AH54" i="13" s="1"/>
  <c r="AJ5" i="16"/>
  <c r="AJ5" i="17"/>
  <c r="AK7" i="16"/>
  <c r="AK7" i="17"/>
  <c r="AG382" i="16"/>
  <c r="AG383" i="16" s="1"/>
  <c r="AH380" i="16" s="1"/>
  <c r="AG79" i="13"/>
  <c r="AH80" i="13"/>
  <c r="AH81" i="13"/>
  <c r="AJ381" i="16"/>
  <c r="AI387" i="16"/>
  <c r="AJ325" i="16"/>
  <c r="AH149" i="16"/>
  <c r="AJ339" i="16"/>
  <c r="AJ340" i="16"/>
  <c r="AJ90" i="16" s="1"/>
  <c r="AI388" i="16"/>
  <c r="AJ344" i="16"/>
  <c r="AI374" i="16"/>
  <c r="AH154" i="16"/>
  <c r="AH133" i="16"/>
  <c r="AH135" i="16" s="1"/>
  <c r="AH137" i="16" s="1"/>
  <c r="AH146" i="16"/>
  <c r="AH148" i="16" s="1"/>
  <c r="AJ321" i="16"/>
  <c r="AJ89" i="16" s="1"/>
  <c r="AJ320" i="16"/>
  <c r="AJ302" i="16"/>
  <c r="AJ88" i="16" s="1"/>
  <c r="AJ301" i="16"/>
  <c r="AJ358" i="16"/>
  <c r="AJ359" i="16"/>
  <c r="AJ91" i="16" s="1"/>
  <c r="AI389" i="16"/>
  <c r="AJ363" i="16"/>
  <c r="AI28" i="13"/>
  <c r="AH27" i="13"/>
  <c r="AJ428" i="15"/>
  <c r="AJ185" i="16" s="1"/>
  <c r="AG58" i="13"/>
  <c r="AH24" i="13"/>
  <c r="AI373" i="15"/>
  <c r="AI389" i="15" s="1"/>
  <c r="AI397" i="15" s="1"/>
  <c r="AI55" i="16" s="1"/>
  <c r="AJ19" i="13"/>
  <c r="AJ327" i="15"/>
  <c r="AJ341" i="15" s="1"/>
  <c r="AJ357" i="15" s="1"/>
  <c r="AJ322" i="15"/>
  <c r="AJ336" i="15" s="1"/>
  <c r="AJ352" i="15"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101" i="16" s="1"/>
  <c r="AJ320" i="15"/>
  <c r="AJ334" i="15" s="1"/>
  <c r="AJ350" i="15" s="1"/>
  <c r="AI128" i="15"/>
  <c r="AI24" i="16" s="1"/>
  <c r="AI177" i="15"/>
  <c r="AJ95" i="15"/>
  <c r="AJ171" i="15" s="1"/>
  <c r="AK52" i="15"/>
  <c r="AK132" i="15" s="1"/>
  <c r="AK150" i="15" s="1"/>
  <c r="AK162" i="15" s="1"/>
  <c r="AK28" i="16" s="1"/>
  <c r="AJ47" i="15"/>
  <c r="AJ166" i="15" s="1"/>
  <c r="AJ168" i="15" s="1"/>
  <c r="AJ60" i="16" s="1"/>
  <c r="AJ61" i="16" s="1"/>
  <c r="AJ69" i="16" s="1"/>
  <c r="AJ105" i="15"/>
  <c r="AJ111" i="15"/>
  <c r="AJ103" i="15"/>
  <c r="AJ110" i="15"/>
  <c r="AJ104" i="15"/>
  <c r="AJ107" i="15"/>
  <c r="AJ109" i="15"/>
  <c r="AJ106" i="15"/>
  <c r="AJ102" i="15"/>
  <c r="AJ108" i="15"/>
  <c r="AJ101" i="15"/>
  <c r="AJ117" i="15" s="1"/>
  <c r="AJ100" i="15"/>
  <c r="AJ116" i="15" s="1"/>
  <c r="AK7" i="13"/>
  <c r="AK345" i="16"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K9" i="18" l="1"/>
  <c r="AK9" i="19"/>
  <c r="AK10" i="18"/>
  <c r="AK10" i="19"/>
  <c r="AK4" i="18"/>
  <c r="AK4" i="19"/>
  <c r="AL6" i="18"/>
  <c r="AL6" i="19"/>
  <c r="AH82" i="13"/>
  <c r="AH86" i="17"/>
  <c r="AK427" i="15"/>
  <c r="AK419" i="15"/>
  <c r="AJ41" i="17"/>
  <c r="AJ188" i="16"/>
  <c r="AK234" i="16"/>
  <c r="AJ89" i="13"/>
  <c r="AJ90" i="13" s="1"/>
  <c r="AJ189" i="16"/>
  <c r="AK10" i="16"/>
  <c r="AK10" i="17"/>
  <c r="AL6" i="16"/>
  <c r="AL6" i="17"/>
  <c r="AK4" i="16"/>
  <c r="AK4" i="17"/>
  <c r="AK9" i="16"/>
  <c r="AK9" i="17"/>
  <c r="AH377" i="16"/>
  <c r="AI93" i="13"/>
  <c r="AI95" i="13" s="1"/>
  <c r="AJ92" i="13"/>
  <c r="AH44" i="13"/>
  <c r="AJ373" i="16"/>
  <c r="AJ365" i="16"/>
  <c r="AJ366" i="16" s="1"/>
  <c r="AJ360" i="16"/>
  <c r="AK97" i="16"/>
  <c r="AK105" i="16" s="1"/>
  <c r="AK108" i="16" s="1"/>
  <c r="AJ372" i="16"/>
  <c r="AJ346" i="16"/>
  <c r="AJ347" i="16" s="1"/>
  <c r="AJ341" i="16"/>
  <c r="AJ370" i="16"/>
  <c r="AJ308" i="16"/>
  <c r="AJ303" i="16"/>
  <c r="AK326" i="16"/>
  <c r="AJ92" i="16"/>
  <c r="AJ65" i="17" s="1"/>
  <c r="AK319" i="16"/>
  <c r="AK338" i="16"/>
  <c r="AK300" i="16"/>
  <c r="AK357" i="16"/>
  <c r="AJ371" i="16"/>
  <c r="AJ327" i="16"/>
  <c r="AJ328" i="16" s="1"/>
  <c r="AJ322" i="16"/>
  <c r="AK364" i="16"/>
  <c r="AH382" i="16"/>
  <c r="AH383" i="16" s="1"/>
  <c r="AH391" i="16"/>
  <c r="AH29" i="13"/>
  <c r="AH74" i="16" s="1"/>
  <c r="AI75" i="16" s="1"/>
  <c r="AI77" i="16" s="1"/>
  <c r="AH150" i="16"/>
  <c r="AH155" i="16" s="1"/>
  <c r="AH156" i="16" s="1"/>
  <c r="AI153" i="16" s="1"/>
  <c r="AK416" i="15"/>
  <c r="AK421" i="15"/>
  <c r="AK424" i="15"/>
  <c r="AK420" i="15"/>
  <c r="AK423" i="15"/>
  <c r="AK418" i="15"/>
  <c r="AK422" i="15"/>
  <c r="AI27" i="13"/>
  <c r="AK426" i="15"/>
  <c r="AK417" i="15"/>
  <c r="AK425" i="15"/>
  <c r="AH55" i="13"/>
  <c r="AI48" i="13"/>
  <c r="AK22" i="13"/>
  <c r="AI47" i="13"/>
  <c r="AI20" i="13"/>
  <c r="AI21" i="13" s="1"/>
  <c r="AJ351" i="15"/>
  <c r="AJ100" i="16" s="1"/>
  <c r="AJ102" i="16" s="1"/>
  <c r="AJ107" i="16"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51" i="16"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K20" i="16" s="1"/>
  <c r="AJ173" i="15"/>
  <c r="AJ65" i="16" s="1"/>
  <c r="AJ66" i="16" s="1"/>
  <c r="AJ70" i="16" s="1"/>
  <c r="AJ71" i="16"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5" i="18" l="1"/>
  <c r="AK5" i="19"/>
  <c r="AL7" i="18"/>
  <c r="AL7" i="19"/>
  <c r="AJ39" i="17"/>
  <c r="AH83" i="17"/>
  <c r="AK5" i="16"/>
  <c r="AK5" i="17"/>
  <c r="AI166" i="16"/>
  <c r="AI168" i="16" s="1"/>
  <c r="AI41" i="16"/>
  <c r="AI43" i="16" s="1"/>
  <c r="AI178" i="16"/>
  <c r="AI180" i="16" s="1"/>
  <c r="AL7" i="16"/>
  <c r="AL7" i="17"/>
  <c r="AI266" i="16"/>
  <c r="AI269" i="16" s="1"/>
  <c r="AI272" i="16" s="1"/>
  <c r="AI274" i="16" s="1"/>
  <c r="AI276" i="16" s="1"/>
  <c r="AJ190" i="16"/>
  <c r="AJ191" i="16" s="1"/>
  <c r="AJ84" i="13"/>
  <c r="AJ26" i="13"/>
  <c r="AJ35" i="13"/>
  <c r="AK36" i="13"/>
  <c r="AH79" i="13"/>
  <c r="AI380" i="16"/>
  <c r="AJ387" i="16"/>
  <c r="AK325" i="16"/>
  <c r="AI149" i="16"/>
  <c r="AK320" i="16"/>
  <c r="AK321" i="16"/>
  <c r="AK89" i="16" s="1"/>
  <c r="AI154" i="16"/>
  <c r="AI146" i="16"/>
  <c r="AI148" i="16" s="1"/>
  <c r="AI133" i="16"/>
  <c r="AI135" i="16" s="1"/>
  <c r="AI137" i="16" s="1"/>
  <c r="AJ388" i="16"/>
  <c r="AK344" i="16"/>
  <c r="AK381" i="16"/>
  <c r="AK363" i="16"/>
  <c r="AJ389" i="16"/>
  <c r="AK359" i="16"/>
  <c r="AK91" i="16" s="1"/>
  <c r="AK358" i="16"/>
  <c r="AK339" i="16"/>
  <c r="AK340" i="16"/>
  <c r="AK90" i="16" s="1"/>
  <c r="AK301" i="16"/>
  <c r="AK302" i="16"/>
  <c r="AK88" i="16" s="1"/>
  <c r="AJ374" i="16"/>
  <c r="AJ28" i="13"/>
  <c r="AK428" i="15"/>
  <c r="AK185" i="16" s="1"/>
  <c r="AH58" i="13"/>
  <c r="AJ48" i="13"/>
  <c r="AJ373" i="15"/>
  <c r="AJ389" i="15" s="1"/>
  <c r="AJ397" i="15" s="1"/>
  <c r="AJ55" i="16" s="1"/>
  <c r="AI45" i="13"/>
  <c r="AK19" i="13"/>
  <c r="AK325" i="15"/>
  <c r="AK322" i="15"/>
  <c r="AK336" i="15" s="1"/>
  <c r="AK352" i="15" s="1"/>
  <c r="AK320" i="15"/>
  <c r="AK334" i="15" s="1"/>
  <c r="AK350" i="15" s="1"/>
  <c r="AK326" i="15"/>
  <c r="AK340" i="15" s="1"/>
  <c r="AK356" i="15" s="1"/>
  <c r="AK323" i="15"/>
  <c r="AK337" i="15" s="1"/>
  <c r="AK353" i="15" s="1"/>
  <c r="AK321" i="15"/>
  <c r="AK335" i="15" s="1"/>
  <c r="AK101" i="16"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J24" i="16" s="1"/>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60" i="16" s="1"/>
  <c r="AK61" i="16" s="1"/>
  <c r="AK69" i="16" s="1"/>
  <c r="AJ144" i="15"/>
  <c r="AK110" i="15"/>
  <c r="AK111" i="15"/>
  <c r="AK108" i="15"/>
  <c r="AK105" i="15"/>
  <c r="AK103" i="15"/>
  <c r="AK102" i="15"/>
  <c r="AK104" i="15"/>
  <c r="AK109" i="15"/>
  <c r="AK100" i="15"/>
  <c r="AK116" i="15" s="1"/>
  <c r="AK107" i="15"/>
  <c r="AK106" i="15"/>
  <c r="AK101" i="15"/>
  <c r="AK117" i="15" s="1"/>
  <c r="AK5" i="13"/>
  <c r="AK5" i="15"/>
  <c r="AL7" i="13"/>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10" i="18" l="1"/>
  <c r="AL10" i="19"/>
  <c r="AL9" i="18"/>
  <c r="AL9" i="19"/>
  <c r="AL4" i="18"/>
  <c r="AL4" i="19"/>
  <c r="AK41" i="17"/>
  <c r="AI84" i="17"/>
  <c r="AK188" i="16"/>
  <c r="AI236" i="16"/>
  <c r="AI237" i="16" s="1"/>
  <c r="AI240" i="16" s="1"/>
  <c r="AI242" i="16" s="1"/>
  <c r="AI244" i="16" s="1"/>
  <c r="AL4" i="16"/>
  <c r="AL4" i="17"/>
  <c r="AL9" i="16"/>
  <c r="AL9" i="17"/>
  <c r="AK189" i="16"/>
  <c r="AK89" i="13"/>
  <c r="AK90" i="13" s="1"/>
  <c r="AL420" i="15"/>
  <c r="L420" i="15" s="1"/>
  <c r="AL418" i="15"/>
  <c r="L418" i="15" s="1"/>
  <c r="AL10" i="16"/>
  <c r="AL10" i="17"/>
  <c r="AJ41" i="16"/>
  <c r="AJ43" i="16" s="1"/>
  <c r="AJ178" i="16"/>
  <c r="AJ180" i="16" s="1"/>
  <c r="AJ46" i="13" s="1"/>
  <c r="AJ166" i="16"/>
  <c r="AJ168" i="16" s="1"/>
  <c r="AJ45" i="13" s="1"/>
  <c r="AI46" i="13"/>
  <c r="AK92" i="13"/>
  <c r="AI377" i="16"/>
  <c r="AJ93" i="13"/>
  <c r="AJ95" i="13" s="1"/>
  <c r="AI80" i="13"/>
  <c r="AI44" i="13"/>
  <c r="AL357" i="16"/>
  <c r="AL338" i="16"/>
  <c r="AL300" i="16"/>
  <c r="AL319" i="16"/>
  <c r="AL345" i="16"/>
  <c r="L345" i="16" s="1"/>
  <c r="AK372" i="16"/>
  <c r="AK341" i="16"/>
  <c r="AK346" i="16"/>
  <c r="AK347" i="16" s="1"/>
  <c r="AL364" i="16"/>
  <c r="L364" i="16" s="1"/>
  <c r="AK371" i="16"/>
  <c r="AK327" i="16"/>
  <c r="AK328" i="16" s="1"/>
  <c r="AK322" i="16"/>
  <c r="AL326" i="16"/>
  <c r="AK308" i="16"/>
  <c r="AK370" i="16"/>
  <c r="AK303" i="16"/>
  <c r="AK365" i="16"/>
  <c r="AK366" i="16" s="1"/>
  <c r="AK373" i="16"/>
  <c r="AK360" i="16"/>
  <c r="AI391" i="16"/>
  <c r="AI382" i="16"/>
  <c r="AI383" i="16" s="1"/>
  <c r="AK92" i="16"/>
  <c r="AK65" i="17" s="1"/>
  <c r="AL97" i="16"/>
  <c r="AL105" i="16" s="1"/>
  <c r="AL108" i="16" s="1"/>
  <c r="AI150" i="16"/>
  <c r="AI155" i="16" s="1"/>
  <c r="AI156" i="16" s="1"/>
  <c r="AJ153" i="16" s="1"/>
  <c r="AL419" i="15"/>
  <c r="L419" i="15" s="1"/>
  <c r="AL424" i="15"/>
  <c r="L424" i="15" s="1"/>
  <c r="AL427" i="15"/>
  <c r="L427" i="15" s="1"/>
  <c r="AL423" i="15"/>
  <c r="L423" i="15" s="1"/>
  <c r="AL426" i="15"/>
  <c r="L426" i="15" s="1"/>
  <c r="AL417" i="15"/>
  <c r="L417" i="15" s="1"/>
  <c r="AJ27" i="13"/>
  <c r="AL422" i="15"/>
  <c r="L422" i="15" s="1"/>
  <c r="AL425" i="15"/>
  <c r="L425" i="15" s="1"/>
  <c r="AL421" i="15"/>
  <c r="L421" i="15" s="1"/>
  <c r="AL416" i="15"/>
  <c r="AI55" i="13"/>
  <c r="AI54" i="13"/>
  <c r="AI24" i="13"/>
  <c r="AI29" i="13" s="1"/>
  <c r="AI74" i="16" s="1"/>
  <c r="AJ75" i="16" s="1"/>
  <c r="AJ77" i="16" s="1"/>
  <c r="AJ47" i="13"/>
  <c r="AJ20" i="13"/>
  <c r="AJ21" i="13" s="1"/>
  <c r="AK351" i="15"/>
  <c r="AK100" i="16" s="1"/>
  <c r="AK102" i="16" s="1"/>
  <c r="AK107" i="16" s="1"/>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51" i="16"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65" i="16" s="1"/>
  <c r="AK66" i="16" s="1"/>
  <c r="AK70" i="16" s="1"/>
  <c r="AK71" i="16" s="1"/>
  <c r="AK119" i="15"/>
  <c r="AK121" i="15"/>
  <c r="AK122" i="15"/>
  <c r="AK124" i="15"/>
  <c r="AK123" i="15"/>
  <c r="AK127" i="15"/>
  <c r="L52" i="15"/>
  <c r="AK126" i="15"/>
  <c r="AL167" i="15"/>
  <c r="L167" i="15" s="1"/>
  <c r="AL172" i="15"/>
  <c r="AK125" i="15"/>
  <c r="AK118" i="15"/>
  <c r="AK120" i="15"/>
  <c r="L134" i="15" s="1"/>
  <c r="AL64" i="15"/>
  <c r="AL20" i="16"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5" i="18" l="1"/>
  <c r="AL5" i="19"/>
  <c r="AJ84" i="17"/>
  <c r="AI81" i="13"/>
  <c r="AJ85" i="17"/>
  <c r="AI85" i="17"/>
  <c r="AK39" i="17"/>
  <c r="AI83" i="17"/>
  <c r="AI82" i="13"/>
  <c r="AI86" i="17"/>
  <c r="AL5" i="16"/>
  <c r="AL5" i="17"/>
  <c r="AK190" i="16"/>
  <c r="AK191" i="16" s="1"/>
  <c r="AK84" i="13"/>
  <c r="AK26" i="13"/>
  <c r="AK35" i="13"/>
  <c r="AJ266" i="16"/>
  <c r="AJ269" i="16" s="1"/>
  <c r="AJ272" i="16" s="1"/>
  <c r="AJ274" i="16" s="1"/>
  <c r="AJ276" i="16" s="1"/>
  <c r="L20" i="16"/>
  <c r="AJ236" i="16"/>
  <c r="AJ237" i="16" s="1"/>
  <c r="AJ240" i="16" s="1"/>
  <c r="AJ242" i="16" s="1"/>
  <c r="AJ244" i="16" s="1"/>
  <c r="AJ54" i="13" s="1"/>
  <c r="L108" i="16"/>
  <c r="AL36" i="13"/>
  <c r="AI79" i="13"/>
  <c r="AJ80" i="13"/>
  <c r="AJ81" i="13"/>
  <c r="AJ380" i="16"/>
  <c r="AK374" i="16"/>
  <c r="AK387" i="16"/>
  <c r="AL325" i="16"/>
  <c r="AJ149" i="16"/>
  <c r="AJ154" i="16"/>
  <c r="AJ146" i="16"/>
  <c r="AJ148" i="16" s="1"/>
  <c r="AJ133" i="16"/>
  <c r="AJ135" i="16" s="1"/>
  <c r="AJ137" i="16" s="1"/>
  <c r="AL381" i="16"/>
  <c r="L326" i="16"/>
  <c r="AL363" i="16"/>
  <c r="AK389" i="16"/>
  <c r="AL320" i="16"/>
  <c r="AL321" i="16"/>
  <c r="AL301" i="16"/>
  <c r="AL302" i="16"/>
  <c r="AL340" i="16"/>
  <c r="AL339" i="16"/>
  <c r="AL359" i="16"/>
  <c r="AL358" i="16"/>
  <c r="L36" i="13"/>
  <c r="AL344" i="16"/>
  <c r="AK388" i="16"/>
  <c r="AK28" i="13"/>
  <c r="AL428" i="15"/>
  <c r="AL185" i="16" s="1"/>
  <c r="L416" i="15"/>
  <c r="AI58" i="13"/>
  <c r="AJ24" i="13"/>
  <c r="AJ29" i="13" s="1"/>
  <c r="AJ74" i="16" s="1"/>
  <c r="AK75" i="16" s="1"/>
  <c r="AK77" i="16" s="1"/>
  <c r="L64" i="15"/>
  <c r="AK373" i="15"/>
  <c r="AK389" i="15" s="1"/>
  <c r="AK397" i="15" s="1"/>
  <c r="AK55" i="16"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01" i="16" s="1"/>
  <c r="L101" i="16" s="1"/>
  <c r="AL327" i="15"/>
  <c r="AL341" i="15" s="1"/>
  <c r="AL325" i="15"/>
  <c r="AL339" i="15" s="1"/>
  <c r="L172" i="15"/>
  <c r="AK177" i="15"/>
  <c r="AK128" i="15"/>
  <c r="AK24" i="16" s="1"/>
  <c r="AL162" i="15"/>
  <c r="AL28" i="16"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J82" i="13" l="1"/>
  <c r="AJ86" i="17"/>
  <c r="AL41" i="17"/>
  <c r="L41" i="17" s="1"/>
  <c r="AL188" i="16"/>
  <c r="AK266" i="16"/>
  <c r="AK269" i="16" s="1"/>
  <c r="AK272" i="16" s="1"/>
  <c r="AK274" i="16" s="1"/>
  <c r="AK276" i="16" s="1"/>
  <c r="AL189" i="16"/>
  <c r="L189" i="16" s="1"/>
  <c r="AL89" i="13"/>
  <c r="L185" i="16"/>
  <c r="AL234" i="16"/>
  <c r="L28" i="16"/>
  <c r="L381" i="16"/>
  <c r="AL92" i="13"/>
  <c r="AJ377" i="16"/>
  <c r="AJ382" i="16" s="1"/>
  <c r="AJ383" i="16" s="1"/>
  <c r="AK93" i="13"/>
  <c r="AK95" i="13" s="1"/>
  <c r="AJ150" i="16"/>
  <c r="AJ155" i="16" s="1"/>
  <c r="AJ156" i="16" s="1"/>
  <c r="AK153" i="16" s="1"/>
  <c r="AK149" i="16" s="1"/>
  <c r="AJ44" i="13"/>
  <c r="AL373" i="16"/>
  <c r="L373" i="16" s="1"/>
  <c r="AL365" i="16"/>
  <c r="L365" i="16" s="1"/>
  <c r="AL360" i="16"/>
  <c r="L360" i="16" s="1"/>
  <c r="L358" i="16"/>
  <c r="AL89" i="16"/>
  <c r="L89" i="16" s="1"/>
  <c r="L321" i="16"/>
  <c r="AL91" i="16"/>
  <c r="L91" i="16" s="1"/>
  <c r="L359" i="16"/>
  <c r="AL371" i="16"/>
  <c r="L371" i="16" s="1"/>
  <c r="AL322" i="16"/>
  <c r="L322" i="16" s="1"/>
  <c r="AL327" i="16"/>
  <c r="L327" i="16" s="1"/>
  <c r="L320" i="16"/>
  <c r="AL372" i="16"/>
  <c r="L372" i="16" s="1"/>
  <c r="AL341" i="16"/>
  <c r="L341" i="16" s="1"/>
  <c r="AL346" i="16"/>
  <c r="L346" i="16" s="1"/>
  <c r="L339" i="16"/>
  <c r="AL90" i="16"/>
  <c r="L90" i="16" s="1"/>
  <c r="L340" i="16"/>
  <c r="AL88" i="16"/>
  <c r="L302" i="16"/>
  <c r="AL370" i="16"/>
  <c r="AL303" i="16"/>
  <c r="L303" i="16" s="1"/>
  <c r="AL308" i="16"/>
  <c r="L308" i="16" s="1"/>
  <c r="L301" i="16"/>
  <c r="N309" i="16"/>
  <c r="O306" i="16" s="1"/>
  <c r="O309" i="16" s="1"/>
  <c r="L428" i="15"/>
  <c r="AK27" i="13"/>
  <c r="AK48" i="13"/>
  <c r="AL22" i="13"/>
  <c r="AK47" i="13"/>
  <c r="AK20" i="13"/>
  <c r="AK21" i="13" s="1"/>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00" i="16" s="1"/>
  <c r="AL102" i="16" s="1"/>
  <c r="AL107" i="16" s="1"/>
  <c r="O351" i="15"/>
  <c r="O100" i="16" s="1"/>
  <c r="P351" i="15"/>
  <c r="P100" i="16" s="1"/>
  <c r="P102" i="16" s="1"/>
  <c r="P107" i="16" s="1"/>
  <c r="Q351" i="15"/>
  <c r="Q100" i="16" s="1"/>
  <c r="Q102" i="16" s="1"/>
  <c r="Q107" i="16" s="1"/>
  <c r="R351" i="15"/>
  <c r="R100" i="16" s="1"/>
  <c r="R102" i="16" s="1"/>
  <c r="R107" i="16" s="1"/>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AL51" i="16" s="1"/>
  <c r="L331" i="15"/>
  <c r="AK178" i="15"/>
  <c r="L162" i="15"/>
  <c r="AL126" i="15"/>
  <c r="L126" i="15" s="1"/>
  <c r="L238" i="15"/>
  <c r="L47" i="15"/>
  <c r="AL166" i="15"/>
  <c r="AL122" i="15"/>
  <c r="L122" i="15" s="1"/>
  <c r="L234" i="15"/>
  <c r="L95" i="15"/>
  <c r="AL171" i="15"/>
  <c r="AL127" i="15"/>
  <c r="L127" i="15" s="1"/>
  <c r="L239" i="15"/>
  <c r="AL118" i="15"/>
  <c r="L118" i="15" s="1"/>
  <c r="L230" i="15"/>
  <c r="L110" i="15"/>
  <c r="L111" i="15"/>
  <c r="L140" i="15"/>
  <c r="L107" i="15"/>
  <c r="AL123"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L39" i="17" l="1"/>
  <c r="L39" i="17" s="1"/>
  <c r="AJ83" i="17"/>
  <c r="L100" i="16"/>
  <c r="O102" i="16"/>
  <c r="AK380" i="16"/>
  <c r="AK41" i="16"/>
  <c r="AK43" i="16" s="1"/>
  <c r="AK178" i="16"/>
  <c r="AK180" i="16" s="1"/>
  <c r="AK46" i="13" s="1"/>
  <c r="AK166" i="16"/>
  <c r="AK168" i="16" s="1"/>
  <c r="L89" i="13"/>
  <c r="AL90" i="13"/>
  <c r="L90" i="13" s="1"/>
  <c r="AJ55" i="13"/>
  <c r="AL190" i="16"/>
  <c r="L190" i="16" s="1"/>
  <c r="AL84" i="13"/>
  <c r="L84" i="13" s="1"/>
  <c r="AL26" i="13"/>
  <c r="L51" i="16"/>
  <c r="L234" i="16"/>
  <c r="L92" i="13"/>
  <c r="AJ391" i="16"/>
  <c r="AJ79" i="13"/>
  <c r="AL347" i="16"/>
  <c r="AL388" i="16" s="1"/>
  <c r="AL366" i="16"/>
  <c r="AL389" i="16" s="1"/>
  <c r="O386" i="16"/>
  <c r="O390" i="16" s="1"/>
  <c r="P306" i="16"/>
  <c r="P309" i="16" s="1"/>
  <c r="AL92" i="16"/>
  <c r="AL65" i="17" s="1"/>
  <c r="L65" i="17" s="1"/>
  <c r="L88" i="16"/>
  <c r="AK154" i="16"/>
  <c r="AK133" i="16"/>
  <c r="AK135" i="16" s="1"/>
  <c r="AK137" i="16" s="1"/>
  <c r="AK146" i="16"/>
  <c r="AK148" i="16" s="1"/>
  <c r="AK150" i="16" s="1"/>
  <c r="AK155" i="16" s="1"/>
  <c r="AL374" i="16"/>
  <c r="L370" i="16"/>
  <c r="AL328" i="16"/>
  <c r="AL387" i="16" s="1"/>
  <c r="AJ58" i="13"/>
  <c r="R373" i="15"/>
  <c r="Q373" i="15"/>
  <c r="P373" i="15"/>
  <c r="O373" i="15"/>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L343" i="15"/>
  <c r="AL173" i="15"/>
  <c r="AL65" i="16" s="1"/>
  <c r="L171" i="15"/>
  <c r="L166" i="15"/>
  <c r="AL168" i="15"/>
  <c r="AL60" i="16" s="1"/>
  <c r="AL128" i="15"/>
  <c r="AL24" i="16"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K85" i="17" l="1"/>
  <c r="AL191" i="16"/>
  <c r="L92" i="16"/>
  <c r="L24" i="16"/>
  <c r="AK236" i="16"/>
  <c r="AK237" i="16" s="1"/>
  <c r="AK240" i="16" s="1"/>
  <c r="AK242" i="16" s="1"/>
  <c r="AK244" i="16" s="1"/>
  <c r="AL61" i="16"/>
  <c r="L60" i="16"/>
  <c r="AL93" i="13"/>
  <c r="L93" i="13" s="1"/>
  <c r="AL66" i="16"/>
  <c r="L65" i="16"/>
  <c r="O107" i="16"/>
  <c r="L107" i="16" s="1"/>
  <c r="L102" i="16"/>
  <c r="AK45" i="13"/>
  <c r="AK81" i="13"/>
  <c r="AK44" i="13"/>
  <c r="AK156" i="16"/>
  <c r="AL153" i="16" s="1"/>
  <c r="AK377" i="16"/>
  <c r="L374" i="16"/>
  <c r="P386" i="16"/>
  <c r="P390" i="16" s="1"/>
  <c r="Q306" i="16"/>
  <c r="Q309" i="16" s="1"/>
  <c r="AK54" i="13"/>
  <c r="AK24" i="13"/>
  <c r="AK29" i="13" s="1"/>
  <c r="AK74" i="16" s="1"/>
  <c r="AL75" i="16" s="1"/>
  <c r="AL35" i="13"/>
  <c r="L35" i="13" s="1"/>
  <c r="AC397" i="15"/>
  <c r="AC55" i="16" s="1"/>
  <c r="L391" i="15"/>
  <c r="AD397" i="15"/>
  <c r="AD55" i="16" s="1"/>
  <c r="X397" i="15"/>
  <c r="X55" i="16" s="1"/>
  <c r="W397" i="15"/>
  <c r="W55" i="16" s="1"/>
  <c r="L395" i="15"/>
  <c r="L393" i="15"/>
  <c r="L396" i="15"/>
  <c r="U397" i="15"/>
  <c r="U55" i="16" s="1"/>
  <c r="AL397" i="15"/>
  <c r="AL55" i="16" s="1"/>
  <c r="L386" i="15"/>
  <c r="T397" i="15"/>
  <c r="T55" i="16" s="1"/>
  <c r="L394" i="15"/>
  <c r="L392" i="15"/>
  <c r="Y397" i="15"/>
  <c r="Y55" i="16" s="1"/>
  <c r="Z397" i="15"/>
  <c r="Z55" i="16" s="1"/>
  <c r="S397" i="15"/>
  <c r="S55" i="16" s="1"/>
  <c r="L390" i="15"/>
  <c r="AA397" i="15"/>
  <c r="AA55" i="16" s="1"/>
  <c r="V397" i="15"/>
  <c r="V55" i="16" s="1"/>
  <c r="AB397" i="15"/>
  <c r="AB55" i="16" s="1"/>
  <c r="L26" i="13"/>
  <c r="L168" i="15"/>
  <c r="AL176" i="15"/>
  <c r="AL177" i="15"/>
  <c r="L173" i="15"/>
  <c r="L128" i="15"/>
  <c r="L142" i="15"/>
  <c r="L167" i="14"/>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K83" i="17" l="1"/>
  <c r="AK82" i="13"/>
  <c r="AK86" i="17"/>
  <c r="AK80" i="13"/>
  <c r="AK84" i="17"/>
  <c r="AL95" i="13"/>
  <c r="L95" i="13" s="1"/>
  <c r="AL70" i="16"/>
  <c r="L70" i="16" s="1"/>
  <c r="L66" i="16"/>
  <c r="L55" i="16"/>
  <c r="AL69" i="16"/>
  <c r="L61" i="16"/>
  <c r="AK79" i="13"/>
  <c r="AL77" i="16"/>
  <c r="AK382" i="16"/>
  <c r="AK391" i="16"/>
  <c r="Q386" i="16"/>
  <c r="Q390" i="16" s="1"/>
  <c r="R306" i="16"/>
  <c r="R309" i="16" s="1"/>
  <c r="AL149" i="16"/>
  <c r="L149" i="16" s="1"/>
  <c r="AL27" i="13"/>
  <c r="S27" i="13"/>
  <c r="S29" i="13" s="1"/>
  <c r="T27" i="13"/>
  <c r="T29" i="13" s="1"/>
  <c r="T74" i="16" s="1"/>
  <c r="U75" i="16" s="1"/>
  <c r="U77" i="16" s="1"/>
  <c r="AK55" i="13"/>
  <c r="AI30" i="13"/>
  <c r="AI33" i="13" s="1"/>
  <c r="AI37" i="13" s="1"/>
  <c r="AI57" i="13"/>
  <c r="AF30" i="13"/>
  <c r="AF33" i="13" s="1"/>
  <c r="AF37" i="13" s="1"/>
  <c r="AF57" i="13"/>
  <c r="AK30" i="13"/>
  <c r="AK33" i="13" s="1"/>
  <c r="AK37" i="13" s="1"/>
  <c r="AK57" i="13"/>
  <c r="AG30" i="13"/>
  <c r="AG33" i="13" s="1"/>
  <c r="AG37" i="13" s="1"/>
  <c r="AG57" i="13"/>
  <c r="AH30" i="13"/>
  <c r="AH33" i="13" s="1"/>
  <c r="AH37" i="13" s="1"/>
  <c r="AH57" i="13"/>
  <c r="AJ30" i="13"/>
  <c r="AJ33" i="13" s="1"/>
  <c r="AJ37" i="13" s="1"/>
  <c r="AJ57" i="13"/>
  <c r="AB27" i="13"/>
  <c r="AB29" i="13" s="1"/>
  <c r="AB74" i="16" s="1"/>
  <c r="AC75" i="16" s="1"/>
  <c r="AC77" i="16" s="1"/>
  <c r="W27" i="13"/>
  <c r="W29" i="13" s="1"/>
  <c r="W74" i="16" s="1"/>
  <c r="X75" i="16" s="1"/>
  <c r="X77" i="16" s="1"/>
  <c r="V27" i="13"/>
  <c r="V29" i="13" s="1"/>
  <c r="V74" i="16" s="1"/>
  <c r="W75" i="16" s="1"/>
  <c r="W77" i="16" s="1"/>
  <c r="AD27" i="13"/>
  <c r="AD29" i="13" s="1"/>
  <c r="AD74" i="16" s="1"/>
  <c r="AE75" i="16" s="1"/>
  <c r="AE77" i="16" s="1"/>
  <c r="AA27" i="13"/>
  <c r="AA29" i="13" s="1"/>
  <c r="AA74" i="16" s="1"/>
  <c r="AB75" i="16" s="1"/>
  <c r="AB77" i="16" s="1"/>
  <c r="Y27" i="13"/>
  <c r="Y29" i="13" s="1"/>
  <c r="Y74" i="16" s="1"/>
  <c r="Z75" i="16" s="1"/>
  <c r="Z77" i="16" s="1"/>
  <c r="U27" i="13"/>
  <c r="U29" i="13" s="1"/>
  <c r="U74" i="16" s="1"/>
  <c r="V75" i="16" s="1"/>
  <c r="V77" i="16" s="1"/>
  <c r="AC27" i="13"/>
  <c r="AC29" i="13" s="1"/>
  <c r="AC74" i="16" s="1"/>
  <c r="AD75" i="16" s="1"/>
  <c r="AD77" i="16" s="1"/>
  <c r="Z27" i="13"/>
  <c r="Z29" i="13" s="1"/>
  <c r="Z74" i="16" s="1"/>
  <c r="AA75" i="16" s="1"/>
  <c r="AA77" i="16" s="1"/>
  <c r="AL47" i="13"/>
  <c r="AL48" i="13"/>
  <c r="L397" i="15"/>
  <c r="L177" i="15"/>
  <c r="AL178" i="15"/>
  <c r="L176" i="15"/>
  <c r="AL20" i="13"/>
  <c r="AL144" i="15"/>
  <c r="L144" i="15"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I87" i="17" l="1"/>
  <c r="AI88" i="17" s="1"/>
  <c r="AI38" i="17" s="1"/>
  <c r="AH64" i="17"/>
  <c r="AH67" i="17" s="1"/>
  <c r="AI64" i="17"/>
  <c r="AI67" i="17" s="1"/>
  <c r="AH87" i="17"/>
  <c r="AH88" i="17" s="1"/>
  <c r="AH38" i="17" s="1"/>
  <c r="AG87" i="17"/>
  <c r="AG88" i="17" s="1"/>
  <c r="AG38" i="17" s="1"/>
  <c r="AJ64" i="17"/>
  <c r="AJ67" i="17" s="1"/>
  <c r="AG64" i="17"/>
  <c r="AG67" i="17" s="1"/>
  <c r="AK88" i="17"/>
  <c r="AK38" i="17" s="1"/>
  <c r="AK87" i="17"/>
  <c r="AK64" i="17"/>
  <c r="AK67" i="17" s="1"/>
  <c r="AF64" i="17"/>
  <c r="AF67" i="17" s="1"/>
  <c r="AJ87" i="17"/>
  <c r="AJ88" i="17" s="1"/>
  <c r="AJ38" i="17" s="1"/>
  <c r="AD266" i="16"/>
  <c r="AD269" i="16" s="1"/>
  <c r="AD272" i="16" s="1"/>
  <c r="AD274" i="16" s="1"/>
  <c r="AD276" i="16" s="1"/>
  <c r="V266" i="16"/>
  <c r="V269" i="16" s="1"/>
  <c r="V272" i="16" s="1"/>
  <c r="V274" i="16" s="1"/>
  <c r="V276" i="16" s="1"/>
  <c r="V57" i="13" s="1"/>
  <c r="AL178" i="16"/>
  <c r="AL166" i="16"/>
  <c r="AL41" i="16"/>
  <c r="Z266" i="16"/>
  <c r="Z269" i="16" s="1"/>
  <c r="Z272" i="16" s="1"/>
  <c r="Z274" i="16" s="1"/>
  <c r="Z276" i="16" s="1"/>
  <c r="AB266" i="16"/>
  <c r="AB269" i="16" s="1"/>
  <c r="AB272" i="16" s="1"/>
  <c r="AB274" i="16" s="1"/>
  <c r="AB276" i="16" s="1"/>
  <c r="AB57" i="13" s="1"/>
  <c r="AE266" i="16"/>
  <c r="AE269" i="16" s="1"/>
  <c r="AE272" i="16" s="1"/>
  <c r="AE274" i="16" s="1"/>
  <c r="AE276" i="16" s="1"/>
  <c r="AE57" i="13" s="1"/>
  <c r="W266" i="16"/>
  <c r="W269" i="16" s="1"/>
  <c r="W272" i="16" s="1"/>
  <c r="W274" i="16" s="1"/>
  <c r="W276" i="16" s="1"/>
  <c r="U266" i="16"/>
  <c r="U269" i="16" s="1"/>
  <c r="U272" i="16" s="1"/>
  <c r="U274" i="16" s="1"/>
  <c r="U276" i="16" s="1"/>
  <c r="AL266" i="16"/>
  <c r="AL269" i="16" s="1"/>
  <c r="AL272" i="16" s="1"/>
  <c r="AL274" i="16" s="1"/>
  <c r="AL276" i="16" s="1"/>
  <c r="X266" i="16"/>
  <c r="X269" i="16" s="1"/>
  <c r="X272" i="16" s="1"/>
  <c r="X274" i="16" s="1"/>
  <c r="X276" i="16" s="1"/>
  <c r="AL71" i="16"/>
  <c r="L69" i="16"/>
  <c r="AA266" i="16"/>
  <c r="AA269" i="16" s="1"/>
  <c r="AA272" i="16" s="1"/>
  <c r="AA274" i="16" s="1"/>
  <c r="AA276" i="16" s="1"/>
  <c r="AA57" i="13" s="1"/>
  <c r="AC266" i="16"/>
  <c r="AC269" i="16" s="1"/>
  <c r="AC272" i="16" s="1"/>
  <c r="AC274" i="16" s="1"/>
  <c r="AC276" i="16" s="1"/>
  <c r="AC57" i="13" s="1"/>
  <c r="AH83" i="13"/>
  <c r="AG83" i="13"/>
  <c r="AK83" i="13"/>
  <c r="AI83" i="13"/>
  <c r="AJ83" i="13"/>
  <c r="AK111" i="16"/>
  <c r="AK113" i="16" s="1"/>
  <c r="AK77" i="13"/>
  <c r="AJ111" i="16"/>
  <c r="AJ113" i="16" s="1"/>
  <c r="AJ77" i="13"/>
  <c r="AF111" i="16"/>
  <c r="AF113" i="16" s="1"/>
  <c r="AF77" i="13"/>
  <c r="AH111" i="16"/>
  <c r="AH113" i="16" s="1"/>
  <c r="AH77" i="13"/>
  <c r="AI111" i="16"/>
  <c r="AI113" i="16" s="1"/>
  <c r="AI77" i="13"/>
  <c r="AG111" i="16"/>
  <c r="AG113" i="16" s="1"/>
  <c r="AG77" i="13"/>
  <c r="AL30" i="13"/>
  <c r="R386" i="16"/>
  <c r="R390" i="16" s="1"/>
  <c r="S306" i="16"/>
  <c r="S309" i="16" s="1"/>
  <c r="L382" i="16"/>
  <c r="AK383" i="16"/>
  <c r="S33" i="13"/>
  <c r="S37" i="13" s="1"/>
  <c r="S74" i="16"/>
  <c r="X27" i="13"/>
  <c r="X29" i="13" s="1"/>
  <c r="X74" i="16" s="1"/>
  <c r="Y75" i="16" s="1"/>
  <c r="Y77" i="16" s="1"/>
  <c r="AB30" i="13"/>
  <c r="AB33" i="13" s="1"/>
  <c r="AB37" i="13" s="1"/>
  <c r="V30" i="13"/>
  <c r="V33" i="13" s="1"/>
  <c r="V37" i="13" s="1"/>
  <c r="AA30" i="13"/>
  <c r="AA33" i="13" s="1"/>
  <c r="AA37" i="13" s="1"/>
  <c r="Z30" i="13"/>
  <c r="Z33" i="13" s="1"/>
  <c r="Z37" i="13" s="1"/>
  <c r="AE30" i="13"/>
  <c r="AE33" i="13" s="1"/>
  <c r="AE37" i="13" s="1"/>
  <c r="AD30" i="13"/>
  <c r="AD33" i="13" s="1"/>
  <c r="AD37" i="13" s="1"/>
  <c r="AD57" i="13"/>
  <c r="W30" i="13"/>
  <c r="W33" i="13" s="1"/>
  <c r="W37" i="13" s="1"/>
  <c r="W57" i="13"/>
  <c r="X30" i="13"/>
  <c r="X57" i="13"/>
  <c r="AC30" i="13"/>
  <c r="AC33" i="13" s="1"/>
  <c r="AC37" i="13" s="1"/>
  <c r="AL28" i="13"/>
  <c r="L178" i="15"/>
  <c r="L20" i="13"/>
  <c r="AL21"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E64" i="17" l="1"/>
  <c r="AE67" i="17" s="1"/>
  <c r="AC64" i="17"/>
  <c r="AC67" i="17" s="1"/>
  <c r="X87" i="17"/>
  <c r="X88" i="17" s="1"/>
  <c r="X38" i="17" s="1"/>
  <c r="AA64" i="17"/>
  <c r="AA67" i="17" s="1"/>
  <c r="AF35" i="17"/>
  <c r="AF71" i="17"/>
  <c r="AF73" i="17" s="1"/>
  <c r="AF76" i="17" s="1"/>
  <c r="AG35" i="17"/>
  <c r="AG71" i="17"/>
  <c r="AG73" i="17" s="1"/>
  <c r="AG76" i="17" s="1"/>
  <c r="AI35" i="17"/>
  <c r="AI71" i="17"/>
  <c r="AI73" i="17" s="1"/>
  <c r="AI76" i="17" s="1"/>
  <c r="Z64" i="17"/>
  <c r="Z67" i="17" s="1"/>
  <c r="V64" i="17"/>
  <c r="V67" i="17" s="1"/>
  <c r="W87" i="17"/>
  <c r="W88" i="17" s="1"/>
  <c r="W38" i="17" s="1"/>
  <c r="AB64" i="17"/>
  <c r="AB67" i="17" s="1"/>
  <c r="AK71" i="17"/>
  <c r="AK73" i="17" s="1"/>
  <c r="AK76" i="17" s="1"/>
  <c r="AK35" i="17"/>
  <c r="AJ71" i="17"/>
  <c r="AJ73" i="17" s="1"/>
  <c r="AJ76" i="17" s="1"/>
  <c r="AJ35" i="17"/>
  <c r="AH71" i="17"/>
  <c r="AH73" i="17" s="1"/>
  <c r="AH76" i="17" s="1"/>
  <c r="AH35" i="17"/>
  <c r="W64" i="17"/>
  <c r="W67" i="17" s="1"/>
  <c r="AD87" i="17"/>
  <c r="AD88" i="17" s="1"/>
  <c r="AD38" i="17" s="1"/>
  <c r="AC87" i="17"/>
  <c r="AC88" i="17" s="1"/>
  <c r="AC38" i="17" s="1"/>
  <c r="AF83" i="13"/>
  <c r="AE87" i="17"/>
  <c r="AE88" i="17" s="1"/>
  <c r="AE38" i="17" s="1"/>
  <c r="AF87" i="17"/>
  <c r="AF88" i="17" s="1"/>
  <c r="AF38" i="17" s="1"/>
  <c r="AD64" i="17"/>
  <c r="AD67" i="17" s="1"/>
  <c r="S64" i="17"/>
  <c r="S67" i="17" s="1"/>
  <c r="AB87" i="17"/>
  <c r="AB88" i="17" s="1"/>
  <c r="AB38" i="17" s="1"/>
  <c r="AC83" i="13"/>
  <c r="AL43" i="16"/>
  <c r="L41" i="16"/>
  <c r="AG288" i="16"/>
  <c r="AI288" i="16"/>
  <c r="AK38" i="13"/>
  <c r="AK39" i="13" s="1"/>
  <c r="AK420" i="16" s="1"/>
  <c r="AL168" i="16"/>
  <c r="L166" i="16"/>
  <c r="AL180" i="16"/>
  <c r="L178" i="16"/>
  <c r="AH280" i="16"/>
  <c r="L71" i="16"/>
  <c r="AJ288" i="16"/>
  <c r="AF38" i="13"/>
  <c r="AF39" i="13" s="1"/>
  <c r="AF420" i="16" s="1"/>
  <c r="Z57" i="13"/>
  <c r="Y266" i="16"/>
  <c r="Y269" i="16" s="1"/>
  <c r="Y272" i="16" s="1"/>
  <c r="Y274" i="16" s="1"/>
  <c r="Y276" i="16" s="1"/>
  <c r="AK280" i="16"/>
  <c r="AK288" i="16"/>
  <c r="AI38" i="13"/>
  <c r="AI39" i="13" s="1"/>
  <c r="AI420" i="16" s="1"/>
  <c r="W83" i="13"/>
  <c r="AI280" i="16"/>
  <c r="AJ282" i="16" s="1"/>
  <c r="AD83" i="13"/>
  <c r="X83" i="13"/>
  <c r="AG38" i="13"/>
  <c r="AG39" i="13" s="1"/>
  <c r="AG420" i="16" s="1"/>
  <c r="AJ38" i="13"/>
  <c r="AJ39" i="13" s="1"/>
  <c r="AJ420" i="16" s="1"/>
  <c r="AE83" i="13"/>
  <c r="AB83" i="13"/>
  <c r="AF288" i="16"/>
  <c r="X33" i="13"/>
  <c r="X37" i="13" s="1"/>
  <c r="AG280" i="16"/>
  <c r="AH282" i="16" s="1"/>
  <c r="AH288" i="16"/>
  <c r="AJ280" i="16"/>
  <c r="AK282" i="16" s="1"/>
  <c r="AH38" i="13"/>
  <c r="AH39" i="13" s="1"/>
  <c r="AH420" i="16" s="1"/>
  <c r="AE111" i="16"/>
  <c r="AE113" i="16" s="1"/>
  <c r="AE77" i="13"/>
  <c r="AB111" i="16"/>
  <c r="AB113" i="16" s="1"/>
  <c r="AB77" i="13"/>
  <c r="AF280" i="16"/>
  <c r="AG282" i="16" s="1"/>
  <c r="S111" i="16"/>
  <c r="S113" i="16" s="1"/>
  <c r="S77" i="13"/>
  <c r="S86" i="13" s="1"/>
  <c r="S99" i="13" s="1"/>
  <c r="Z111" i="16"/>
  <c r="Z113" i="16" s="1"/>
  <c r="Z77" i="13"/>
  <c r="AA111" i="16"/>
  <c r="AA113" i="16" s="1"/>
  <c r="AA77" i="13"/>
  <c r="AL380" i="16"/>
  <c r="AL383" i="16" s="1"/>
  <c r="AD111" i="16"/>
  <c r="AD113" i="16" s="1"/>
  <c r="AD77" i="13"/>
  <c r="W111" i="16"/>
  <c r="W113" i="16" s="1"/>
  <c r="W77" i="13"/>
  <c r="AC111" i="16"/>
  <c r="AC113" i="16" s="1"/>
  <c r="AC77" i="13"/>
  <c r="Y30" i="13"/>
  <c r="Y33" i="13" s="1"/>
  <c r="Y37" i="13" s="1"/>
  <c r="V111" i="16"/>
  <c r="V113" i="16" s="1"/>
  <c r="V77" i="13"/>
  <c r="S386" i="16"/>
  <c r="S390" i="16" s="1"/>
  <c r="S392" i="16" s="1"/>
  <c r="T306" i="16"/>
  <c r="T309" i="16" s="1"/>
  <c r="Z288" i="16"/>
  <c r="AL282" i="16"/>
  <c r="AI282" i="16"/>
  <c r="T75" i="16"/>
  <c r="AL146" i="16"/>
  <c r="AL133" i="16"/>
  <c r="AL154" i="16"/>
  <c r="AK58" i="13"/>
  <c r="AL46" i="13"/>
  <c r="L28"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L81" i="13" l="1"/>
  <c r="L81" i="13" s="1"/>
  <c r="AL85" i="17"/>
  <c r="L85" i="17" s="1"/>
  <c r="AD35" i="17"/>
  <c r="AD71" i="17"/>
  <c r="AD73" i="17" s="1"/>
  <c r="AD76" i="17" s="1"/>
  <c r="W35" i="17"/>
  <c r="W71" i="17"/>
  <c r="W73" i="17" s="1"/>
  <c r="W76" i="17" s="1"/>
  <c r="AJ78" i="17"/>
  <c r="AJ79" i="17" s="1"/>
  <c r="Z71" i="17"/>
  <c r="Z73" i="17" s="1"/>
  <c r="Z76" i="17" s="1"/>
  <c r="AA78" i="17" s="1"/>
  <c r="Z35" i="17"/>
  <c r="AL78" i="17"/>
  <c r="AA83" i="13"/>
  <c r="AB71" i="17"/>
  <c r="AB73" i="17" s="1"/>
  <c r="AB76" i="17" s="1"/>
  <c r="AC78" i="17" s="1"/>
  <c r="AB35" i="17"/>
  <c r="AH78" i="17"/>
  <c r="AH79" i="17" s="1"/>
  <c r="AC71" i="17"/>
  <c r="AC73" i="17" s="1"/>
  <c r="AC76" i="17" s="1"/>
  <c r="AC35" i="17"/>
  <c r="AH283" i="16"/>
  <c r="AI78" i="17"/>
  <c r="AI79" i="17" s="1"/>
  <c r="X64" i="17"/>
  <c r="X67" i="17" s="1"/>
  <c r="AA87" i="17"/>
  <c r="AA88" i="17" s="1"/>
  <c r="AA38" i="17" s="1"/>
  <c r="V71" i="17"/>
  <c r="V73" i="17" s="1"/>
  <c r="V76" i="17" s="1"/>
  <c r="V35" i="17"/>
  <c r="AG78" i="17"/>
  <c r="AG79" i="17" s="1"/>
  <c r="AE71" i="17"/>
  <c r="AE73" i="17" s="1"/>
  <c r="AE76" i="17" s="1"/>
  <c r="AE35" i="17"/>
  <c r="AA71" i="17"/>
  <c r="AA73" i="17" s="1"/>
  <c r="AA76" i="17" s="1"/>
  <c r="AA35" i="17"/>
  <c r="Y64" i="17"/>
  <c r="Y67" i="17" s="1"/>
  <c r="AK78" i="17"/>
  <c r="AK79" i="17" s="1"/>
  <c r="X77" i="13"/>
  <c r="Y57" i="13"/>
  <c r="Z87" i="17" s="1"/>
  <c r="Z88" i="17" s="1"/>
  <c r="Z38" i="17" s="1"/>
  <c r="AD38" i="13"/>
  <c r="AD39" i="13" s="1"/>
  <c r="AD420" i="16" s="1"/>
  <c r="V280" i="16"/>
  <c r="AB280" i="16"/>
  <c r="AC282" i="16" s="1"/>
  <c r="AL236" i="16"/>
  <c r="L43" i="16"/>
  <c r="W288" i="16"/>
  <c r="AA288" i="16"/>
  <c r="AL45" i="13"/>
  <c r="AC38" i="13"/>
  <c r="AC39" i="13" s="1"/>
  <c r="AC420" i="16" s="1"/>
  <c r="AE288" i="16"/>
  <c r="Z280" i="16"/>
  <c r="AA282" i="16" s="1"/>
  <c r="S100" i="13"/>
  <c r="AD280" i="16"/>
  <c r="AE282" i="16" s="1"/>
  <c r="X111" i="16"/>
  <c r="X113" i="16" s="1"/>
  <c r="AD288" i="16"/>
  <c r="W280" i="16"/>
  <c r="X282" i="16" s="1"/>
  <c r="Z38" i="13"/>
  <c r="Z39" i="13" s="1"/>
  <c r="Z420" i="16" s="1"/>
  <c r="AE38" i="13"/>
  <c r="AE39" i="13" s="1"/>
  <c r="AE420" i="16" s="1"/>
  <c r="AC280" i="16"/>
  <c r="AD282" i="16" s="1"/>
  <c r="AC288" i="16"/>
  <c r="AE280" i="16"/>
  <c r="AF282" i="16" s="1"/>
  <c r="AA38" i="13"/>
  <c r="AA39" i="13" s="1"/>
  <c r="AA420" i="16" s="1"/>
  <c r="AA280" i="16"/>
  <c r="AB282" i="16" s="1"/>
  <c r="V38" i="13"/>
  <c r="V39" i="13" s="1"/>
  <c r="V420" i="16" s="1"/>
  <c r="V288" i="16"/>
  <c r="AB288" i="16"/>
  <c r="Y111" i="16"/>
  <c r="Y113" i="16" s="1"/>
  <c r="Y77" i="13"/>
  <c r="AB38" i="13"/>
  <c r="AB39" i="13" s="1"/>
  <c r="AB420" i="16" s="1"/>
  <c r="AI284" i="16"/>
  <c r="AI283" i="16"/>
  <c r="AJ284" i="16" s="1"/>
  <c r="S280" i="16"/>
  <c r="S288" i="16"/>
  <c r="S290" i="16" s="1"/>
  <c r="W282" i="16"/>
  <c r="T386" i="16"/>
  <c r="T390" i="16" s="1"/>
  <c r="T392" i="16" s="1"/>
  <c r="U306" i="16"/>
  <c r="U309" i="16" s="1"/>
  <c r="T77" i="16"/>
  <c r="L75" i="16"/>
  <c r="AL135" i="16"/>
  <c r="AL137" i="16" s="1"/>
  <c r="L133" i="16"/>
  <c r="AL148" i="16"/>
  <c r="L146" i="16"/>
  <c r="AG283" i="16"/>
  <c r="AH284" i="16" s="1"/>
  <c r="L154" i="16"/>
  <c r="AK283" i="16"/>
  <c r="AL284" i="16" s="1"/>
  <c r="AJ283" i="16"/>
  <c r="AK284" i="16" s="1"/>
  <c r="AL58" i="13"/>
  <c r="W38" i="13"/>
  <c r="W39" i="13" s="1"/>
  <c r="W420" i="16" s="1"/>
  <c r="U30" i="13"/>
  <c r="U33" i="13" s="1"/>
  <c r="AL24" i="13"/>
  <c r="AL29" i="13" s="1"/>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K80" i="17" l="1"/>
  <c r="AK36" i="17" s="1"/>
  <c r="AK37" i="17" s="1"/>
  <c r="AK42" i="17" s="1"/>
  <c r="AH80" i="17"/>
  <c r="AH36" i="17" s="1"/>
  <c r="AH37" i="17" s="1"/>
  <c r="AH42" i="17" s="1"/>
  <c r="AI80" i="17"/>
  <c r="AI36" i="17" s="1"/>
  <c r="AI37" i="17" s="1"/>
  <c r="AI42" i="17" s="1"/>
  <c r="AJ80" i="17"/>
  <c r="AJ36" i="17" s="1"/>
  <c r="AJ37" i="17" s="1"/>
  <c r="AJ42" i="17" s="1"/>
  <c r="Y35" i="17"/>
  <c r="Y71" i="17"/>
  <c r="Y73" i="17" s="1"/>
  <c r="Y76" i="17" s="1"/>
  <c r="W78" i="17"/>
  <c r="W79" i="17" s="1"/>
  <c r="X78" i="17"/>
  <c r="AL80" i="17"/>
  <c r="AL36" i="17" s="1"/>
  <c r="AL80" i="13"/>
  <c r="L80" i="13" s="1"/>
  <c r="AL84" i="17"/>
  <c r="L84" i="17" s="1"/>
  <c r="Y87" i="17"/>
  <c r="Y88" i="17" s="1"/>
  <c r="Y38" i="17" s="1"/>
  <c r="AB78" i="17"/>
  <c r="AB79" i="17" s="1"/>
  <c r="AC80" i="17" s="1"/>
  <c r="AC36" i="17" s="1"/>
  <c r="AC37" i="17" s="1"/>
  <c r="AC42" i="17" s="1"/>
  <c r="AA79" i="17"/>
  <c r="AB80" i="17" s="1"/>
  <c r="AB36" i="17" s="1"/>
  <c r="AB37" i="17" s="1"/>
  <c r="AB42" i="17" s="1"/>
  <c r="AE78" i="17"/>
  <c r="AE79" i="17" s="1"/>
  <c r="X71" i="17"/>
  <c r="X73" i="17" s="1"/>
  <c r="X76" i="17" s="1"/>
  <c r="Y78" i="17" s="1"/>
  <c r="X35" i="17"/>
  <c r="AC79" i="17"/>
  <c r="AD78" i="17"/>
  <c r="AD80" i="17" s="1"/>
  <c r="AD36" i="17" s="1"/>
  <c r="AD37" i="17" s="1"/>
  <c r="AD42" i="17" s="1"/>
  <c r="AF78" i="17"/>
  <c r="AF79" i="17" s="1"/>
  <c r="AG80" i="17" s="1"/>
  <c r="AG36" i="17" s="1"/>
  <c r="AG37" i="17" s="1"/>
  <c r="AG42" i="17" s="1"/>
  <c r="S35" i="17"/>
  <c r="S37" i="17" s="1"/>
  <c r="S71" i="17"/>
  <c r="S73" i="17" s="1"/>
  <c r="AB283" i="16"/>
  <c r="X280" i="16"/>
  <c r="Y282" i="16" s="1"/>
  <c r="L236" i="16"/>
  <c r="AL237" i="16"/>
  <c r="X38" i="13"/>
  <c r="X39" i="13" s="1"/>
  <c r="X420" i="16" s="1"/>
  <c r="Y83" i="13"/>
  <c r="Z83" i="13"/>
  <c r="S43" i="13"/>
  <c r="S51" i="13" s="1"/>
  <c r="T98" i="13"/>
  <c r="AC283" i="16"/>
  <c r="AD284" i="16" s="1"/>
  <c r="X288" i="16"/>
  <c r="AJ289" i="16"/>
  <c r="AJ78" i="13"/>
  <c r="AJ86" i="13" s="1"/>
  <c r="AJ99" i="13" s="1"/>
  <c r="AH289" i="16"/>
  <c r="AH78" i="13"/>
  <c r="AH86" i="13" s="1"/>
  <c r="AH99" i="13" s="1"/>
  <c r="AK289" i="16"/>
  <c r="AK78" i="13"/>
  <c r="AK86" i="13" s="1"/>
  <c r="AK99" i="13" s="1"/>
  <c r="AL289" i="16"/>
  <c r="AL78" i="13"/>
  <c r="AI289" i="16"/>
  <c r="AI78" i="13"/>
  <c r="AI86" i="13" s="1"/>
  <c r="AI99" i="13" s="1"/>
  <c r="AL44" i="13"/>
  <c r="T287" i="16"/>
  <c r="Y280" i="16"/>
  <c r="Z282" i="16" s="1"/>
  <c r="Z283" i="16" s="1"/>
  <c r="AA284" i="16" s="1"/>
  <c r="Y288" i="16"/>
  <c r="Y38" i="13"/>
  <c r="Y39" i="13" s="1"/>
  <c r="Y420" i="16" s="1"/>
  <c r="AD283" i="16"/>
  <c r="AE284" i="16" s="1"/>
  <c r="AL33" i="13"/>
  <c r="AL74" i="16"/>
  <c r="L74" i="16" s="1"/>
  <c r="AF283" i="16"/>
  <c r="AG284" i="16" s="1"/>
  <c r="AL150" i="16"/>
  <c r="L148" i="16"/>
  <c r="W283" i="16"/>
  <c r="X284" i="16" s="1"/>
  <c r="AA283" i="16"/>
  <c r="AB284" i="16" s="1"/>
  <c r="AE283" i="16"/>
  <c r="AF284" i="16" s="1"/>
  <c r="T266" i="16"/>
  <c r="L77" i="16"/>
  <c r="T30" i="13"/>
  <c r="T33" i="13" s="1"/>
  <c r="T37" i="13" s="1"/>
  <c r="AC284" i="16"/>
  <c r="U386" i="16"/>
  <c r="U390" i="16" s="1"/>
  <c r="U392" i="16" s="1"/>
  <c r="V306" i="16"/>
  <c r="V309" i="16" s="1"/>
  <c r="S283" i="16"/>
  <c r="T282" i="16"/>
  <c r="U57" i="13"/>
  <c r="U37" i="13"/>
  <c r="S38" i="13"/>
  <c r="S39" i="13" s="1"/>
  <c r="S420" i="16"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D79" i="17" l="1"/>
  <c r="AE80" i="17" s="1"/>
  <c r="AE36" i="17" s="1"/>
  <c r="AE37" i="17" s="1"/>
  <c r="AE42" i="17" s="1"/>
  <c r="AF80" i="17"/>
  <c r="AF36" i="17" s="1"/>
  <c r="AF37" i="17" s="1"/>
  <c r="AF42" i="17" s="1"/>
  <c r="X80" i="17"/>
  <c r="X36" i="17" s="1"/>
  <c r="X37" i="17" s="1"/>
  <c r="X42" i="17" s="1"/>
  <c r="X79" i="17"/>
  <c r="Y80" i="17" s="1"/>
  <c r="Y36" i="17" s="1"/>
  <c r="Y37" i="17" s="1"/>
  <c r="Y42" i="17" s="1"/>
  <c r="Z78" i="17"/>
  <c r="Z79" i="17" s="1"/>
  <c r="AA80" i="17" s="1"/>
  <c r="AA36" i="17" s="1"/>
  <c r="AA37" i="17" s="1"/>
  <c r="AA42" i="17" s="1"/>
  <c r="Y79" i="17"/>
  <c r="T64" i="17"/>
  <c r="AL83" i="17"/>
  <c r="S42" i="17"/>
  <c r="S44" i="17" s="1"/>
  <c r="U64" i="17"/>
  <c r="U67" i="17" s="1"/>
  <c r="V87" i="17"/>
  <c r="V88" i="17" s="1"/>
  <c r="V38" i="17" s="1"/>
  <c r="X283" i="16"/>
  <c r="Y284" i="16" s="1"/>
  <c r="AL240" i="16"/>
  <c r="L237" i="16"/>
  <c r="S71" i="13"/>
  <c r="AC289" i="16"/>
  <c r="AC78" i="13"/>
  <c r="AC86" i="13" s="1"/>
  <c r="AC99" i="13" s="1"/>
  <c r="AA289" i="16"/>
  <c r="AA78" i="13"/>
  <c r="AA86" i="13" s="1"/>
  <c r="AA99" i="13" s="1"/>
  <c r="X289" i="16"/>
  <c r="X78" i="13"/>
  <c r="X86" i="13" s="1"/>
  <c r="X99" i="13" s="1"/>
  <c r="AG289" i="16"/>
  <c r="AG78" i="13"/>
  <c r="AG86" i="13" s="1"/>
  <c r="AG99" i="13" s="1"/>
  <c r="AL79" i="13"/>
  <c r="L79" i="13" s="1"/>
  <c r="V83" i="13"/>
  <c r="AF289" i="16"/>
  <c r="AF78" i="13"/>
  <c r="AF86" i="13" s="1"/>
  <c r="AF99" i="13" s="1"/>
  <c r="AE289" i="16"/>
  <c r="AE78" i="13"/>
  <c r="AE86" i="13" s="1"/>
  <c r="AE99" i="13" s="1"/>
  <c r="AD289" i="16"/>
  <c r="AD78" i="13"/>
  <c r="AD86" i="13" s="1"/>
  <c r="AD99" i="13" s="1"/>
  <c r="AB289" i="16"/>
  <c r="AB78" i="13"/>
  <c r="AB86" i="13" s="1"/>
  <c r="AB99" i="13" s="1"/>
  <c r="Y283" i="16"/>
  <c r="Z284" i="16" s="1"/>
  <c r="L30" i="13"/>
  <c r="T111" i="16"/>
  <c r="T113" i="16" s="1"/>
  <c r="T77" i="13"/>
  <c r="U111" i="16"/>
  <c r="U113" i="16" s="1"/>
  <c r="U77" i="13"/>
  <c r="V386" i="16"/>
  <c r="V390" i="16" s="1"/>
  <c r="V392" i="16" s="1"/>
  <c r="W306" i="16"/>
  <c r="W309" i="16" s="1"/>
  <c r="AL155" i="16"/>
  <c r="L150" i="16"/>
  <c r="T269" i="16"/>
  <c r="L266" i="16"/>
  <c r="S422" i="16"/>
  <c r="T284" i="16"/>
  <c r="AL37"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Z80" i="17" l="1"/>
  <c r="Z36" i="17" s="1"/>
  <c r="Z37" i="17" s="1"/>
  <c r="Z42" i="17" s="1"/>
  <c r="U71" i="17"/>
  <c r="U35" i="17"/>
  <c r="T67" i="17"/>
  <c r="L83" i="17"/>
  <c r="AL64" i="17"/>
  <c r="AL67" i="17" s="1"/>
  <c r="S76" i="17"/>
  <c r="Y78" i="13"/>
  <c r="Y86" i="13" s="1"/>
  <c r="Y99" i="13" s="1"/>
  <c r="Y289" i="16"/>
  <c r="AL242" i="16"/>
  <c r="AL244" i="16" s="1"/>
  <c r="L240" i="16"/>
  <c r="T78" i="13"/>
  <c r="T419" i="16"/>
  <c r="U38" i="13"/>
  <c r="U39" i="13" s="1"/>
  <c r="U420" i="16" s="1"/>
  <c r="U280" i="16"/>
  <c r="V282" i="16" s="1"/>
  <c r="Z289" i="16"/>
  <c r="Z78" i="13"/>
  <c r="Z86" i="13" s="1"/>
  <c r="Z99" i="13" s="1"/>
  <c r="U288" i="16"/>
  <c r="AL111" i="16"/>
  <c r="AL113" i="16" s="1"/>
  <c r="AL77" i="13"/>
  <c r="S67" i="13"/>
  <c r="S68" i="13" s="1"/>
  <c r="T289" i="16"/>
  <c r="T272" i="16"/>
  <c r="L269" i="16"/>
  <c r="L155" i="16"/>
  <c r="AL156" i="16"/>
  <c r="W386" i="16"/>
  <c r="W390" i="16" s="1"/>
  <c r="W392" i="16" s="1"/>
  <c r="X306" i="16"/>
  <c r="X309" i="16" s="1"/>
  <c r="T288" i="16"/>
  <c r="T280" i="16"/>
  <c r="T38" i="13"/>
  <c r="T39" i="13" s="1"/>
  <c r="T420" i="16" s="1"/>
  <c r="S56" i="13"/>
  <c r="S61" i="13" s="1"/>
  <c r="AL57" i="13"/>
  <c r="AL54"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U73" i="17" l="1"/>
  <c r="U76" i="17" s="1"/>
  <c r="V78" i="17" s="1"/>
  <c r="V79" i="17" s="1"/>
  <c r="W80" i="17" s="1"/>
  <c r="W36" i="17" s="1"/>
  <c r="W37" i="17" s="1"/>
  <c r="W42" i="17" s="1"/>
  <c r="AL71" i="17"/>
  <c r="AL73" i="17" s="1"/>
  <c r="AL76" i="17" s="1"/>
  <c r="AL79" i="17" s="1"/>
  <c r="AL35" i="17"/>
  <c r="AL37" i="17" s="1"/>
  <c r="L64" i="17"/>
  <c r="T35" i="17"/>
  <c r="T71" i="17"/>
  <c r="T73" i="17" s="1"/>
  <c r="L67" i="17"/>
  <c r="T78" i="17"/>
  <c r="S79" i="17"/>
  <c r="AL83" i="13"/>
  <c r="AL87" i="17"/>
  <c r="AL82" i="13"/>
  <c r="AL86" i="13" s="1"/>
  <c r="AL99" i="13" s="1"/>
  <c r="AL86" i="17"/>
  <c r="T422" i="16"/>
  <c r="U419" i="16" s="1"/>
  <c r="U422" i="16" s="1"/>
  <c r="U67" i="13" s="1"/>
  <c r="U68" i="13" s="1"/>
  <c r="L111" i="16"/>
  <c r="AL288" i="16"/>
  <c r="L288" i="16" s="1"/>
  <c r="L77" i="13"/>
  <c r="S72" i="13"/>
  <c r="L113" i="16"/>
  <c r="T290" i="16"/>
  <c r="U287" i="16" s="1"/>
  <c r="AL280" i="16"/>
  <c r="AL283" i="16" s="1"/>
  <c r="V283" i="16"/>
  <c r="W284" i="16" s="1"/>
  <c r="T274" i="16"/>
  <c r="T276" i="16" s="1"/>
  <c r="L272" i="16"/>
  <c r="X386" i="16"/>
  <c r="X390" i="16" s="1"/>
  <c r="X392" i="16" s="1"/>
  <c r="Y306" i="16"/>
  <c r="Y309" i="16" s="1"/>
  <c r="T283" i="16"/>
  <c r="U282" i="16"/>
  <c r="AR101" i="3"/>
  <c r="BV91" i="3"/>
  <c r="BV92" i="3"/>
  <c r="AS103" i="3"/>
  <c r="AT81" i="3"/>
  <c r="AR60" i="3"/>
  <c r="AR62" i="3" s="1"/>
  <c r="AS56" i="3"/>
  <c r="AR59" i="3"/>
  <c r="BV83" i="3"/>
  <c r="AS96" i="3"/>
  <c r="AS47" i="3"/>
  <c r="AS50" i="3" s="1"/>
  <c r="AT74" i="3"/>
  <c r="AT77" i="3" s="1"/>
  <c r="L82" i="13" l="1"/>
  <c r="T67" i="13"/>
  <c r="T68" i="13" s="1"/>
  <c r="L71" i="17"/>
  <c r="L35" i="17"/>
  <c r="T80" i="17"/>
  <c r="L86" i="17"/>
  <c r="AL88" i="17"/>
  <c r="AL38" i="17" s="1"/>
  <c r="AL42" i="17" s="1"/>
  <c r="V419" i="16"/>
  <c r="V422" i="16" s="1"/>
  <c r="V67" i="13" s="1"/>
  <c r="V68" i="13" s="1"/>
  <c r="T57" i="13"/>
  <c r="S73" i="13"/>
  <c r="L280" i="16"/>
  <c r="W289" i="16"/>
  <c r="W78" i="13"/>
  <c r="W86" i="13" s="1"/>
  <c r="W99" i="13" s="1"/>
  <c r="U284" i="16"/>
  <c r="L282" i="16"/>
  <c r="U283" i="16"/>
  <c r="V284" i="16" s="1"/>
  <c r="Y386" i="16"/>
  <c r="Y390" i="16" s="1"/>
  <c r="Y392" i="16" s="1"/>
  <c r="Z306" i="16"/>
  <c r="Z309" i="16" s="1"/>
  <c r="T56" i="13"/>
  <c r="AL38" i="13"/>
  <c r="AS99" i="3"/>
  <c r="AS64" i="3"/>
  <c r="AS57" i="3"/>
  <c r="AT78" i="3"/>
  <c r="AT79" i="3" s="1"/>
  <c r="AS100" i="3"/>
  <c r="AS51" i="3"/>
  <c r="AS52" i="3" s="1"/>
  <c r="AT95" i="3"/>
  <c r="AS98" i="3"/>
  <c r="AS53" i="3"/>
  <c r="AS49" i="3"/>
  <c r="AT46" i="3"/>
  <c r="AU73" i="3"/>
  <c r="AT76" i="3"/>
  <c r="T36" i="17" l="1"/>
  <c r="T37" i="17" s="1"/>
  <c r="T83" i="13"/>
  <c r="T86" i="13" s="1"/>
  <c r="T99" i="13" s="1"/>
  <c r="T100" i="13" s="1"/>
  <c r="T87" i="17"/>
  <c r="U87" i="17"/>
  <c r="U88" i="17" s="1"/>
  <c r="U38" i="17" s="1"/>
  <c r="T76" i="17"/>
  <c r="L73" i="17"/>
  <c r="T61" i="13"/>
  <c r="U83" i="13"/>
  <c r="L83" i="13" s="1"/>
  <c r="W419" i="16"/>
  <c r="W422" i="16" s="1"/>
  <c r="W67" i="13" s="1"/>
  <c r="W68" i="13" s="1"/>
  <c r="U78" i="13"/>
  <c r="V289" i="16"/>
  <c r="V78" i="13"/>
  <c r="V86" i="13" s="1"/>
  <c r="V99" i="13" s="1"/>
  <c r="Z386" i="16"/>
  <c r="Z390" i="16" s="1"/>
  <c r="Z392" i="16" s="1"/>
  <c r="AA306" i="16"/>
  <c r="AA309" i="16" s="1"/>
  <c r="U289" i="16"/>
  <c r="L284" i="16"/>
  <c r="L283" i="16"/>
  <c r="L38" i="13"/>
  <c r="AL39" i="13"/>
  <c r="AL420" i="16" s="1"/>
  <c r="AS60" i="3"/>
  <c r="AT56" i="3"/>
  <c r="AS59" i="3"/>
  <c r="AS61" i="3"/>
  <c r="AU81" i="3"/>
  <c r="AT103" i="3"/>
  <c r="AS101" i="3"/>
  <c r="AT96" i="3"/>
  <c r="AT47" i="3"/>
  <c r="AT50" i="3" s="1"/>
  <c r="AU74" i="3"/>
  <c r="AU77" i="3" s="1"/>
  <c r="L87" i="17" l="1"/>
  <c r="T88" i="17"/>
  <c r="U78" i="17"/>
  <c r="T79" i="17"/>
  <c r="L76" i="17"/>
  <c r="T72" i="13"/>
  <c r="U86" i="13"/>
  <c r="U99" i="13" s="1"/>
  <c r="L99" i="13" s="1"/>
  <c r="X419" i="16"/>
  <c r="X422" i="16" s="1"/>
  <c r="T43" i="13"/>
  <c r="T51" i="13" s="1"/>
  <c r="U98" i="13"/>
  <c r="L78" i="13"/>
  <c r="L289" i="16"/>
  <c r="U290" i="16"/>
  <c r="AA386" i="16"/>
  <c r="AA390" i="16" s="1"/>
  <c r="AA392" i="16" s="1"/>
  <c r="AB306" i="16"/>
  <c r="AB309" i="16" s="1"/>
  <c r="L420" i="16"/>
  <c r="AU78" i="3"/>
  <c r="AU79" i="3" s="1"/>
  <c r="AT99" i="3"/>
  <c r="AT100" i="3"/>
  <c r="AT64" i="3"/>
  <c r="AT57" i="3"/>
  <c r="AT61" i="3" s="1"/>
  <c r="AS62" i="3"/>
  <c r="AT51" i="3"/>
  <c r="AT52" i="3" s="1"/>
  <c r="AU95" i="3"/>
  <c r="AT98" i="3"/>
  <c r="AT53" i="3"/>
  <c r="AT49" i="3"/>
  <c r="AU46" i="3"/>
  <c r="AU76" i="3"/>
  <c r="AV73" i="3"/>
  <c r="U79" i="17" l="1"/>
  <c r="V80" i="17" s="1"/>
  <c r="V36" i="17" s="1"/>
  <c r="V37" i="17" s="1"/>
  <c r="V42" i="17" s="1"/>
  <c r="V44" i="17" s="1"/>
  <c r="U80" i="17"/>
  <c r="L78" i="17"/>
  <c r="T38" i="17"/>
  <c r="L88" i="17"/>
  <c r="L86" i="13"/>
  <c r="U100" i="13"/>
  <c r="V98" i="13" s="1"/>
  <c r="V100" i="13" s="1"/>
  <c r="Y419" i="16"/>
  <c r="Y422" i="16" s="1"/>
  <c r="Y67" i="13" s="1"/>
  <c r="Y68" i="13" s="1"/>
  <c r="X67" i="13"/>
  <c r="X68" i="13" s="1"/>
  <c r="T71" i="13"/>
  <c r="AB386" i="16"/>
  <c r="AB390" i="16" s="1"/>
  <c r="AB392" i="16" s="1"/>
  <c r="AC306" i="16"/>
  <c r="AC309" i="16" s="1"/>
  <c r="V287" i="16"/>
  <c r="V290" i="16" s="1"/>
  <c r="U56" i="13"/>
  <c r="U61" i="13" s="1"/>
  <c r="AT101" i="3"/>
  <c r="AT60" i="3"/>
  <c r="AT62" i="3" s="1"/>
  <c r="AU56" i="3"/>
  <c r="AT59" i="3"/>
  <c r="AV81" i="3"/>
  <c r="AU103" i="3"/>
  <c r="AU96" i="3"/>
  <c r="AV74" i="3"/>
  <c r="AV77" i="3" s="1"/>
  <c r="AU47" i="3"/>
  <c r="AU50" i="3" s="1"/>
  <c r="U43" i="13" l="1"/>
  <c r="U51" i="13" s="1"/>
  <c r="L38" i="17"/>
  <c r="T42" i="17"/>
  <c r="T44" i="17" s="1"/>
  <c r="U36" i="17"/>
  <c r="L80" i="17"/>
  <c r="L79" i="17"/>
  <c r="U72" i="13"/>
  <c r="Z419" i="16"/>
  <c r="Z422" i="16" s="1"/>
  <c r="Z67" i="13" s="1"/>
  <c r="Z68" i="13" s="1"/>
  <c r="T73" i="13"/>
  <c r="U71" i="13"/>
  <c r="W98" i="13"/>
  <c r="W100" i="13" s="1"/>
  <c r="V43" i="13"/>
  <c r="V51" i="13" s="1"/>
  <c r="AC386" i="16"/>
  <c r="AC390" i="16" s="1"/>
  <c r="AC392" i="16" s="1"/>
  <c r="AD306" i="16"/>
  <c r="AD309" i="16" s="1"/>
  <c r="W287" i="16"/>
  <c r="W290" i="16" s="1"/>
  <c r="V56" i="13"/>
  <c r="V61" i="13" s="1"/>
  <c r="AU100" i="3"/>
  <c r="AU99" i="3"/>
  <c r="AU64" i="3"/>
  <c r="AU57" i="3"/>
  <c r="AV78" i="3"/>
  <c r="AV79" i="3" s="1"/>
  <c r="AU51" i="3"/>
  <c r="AU52" i="3" s="1"/>
  <c r="AV95" i="3"/>
  <c r="AU98" i="3"/>
  <c r="AU53" i="3"/>
  <c r="AU49" i="3"/>
  <c r="AV46" i="3"/>
  <c r="AV76" i="3"/>
  <c r="AW73" i="3"/>
  <c r="U37" i="17" l="1"/>
  <c r="L36" i="17"/>
  <c r="V72" i="13"/>
  <c r="AA419" i="16"/>
  <c r="AA422" i="16" s="1"/>
  <c r="AA67" i="13" s="1"/>
  <c r="AA68" i="13" s="1"/>
  <c r="U73" i="13"/>
  <c r="X98" i="13"/>
  <c r="X100" i="13" s="1"/>
  <c r="W43" i="13"/>
  <c r="W51" i="13" s="1"/>
  <c r="V71" i="13"/>
  <c r="AD386" i="16"/>
  <c r="AD390" i="16" s="1"/>
  <c r="AD392" i="16" s="1"/>
  <c r="AE306" i="16"/>
  <c r="AE309" i="16" s="1"/>
  <c r="X287" i="16"/>
  <c r="X290" i="16" s="1"/>
  <c r="W56" i="13"/>
  <c r="W61" i="13" s="1"/>
  <c r="AU101" i="3"/>
  <c r="AU60" i="3"/>
  <c r="AV56" i="3"/>
  <c r="AU59" i="3"/>
  <c r="AU61" i="3"/>
  <c r="AW81" i="3"/>
  <c r="AV103" i="3"/>
  <c r="AV96" i="3"/>
  <c r="AV47" i="3"/>
  <c r="AV50" i="3" s="1"/>
  <c r="AW74" i="3"/>
  <c r="AW77" i="3" s="1"/>
  <c r="U42" i="17" l="1"/>
  <c r="U44" i="17" s="1"/>
  <c r="L37" i="17"/>
  <c r="W72" i="13"/>
  <c r="AB419" i="16"/>
  <c r="AB422" i="16" s="1"/>
  <c r="AB67" i="13" s="1"/>
  <c r="AB68" i="13" s="1"/>
  <c r="V73" i="13"/>
  <c r="W71" i="13"/>
  <c r="Y98" i="13"/>
  <c r="Y100" i="13" s="1"/>
  <c r="X43" i="13"/>
  <c r="X51" i="13" s="1"/>
  <c r="AE386" i="16"/>
  <c r="AE390" i="16" s="1"/>
  <c r="AE392" i="16" s="1"/>
  <c r="AF306" i="16"/>
  <c r="AF309" i="16" s="1"/>
  <c r="Y287" i="16"/>
  <c r="Y290" i="16" s="1"/>
  <c r="X56" i="13"/>
  <c r="X61" i="13" s="1"/>
  <c r="AU62" i="3"/>
  <c r="AV100" i="3"/>
  <c r="AV99" i="3"/>
  <c r="AW78" i="3"/>
  <c r="AW79" i="3" s="1"/>
  <c r="AV64" i="3"/>
  <c r="AV57" i="3"/>
  <c r="AV61" i="3" s="1"/>
  <c r="AV51" i="3"/>
  <c r="AV52" i="3" s="1"/>
  <c r="AW95" i="3"/>
  <c r="AV98" i="3"/>
  <c r="AV53" i="3"/>
  <c r="AV49" i="3"/>
  <c r="AW46" i="3"/>
  <c r="AW76" i="3"/>
  <c r="AX73" i="3"/>
  <c r="X72" i="13" l="1"/>
  <c r="AC419" i="16"/>
  <c r="AC422" i="16" s="1"/>
  <c r="W73" i="13"/>
  <c r="W44" i="17" s="1"/>
  <c r="Z98" i="13"/>
  <c r="Z100" i="13" s="1"/>
  <c r="Y43" i="13"/>
  <c r="Y51" i="13" s="1"/>
  <c r="X71" i="13"/>
  <c r="AF386" i="16"/>
  <c r="AF390" i="16" s="1"/>
  <c r="AF392" i="16" s="1"/>
  <c r="AG306" i="16"/>
  <c r="AG309" i="16" s="1"/>
  <c r="Z287" i="16"/>
  <c r="Z290" i="16" s="1"/>
  <c r="Y56" i="13"/>
  <c r="Y61" i="13" s="1"/>
  <c r="AC67" i="13"/>
  <c r="AC68" i="13" s="1"/>
  <c r="AV101" i="3"/>
  <c r="AV60" i="3"/>
  <c r="AV62" i="3" s="1"/>
  <c r="AW56" i="3"/>
  <c r="AV59" i="3"/>
  <c r="AX81" i="3"/>
  <c r="AW103" i="3"/>
  <c r="AW96" i="3"/>
  <c r="AW47" i="3"/>
  <c r="AW50" i="3" s="1"/>
  <c r="AX74" i="3"/>
  <c r="AX77" i="3" s="1"/>
  <c r="Y72" i="13" l="1"/>
  <c r="AD419" i="16"/>
  <c r="AD422" i="16" s="1"/>
  <c r="X73" i="13"/>
  <c r="Y71" i="13"/>
  <c r="AA98" i="13"/>
  <c r="AA100" i="13" s="1"/>
  <c r="Z43" i="13"/>
  <c r="Z51" i="13" s="1"/>
  <c r="AH306" i="16"/>
  <c r="AH309" i="16" s="1"/>
  <c r="AG386" i="16"/>
  <c r="AG390" i="16" s="1"/>
  <c r="AG392" i="16" s="1"/>
  <c r="AA287" i="16"/>
  <c r="AA290" i="16" s="1"/>
  <c r="Z56" i="13"/>
  <c r="Z61" i="13" s="1"/>
  <c r="AD67" i="13"/>
  <c r="AD68" i="13" s="1"/>
  <c r="AW100" i="3"/>
  <c r="AW99" i="3"/>
  <c r="AW64" i="3"/>
  <c r="AW57" i="3"/>
  <c r="AW61" i="3" s="1"/>
  <c r="AX78" i="3"/>
  <c r="AX79" i="3" s="1"/>
  <c r="AW51" i="3"/>
  <c r="AW52" i="3" s="1"/>
  <c r="AW98" i="3"/>
  <c r="AX95" i="3"/>
  <c r="AW53" i="3"/>
  <c r="AW49" i="3"/>
  <c r="AX46" i="3"/>
  <c r="AY73" i="3"/>
  <c r="AX76" i="3"/>
  <c r="X44" i="17" l="1"/>
  <c r="Z72" i="13"/>
  <c r="AE419" i="16"/>
  <c r="AE422" i="16" s="1"/>
  <c r="AE67" i="13" s="1"/>
  <c r="AE68" i="13" s="1"/>
  <c r="Y73" i="13"/>
  <c r="AB98" i="13"/>
  <c r="AB100" i="13" s="1"/>
  <c r="AA43" i="13"/>
  <c r="AA51" i="13" s="1"/>
  <c r="Z71" i="13"/>
  <c r="AB287" i="16"/>
  <c r="AB290" i="16" s="1"/>
  <c r="AA56" i="13"/>
  <c r="AA61" i="13" s="1"/>
  <c r="AH386" i="16"/>
  <c r="AH390" i="16" s="1"/>
  <c r="AH392" i="16" s="1"/>
  <c r="AI306" i="16"/>
  <c r="AI309" i="16" s="1"/>
  <c r="AW101" i="3"/>
  <c r="AY81" i="3"/>
  <c r="AW60" i="3"/>
  <c r="AW62" i="3" s="1"/>
  <c r="AW59" i="3"/>
  <c r="AX56" i="3"/>
  <c r="AX103" i="3"/>
  <c r="AX96" i="3"/>
  <c r="AY74" i="3"/>
  <c r="AY77" i="3" s="1"/>
  <c r="AX47" i="3"/>
  <c r="AX50" i="3" s="1"/>
  <c r="Y44" i="17" l="1"/>
  <c r="AA72" i="13"/>
  <c r="AF419" i="16"/>
  <c r="AF422" i="16" s="1"/>
  <c r="Z73" i="13"/>
  <c r="AA71" i="13"/>
  <c r="AC98" i="13"/>
  <c r="AC100" i="13" s="1"/>
  <c r="AB43" i="13"/>
  <c r="AB51" i="13" s="1"/>
  <c r="AI386" i="16"/>
  <c r="AI390" i="16" s="1"/>
  <c r="AI392" i="16" s="1"/>
  <c r="AJ306" i="16"/>
  <c r="AJ309" i="16" s="1"/>
  <c r="AC287" i="16"/>
  <c r="AC290" i="16" s="1"/>
  <c r="AB56" i="13"/>
  <c r="AB61" i="13" s="1"/>
  <c r="AF67" i="13"/>
  <c r="AF68" i="13" s="1"/>
  <c r="AX100" i="3"/>
  <c r="AX64" i="3"/>
  <c r="AX57" i="3"/>
  <c r="AX99" i="3"/>
  <c r="AY78" i="3"/>
  <c r="AY79" i="3" s="1"/>
  <c r="AX51" i="3"/>
  <c r="AX52" i="3" s="1"/>
  <c r="AX98" i="3"/>
  <c r="AY95" i="3"/>
  <c r="AX53" i="3"/>
  <c r="AX49" i="3"/>
  <c r="AY46" i="3"/>
  <c r="AY76" i="3"/>
  <c r="AZ73" i="3"/>
  <c r="Z44" i="17" l="1"/>
  <c r="AB72" i="13"/>
  <c r="AG419" i="16"/>
  <c r="AG422" i="16" s="1"/>
  <c r="AA73" i="13"/>
  <c r="AA44" i="17" s="1"/>
  <c r="AB71" i="13"/>
  <c r="AD98" i="13"/>
  <c r="AD100" i="13" s="1"/>
  <c r="AC43" i="13"/>
  <c r="AC51" i="13" s="1"/>
  <c r="AD287" i="16"/>
  <c r="AD290" i="16" s="1"/>
  <c r="AC56" i="13"/>
  <c r="AC61" i="13" s="1"/>
  <c r="AJ386" i="16"/>
  <c r="AJ390" i="16" s="1"/>
  <c r="AJ392" i="16" s="1"/>
  <c r="AK306" i="16"/>
  <c r="AK309" i="16" s="1"/>
  <c r="AG67" i="13"/>
  <c r="AG68" i="13" s="1"/>
  <c r="AX101" i="3"/>
  <c r="AX60" i="3"/>
  <c r="AX59" i="3"/>
  <c r="AY56" i="3"/>
  <c r="AZ81" i="3"/>
  <c r="AX61" i="3"/>
  <c r="AY103" i="3"/>
  <c r="AY96" i="3"/>
  <c r="AY47" i="3"/>
  <c r="AY50" i="3" s="1"/>
  <c r="AZ74" i="3"/>
  <c r="AZ77" i="3" s="1"/>
  <c r="AC72" i="13" l="1"/>
  <c r="AH419" i="16"/>
  <c r="AH422" i="16" s="1"/>
  <c r="AH67" i="13" s="1"/>
  <c r="AH68" i="13" s="1"/>
  <c r="AB73" i="13"/>
  <c r="AB44" i="17" s="1"/>
  <c r="AE98" i="13"/>
  <c r="AE100" i="13" s="1"/>
  <c r="AD43" i="13"/>
  <c r="AD51" i="13" s="1"/>
  <c r="AC71" i="13"/>
  <c r="AK386" i="16"/>
  <c r="AK390" i="16" s="1"/>
  <c r="AK392" i="16" s="1"/>
  <c r="AL306" i="16"/>
  <c r="AL309" i="16" s="1"/>
  <c r="AL386" i="16" s="1"/>
  <c r="AL390" i="16" s="1"/>
  <c r="AL392" i="16" s="1"/>
  <c r="AE287" i="16"/>
  <c r="AE290" i="16" s="1"/>
  <c r="AD56" i="13"/>
  <c r="AD61" i="13" s="1"/>
  <c r="AY99" i="3"/>
  <c r="AY64" i="3"/>
  <c r="AY57" i="3"/>
  <c r="AY100" i="3"/>
  <c r="AZ78" i="3"/>
  <c r="AZ79" i="3" s="1"/>
  <c r="AX62" i="3"/>
  <c r="AY51" i="3"/>
  <c r="AY52" i="3" s="1"/>
  <c r="AZ95" i="3"/>
  <c r="AY98" i="3"/>
  <c r="AY53" i="3"/>
  <c r="AY49" i="3"/>
  <c r="AZ46" i="3"/>
  <c r="AZ76" i="3"/>
  <c r="BA73" i="3"/>
  <c r="AD72" i="13" l="1"/>
  <c r="AI419" i="16"/>
  <c r="AI422" i="16" s="1"/>
  <c r="AI67" i="13" s="1"/>
  <c r="AI68" i="13" s="1"/>
  <c r="AC73" i="13"/>
  <c r="AC44" i="17" s="1"/>
  <c r="AD71" i="13"/>
  <c r="AF98" i="13"/>
  <c r="AF100" i="13" s="1"/>
  <c r="AE43" i="13"/>
  <c r="AE51" i="13" s="1"/>
  <c r="AF287" i="16"/>
  <c r="AF290" i="16" s="1"/>
  <c r="AE56" i="13"/>
  <c r="AE61" i="13" s="1"/>
  <c r="AY101" i="3"/>
  <c r="AY60" i="3"/>
  <c r="AZ56" i="3"/>
  <c r="AY59" i="3"/>
  <c r="AY61" i="3"/>
  <c r="AZ103" i="3"/>
  <c r="BA81" i="3"/>
  <c r="AZ96" i="3"/>
  <c r="BA74" i="3"/>
  <c r="BA77" i="3" s="1"/>
  <c r="AZ47" i="3"/>
  <c r="AZ50" i="3" s="1"/>
  <c r="AE72" i="13" l="1"/>
  <c r="AJ419" i="16"/>
  <c r="AJ422" i="16" s="1"/>
  <c r="AJ67" i="13" s="1"/>
  <c r="AJ68" i="13" s="1"/>
  <c r="AD73" i="13"/>
  <c r="AD44" i="17" s="1"/>
  <c r="AG98" i="13"/>
  <c r="AG100" i="13" s="1"/>
  <c r="AF43" i="13"/>
  <c r="AF51" i="13" s="1"/>
  <c r="AE71" i="13"/>
  <c r="AG287" i="16"/>
  <c r="AG290" i="16" s="1"/>
  <c r="AF56" i="13"/>
  <c r="AF61" i="13" s="1"/>
  <c r="AZ99" i="3"/>
  <c r="BA78" i="3"/>
  <c r="BA79" i="3" s="1"/>
  <c r="AZ100" i="3"/>
  <c r="AZ64" i="3"/>
  <c r="AZ57" i="3"/>
  <c r="AZ61" i="3" s="1"/>
  <c r="AY62" i="3"/>
  <c r="AZ51" i="3"/>
  <c r="AZ52" i="3" s="1"/>
  <c r="AZ98" i="3"/>
  <c r="BA95" i="3"/>
  <c r="AZ53" i="3"/>
  <c r="AZ49" i="3"/>
  <c r="BA46" i="3"/>
  <c r="BA76" i="3"/>
  <c r="BB73" i="3"/>
  <c r="AF72" i="13" l="1"/>
  <c r="AK419" i="16"/>
  <c r="AK422" i="16" s="1"/>
  <c r="AK67" i="13" s="1"/>
  <c r="AK68" i="13" s="1"/>
  <c r="AE73" i="13"/>
  <c r="AE44" i="17" s="1"/>
  <c r="AF71" i="13"/>
  <c r="AH98" i="13"/>
  <c r="AH100" i="13" s="1"/>
  <c r="AG43" i="13"/>
  <c r="AG51" i="13" s="1"/>
  <c r="AH287" i="16"/>
  <c r="AH290" i="16" s="1"/>
  <c r="AG56" i="13"/>
  <c r="AG61" i="13" s="1"/>
  <c r="AZ101" i="3"/>
  <c r="AZ60" i="3"/>
  <c r="AZ62" i="3" s="1"/>
  <c r="AZ59" i="3"/>
  <c r="BA56" i="3"/>
  <c r="BB81" i="3"/>
  <c r="BA103" i="3"/>
  <c r="BA96" i="3"/>
  <c r="BA47" i="3"/>
  <c r="BA50" i="3" s="1"/>
  <c r="BB74" i="3"/>
  <c r="BB77" i="3" s="1"/>
  <c r="AG72" i="13" l="1"/>
  <c r="AL419" i="16"/>
  <c r="AL422" i="16" s="1"/>
  <c r="AF73" i="13"/>
  <c r="AF44" i="17" s="1"/>
  <c r="AI98" i="13"/>
  <c r="AI100" i="13" s="1"/>
  <c r="AH43" i="13"/>
  <c r="AH51" i="13" s="1"/>
  <c r="AG71" i="13"/>
  <c r="AI287" i="16"/>
  <c r="AI290" i="16" s="1"/>
  <c r="AH56" i="13"/>
  <c r="AH61" i="13" s="1"/>
  <c r="BA99" i="3"/>
  <c r="BA100" i="3"/>
  <c r="BB78" i="3"/>
  <c r="BB79" i="3" s="1"/>
  <c r="BA64" i="3"/>
  <c r="BA57" i="3"/>
  <c r="BA51" i="3"/>
  <c r="BA52" i="3" s="1"/>
  <c r="BB95" i="3"/>
  <c r="BA98" i="3"/>
  <c r="BA53" i="3"/>
  <c r="BA49" i="3"/>
  <c r="BB46" i="3"/>
  <c r="BB76" i="3"/>
  <c r="BC73" i="3"/>
  <c r="AH72" i="13" l="1"/>
  <c r="AL67" i="13"/>
  <c r="AL68" i="13" s="1"/>
  <c r="AG73" i="13"/>
  <c r="AG44" i="17" s="1"/>
  <c r="AH71" i="13"/>
  <c r="AJ98" i="13"/>
  <c r="AJ100" i="13" s="1"/>
  <c r="AI43" i="13"/>
  <c r="AI51" i="13" s="1"/>
  <c r="AJ287" i="16"/>
  <c r="AJ290" i="16" s="1"/>
  <c r="AI56" i="13"/>
  <c r="AI61" i="13" s="1"/>
  <c r="BA101" i="3"/>
  <c r="BA60" i="3"/>
  <c r="BA59" i="3"/>
  <c r="BB56" i="3"/>
  <c r="BA61" i="3"/>
  <c r="BC81" i="3"/>
  <c r="BB103" i="3"/>
  <c r="BB96" i="3"/>
  <c r="BB47" i="3"/>
  <c r="BB50" i="3" s="1"/>
  <c r="BC74" i="3"/>
  <c r="BC77" i="3" s="1"/>
  <c r="AI72" i="13" l="1"/>
  <c r="AH73" i="13"/>
  <c r="AH44" i="17" s="1"/>
  <c r="AK98" i="13"/>
  <c r="AK100" i="13" s="1"/>
  <c r="AJ43" i="13"/>
  <c r="AJ51" i="13" s="1"/>
  <c r="AI71" i="13"/>
  <c r="AK287" i="16"/>
  <c r="AK290" i="16" s="1"/>
  <c r="AJ56" i="13"/>
  <c r="AJ61" i="13" s="1"/>
  <c r="BB100" i="3"/>
  <c r="BA62" i="3"/>
  <c r="BC78" i="3"/>
  <c r="BC79" i="3" s="1"/>
  <c r="BB99" i="3"/>
  <c r="BB64" i="3"/>
  <c r="BB57" i="3"/>
  <c r="BB61" i="3" s="1"/>
  <c r="BB51" i="3"/>
  <c r="BB52" i="3" s="1"/>
  <c r="BC95" i="3"/>
  <c r="BB98" i="3"/>
  <c r="BD73" i="3"/>
  <c r="BC76" i="3"/>
  <c r="BB53" i="3"/>
  <c r="BB49" i="3"/>
  <c r="BC46" i="3"/>
  <c r="AJ72" i="13" l="1"/>
  <c r="AI73" i="13"/>
  <c r="AI44" i="17" s="1"/>
  <c r="AJ71" i="13"/>
  <c r="AL98" i="13"/>
  <c r="AL100" i="13" s="1"/>
  <c r="AL43" i="13" s="1"/>
  <c r="AL51" i="13" s="1"/>
  <c r="AK43" i="13"/>
  <c r="AK51" i="13" s="1"/>
  <c r="AL287" i="16"/>
  <c r="AL290" i="16" s="1"/>
  <c r="AK56" i="13"/>
  <c r="AK61" i="13" s="1"/>
  <c r="BB101" i="3"/>
  <c r="BD81" i="3"/>
  <c r="BB60" i="3"/>
  <c r="BB62" i="3" s="1"/>
  <c r="BC56" i="3"/>
  <c r="BB59" i="3"/>
  <c r="BC103" i="3"/>
  <c r="BC96" i="3"/>
  <c r="BD74" i="3"/>
  <c r="BD77" i="3" s="1"/>
  <c r="BC47" i="3"/>
  <c r="BC50" i="3" s="1"/>
  <c r="AK72" i="13" l="1"/>
  <c r="AJ73" i="13"/>
  <c r="AJ44" i="17" s="1"/>
  <c r="AL71" i="13"/>
  <c r="AK71" i="13"/>
  <c r="AL56" i="13"/>
  <c r="AL61" i="13" s="1"/>
  <c r="AL72" i="13" s="1"/>
  <c r="BC99" i="3"/>
  <c r="BC100" i="3"/>
  <c r="BC64" i="3"/>
  <c r="BC57" i="3"/>
  <c r="BC61" i="3" s="1"/>
  <c r="BD78" i="3"/>
  <c r="BD79" i="3" s="1"/>
  <c r="BC51" i="3"/>
  <c r="BC52" i="3" s="1"/>
  <c r="BC98" i="3"/>
  <c r="BD95" i="3"/>
  <c r="BC53" i="3"/>
  <c r="BC49" i="3"/>
  <c r="BD46" i="3"/>
  <c r="BD76" i="3"/>
  <c r="BE73" i="3"/>
  <c r="AK73" i="13" l="1"/>
  <c r="AK44" i="17" s="1"/>
  <c r="AL73" i="13"/>
  <c r="BC101" i="3"/>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AL44" i="17" l="1"/>
  <c r="M55" i="17" s="1"/>
  <c r="M57" i="17" s="1"/>
  <c r="M20" i="17" s="1"/>
  <c r="M22" i="17" s="1"/>
  <c r="L42" i="17"/>
  <c r="BD62" i="3"/>
  <c r="BE99" i="3"/>
  <c r="BE100" i="3"/>
  <c r="BF78" i="3"/>
  <c r="BF79" i="3" s="1"/>
  <c r="BE64" i="3"/>
  <c r="BE57" i="3"/>
  <c r="BE61" i="3" s="1"/>
  <c r="BE51" i="3"/>
  <c r="BE52" i="3" s="1"/>
  <c r="BE98" i="3"/>
  <c r="BF95" i="3"/>
  <c r="BG73" i="3"/>
  <c r="BF76" i="3"/>
  <c r="BF46" i="3"/>
  <c r="BE53" i="3"/>
  <c r="BE49" i="3"/>
  <c r="L44" i="17" l="1"/>
  <c r="BF103" i="3"/>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<sst xmlns="http://schemas.openxmlformats.org/spreadsheetml/2006/main" count="1827" uniqueCount="578">
  <si>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</si>
  <si>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</si>
  <si>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</si>
  <si>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</si>
  <si>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</si>
  <si>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</si>
  <si>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</si>
  <si>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</si>
  <si>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</si>
  <si>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</si>
  <si>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</si>
  <si>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</si>
  <si>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</si>
  <si>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</si>
  <si>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</si>
  <si>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</si>
  <si>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</si>
  <si>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</si>
  <si>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</si>
  <si>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</si>
  <si>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</si>
  <si>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</si>
  <si>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</si>
  <si>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</si>
  <si>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</si>
  <si>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</si>
  <si>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</si>
  <si>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</si>
  <si>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</si>
  <si>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</si>
  <si>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</si>
  <si>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</si>
  <si>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</si>
  <si>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</si>
  <si>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</si>
  <si>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</si>
  <si>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</si>
  <si>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</si>
  <si>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</si>
  <si>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</si>
  <si>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</si>
  <si>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</si>
  <si>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</si>
  <si>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</si>
  <si>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</si>
  <si>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</si>
  <si>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</si>
  <si>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</si>
  <si>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</si>
  <si>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</si>
  <si>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</si>
  <si>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</si>
  <si>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</si>
  <si>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</si>
  <si>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</si>
  <si>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</si>
  <si>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</si>
  <si>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</si>
  <si>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</si>
  <si>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</si>
  <si>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</si>
  <si>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</si>
  <si>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</si>
  <si>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</si>
  <si>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</si>
  <si>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</si>
  <si>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</si>
  <si>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</si>
  <si>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</si>
  <si>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</si>
  <si>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</si>
  <si>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</si>
  <si>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</si>
  <si>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</si>
  <si>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</si>
  <si>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</si>
  <si>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</si>
  <si>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</si>
  <si>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</si>
  <si>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</si>
  <si>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</si>
  <si>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</si>
  <si>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</si>
  <si>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</si>
  <si>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</si>
  <si>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</si>
  <si>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</si>
  <si>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</si>
  <si>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</si>
  <si>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</si>
  <si>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</si>
  <si>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</si>
  <si>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</si>
  <si>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</si>
  <si>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</si>
  <si>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</si>
  <si>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</si>
  <si>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</si>
  <si>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</si>
  <si>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</si>
  <si>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</si>
  <si>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</si>
  <si>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</si>
  <si>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</si>
  <si>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</si>
  <si>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</si>
  <si>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</si>
  <si>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</si>
  <si>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</si>
  <si>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</si>
  <si>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</si>
  <si>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</si>
  <si>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</si>
  <si>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</si>
  <si>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</si>
  <si>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</si>
  <si>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</si>
  <si>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</si>
  <si>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</si>
  <si>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</si>
  <si>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</si>
  <si>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</si>
  <si>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</si>
  <si>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</si>
  <si>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</si>
  <si>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</si>
  <si>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</si>
  <si>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</si>
  <si>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</si>
  <si>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</si>
  <si>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</si>
  <si>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</si>
  <si>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</si>
  <si>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</si>
  <si>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</si>
  <si>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</si>
  <si>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</si>
  <si>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</si>
  <si>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</si>
  <si>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</si>
  <si>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</si>
  <si>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</si>
  <si>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</si>
  <si>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</si>
  <si>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</si>
  <si>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</si>
  <si>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</si>
  <si>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</si>
  <si>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</si>
  <si>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</si>
  <si>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</si>
  <si>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</si>
  <si>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</si>
  <si>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</si>
  <si>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</si>
  <si>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</si>
  <si>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</si>
  <si>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</si>
  <si>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</si>
  <si>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</si>
  <si>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</si>
  <si>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</si>
  <si>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</si>
  <si>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</si>
  <si>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</si>
  <si>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</si>
  <si>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</si>
  <si>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</si>
  <si>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</si>
  <si>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</si>
  <si>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</si>
  <si>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</si>
  <si>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</si>
  <si>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</si>
  <si>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</si>
  <si>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</si>
  <si>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</si>
  <si>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</si>
  <si>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</si>
  <si>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</si>
  <si>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</si>
  <si>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</si>
  <si>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</si>
  <si>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</si>
  <si>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</si>
  <si>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</si>
  <si>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</si>
  <si>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</si>
  <si>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</si>
  <si>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</si>
  <si>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</si>
  <si>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</si>
  <si>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</si>
  <si>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</si>
  <si>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</si>
  <si>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</si>
  <si>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</si>
  <si>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</si>
  <si>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</si>
  <si>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</si>
  <si>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</si>
  <si>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</si>
  <si>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</si>
  <si>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</si>
  <si>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</si>
  <si>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</si>
  <si>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</si>
  <si>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</si>
  <si>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</si>
  <si>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</si>
  <si>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</si>
  <si>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</si>
  <si>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</si>
  <si>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</si>
  <si>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</si>
  <si>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</si>
  <si>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</si>
  <si>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</si>
  <si>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</si>
  <si>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</si>
  <si>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</si>
  <si>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</si>
  <si>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</si>
  <si>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</si>
  <si>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</si>
  <si>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</si>
  <si>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</si>
  <si>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</si>
  <si>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</si>
  <si>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</si>
  <si>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</si>
  <si>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</si>
  <si>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</si>
  <si>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</si>
  <si>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</si>
  <si>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</si>
  <si>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</si>
  <si>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</si>
  <si>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</si>
  <si>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</si>
  <si>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</si>
  <si>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</si>
  <si>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</si>
  <si>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</si>
  <si>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</si>
  <si>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</si>
  <si>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</si>
  <si>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</si>
  <si>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</si>
  <si>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</si>
  <si>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</si>
  <si>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</si>
  <si>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</si>
  <si>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</si>
  <si>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</si>
  <si>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</si>
  <si>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</si>
  <si>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</si>
  <si>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</si>
  <si>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</si>
  <si>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</si>
  <si>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</si>
  <si>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</si>
  <si>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</si>
  <si>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</si>
  <si>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</si>
  <si>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</si>
  <si>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</si>
  <si>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</si>
  <si>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</si>
  <si>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</si>
  <si>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</si>
  <si>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</si>
  <si>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</si>
  <si>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</si>
  <si>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</si>
  <si>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</si>
  <si>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</si>
  <si>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</si>
  <si>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</si>
  <si>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</si>
  <si>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</si>
  <si>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</si>
  <si>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</si>
  <si>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</si>
  <si>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</si>
  <si>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</si>
  <si>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</si>
  <si>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</si>
  <si>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</si>
  <si>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</si>
  <si>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</si>
  <si>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</si>
  <si>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</si>
  <si>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</si>
  <si>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</si>
  <si>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</si>
  <si>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</si>
  <si>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</si>
  <si>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</si>
  <si>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</si>
  <si>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</si>
  <si>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</si>
  <si>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</si>
  <si>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</si>
  <si>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</si>
  <si>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</si>
  <si>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</si>
  <si>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</si>
  <si>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</si>
  <si>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</si>
  <si>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</si>
  <si>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</si>
  <si>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</si>
  <si>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</si>
  <si>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</si>
  <si>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</si>
  <si>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</si>
  <si>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</si>
  <si>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</si>
  <si>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</si>
  <si>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</si>
  <si>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</si>
  <si>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</si>
  <si>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</si>
  <si>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</si>
  <si>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</si>
  <si>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</si>
  <si>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</si>
  <si>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</si>
  <si>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</si>
  <si>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</si>
  <si>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</si>
  <si>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</si>
  <si>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</si>
  <si>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</si>
  <si>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</si>
  <si>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</si>
  <si>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</si>
  <si>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</si>
  <si>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</si>
  <si>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</si>
  <si>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</si>
  <si>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</si>
  <si>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</si>
  <si>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</si>
  <si>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</si>
  <si>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</si>
  <si>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</si>
  <si>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</si>
  <si>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</si>
  <si>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</si>
  <si>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</si>
  <si>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</si>
  <si>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</si>
  <si>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</si>
  <si>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</si>
  <si>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</si>
  <si>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</si>
  <si>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</si>
  <si>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</si>
  <si>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</si>
  <si>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</si>
  <si>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</si>
  <si>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</si>
  <si>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</si>
  <si>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</si>
  <si>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</si>
  <si>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</si>
  <si>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</si>
  <si>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</si>
  <si>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</si>
  <si>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</si>
  <si>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</si>
  <si>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</si>
  <si>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</si>
  <si>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</si>
  <si>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</si>
  <si>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</si>
  <si>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</si>
  <si>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</si>
  <si>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</si>
  <si>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</si>
  <si>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</si>
  <si>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</si>
  <si>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</si>
  <si>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</si>
  <si>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</si>
  <si>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</si>
  <si>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</si>
  <si>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</si>
  <si>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</si>
  <si>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</si>
  <si>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</si>
  <si>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</si>
  <si>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</si>
  <si>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</si>
  <si>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</si>
  <si>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</si>
  <si>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</si>
  <si>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</si>
  <si>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</si>
  <si>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</si>
  <si>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</si>
  <si>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</si>
  <si>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</si>
  <si>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</si>
  <si>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</si>
  <si>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</si>
  <si>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</si>
  <si>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</si>
  <si>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</si>
  <si>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</si>
  <si>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</si>
  <si>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</si>
  <si>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</si>
  <si>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</si>
  <si>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</si>
  <si>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</si>
  <si>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</si>
  <si>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</si>
  <si>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</si>
  <si>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</si>
  <si>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</si>
  <si>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</si>
  <si>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</si>
  <si>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</si>
  <si>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</si>
  <si>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</si>
  <si>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</si>
  <si>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</si>
  <si>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</si>
  <si>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</si>
  <si>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</si>
  <si>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</si>
  <si>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</si>
  <si>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</si>
  <si>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</si>
  <si>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</si>
  <si>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</si>
  <si>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</si>
  <si>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</si>
  <si>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</si>
  <si>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</si>
  <si>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</si>
  <si>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</si>
  <si>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</si>
  <si>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</si>
  <si>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</si>
  <si>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</si>
  <si>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</si>
  <si>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</si>
  <si>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</si>
  <si>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</si>
  <si>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</si>
  <si>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</si>
  <si>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</si>
  <si>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</si>
  <si>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</si>
  <si>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</si>
  <si>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</si>
  <si>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</si>
  <si>
    <t>CF</t>
    <phoneticPr fontId="2"/>
  </si>
  <si>
    <t>営業CF</t>
    <rPh sb="0" eb="2">
      <t>エイギョウ</t>
    </rPh>
    <phoneticPr fontId="2"/>
  </si>
  <si>
    <t>税引前当期純利益</t>
    <rPh sb="0" eb="2">
      <t>ゼイビ</t>
    </rPh>
    <rPh sb="2" eb="3">
      <t>マエ</t>
    </rPh>
    <rPh sb="3" eb="5">
      <t>トウキ</t>
    </rPh>
    <rPh sb="5" eb="8">
      <t>ジュンリエキ</t>
    </rPh>
    <phoneticPr fontId="2"/>
  </si>
  <si>
    <t>法人税支払</t>
    <rPh sb="0" eb="3">
      <t>ホウジンゼイ</t>
    </rPh>
    <rPh sb="3" eb="5">
      <t>シハラ</t>
    </rPh>
    <phoneticPr fontId="2"/>
  </si>
  <si>
    <t>海運業未収金増減</t>
    <rPh sb="6" eb="8">
      <t>ゾウゲン</t>
    </rPh>
    <phoneticPr fontId="2"/>
  </si>
  <si>
    <t>貯蔵品増減</t>
    <phoneticPr fontId="2"/>
  </si>
  <si>
    <t>その他流動資産増減</t>
    <phoneticPr fontId="2"/>
  </si>
  <si>
    <t>海運業未払金増減</t>
    <phoneticPr fontId="2"/>
  </si>
  <si>
    <t>その他流動負債増減</t>
    <phoneticPr fontId="2"/>
  </si>
  <si>
    <t>建物減価償却費</t>
    <rPh sb="0" eb="2">
      <t>タテモノ</t>
    </rPh>
    <rPh sb="2" eb="7">
      <t>ゲンカショウキャクヒ</t>
    </rPh>
    <phoneticPr fontId="2"/>
  </si>
  <si>
    <t>投資CF</t>
    <rPh sb="0" eb="2">
      <t>トウシ</t>
    </rPh>
    <phoneticPr fontId="2"/>
  </si>
  <si>
    <t>財務CF</t>
    <rPh sb="0" eb="2">
      <t>ザイム</t>
    </rPh>
    <phoneticPr fontId="2"/>
  </si>
  <si>
    <t>配当金支払</t>
    <rPh sb="0" eb="3">
      <t>ハイトウキン</t>
    </rPh>
    <rPh sb="3" eb="5">
      <t>シハライ</t>
    </rPh>
    <phoneticPr fontId="2"/>
  </si>
  <si>
    <t>借入金 - 借入</t>
    <rPh sb="0" eb="2">
      <t>カリイレ</t>
    </rPh>
    <rPh sb="2" eb="3">
      <t>キン</t>
    </rPh>
    <rPh sb="6" eb="8">
      <t>カリイレ</t>
    </rPh>
    <phoneticPr fontId="2"/>
  </si>
  <si>
    <t>借入金 - 返済</t>
    <rPh sb="0" eb="2">
      <t>カリイレ</t>
    </rPh>
    <rPh sb="2" eb="3">
      <t>キン</t>
    </rPh>
    <rPh sb="6" eb="8">
      <t>ヘンサイ</t>
    </rPh>
    <phoneticPr fontId="2"/>
  </si>
  <si>
    <t>現預金</t>
    <rPh sb="0" eb="3">
      <t>ゲンヨキン</t>
    </rPh>
    <phoneticPr fontId="2"/>
  </si>
  <si>
    <t>Net CF</t>
    <phoneticPr fontId="2"/>
  </si>
  <si>
    <t>DCF Summary</t>
    <phoneticPr fontId="2"/>
  </si>
  <si>
    <t>DCF</t>
    <phoneticPr fontId="2"/>
  </si>
  <si>
    <t>事業価値</t>
    <rPh sb="0" eb="4">
      <t>ジギョウカチ</t>
    </rPh>
    <phoneticPr fontId="2"/>
  </si>
  <si>
    <t>計画期間の現在価値合計</t>
    <rPh sb="0" eb="2">
      <t>ケイカク</t>
    </rPh>
    <rPh sb="2" eb="4">
      <t>キカン</t>
    </rPh>
    <rPh sb="5" eb="7">
      <t>ゲンザイ</t>
    </rPh>
    <rPh sb="7" eb="9">
      <t>カチ</t>
    </rPh>
    <rPh sb="9" eb="11">
      <t>ゴウケイ</t>
    </rPh>
    <phoneticPr fontId="2"/>
  </si>
  <si>
    <t>残存価値</t>
    <rPh sb="0" eb="2">
      <t>ザンゾン</t>
    </rPh>
    <rPh sb="2" eb="4">
      <t>カチ</t>
    </rPh>
    <phoneticPr fontId="2"/>
  </si>
  <si>
    <t>事業価値</t>
    <rPh sb="0" eb="2">
      <t>ジギョウ</t>
    </rPh>
    <rPh sb="2" eb="4">
      <t>カチ</t>
    </rPh>
    <phoneticPr fontId="2"/>
  </si>
  <si>
    <t>フリーキャッシュフロー</t>
    <phoneticPr fontId="24"/>
  </si>
  <si>
    <t>現価係数</t>
    <rPh sb="0" eb="2">
      <t>ゲンカ</t>
    </rPh>
    <rPh sb="2" eb="4">
      <t>ケイスウ</t>
    </rPh>
    <phoneticPr fontId="2"/>
  </si>
  <si>
    <t>計画期間の現在価値合計</t>
    <rPh sb="0" eb="2">
      <t>ケイカク</t>
    </rPh>
    <rPh sb="2" eb="4">
      <t>キカン</t>
    </rPh>
    <rPh sb="5" eb="7">
      <t>ゲンザイ</t>
    </rPh>
    <rPh sb="7" eb="9">
      <t>カチ</t>
    </rPh>
    <rPh sb="9" eb="11">
      <t>ゴウケイ</t>
    </rPh>
    <phoneticPr fontId="24"/>
  </si>
  <si>
    <t>戻し - 支払利息</t>
    <rPh sb="0" eb="1">
      <t>モド</t>
    </rPh>
    <rPh sb="5" eb="7">
      <t>シハライ</t>
    </rPh>
    <rPh sb="7" eb="9">
      <t>リソク</t>
    </rPh>
    <phoneticPr fontId="2"/>
  </si>
  <si>
    <t>DCF Calculation</t>
    <phoneticPr fontId="2"/>
  </si>
  <si>
    <t>合計</t>
    <rPh sb="0" eb="2">
      <t>ゴウケイ</t>
    </rPh>
    <phoneticPr fontId="24"/>
  </si>
  <si>
    <t>法人税等 - DCF</t>
    <rPh sb="0" eb="3">
      <t>ホウジンゼイ</t>
    </rPh>
    <rPh sb="3" eb="4">
      <t>ナド</t>
    </rPh>
    <phoneticPr fontId="2"/>
  </si>
  <si>
    <t>発生額 - 調整後</t>
    <rPh sb="0" eb="2">
      <t>ハッセイ</t>
    </rPh>
    <rPh sb="2" eb="3">
      <t>ガク</t>
    </rPh>
    <rPh sb="6" eb="9">
      <t>チョウセイゴ</t>
    </rPh>
    <phoneticPr fontId="2"/>
  </si>
  <si>
    <t>中間申告調整</t>
    <rPh sb="0" eb="2">
      <t>チュウカン</t>
    </rPh>
    <rPh sb="2" eb="4">
      <t>シンコク</t>
    </rPh>
    <rPh sb="4" eb="6">
      <t>チョウセイ</t>
    </rPh>
    <phoneticPr fontId="2"/>
  </si>
  <si>
    <t>将来期間番号</t>
    <rPh sb="0" eb="2">
      <t>ショウライ</t>
    </rPh>
    <rPh sb="2" eb="4">
      <t>キカン</t>
    </rPh>
    <rPh sb="4" eb="6">
      <t>バンゴウ</t>
    </rPh>
    <phoneticPr fontId="2"/>
  </si>
  <si>
    <t>割引率 - WACC</t>
    <rPh sb="0" eb="2">
      <t>ワリビキ</t>
    </rPh>
    <rPh sb="2" eb="3">
      <t>リツ</t>
    </rPh>
    <phoneticPr fontId="2"/>
  </si>
  <si>
    <t>残存価値の現在価値</t>
    <rPh sb="0" eb="2">
      <t>ザンゾン</t>
    </rPh>
    <rPh sb="2" eb="4">
      <t>カチ</t>
    </rPh>
    <rPh sb="5" eb="7">
      <t>ゲンザイ</t>
    </rPh>
    <rPh sb="7" eb="9">
      <t>カチ</t>
    </rPh>
    <phoneticPr fontId="2"/>
  </si>
  <si>
    <t>残存価値 - 将来時点</t>
    <rPh sb="0" eb="2">
      <t>ザンゾン</t>
    </rPh>
    <rPh sb="2" eb="4">
      <t>カチ</t>
    </rPh>
    <rPh sb="7" eb="9">
      <t>ショウライ</t>
    </rPh>
    <rPh sb="9" eb="11">
      <t>ジテン</t>
    </rPh>
    <phoneticPr fontId="2"/>
  </si>
  <si>
    <t>長期フリーキャッシュフロー水準</t>
    <rPh sb="0" eb="2">
      <t>チョウキ</t>
    </rPh>
    <rPh sb="13" eb="15">
      <t>スイジュン</t>
    </rPh>
    <phoneticPr fontId="2"/>
  </si>
  <si>
    <t>長期フリーキャッシュフロー成長率</t>
    <rPh sb="0" eb="2">
      <t>チョウキ</t>
    </rPh>
    <rPh sb="13" eb="16">
      <t>セイチョウリツ</t>
    </rPh>
    <phoneticPr fontId="2"/>
  </si>
  <si>
    <t>運転資本増減</t>
    <rPh sb="0" eb="2">
      <t>ウンテン</t>
    </rPh>
    <rPh sb="2" eb="4">
      <t>シホン</t>
    </rPh>
    <rPh sb="4" eb="6">
      <t>ゾウゲン</t>
    </rPh>
    <phoneticPr fontId="2"/>
  </si>
  <si>
    <t>利払前税引前利益</t>
    <rPh sb="0" eb="2">
      <t>リバラ</t>
    </rPh>
    <rPh sb="2" eb="3">
      <t>マエ</t>
    </rPh>
    <rPh sb="3" eb="5">
      <t>ゼイビ</t>
    </rPh>
    <rPh sb="5" eb="6">
      <t>マエ</t>
    </rPh>
    <rPh sb="6" eb="8">
      <t>リエキ</t>
    </rPh>
    <phoneticPr fontId="2"/>
  </si>
  <si>
    <t>利払前税引前利益 - EBIT</t>
    <rPh sb="0" eb="2">
      <t>リバライ</t>
    </rPh>
    <rPh sb="2" eb="3">
      <t>マエ</t>
    </rPh>
    <rPh sb="3" eb="5">
      <t>ゼイビ</t>
    </rPh>
    <rPh sb="5" eb="6">
      <t>マエ</t>
    </rPh>
    <rPh sb="6" eb="8">
      <t>リエキ</t>
    </rPh>
    <phoneticPr fontId="2"/>
  </si>
  <si>
    <t>利払前税引後利益</t>
    <rPh sb="0" eb="2">
      <t>リバラ</t>
    </rPh>
    <rPh sb="2" eb="3">
      <t>マエ</t>
    </rPh>
    <rPh sb="3" eb="5">
      <t>ゼイビ</t>
    </rPh>
    <rPh sb="5" eb="6">
      <t>アト</t>
    </rPh>
    <rPh sb="6" eb="8">
      <t>リエキ</t>
    </rPh>
    <phoneticPr fontId="2"/>
  </si>
  <si>
    <t>割引率計算</t>
    <rPh sb="0" eb="2">
      <t>ワリビキ</t>
    </rPh>
    <rPh sb="2" eb="3">
      <t>リツ</t>
    </rPh>
    <rPh sb="3" eb="5">
      <t>ケイサン</t>
    </rPh>
    <phoneticPr fontId="2"/>
  </si>
  <si>
    <t>負債資本の期待収益率</t>
    <rPh sb="0" eb="2">
      <t>フサイ</t>
    </rPh>
    <rPh sb="2" eb="4">
      <t>シホン</t>
    </rPh>
    <rPh sb="5" eb="7">
      <t>キタイ</t>
    </rPh>
    <rPh sb="7" eb="9">
      <t>シュウエキ</t>
    </rPh>
    <rPh sb="9" eb="10">
      <t>リツ</t>
    </rPh>
    <phoneticPr fontId="2"/>
  </si>
  <si>
    <t>株主資本の期待収益率</t>
    <rPh sb="0" eb="2">
      <t>カブヌシ</t>
    </rPh>
    <rPh sb="2" eb="4">
      <t>シホン</t>
    </rPh>
    <rPh sb="5" eb="7">
      <t>キタイ</t>
    </rPh>
    <rPh sb="7" eb="9">
      <t>シュウエキ</t>
    </rPh>
    <rPh sb="9" eb="10">
      <t>リツ</t>
    </rPh>
    <phoneticPr fontId="2"/>
  </si>
  <si>
    <t>%</t>
  </si>
  <si>
    <t>負債資本コスト - 税前</t>
    <rPh sb="0" eb="2">
      <t>フサイ</t>
    </rPh>
    <rPh sb="2" eb="4">
      <t>シホン</t>
    </rPh>
    <rPh sb="10" eb="11">
      <t>ゼイ</t>
    </rPh>
    <rPh sb="11" eb="12">
      <t>マエ</t>
    </rPh>
    <phoneticPr fontId="2"/>
  </si>
  <si>
    <t>実効税率</t>
    <rPh sb="0" eb="2">
      <t>ジッコウ</t>
    </rPh>
    <rPh sb="2" eb="4">
      <t>ゼイリツ</t>
    </rPh>
    <phoneticPr fontId="2"/>
  </si>
  <si>
    <t>負債資本コスト - 税後</t>
    <rPh sb="0" eb="2">
      <t>フサイ</t>
    </rPh>
    <rPh sb="2" eb="4">
      <t>シホン</t>
    </rPh>
    <rPh sb="10" eb="12">
      <t>ゼイゴ</t>
    </rPh>
    <phoneticPr fontId="2"/>
  </si>
  <si>
    <t>適用割合 - 負債資本</t>
    <rPh sb="0" eb="2">
      <t>テキヨウ</t>
    </rPh>
    <rPh sb="2" eb="4">
      <t>ワリアイ</t>
    </rPh>
    <rPh sb="7" eb="9">
      <t>フサイ</t>
    </rPh>
    <rPh sb="9" eb="11">
      <t>シホン</t>
    </rPh>
    <phoneticPr fontId="2"/>
  </si>
  <si>
    <t>リスクフリーレート</t>
    <phoneticPr fontId="2"/>
  </si>
  <si>
    <t>リスクプレミアム</t>
    <phoneticPr fontId="2"/>
  </si>
  <si>
    <t>マーケットリスクプレミアム</t>
    <phoneticPr fontId="2"/>
  </si>
  <si>
    <t>適用ベータ</t>
    <rPh sb="0" eb="2">
      <t>テキヨウ</t>
    </rPh>
    <phoneticPr fontId="2"/>
  </si>
  <si>
    <t>株主資本コスト</t>
    <rPh sb="0" eb="2">
      <t>カブヌシ</t>
    </rPh>
    <rPh sb="2" eb="4">
      <t>シホン</t>
    </rPh>
    <phoneticPr fontId="2"/>
  </si>
  <si>
    <t>適用割合 - 株主資本</t>
    <rPh sb="0" eb="2">
      <t>テキヨウ</t>
    </rPh>
    <rPh sb="2" eb="4">
      <t>ワリアイ</t>
    </rPh>
    <rPh sb="7" eb="9">
      <t>カブヌシ</t>
    </rPh>
    <rPh sb="9" eb="11">
      <t>シホン</t>
    </rPh>
    <phoneticPr fontId="2"/>
  </si>
  <si>
    <t>アンレバードベータ</t>
    <phoneticPr fontId="2"/>
  </si>
  <si>
    <t>適用D/E</t>
    <rPh sb="0" eb="2">
      <t>テキヨウ</t>
    </rPh>
    <phoneticPr fontId="2"/>
  </si>
  <si>
    <t>非事業性</t>
    <rPh sb="0" eb="1">
      <t>ヒ</t>
    </rPh>
    <rPh sb="1" eb="4">
      <t>ジギョウセイ</t>
    </rPh>
    <phoneticPr fontId="2"/>
  </si>
  <si>
    <t>非事業性資産計算</t>
    <rPh sb="0" eb="1">
      <t>ヒ</t>
    </rPh>
    <rPh sb="1" eb="4">
      <t>ジギョウセイ</t>
    </rPh>
    <rPh sb="4" eb="6">
      <t>シサン</t>
    </rPh>
    <rPh sb="6" eb="8">
      <t>ケイサン</t>
    </rPh>
    <phoneticPr fontId="2"/>
  </si>
  <si>
    <t>非事業性資産</t>
    <rPh sb="0" eb="1">
      <t>ヒ</t>
    </rPh>
    <rPh sb="1" eb="4">
      <t>ジギョウセイ</t>
    </rPh>
    <rPh sb="4" eb="6">
      <t>シサン</t>
    </rPh>
    <phoneticPr fontId="2"/>
  </si>
  <si>
    <t>ゴルフ会員権</t>
    <rPh sb="3" eb="6">
      <t>カイインケン</t>
    </rPh>
    <phoneticPr fontId="2"/>
  </si>
  <si>
    <t>建物</t>
    <rPh sb="0" eb="2">
      <t>タテモノ</t>
    </rPh>
    <phoneticPr fontId="2"/>
  </si>
  <si>
    <t>ゴルフ会員権 - 売却価値</t>
    <rPh sb="3" eb="6">
      <t>カイインケン</t>
    </rPh>
    <rPh sb="9" eb="11">
      <t>バイキャク</t>
    </rPh>
    <rPh sb="11" eb="13">
      <t>カチ</t>
    </rPh>
    <phoneticPr fontId="2"/>
  </si>
  <si>
    <t>建物 - 売却価値</t>
    <rPh sb="0" eb="2">
      <t>タテモノ</t>
    </rPh>
    <rPh sb="5" eb="7">
      <t>バイキャク</t>
    </rPh>
    <rPh sb="7" eb="9">
      <t>カチ</t>
    </rPh>
    <phoneticPr fontId="2"/>
  </si>
  <si>
    <t>余剰現預金</t>
    <rPh sb="0" eb="2">
      <t>ヨジョウ</t>
    </rPh>
    <rPh sb="2" eb="5">
      <t>ゲンヨキン</t>
    </rPh>
    <phoneticPr fontId="2"/>
  </si>
  <si>
    <t>資産時価情報</t>
    <rPh sb="0" eb="2">
      <t>シサン</t>
    </rPh>
    <rPh sb="2" eb="4">
      <t>ジカ</t>
    </rPh>
    <rPh sb="4" eb="6">
      <t>ジョウホウ</t>
    </rPh>
    <phoneticPr fontId="2"/>
  </si>
  <si>
    <t>2021年1月末時点 - 時価価格</t>
    <rPh sb="4" eb="5">
      <t>ネン</t>
    </rPh>
    <rPh sb="6" eb="7">
      <t>ガツ</t>
    </rPh>
    <rPh sb="7" eb="8">
      <t>マツ</t>
    </rPh>
    <rPh sb="8" eb="10">
      <t>ジテン</t>
    </rPh>
    <rPh sb="13" eb="15">
      <t>ジカ</t>
    </rPh>
    <rPh sb="15" eb="17">
      <t>カカク</t>
    </rPh>
    <phoneticPr fontId="2"/>
  </si>
  <si>
    <t>2021年1月末時点 - 不動産鑑定価格</t>
    <rPh sb="4" eb="5">
      <t>ネン</t>
    </rPh>
    <rPh sb="6" eb="7">
      <t>ガツ</t>
    </rPh>
    <rPh sb="7" eb="8">
      <t>マツ</t>
    </rPh>
    <rPh sb="8" eb="10">
      <t>ジテン</t>
    </rPh>
    <rPh sb="13" eb="16">
      <t>フドウサン</t>
    </rPh>
    <rPh sb="16" eb="18">
      <t>カンテイ</t>
    </rPh>
    <rPh sb="18" eb="20">
      <t>カカク</t>
    </rPh>
    <phoneticPr fontId="2"/>
  </si>
  <si>
    <t>ゴルフ会員権 - 時価</t>
    <rPh sb="3" eb="6">
      <t>カイインケン</t>
    </rPh>
    <rPh sb="9" eb="11">
      <t>ジカ</t>
    </rPh>
    <phoneticPr fontId="2"/>
  </si>
  <si>
    <t>ゴルフ会員権 - 簿価</t>
    <rPh sb="3" eb="6">
      <t>カイインケン</t>
    </rPh>
    <rPh sb="9" eb="11">
      <t>ボカ</t>
    </rPh>
    <phoneticPr fontId="2"/>
  </si>
  <si>
    <t>建物 - 時価</t>
    <rPh sb="5" eb="7">
      <t>ジカ</t>
    </rPh>
    <phoneticPr fontId="2"/>
  </si>
  <si>
    <t>建物 - 簿価</t>
    <rPh sb="5" eb="7">
      <t>ボカ</t>
    </rPh>
    <phoneticPr fontId="2"/>
  </si>
  <si>
    <t>必要現預金</t>
    <rPh sb="0" eb="2">
      <t>ヒツヨウ</t>
    </rPh>
    <rPh sb="2" eb="5">
      <t>ゲンヨキン</t>
    </rPh>
    <phoneticPr fontId="2"/>
  </si>
  <si>
    <t>海運業収益 - 実績平均</t>
    <rPh sb="0" eb="3">
      <t>カイウンギョウ</t>
    </rPh>
    <rPh sb="3" eb="5">
      <t>シュウエキ</t>
    </rPh>
    <rPh sb="8" eb="10">
      <t>ジッセキ</t>
    </rPh>
    <rPh sb="10" eb="12">
      <t>ヘイキン</t>
    </rPh>
    <phoneticPr fontId="2"/>
  </si>
  <si>
    <t>12カ月</t>
    <rPh sb="3" eb="4">
      <t>ゲツ</t>
    </rPh>
    <phoneticPr fontId="2"/>
  </si>
  <si>
    <t>平均月次売上 - 実績平均</t>
    <rPh sb="0" eb="2">
      <t>ヘイキン</t>
    </rPh>
    <rPh sb="2" eb="4">
      <t>ゲツジ</t>
    </rPh>
    <rPh sb="4" eb="6">
      <t>ウリアゲ</t>
    </rPh>
    <rPh sb="9" eb="11">
      <t>ジッセキ</t>
    </rPh>
    <rPh sb="11" eb="13">
      <t>ヘイキン</t>
    </rPh>
    <phoneticPr fontId="2"/>
  </si>
  <si>
    <t>入金月数 - 実績平均</t>
    <rPh sb="0" eb="2">
      <t>ニュウキン</t>
    </rPh>
    <rPh sb="2" eb="4">
      <t>ツキスウ</t>
    </rPh>
    <rPh sb="7" eb="9">
      <t>ジッセキ</t>
    </rPh>
    <rPh sb="9" eb="11">
      <t>ヘイキン</t>
    </rPh>
    <phoneticPr fontId="2"/>
  </si>
  <si>
    <t>Enterprise Value</t>
    <phoneticPr fontId="2"/>
  </si>
  <si>
    <t>企業価値評価 - DCF</t>
    <rPh sb="0" eb="2">
      <t>キギョウ</t>
    </rPh>
    <rPh sb="2" eb="4">
      <t>カチ</t>
    </rPh>
    <rPh sb="4" eb="6">
      <t>ヒョウカ</t>
    </rPh>
    <phoneticPr fontId="2"/>
  </si>
  <si>
    <t>企業価値</t>
    <rPh sb="0" eb="2">
      <t>キギョウ</t>
    </rPh>
    <rPh sb="2" eb="4">
      <t>カチ</t>
    </rPh>
    <phoneticPr fontId="2"/>
  </si>
  <si>
    <t>建物減価償却費</t>
    <rPh sb="0" eb="2">
      <t>タテモノ</t>
    </rPh>
    <rPh sb="2" eb="4">
      <t>ゲンカ</t>
    </rPh>
    <rPh sb="4" eb="6">
      <t>ショウキャク</t>
    </rPh>
    <rPh sb="6" eb="7">
      <t>ヒ</t>
    </rPh>
    <phoneticPr fontId="2"/>
  </si>
  <si>
    <t>Multiple Summary</t>
    <phoneticPr fontId="2"/>
  </si>
  <si>
    <t>企業価値評価 - Multiple</t>
    <rPh sb="0" eb="2">
      <t>キギョウ</t>
    </rPh>
    <rPh sb="2" eb="4">
      <t>カチ</t>
    </rPh>
    <rPh sb="4" eb="6">
      <t>ヒョウカ</t>
    </rPh>
    <phoneticPr fontId="2"/>
  </si>
  <si>
    <t>EV/EBITDA</t>
    <phoneticPr fontId="2"/>
  </si>
  <si>
    <t>EBITDA</t>
    <phoneticPr fontId="2"/>
  </si>
  <si>
    <t>EV/EBITDA 適用倍率</t>
    <rPh sb="10" eb="12">
      <t>テキヨウ</t>
    </rPh>
    <rPh sb="12" eb="14">
      <t>バイリツ</t>
    </rPh>
    <phoneticPr fontId="2"/>
  </si>
  <si>
    <t>x</t>
    <phoneticPr fontId="2"/>
  </si>
  <si>
    <t>事業価値 - EV</t>
    <rPh sb="0" eb="2">
      <t>ジギョウ</t>
    </rPh>
    <rPh sb="2" eb="4">
      <t>カチ</t>
    </rPh>
    <phoneticPr fontId="2"/>
  </si>
  <si>
    <t>EV/EBIT</t>
    <phoneticPr fontId="2"/>
  </si>
  <si>
    <t>EBIT</t>
    <phoneticPr fontId="2"/>
  </si>
  <si>
    <t>EV/EBIT 適用倍率</t>
    <rPh sb="8" eb="10">
      <t>テキヨウ</t>
    </rPh>
    <rPh sb="10" eb="12">
      <t>バイリツ</t>
    </rPh>
    <phoneticPr fontId="2"/>
  </si>
  <si>
    <t>比較倍率</t>
    <rPh sb="0" eb="2">
      <t>ヒカク</t>
    </rPh>
    <rPh sb="2" eb="4">
      <t>バイリツ</t>
    </rPh>
    <phoneticPr fontId="2"/>
  </si>
  <si>
    <t>類似企業名</t>
    <rPh sb="0" eb="2">
      <t>ルイジ</t>
    </rPh>
    <rPh sb="2" eb="4">
      <t>キギョウ</t>
    </rPh>
    <rPh sb="4" eb="5">
      <t>メイ</t>
    </rPh>
    <phoneticPr fontId="2"/>
  </si>
  <si>
    <t>日本郵船</t>
  </si>
  <si>
    <t>商船三井</t>
  </si>
  <si>
    <t>川崎汽船</t>
  </si>
  <si>
    <t>NSユナイテッド海運</t>
  </si>
  <si>
    <t>飯野海運</t>
  </si>
  <si>
    <t>明治海運</t>
  </si>
  <si>
    <t>乾汽船</t>
  </si>
  <si>
    <t>日本コンセプト</t>
  </si>
  <si>
    <t>共栄タンカー</t>
  </si>
  <si>
    <t>玉井商船</t>
  </si>
  <si>
    <t>採用企業</t>
    <rPh sb="0" eb="2">
      <t>サイヨウ</t>
    </rPh>
    <rPh sb="2" eb="4">
      <t>キギョウ</t>
    </rPh>
    <phoneticPr fontId="2"/>
  </si>
  <si>
    <t>EV/</t>
    <phoneticPr fontId="2"/>
  </si>
  <si>
    <t>時価総額</t>
    <rPh sb="0" eb="2">
      <t>ジカ</t>
    </rPh>
    <rPh sb="2" eb="4">
      <t>ソウガク</t>
    </rPh>
    <phoneticPr fontId="2"/>
  </si>
  <si>
    <t>有利子負債</t>
    <rPh sb="0" eb="1">
      <t>ユウ</t>
    </rPh>
    <rPh sb="1" eb="3">
      <t>リシ</t>
    </rPh>
    <rPh sb="3" eb="5">
      <t>フサイ</t>
    </rPh>
    <phoneticPr fontId="2"/>
  </si>
  <si>
    <t>EV</t>
    <phoneticPr fontId="2"/>
  </si>
  <si>
    <t>対象企業データ - 2021/3期</t>
    <rPh sb="0" eb="2">
      <t>タイショウ</t>
    </rPh>
    <rPh sb="2" eb="4">
      <t>キギョウ</t>
    </rPh>
    <rPh sb="16" eb="17">
      <t>キ</t>
    </rPh>
    <phoneticPr fontId="2"/>
  </si>
  <si>
    <t>EBIT / EBITDA - 2021/3</t>
    <phoneticPr fontId="2"/>
  </si>
  <si>
    <t>税前利益</t>
    <rPh sb="0" eb="1">
      <t>ゼイ</t>
    </rPh>
    <rPh sb="1" eb="2">
      <t>マエ</t>
    </rPh>
    <rPh sb="2" eb="4">
      <t>リエキ</t>
    </rPh>
    <phoneticPr fontId="2"/>
  </si>
  <si>
    <t>EBIT - 2021/3</t>
    <phoneticPr fontId="2"/>
  </si>
  <si>
    <t>EBITDA - 2021/3</t>
    <phoneticPr fontId="2"/>
  </si>
  <si>
    <t>船舶減価償却費</t>
    <rPh sb="0" eb="2">
      <t>センパク</t>
    </rPh>
    <rPh sb="2" eb="4">
      <t>ゲンカ</t>
    </rPh>
    <rPh sb="4" eb="6">
      <t>ショウキャク</t>
    </rPh>
    <rPh sb="6" eb="7">
      <t>ヒ</t>
    </rPh>
    <phoneticPr fontId="2"/>
  </si>
  <si>
    <t>船舶別市場売買価格 - 2021年1月末時点</t>
    <rPh sb="0" eb="3">
      <t>センパクベツ</t>
    </rPh>
    <rPh sb="3" eb="5">
      <t>シジョウ</t>
    </rPh>
    <rPh sb="5" eb="7">
      <t>バイバイ</t>
    </rPh>
    <rPh sb="7" eb="9">
      <t>カカク</t>
    </rPh>
    <rPh sb="16" eb="17">
      <t>ネン</t>
    </rPh>
    <rPh sb="18" eb="19">
      <t>ガツ</t>
    </rPh>
    <rPh sb="19" eb="20">
      <t>マツ</t>
    </rPh>
    <rPh sb="20" eb="2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</si>
</sst>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 numFmtId="187" formatCode="0.000%_);\-0.000%_);&quot;-  &quot;"/>
  </numFmts>
  <fonts count="32"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
      <sz val="9"/>
      <name val="游ゴシック"/>
      <family val="2"/>
      <charset val="128"/>
      <scheme val="minor"/>
    </font>
  </fonts>
  <fills count="16">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
      <patternFill patternType="solid">
        <fgColor rgb="FFF2F2F2"/>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52">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181" fontId="1" fillId="15" borderId="0" xfId="19" applyNumberFormat="1" applyFill="1">
      <alignment vertical="center"/>
    </xf>
    <xf numFmtId="0" fontId="9" fillId="0" borderId="0" xfId="0" applyFont="1" applyBorder="1">
      <alignment vertical="center"/>
    </xf>
    <xf numFmtId="176" fontId="8" fillId="0" borderId="0" xfId="8" applyNumberFormat="1" applyBorder="1">
      <alignment vertical="center"/>
    </xf>
    <xf numFmtId="186" fontId="1" fillId="0" borderId="0" xfId="19" applyNumberFormat="1" applyFill="1">
      <alignment vertical="center"/>
    </xf>
    <xf numFmtId="184" fontId="31" fillId="0" borderId="0" xfId="5" applyNumberFormat="1" applyFont="1" applyFill="1" applyBorder="1">
      <alignment vertical="center"/>
    </xf>
    <xf numFmtId="186" fontId="8" fillId="0" borderId="3" xfId="19" applyNumberFormat="1" applyFont="1" applyFill="1" applyBorder="1">
      <alignment vertical="center"/>
    </xf>
    <xf numFmtId="186" fontId="0" fillId="0" borderId="0" xfId="19" applyNumberFormat="1" applyFont="1" applyFill="1">
      <alignment vertical="center"/>
    </xf>
    <xf numFmtId="181" fontId="9" fillId="0" borderId="3" xfId="19" applyNumberFormat="1" applyFont="1" applyFill="1" applyBorder="1">
      <alignment vertical="center"/>
    </xf>
    <xf numFmtId="176" fontId="7" fillId="0" borderId="3" xfId="13" applyFill="1" applyBorder="1">
      <alignment vertical="center"/>
    </xf>
    <xf numFmtId="177" fontId="9" fillId="0" borderId="3" xfId="19" applyNumberFormat="1" applyFont="1" applyFill="1" applyBorder="1">
      <alignment vertical="center"/>
    </xf>
    <xf numFmtId="177" fontId="8" fillId="0" borderId="3" xfId="8" applyNumberFormat="1">
      <alignment vertical="center"/>
    </xf>
    <xf numFmtId="177" fontId="0" fillId="0" borderId="0" xfId="19" applyNumberFormat="1" applyFont="1" applyFill="1">
      <alignment vertical="center"/>
    </xf>
    <xf numFmtId="187" fontId="21" fillId="3" borderId="2" xfId="5" applyNumberFormat="1">
      <alignment vertical="center"/>
    </xf>
    <xf numFmtId="185" fontId="21" fillId="3" borderId="2" xfId="5" applyNumberFormat="1">
      <alignment vertical="center"/>
    </xf>
    <xf numFmtId="184" fontId="0" fillId="0" borderId="0" xfId="19" applyNumberFormat="1" applyFont="1" applyFill="1">
      <alignment vertical="center"/>
    </xf>
    <xf numFmtId="185" fontId="9" fillId="0" borderId="3" xfId="19" applyNumberFormat="1" applyFont="1" applyFill="1" applyBorder="1">
      <alignment vertical="center"/>
    </xf>
    <xf numFmtId="185" fontId="0" fillId="0" borderId="0" xfId="19" applyNumberFormat="1" applyFont="1" applyFill="1">
      <alignment vertical="center"/>
    </xf>
    <xf numFmtId="183" fontId="21" fillId="10" borderId="2" xfId="6" applyNumberFormat="1">
      <alignment vertical="center"/>
    </xf>
    <xf numFmtId="183" fontId="0" fillId="0" borderId="0" xfId="0" applyNumberFormat="1">
      <alignment vertical="center"/>
    </xf>
    <xf numFmtId="183" fontId="9" fillId="0" borderId="3" xfId="0" applyNumberFormat="1" applyFont="1" applyBorder="1">
      <alignment vertical="center"/>
    </xf>
    <xf numFmtId="183" fontId="0" fillId="0" borderId="0" xfId="19" applyNumberFormat="1" applyFont="1" applyFill="1">
      <alignment vertical="center"/>
    </xf>
    <xf numFmtId="181" fontId="9" fillId="0" borderId="3" xfId="0" applyNumberFormat="1" applyFont="1" applyFill="1" applyBorder="1">
      <alignment vertical="center"/>
    </xf>
    <xf numFmtId="0" fontId="21" fillId="3" borderId="2" xfId="5" applyNumberFormat="1">
      <alignment vertical="center"/>
    </xf>
    <xf numFmtId="186" fontId="0" fillId="0" borderId="0" xfId="0" applyNumberFormat="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332">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9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9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9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9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9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Normal="100" workbookViewId="0">
      <selection activeCell="C21" sqref="C21:K28"/>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50" t="s">
        <v>150</v>
      </c>
      <c r="D21" s="151"/>
      <c r="E21" s="151"/>
      <c r="F21" s="151"/>
      <c r="G21" s="151"/>
      <c r="H21" s="151"/>
      <c r="I21" s="151"/>
      <c r="J21" s="151"/>
      <c r="K21" s="151"/>
      <c r="L21" s="35"/>
    </row>
    <row r="22" spans="2:12" ht="22.15" customHeight="1" x14ac:dyDescent="0.35">
      <c r="B22" s="34"/>
      <c r="C22" s="151"/>
      <c r="D22" s="151"/>
      <c r="E22" s="151"/>
      <c r="F22" s="151"/>
      <c r="G22" s="151"/>
      <c r="H22" s="151"/>
      <c r="I22" s="151"/>
      <c r="J22" s="151"/>
      <c r="K22" s="151"/>
      <c r="L22" s="35"/>
    </row>
    <row r="23" spans="2:12" ht="22.15" customHeight="1" x14ac:dyDescent="0.35">
      <c r="B23" s="34"/>
      <c r="C23" s="151"/>
      <c r="D23" s="151"/>
      <c r="E23" s="151"/>
      <c r="F23" s="151"/>
      <c r="G23" s="151"/>
      <c r="H23" s="151"/>
      <c r="I23" s="151"/>
      <c r="J23" s="151"/>
      <c r="K23" s="151"/>
      <c r="L23" s="35"/>
    </row>
    <row r="24" spans="2:12" ht="22.15" customHeight="1" x14ac:dyDescent="0.35">
      <c r="B24" s="34"/>
      <c r="C24" s="151"/>
      <c r="D24" s="151"/>
      <c r="E24" s="151"/>
      <c r="F24" s="151"/>
      <c r="G24" s="151"/>
      <c r="H24" s="151"/>
      <c r="I24" s="151"/>
      <c r="J24" s="151"/>
      <c r="K24" s="151"/>
      <c r="L24" s="35"/>
    </row>
    <row r="25" spans="2:12" ht="22.15" customHeight="1" x14ac:dyDescent="0.35">
      <c r="B25" s="34"/>
      <c r="C25" s="151"/>
      <c r="D25" s="151"/>
      <c r="E25" s="151"/>
      <c r="F25" s="151"/>
      <c r="G25" s="151"/>
      <c r="H25" s="151"/>
      <c r="I25" s="151"/>
      <c r="J25" s="151"/>
      <c r="K25" s="151"/>
      <c r="L25" s="35"/>
    </row>
    <row r="26" spans="2:12" ht="22.15" customHeight="1" x14ac:dyDescent="0.35">
      <c r="B26" s="34"/>
      <c r="C26" s="151"/>
      <c r="D26" s="151"/>
      <c r="E26" s="151"/>
      <c r="F26" s="151"/>
      <c r="G26" s="151"/>
      <c r="H26" s="151"/>
      <c r="I26" s="151"/>
      <c r="J26" s="151"/>
      <c r="K26" s="151"/>
      <c r="L26" s="35"/>
    </row>
    <row r="27" spans="2:12" ht="22.15" customHeight="1" x14ac:dyDescent="0.35">
      <c r="B27" s="34"/>
      <c r="C27" s="151"/>
      <c r="D27" s="151"/>
      <c r="E27" s="151"/>
      <c r="F27" s="151"/>
      <c r="G27" s="151"/>
      <c r="H27" s="151"/>
      <c r="I27" s="151"/>
      <c r="J27" s="151"/>
      <c r="K27" s="151"/>
      <c r="L27" s="35"/>
    </row>
    <row r="28" spans="2:12" ht="22.15" customHeight="1" x14ac:dyDescent="0.35">
      <c r="B28" s="34"/>
      <c r="C28" s="151"/>
      <c r="D28" s="151"/>
      <c r="E28" s="151"/>
      <c r="F28" s="151"/>
      <c r="G28" s="151"/>
      <c r="H28" s="151"/>
      <c r="I28" s="151"/>
      <c r="J28" s="151"/>
      <c r="K28" s="151"/>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sheetProtection sheet="1" objects="1" scenarios="1" selectLockedCells="1" selectUnlockedCells="1"/>
  <mergeCells count="1">
    <mergeCell ref="C21:K28"/>
  </mergeCells>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577B-3036-4642-B220-1495C24B2022}">
  <sheetPr codeName="Sheet16">
    <pageSetUpPr fitToPage="1"/>
  </sheetPr>
  <dimension ref="A1:CA59"/>
  <sheetViews>
    <sheetView showGridLines="0" tabSelected="1" zoomScaleNormal="100" workbookViewId="0">
      <pane xSplit="14" ySplit="14" topLeftCell="O15" activePane="bottomRight" state="frozen"/>
      <selection activeCell="O24" sqref="O24"/>
      <selection pane="topRight" activeCell="O24" sqref="O24"/>
      <selection pane="bottomLeft" activeCell="O24" sqref="O24"/>
      <selection pane="bottomRight" activeCell="O15" sqref="O15"/>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Multiple Summary</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544</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17" ht="19.5" x14ac:dyDescent="0.35">
      <c r="B18" s="51" t="s">
        <v>545</v>
      </c>
    </row>
    <row r="19" spans="2:17" x14ac:dyDescent="0.35">
      <c r="C19" s="16" t="s">
        <v>546</v>
      </c>
    </row>
    <row r="20" spans="2:17" x14ac:dyDescent="0.35">
      <c r="D20" s="17" t="s">
        <v>547</v>
      </c>
      <c r="K20" s="59" t="str">
        <f t="shared" ref="K20" si="7">CurrencyUnit.In</f>
        <v>MMJPY</v>
      </c>
      <c r="M20" s="106">
        <f>$M$56</f>
        <v>790.63636363636363</v>
      </c>
    </row>
    <row r="21" spans="2:17" x14ac:dyDescent="0.35">
      <c r="D21" s="17" t="s">
        <v>548</v>
      </c>
      <c r="K21" s="59" t="s">
        <v>549</v>
      </c>
      <c r="M21" s="146">
        <f>$O$47</f>
        <v>16.553999578301642</v>
      </c>
    </row>
    <row r="22" spans="2:17" x14ac:dyDescent="0.35">
      <c r="D22" s="8" t="s">
        <v>550</v>
      </c>
      <c r="E22" s="9"/>
      <c r="F22" s="9"/>
      <c r="G22" s="9"/>
      <c r="H22" s="9"/>
      <c r="I22" s="9"/>
      <c r="J22" s="9"/>
      <c r="K22" s="61" t="str">
        <f t="shared" ref="K22:K24" si="8">CurrencyUnit.In</f>
        <v>MMJPY</v>
      </c>
      <c r="L22" s="62"/>
      <c r="M22" s="95">
        <f>M20*M21</f>
        <v>13088.194030226306</v>
      </c>
      <c r="N22" s="127"/>
      <c r="O22" s="128"/>
      <c r="Q22" s="81"/>
    </row>
    <row r="23" spans="2:17" x14ac:dyDescent="0.35">
      <c r="D23" s="17" t="s">
        <v>522</v>
      </c>
      <c r="K23" s="59" t="str">
        <f t="shared" si="8"/>
        <v>MMJPY</v>
      </c>
      <c r="M23" s="106">
        <f>'DCF Summary'!$M$123</f>
        <v>768.97850906744861</v>
      </c>
      <c r="N23" s="127"/>
      <c r="O23" s="128"/>
    </row>
    <row r="24" spans="2:17" x14ac:dyDescent="0.35">
      <c r="D24" s="8" t="s">
        <v>542</v>
      </c>
      <c r="E24" s="9"/>
      <c r="F24" s="9"/>
      <c r="G24" s="9"/>
      <c r="H24" s="9"/>
      <c r="I24" s="9"/>
      <c r="J24" s="9"/>
      <c r="K24" s="61" t="str">
        <f t="shared" si="8"/>
        <v>MMJPY</v>
      </c>
      <c r="L24" s="62"/>
      <c r="M24" s="95">
        <f>SUM(M22:M23)</f>
        <v>13857.172539293755</v>
      </c>
      <c r="N24" s="127"/>
      <c r="O24" s="128"/>
      <c r="Q24" s="81"/>
    </row>
    <row r="26" spans="2:17" x14ac:dyDescent="0.35">
      <c r="C26" s="16" t="s">
        <v>551</v>
      </c>
    </row>
    <row r="27" spans="2:17" x14ac:dyDescent="0.35">
      <c r="D27" s="17" t="s">
        <v>552</v>
      </c>
      <c r="K27" s="59" t="str">
        <f t="shared" ref="K27" si="9">CurrencyUnit.In</f>
        <v>MMJPY</v>
      </c>
      <c r="M27" s="106">
        <f>$M$53</f>
        <v>607</v>
      </c>
    </row>
    <row r="28" spans="2:17" x14ac:dyDescent="0.35">
      <c r="D28" s="17" t="s">
        <v>553</v>
      </c>
      <c r="K28" s="59" t="s">
        <v>549</v>
      </c>
      <c r="M28" s="146">
        <f>$P$47</f>
        <v>27.422071156500017</v>
      </c>
    </row>
    <row r="29" spans="2:17" x14ac:dyDescent="0.35">
      <c r="D29" s="8" t="s">
        <v>550</v>
      </c>
      <c r="E29" s="9"/>
      <c r="F29" s="9"/>
      <c r="G29" s="9"/>
      <c r="H29" s="9"/>
      <c r="I29" s="9"/>
      <c r="J29" s="9"/>
      <c r="K29" s="61" t="str">
        <f t="shared" ref="K29:K31" si="10">CurrencyUnit.In</f>
        <v>MMJPY</v>
      </c>
      <c r="L29" s="62"/>
      <c r="M29" s="95">
        <f>M27*M28</f>
        <v>16645.19719199551</v>
      </c>
      <c r="N29" s="127"/>
      <c r="O29" s="128"/>
      <c r="Q29" s="81"/>
    </row>
    <row r="30" spans="2:17" x14ac:dyDescent="0.35">
      <c r="D30" s="17" t="s">
        <v>522</v>
      </c>
      <c r="K30" s="59" t="str">
        <f t="shared" si="10"/>
        <v>MMJPY</v>
      </c>
      <c r="M30" s="106">
        <f>'DCF Summary'!$M$123</f>
        <v>768.97850906744861</v>
      </c>
      <c r="N30" s="127"/>
      <c r="O30" s="128"/>
    </row>
    <row r="31" spans="2:17" x14ac:dyDescent="0.35">
      <c r="D31" s="8" t="s">
        <v>542</v>
      </c>
      <c r="E31" s="9"/>
      <c r="F31" s="9"/>
      <c r="G31" s="9"/>
      <c r="H31" s="9"/>
      <c r="I31" s="9"/>
      <c r="J31" s="9"/>
      <c r="K31" s="61" t="str">
        <f t="shared" si="10"/>
        <v>MMJPY</v>
      </c>
      <c r="L31" s="62"/>
      <c r="M31" s="95">
        <f>SUM(M29:M30)</f>
        <v>17414.175701062959</v>
      </c>
      <c r="N31" s="127"/>
      <c r="O31" s="128"/>
      <c r="Q31" s="81"/>
    </row>
    <row r="33" spans="2:24" ht="19.5" x14ac:dyDescent="0.35">
      <c r="B33" s="51" t="s">
        <v>554</v>
      </c>
    </row>
    <row r="34" spans="2:24" x14ac:dyDescent="0.35">
      <c r="M34" s="78" t="s">
        <v>554</v>
      </c>
      <c r="O34" s="78" t="s">
        <v>567</v>
      </c>
      <c r="P34" s="78" t="s">
        <v>567</v>
      </c>
      <c r="T34" s="78" t="s">
        <v>520</v>
      </c>
    </row>
    <row r="35" spans="2:24" x14ac:dyDescent="0.35">
      <c r="C35" s="16" t="s">
        <v>555</v>
      </c>
      <c r="M35" s="78" t="s">
        <v>566</v>
      </c>
      <c r="O35" s="78" t="s">
        <v>547</v>
      </c>
      <c r="P35" s="78" t="s">
        <v>552</v>
      </c>
      <c r="R35" s="78" t="s">
        <v>568</v>
      </c>
      <c r="S35" s="78" t="s">
        <v>569</v>
      </c>
      <c r="T35" s="78" t="s">
        <v>335</v>
      </c>
      <c r="U35" s="78" t="s">
        <v>570</v>
      </c>
      <c r="W35" s="78" t="s">
        <v>547</v>
      </c>
      <c r="X35" s="78" t="s">
        <v>552</v>
      </c>
    </row>
    <row r="36" spans="2:24" x14ac:dyDescent="0.35">
      <c r="D36" s="59" t="s">
        <v>60</v>
      </c>
      <c r="M36" s="79" t="s">
        <v>21</v>
      </c>
      <c r="O36" s="79" t="s">
        <v>549</v>
      </c>
      <c r="P36" s="79" t="s">
        <v>549</v>
      </c>
      <c r="R36" s="79" t="str">
        <f t="shared" ref="R36:X36" si="11">CurrencyUnit.In</f>
        <v>MMJPY</v>
      </c>
      <c r="S36" s="79" t="str">
        <f t="shared" si="11"/>
        <v>MMJPY</v>
      </c>
      <c r="T36" s="79" t="str">
        <f t="shared" si="11"/>
        <v>MMJPY</v>
      </c>
      <c r="U36" s="79" t="str">
        <f t="shared" si="11"/>
        <v>MMJPY</v>
      </c>
      <c r="W36" s="79" t="str">
        <f t="shared" si="11"/>
        <v>MMJPY</v>
      </c>
      <c r="X36" s="79" t="str">
        <f t="shared" si="11"/>
        <v>MMJPY</v>
      </c>
    </row>
    <row r="37" spans="2:24" x14ac:dyDescent="0.35">
      <c r="D37" s="17" t="s">
        <v>556</v>
      </c>
      <c r="M37" s="148" t="b">
        <v>1</v>
      </c>
      <c r="O37" s="146">
        <f>U37/W37</f>
        <v>13.533239919572617</v>
      </c>
      <c r="P37" s="146">
        <f>U37/X37</f>
        <v>12.917544578306501</v>
      </c>
      <c r="R37" s="80">
        <v>1453971.0878999999</v>
      </c>
      <c r="S37" s="80">
        <v>954874</v>
      </c>
      <c r="T37" s="80">
        <v>103593</v>
      </c>
      <c r="U37" s="81">
        <f>R37+S37-T37</f>
        <v>2305252.0878999997</v>
      </c>
      <c r="W37" s="80">
        <v>170340</v>
      </c>
      <c r="X37" s="80">
        <v>178459</v>
      </c>
    </row>
    <row r="38" spans="2:24" x14ac:dyDescent="0.35">
      <c r="D38" s="17" t="s">
        <v>557</v>
      </c>
      <c r="M38" s="148" t="b">
        <v>1</v>
      </c>
      <c r="O38" s="146">
        <f t="shared" ref="O38:O46" si="12">U38/W38</f>
        <v>24.025317054599665</v>
      </c>
      <c r="P38" s="146">
        <f t="shared" ref="P38:P46" si="13">U38/X38</f>
        <v>19.3391789631</v>
      </c>
      <c r="R38" s="80">
        <v>990360.89630999998</v>
      </c>
      <c r="S38" s="80">
        <v>1026993</v>
      </c>
      <c r="T38" s="80">
        <v>83436</v>
      </c>
      <c r="U38" s="81">
        <f t="shared" ref="U38:U46" si="14">R38+S38-T38</f>
        <v>1933917.89631</v>
      </c>
      <c r="W38" s="80">
        <v>80495</v>
      </c>
      <c r="X38" s="80">
        <v>100000</v>
      </c>
    </row>
    <row r="39" spans="2:24" x14ac:dyDescent="0.35">
      <c r="D39" s="17" t="s">
        <v>558</v>
      </c>
      <c r="M39" s="148" t="b">
        <v>1</v>
      </c>
      <c r="O39" s="146">
        <f t="shared" si="12"/>
        <v>45.728726848514363</v>
      </c>
      <c r="P39" s="146">
        <f t="shared" si="13"/>
        <v>8.507083155562146</v>
      </c>
      <c r="R39" s="80">
        <v>655688.83842000004</v>
      </c>
      <c r="S39" s="80">
        <v>507004</v>
      </c>
      <c r="T39" s="80">
        <v>130001</v>
      </c>
      <c r="U39" s="81">
        <f t="shared" si="14"/>
        <v>1032691.8384199999</v>
      </c>
      <c r="W39" s="80">
        <v>22583</v>
      </c>
      <c r="X39" s="80">
        <v>121392</v>
      </c>
    </row>
    <row r="40" spans="2:24" x14ac:dyDescent="0.35">
      <c r="D40" s="17" t="s">
        <v>559</v>
      </c>
      <c r="M40" s="148" t="b">
        <v>1</v>
      </c>
      <c r="O40" s="146">
        <f t="shared" si="12"/>
        <v>8.3349647033846654</v>
      </c>
      <c r="P40" s="146">
        <f t="shared" si="13"/>
        <v>23.543190211752552</v>
      </c>
      <c r="R40" s="80">
        <v>83537.816315000004</v>
      </c>
      <c r="S40" s="80">
        <v>149207</v>
      </c>
      <c r="T40" s="80">
        <v>27613</v>
      </c>
      <c r="U40" s="81">
        <f t="shared" si="14"/>
        <v>205131.816315</v>
      </c>
      <c r="W40" s="80">
        <v>24611</v>
      </c>
      <c r="X40" s="80">
        <v>8713</v>
      </c>
    </row>
    <row r="41" spans="2:24" x14ac:dyDescent="0.35">
      <c r="D41" s="17" t="s">
        <v>560</v>
      </c>
      <c r="M41" s="148" t="b">
        <v>1</v>
      </c>
      <c r="O41" s="146">
        <f t="shared" si="12"/>
        <v>10.169822485207101</v>
      </c>
      <c r="P41" s="146">
        <f t="shared" si="13"/>
        <v>21.410530027030205</v>
      </c>
      <c r="R41" s="80">
        <v>58588.2</v>
      </c>
      <c r="S41" s="80">
        <v>136895</v>
      </c>
      <c r="T41" s="80">
        <v>13301</v>
      </c>
      <c r="U41" s="81">
        <f t="shared" si="14"/>
        <v>182182.2</v>
      </c>
      <c r="W41" s="80">
        <v>17914</v>
      </c>
      <c r="X41" s="80">
        <v>8509</v>
      </c>
    </row>
    <row r="42" spans="2:24" x14ac:dyDescent="0.35">
      <c r="D42" s="17" t="s">
        <v>561</v>
      </c>
      <c r="M42" s="148" t="b">
        <v>1</v>
      </c>
      <c r="O42" s="146">
        <f t="shared" si="12"/>
        <v>10.596793749158023</v>
      </c>
      <c r="P42" s="146">
        <f t="shared" si="13"/>
        <v>37.332700522069295</v>
      </c>
      <c r="R42" s="80">
        <v>25056</v>
      </c>
      <c r="S42" s="80">
        <v>153293</v>
      </c>
      <c r="T42" s="80">
        <v>21029</v>
      </c>
      <c r="U42" s="81">
        <f t="shared" si="14"/>
        <v>157320</v>
      </c>
      <c r="W42" s="80">
        <v>14846</v>
      </c>
      <c r="X42" s="80">
        <v>4214</v>
      </c>
    </row>
    <row r="43" spans="2:24" x14ac:dyDescent="0.35">
      <c r="D43" s="17" t="s">
        <v>562</v>
      </c>
      <c r="M43" s="148" t="b">
        <v>0</v>
      </c>
      <c r="O43" s="146">
        <f t="shared" si="12"/>
        <v>39.732300858152449</v>
      </c>
      <c r="P43" s="146">
        <f t="shared" si="13"/>
        <v>-65.976268231349536</v>
      </c>
      <c r="R43" s="80">
        <v>56708.688000000002</v>
      </c>
      <c r="S43" s="80">
        <v>29138</v>
      </c>
      <c r="T43" s="80">
        <v>7137</v>
      </c>
      <c r="U43" s="81">
        <f t="shared" si="14"/>
        <v>78709.687999999995</v>
      </c>
      <c r="W43" s="80">
        <v>1981</v>
      </c>
      <c r="X43" s="80">
        <v>-1193</v>
      </c>
    </row>
    <row r="44" spans="2:24" x14ac:dyDescent="0.35">
      <c r="D44" s="17" t="s">
        <v>563</v>
      </c>
      <c r="M44" s="148" t="b">
        <v>1</v>
      </c>
      <c r="O44" s="146">
        <f t="shared" si="12"/>
        <v>10.276017595307918</v>
      </c>
      <c r="P44" s="146">
        <f t="shared" si="13"/>
        <v>18.503614521452146</v>
      </c>
      <c r="R44" s="80">
        <v>23520.975999999999</v>
      </c>
      <c r="S44" s="80">
        <v>5943</v>
      </c>
      <c r="T44" s="80">
        <v>1431</v>
      </c>
      <c r="U44" s="81">
        <f t="shared" si="14"/>
        <v>28032.975999999999</v>
      </c>
      <c r="W44" s="80">
        <v>2728</v>
      </c>
      <c r="X44" s="80">
        <v>1515</v>
      </c>
    </row>
    <row r="45" spans="2:24" x14ac:dyDescent="0.35">
      <c r="D45" s="17" t="s">
        <v>564</v>
      </c>
      <c r="M45" s="148" t="b">
        <v>1</v>
      </c>
      <c r="O45" s="146">
        <f t="shared" si="12"/>
        <v>9.7671142706687739</v>
      </c>
      <c r="P45" s="146">
        <f t="shared" si="13"/>
        <v>77.822727272727278</v>
      </c>
      <c r="R45" s="80">
        <v>6464.25</v>
      </c>
      <c r="S45" s="80">
        <v>50617</v>
      </c>
      <c r="T45" s="80">
        <v>1438</v>
      </c>
      <c r="U45" s="81">
        <f t="shared" si="14"/>
        <v>55643.25</v>
      </c>
      <c r="W45" s="80">
        <v>5697</v>
      </c>
      <c r="X45" s="80">
        <v>715</v>
      </c>
    </row>
    <row r="46" spans="2:24" x14ac:dyDescent="0.35">
      <c r="D46" s="17" t="s">
        <v>565</v>
      </c>
      <c r="M46" s="148" t="b">
        <v>0</v>
      </c>
      <c r="O46" s="146">
        <f t="shared" si="12"/>
        <v>8.7851940298507465</v>
      </c>
      <c r="P46" s="146">
        <f t="shared" si="13"/>
        <v>-91.09409523809525</v>
      </c>
      <c r="R46" s="80">
        <v>3326.904</v>
      </c>
      <c r="S46" s="80">
        <v>4816</v>
      </c>
      <c r="T46" s="80">
        <v>491</v>
      </c>
      <c r="U46" s="81">
        <f t="shared" si="14"/>
        <v>7651.9040000000005</v>
      </c>
      <c r="W46" s="80">
        <v>871</v>
      </c>
      <c r="X46" s="80">
        <v>-84</v>
      </c>
    </row>
    <row r="47" spans="2:24" x14ac:dyDescent="0.35">
      <c r="O47" s="145">
        <f>AVERAGEIF($M$37:$M$46,TRUE,O37:O46)</f>
        <v>16.553999578301642</v>
      </c>
      <c r="P47" s="145">
        <f>AVERAGEIF($M$37:$M$46,TRUE,P37:P46)</f>
        <v>27.422071156500017</v>
      </c>
    </row>
    <row r="49" spans="1:38" ht="19.5" x14ac:dyDescent="0.35">
      <c r="B49" s="51" t="s">
        <v>571</v>
      </c>
    </row>
    <row r="50" spans="1:38" x14ac:dyDescent="0.35">
      <c r="C50" s="16" t="s">
        <v>572</v>
      </c>
    </row>
    <row r="51" spans="1:38" x14ac:dyDescent="0.35">
      <c r="D51" s="17" t="s">
        <v>573</v>
      </c>
      <c r="K51" s="59" t="str">
        <f t="shared" ref="K51:K56" si="15">CurrencyUnit.In</f>
        <v>MMJPY</v>
      </c>
      <c r="M51" s="106">
        <f>'Actual Data'!$Q$37</f>
        <v>585</v>
      </c>
    </row>
    <row r="52" spans="1:38" x14ac:dyDescent="0.35">
      <c r="D52" s="17" t="s">
        <v>214</v>
      </c>
      <c r="K52" s="59" t="str">
        <f t="shared" si="15"/>
        <v>MMJPY</v>
      </c>
      <c r="M52" s="106">
        <f>0-'Actual Data'!$Q$35</f>
        <v>22</v>
      </c>
    </row>
    <row r="53" spans="1:38" x14ac:dyDescent="0.35">
      <c r="D53" s="8" t="s">
        <v>574</v>
      </c>
      <c r="E53" s="9"/>
      <c r="F53" s="9"/>
      <c r="G53" s="9"/>
      <c r="H53" s="9"/>
      <c r="I53" s="9"/>
      <c r="J53" s="9"/>
      <c r="K53" s="61" t="str">
        <f t="shared" si="15"/>
        <v>MMJPY</v>
      </c>
      <c r="L53" s="62"/>
      <c r="M53" s="95">
        <f>SUM(M51:M52)</f>
        <v>607</v>
      </c>
      <c r="N53" s="127"/>
      <c r="O53" s="128"/>
      <c r="Q53" s="81"/>
    </row>
    <row r="54" spans="1:38" x14ac:dyDescent="0.35">
      <c r="D54" s="17" t="s">
        <v>576</v>
      </c>
      <c r="K54" s="59" t="str">
        <f t="shared" si="15"/>
        <v>MMJPY</v>
      </c>
      <c r="M54" s="106">
        <f>0-'Actual Data'!$Q$26</f>
        <v>166</v>
      </c>
    </row>
    <row r="55" spans="1:38" x14ac:dyDescent="0.35">
      <c r="D55" s="17" t="s">
        <v>543</v>
      </c>
      <c r="K55" s="59" t="str">
        <f t="shared" si="15"/>
        <v>MMJPY</v>
      </c>
      <c r="M55" s="106">
        <f>'Forecast Logic'!$Q$198</f>
        <v>17.636363636363637</v>
      </c>
    </row>
    <row r="56" spans="1:38" x14ac:dyDescent="0.35">
      <c r="D56" s="8" t="s">
        <v>575</v>
      </c>
      <c r="E56" s="9"/>
      <c r="F56" s="9"/>
      <c r="G56" s="9"/>
      <c r="H56" s="9"/>
      <c r="I56" s="9"/>
      <c r="J56" s="9"/>
      <c r="K56" s="61" t="str">
        <f t="shared" si="15"/>
        <v>MMJPY</v>
      </c>
      <c r="L56" s="62"/>
      <c r="M56" s="95">
        <f>SUM(M53:M55)</f>
        <v>790.63636363636363</v>
      </c>
      <c r="N56" s="127"/>
      <c r="O56" s="128"/>
      <c r="Q56" s="81"/>
    </row>
    <row r="59" spans="1:38" ht="20.25" thickBot="1" x14ac:dyDescent="0.4">
      <c r="A59" s="72" t="s">
        <v>67</v>
      </c>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row>
  </sheetData>
  <phoneticPr fontId="2"/>
  <conditionalFormatting sqref="O5:AL5">
    <cfRule type="expression" dxfId="331" priority="9">
      <formula>O5="Fcst"</formula>
    </cfRule>
    <cfRule type="expression" dxfId="330" priority="10">
      <formula>O5="Act"</formula>
    </cfRule>
  </conditionalFormatting>
  <conditionalFormatting sqref="J4">
    <cfRule type="expression" dxfId="329" priority="7">
      <formula>J4=TRUE</formula>
    </cfRule>
    <cfRule type="expression" dxfId="328" priority="8">
      <formula>J4=FALSE</formula>
    </cfRule>
  </conditionalFormatting>
  <conditionalFormatting sqref="J3">
    <cfRule type="expression" dxfId="327" priority="5">
      <formula>J3="OK"</formula>
    </cfRule>
    <cfRule type="expression" dxfId="326" priority="6">
      <formula>J3="ERROR"</formula>
    </cfRule>
  </conditionalFormatting>
  <conditionalFormatting sqref="O9:AL10">
    <cfRule type="cellIs" dxfId="325" priority="11" stopIfTrue="1" operator="equal">
      <formula>TRUE</formula>
    </cfRule>
    <cfRule type="cellIs" dxfId="324" priority="12" stopIfTrue="1" operator="equal">
      <formula>FALSE</formula>
    </cfRule>
  </conditionalFormatting>
  <conditionalFormatting sqref="AA5:AD5">
    <cfRule type="expression" dxfId="323" priority="1">
      <formula>AA5="Fcst"</formula>
    </cfRule>
    <cfRule type="expression" dxfId="322" priority="2">
      <formula>AA5="Act"</formula>
    </cfRule>
  </conditionalFormatting>
  <conditionalFormatting sqref="AA9:AD10">
    <cfRule type="cellIs" dxfId="321" priority="3" stopIfTrue="1" operator="equal">
      <formula>TRUE</formula>
    </cfRule>
    <cfRule type="cellIs" dxfId="320" priority="4" stopIfTrue="1" operator="equal">
      <formula>FALSE</formula>
    </cfRule>
  </conditionalFormatting>
  <dataValidations count="1">
    <dataValidation type="list" allowBlank="1" showInputMessage="1" showErrorMessage="1" sqref="M37:M46" xr:uid="{A1768C60-2A36-46D6-AF39-9BE0456CD09F}">
      <formula1>"TRUE,FALSE"</formula1>
    </dataValidation>
  </dataValidations>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7730-3F44-4B70-BD8D-A6FEBEA387E7}">
  <sheetPr codeName="Sheet14">
    <pageSetUpPr fitToPage="1"/>
  </sheetPr>
  <dimension ref="A1:CA126"/>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DCF Summary</v>
      </c>
      <c r="J3" s="24" t="str">
        <f>Check.Master</f>
        <v>OK</v>
      </c>
    </row>
    <row r="4" spans="1:38" x14ac:dyDescent="0.35">
      <c r="D4" s="17" t="s">
        <v>41</v>
      </c>
      <c r="J4" s="17" t="b">
        <f>AND(J13:J26)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540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1:38" ht="19.5" x14ac:dyDescent="0.35">
      <c r="B18" s="51" t="s">
        <v>541</v>
      </c>
    </row>
    <row r="19" spans="1:38" x14ac:dyDescent="0.35">
      <c r="C19" s="16" t="s">
        <v>542</v>
      </c>
    </row>
    <row r="20" spans="1:38" x14ac:dyDescent="0.35">
      <c r="D20" s="17" t="s">
        <v>484</v>
      </c>
      <c r="K20" s="59" t="str">
        <f t="shared" ref="K20:K22" si="7">CurrencyUnit.In</f>
        <v>MMJPY</v>
      </c>
      <c r="M20" s="106">
        <f>M57</f>
        <v>17346.169007662324</v>
      </c>
    </row>
    <row r="21" spans="1:38" x14ac:dyDescent="0.35">
      <c r="D21" s="17" t="s">
        <v>522</v>
      </c>
      <c r="K21" s="59" t="str">
        <f t="shared" si="7"/>
        <v>MMJPY</v>
      </c>
      <c r="M21" s="106">
        <f>M123</f>
        <v>768.97850906744861</v>
      </c>
      <c r="N21" s="127"/>
      <c r="O21" s="128"/>
    </row>
    <row r="22" spans="1:38" x14ac:dyDescent="0.35">
      <c r="D22" s="8" t="s">
        <v>542</v>
      </c>
      <c r="E22" s="9"/>
      <c r="F22" s="9"/>
      <c r="G22" s="9"/>
      <c r="H22" s="9"/>
      <c r="I22" s="9"/>
      <c r="J22" s="9"/>
      <c r="K22" s="61" t="str">
        <f t="shared" si="7"/>
        <v>MMJPY</v>
      </c>
      <c r="L22" s="62"/>
      <c r="M22" s="95">
        <f>SUM(M20:M21)</f>
        <v>18115.147516729772</v>
      </c>
      <c r="N22" s="127"/>
      <c r="O22" s="128"/>
      <c r="Q22" s="81"/>
    </row>
    <row r="25" spans="1:38" ht="20.25" thickBot="1" x14ac:dyDescent="0.4">
      <c r="A25" s="72" t="s">
        <v>479</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8" spans="1:38" ht="19.5" x14ac:dyDescent="0.35">
      <c r="B28" s="51" t="s">
        <v>480</v>
      </c>
    </row>
    <row r="29" spans="1:38" x14ac:dyDescent="0.35">
      <c r="C29" s="16" t="s">
        <v>486</v>
      </c>
    </row>
    <row r="30" spans="1:38" x14ac:dyDescent="0.35">
      <c r="D30" s="17" t="s">
        <v>494</v>
      </c>
      <c r="K30" s="59" t="s">
        <v>61</v>
      </c>
      <c r="O30" s="73"/>
      <c r="P30" s="73"/>
      <c r="Q30" s="73"/>
      <c r="R30" s="73"/>
      <c r="S30" s="143">
        <v>0.5</v>
      </c>
      <c r="T30" s="144">
        <f>S30+1</f>
        <v>1.5</v>
      </c>
      <c r="U30" s="144">
        <f t="shared" ref="U30:AL30" si="8">T30+1</f>
        <v>2.5</v>
      </c>
      <c r="V30" s="144">
        <f t="shared" si="8"/>
        <v>3.5</v>
      </c>
      <c r="W30" s="144">
        <f t="shared" si="8"/>
        <v>4.5</v>
      </c>
      <c r="X30" s="144">
        <f t="shared" si="8"/>
        <v>5.5</v>
      </c>
      <c r="Y30" s="144">
        <f t="shared" si="8"/>
        <v>6.5</v>
      </c>
      <c r="Z30" s="144">
        <f t="shared" si="8"/>
        <v>7.5</v>
      </c>
      <c r="AA30" s="144">
        <f t="shared" si="8"/>
        <v>8.5</v>
      </c>
      <c r="AB30" s="144">
        <f t="shared" si="8"/>
        <v>9.5</v>
      </c>
      <c r="AC30" s="144">
        <f t="shared" si="8"/>
        <v>10.5</v>
      </c>
      <c r="AD30" s="144">
        <f t="shared" si="8"/>
        <v>11.5</v>
      </c>
      <c r="AE30" s="144">
        <f t="shared" si="8"/>
        <v>12.5</v>
      </c>
      <c r="AF30" s="144">
        <f t="shared" si="8"/>
        <v>13.5</v>
      </c>
      <c r="AG30" s="144">
        <f t="shared" si="8"/>
        <v>14.5</v>
      </c>
      <c r="AH30" s="144">
        <f t="shared" si="8"/>
        <v>15.5</v>
      </c>
      <c r="AI30" s="144">
        <f t="shared" si="8"/>
        <v>16.5</v>
      </c>
      <c r="AJ30" s="144">
        <f t="shared" si="8"/>
        <v>17.5</v>
      </c>
      <c r="AK30" s="144">
        <f t="shared" si="8"/>
        <v>18.5</v>
      </c>
      <c r="AL30" s="144">
        <f t="shared" si="8"/>
        <v>19.5</v>
      </c>
    </row>
    <row r="31" spans="1:38" x14ac:dyDescent="0.35">
      <c r="D31" s="17" t="s">
        <v>495</v>
      </c>
      <c r="K31" s="59" t="s">
        <v>246</v>
      </c>
      <c r="M31" s="137">
        <f>'Discount Rate'!$M$38</f>
        <v>4.704129591999999E-2</v>
      </c>
      <c r="N31" s="127"/>
      <c r="O31" s="128"/>
    </row>
    <row r="32" spans="1:38" x14ac:dyDescent="0.35">
      <c r="D32" s="8" t="s">
        <v>486</v>
      </c>
      <c r="E32" s="9"/>
      <c r="F32" s="9"/>
      <c r="G32" s="9"/>
      <c r="H32" s="9"/>
      <c r="I32" s="9"/>
      <c r="J32" s="9"/>
      <c r="K32" s="61" t="s">
        <v>61</v>
      </c>
      <c r="L32" s="62"/>
      <c r="M32" s="9"/>
      <c r="N32" s="9"/>
      <c r="O32" s="76"/>
      <c r="P32" s="76"/>
      <c r="Q32" s="76"/>
      <c r="R32" s="76"/>
      <c r="S32" s="131">
        <f>1/(1+$M31)^S30</f>
        <v>0.97727793771358329</v>
      </c>
      <c r="T32" s="131">
        <f t="shared" ref="T32:AL32" si="9">1/(1+$M31)^T30</f>
        <v>0.93337095826280869</v>
      </c>
      <c r="U32" s="131">
        <f t="shared" si="9"/>
        <v>0.89143662422854764</v>
      </c>
      <c r="V32" s="131">
        <f t="shared" si="9"/>
        <v>0.8513863089280278</v>
      </c>
      <c r="W32" s="131">
        <f t="shared" si="9"/>
        <v>0.81313536748323123</v>
      </c>
      <c r="X32" s="131">
        <f t="shared" si="9"/>
        <v>0.77660295792703826</v>
      </c>
      <c r="Y32" s="131">
        <f t="shared" si="9"/>
        <v>0.74171187034668329</v>
      </c>
      <c r="Z32" s="131">
        <f t="shared" si="9"/>
        <v>0.70838836370342584</v>
      </c>
      <c r="AA32" s="131">
        <f t="shared" si="9"/>
        <v>0.6765620099835592</v>
      </c>
      <c r="AB32" s="131">
        <f t="shared" si="9"/>
        <v>0.64616554535137705</v>
      </c>
      <c r="AC32" s="131">
        <f t="shared" si="9"/>
        <v>0.61713472798951352</v>
      </c>
      <c r="AD32" s="131">
        <f t="shared" si="9"/>
        <v>0.58940820232621116</v>
      </c>
      <c r="AE32" s="131">
        <f t="shared" si="9"/>
        <v>0.56292736936255983</v>
      </c>
      <c r="AF32" s="131">
        <f t="shared" si="9"/>
        <v>0.53763626282565535</v>
      </c>
      <c r="AG32" s="131">
        <f t="shared" si="9"/>
        <v>0.51348143088592546</v>
      </c>
      <c r="AH32" s="131">
        <f t="shared" si="9"/>
        <v>0.4904118231886419</v>
      </c>
      <c r="AI32" s="131">
        <f t="shared" si="9"/>
        <v>0.46837868296086016</v>
      </c>
      <c r="AJ32" s="131">
        <f t="shared" si="9"/>
        <v>0.44733544396576225</v>
      </c>
      <c r="AK32" s="131">
        <f t="shared" si="9"/>
        <v>0.42723763208661569</v>
      </c>
      <c r="AL32" s="131">
        <f t="shared" si="9"/>
        <v>0.40804277133235356</v>
      </c>
    </row>
    <row r="34" spans="3:38" x14ac:dyDescent="0.35">
      <c r="C34" s="16" t="s">
        <v>482</v>
      </c>
    </row>
    <row r="35" spans="3:38" x14ac:dyDescent="0.35">
      <c r="D35" s="17" t="s">
        <v>501</v>
      </c>
      <c r="K35" s="59" t="str">
        <f t="shared" ref="K35:K41" si="10">CurrencyUnit.In</f>
        <v>MMJPY</v>
      </c>
      <c r="L35" s="60">
        <f t="shared" ref="L35:L41" si="11" xml:space="preserve"> SUM(O35:AL35)</f>
        <v>24186.551267519473</v>
      </c>
      <c r="O35" s="73"/>
      <c r="P35" s="73"/>
      <c r="Q35" s="73"/>
      <c r="R35" s="73"/>
      <c r="S35" s="85">
        <f>S$67</f>
        <v>1192.7962247474745</v>
      </c>
      <c r="T35" s="85">
        <f>T$67</f>
        <v>1293.4772972117059</v>
      </c>
      <c r="U35" s="85">
        <f>U$67</f>
        <v>1175.0723679314933</v>
      </c>
      <c r="V35" s="85">
        <f>V$67</f>
        <v>1554.3206737491178</v>
      </c>
      <c r="W35" s="85">
        <f t="shared" ref="W35:AL35" si="12">W$67</f>
        <v>419.45266599136448</v>
      </c>
      <c r="X35" s="85">
        <f t="shared" si="12"/>
        <v>331.09575329079064</v>
      </c>
      <c r="Y35" s="85">
        <f t="shared" si="12"/>
        <v>405.38148732133072</v>
      </c>
      <c r="Z35" s="85">
        <f t="shared" si="12"/>
        <v>759.03694440838228</v>
      </c>
      <c r="AA35" s="85">
        <f t="shared" si="12"/>
        <v>1188.1120387311612</v>
      </c>
      <c r="AB35" s="85">
        <f t="shared" si="12"/>
        <v>1453.6603904185472</v>
      </c>
      <c r="AC35" s="85">
        <f t="shared" si="12"/>
        <v>1218.4804066977658</v>
      </c>
      <c r="AD35" s="85">
        <f t="shared" si="12"/>
        <v>1252.9100161826402</v>
      </c>
      <c r="AE35" s="85">
        <f t="shared" si="12"/>
        <v>1546.7429317912317</v>
      </c>
      <c r="AF35" s="85">
        <f t="shared" si="12"/>
        <v>1556.0479774809833</v>
      </c>
      <c r="AG35" s="85">
        <f t="shared" si="12"/>
        <v>1574.5502524666406</v>
      </c>
      <c r="AH35" s="85">
        <f t="shared" si="12"/>
        <v>1473.4751966883389</v>
      </c>
      <c r="AI35" s="85">
        <f t="shared" si="12"/>
        <v>1338.1688819885549</v>
      </c>
      <c r="AJ35" s="85">
        <f t="shared" si="12"/>
        <v>1466.6099770180335</v>
      </c>
      <c r="AK35" s="85">
        <f t="shared" si="12"/>
        <v>1478.5301852288983</v>
      </c>
      <c r="AL35" s="85">
        <f t="shared" si="12"/>
        <v>1508.6295981750231</v>
      </c>
    </row>
    <row r="36" spans="3:38" x14ac:dyDescent="0.35">
      <c r="D36" s="17" t="s">
        <v>491</v>
      </c>
      <c r="K36" s="59" t="str">
        <f t="shared" si="10"/>
        <v>MMJPY</v>
      </c>
      <c r="L36" s="60">
        <f t="shared" si="11"/>
        <v>-7294.2311065118165</v>
      </c>
      <c r="O36" s="73"/>
      <c r="P36" s="73"/>
      <c r="Q36" s="73"/>
      <c r="R36" s="73"/>
      <c r="S36" s="85">
        <f>0-S$80</f>
        <v>-232.26801000000006</v>
      </c>
      <c r="T36" s="85">
        <f t="shared" ref="T36:AL36" si="13">0-T$80</f>
        <v>-439.47181602651506</v>
      </c>
      <c r="U36" s="85">
        <f t="shared" si="13"/>
        <v>-411.47702060049824</v>
      </c>
      <c r="V36" s="85">
        <f t="shared" si="13"/>
        <v>-341.67936438782272</v>
      </c>
      <c r="W36" s="85">
        <f t="shared" si="13"/>
        <v>-533.99590592265827</v>
      </c>
      <c r="X36" s="85">
        <f t="shared" si="13"/>
        <v>45.311885661156225</v>
      </c>
      <c r="Y36" s="85">
        <f t="shared" si="13"/>
        <v>-87.854076323182241</v>
      </c>
      <c r="Z36" s="85">
        <f t="shared" si="13"/>
        <v>-135.50095729786716</v>
      </c>
      <c r="AA36" s="85">
        <f t="shared" si="13"/>
        <v>-286.56176285787427</v>
      </c>
      <c r="AB36" s="85">
        <f t="shared" si="13"/>
        <v>-429.49130320029906</v>
      </c>
      <c r="AC36" s="85">
        <f t="shared" si="13"/>
        <v>-485.76626418949803</v>
      </c>
      <c r="AD36" s="85">
        <f t="shared" si="13"/>
        <v>-337.09264502320428</v>
      </c>
      <c r="AE36" s="85">
        <f t="shared" si="13"/>
        <v>-388.91222016725874</v>
      </c>
      <c r="AF36" s="85">
        <f t="shared" si="13"/>
        <v>-518.5985050941506</v>
      </c>
      <c r="AG36" s="85">
        <f t="shared" si="13"/>
        <v>-477.88649319977804</v>
      </c>
      <c r="AH36" s="85">
        <f t="shared" si="13"/>
        <v>-484.95998560558951</v>
      </c>
      <c r="AI36" s="85">
        <f t="shared" si="13"/>
        <v>-435.70351418631145</v>
      </c>
      <c r="AJ36" s="85">
        <f t="shared" si="13"/>
        <v>-389.03191488435863</v>
      </c>
      <c r="AK36" s="85">
        <f t="shared" si="13"/>
        <v>-468.74030661193513</v>
      </c>
      <c r="AL36" s="85">
        <f t="shared" si="13"/>
        <v>-454.5509265941721</v>
      </c>
    </row>
    <row r="37" spans="3:38" x14ac:dyDescent="0.35">
      <c r="D37" s="8" t="s">
        <v>503</v>
      </c>
      <c r="E37" s="9"/>
      <c r="F37" s="9"/>
      <c r="G37" s="9"/>
      <c r="H37" s="9"/>
      <c r="I37" s="9"/>
      <c r="J37" s="9"/>
      <c r="K37" s="61" t="str">
        <f t="shared" ref="K37" si="14">CurrencyUnit.In</f>
        <v>MMJPY</v>
      </c>
      <c r="L37" s="62">
        <f t="shared" si="11"/>
        <v>16892.320161007661</v>
      </c>
      <c r="M37" s="9"/>
      <c r="N37" s="9"/>
      <c r="O37" s="76"/>
      <c r="P37" s="76"/>
      <c r="Q37" s="76"/>
      <c r="R37" s="76"/>
      <c r="S37" s="13">
        <f>SUM(S35:S36)</f>
        <v>960.52821474747452</v>
      </c>
      <c r="T37" s="13">
        <f>SUM(T35:T36)</f>
        <v>854.00548118519089</v>
      </c>
      <c r="U37" s="13">
        <f>SUM(U35:U36)</f>
        <v>763.59534733099508</v>
      </c>
      <c r="V37" s="13">
        <f>SUM(V35:V36)</f>
        <v>1212.641309361295</v>
      </c>
      <c r="W37" s="13">
        <f t="shared" ref="W37:AK37" si="15">SUM(W35:W36)</f>
        <v>-114.54323993129378</v>
      </c>
      <c r="X37" s="13">
        <f t="shared" si="15"/>
        <v>376.40763895194686</v>
      </c>
      <c r="Y37" s="13">
        <f t="shared" si="15"/>
        <v>317.52741099814847</v>
      </c>
      <c r="Z37" s="13">
        <f t="shared" si="15"/>
        <v>623.53598711051518</v>
      </c>
      <c r="AA37" s="13">
        <f t="shared" si="15"/>
        <v>901.55027587328686</v>
      </c>
      <c r="AB37" s="13">
        <f t="shared" si="15"/>
        <v>1024.169087218248</v>
      </c>
      <c r="AC37" s="13">
        <f t="shared" si="15"/>
        <v>732.71414250826774</v>
      </c>
      <c r="AD37" s="13">
        <f t="shared" si="15"/>
        <v>915.81737115943588</v>
      </c>
      <c r="AE37" s="13">
        <f t="shared" si="15"/>
        <v>1157.830711623973</v>
      </c>
      <c r="AF37" s="13">
        <f t="shared" si="15"/>
        <v>1037.4494723868327</v>
      </c>
      <c r="AG37" s="13">
        <f t="shared" si="15"/>
        <v>1096.6637592668626</v>
      </c>
      <c r="AH37" s="13">
        <f t="shared" si="15"/>
        <v>988.51521108274937</v>
      </c>
      <c r="AI37" s="13">
        <f t="shared" si="15"/>
        <v>902.46536780224346</v>
      </c>
      <c r="AJ37" s="13">
        <f t="shared" si="15"/>
        <v>1077.5780621336748</v>
      </c>
      <c r="AK37" s="13">
        <f t="shared" si="15"/>
        <v>1009.7898786169632</v>
      </c>
      <c r="AL37" s="13">
        <f>SUM(AL35:AL36)</f>
        <v>1054.0786715808511</v>
      </c>
    </row>
    <row r="38" spans="3:38" x14ac:dyDescent="0.35">
      <c r="D38" s="17" t="s">
        <v>500</v>
      </c>
      <c r="K38" s="59" t="str">
        <f t="shared" si="10"/>
        <v>MMJPY</v>
      </c>
      <c r="L38" s="60">
        <f t="shared" si="11"/>
        <v>-127.66651700231891</v>
      </c>
      <c r="O38" s="73"/>
      <c r="P38" s="73"/>
      <c r="Q38" s="73"/>
      <c r="R38" s="73"/>
      <c r="S38" s="85">
        <f>S$88</f>
        <v>70.886939178504093</v>
      </c>
      <c r="T38" s="85">
        <f t="shared" ref="T38:AL38" si="16">T$88</f>
        <v>4.0713919068891826</v>
      </c>
      <c r="U38" s="85">
        <f t="shared" si="16"/>
        <v>4.3108823865176191</v>
      </c>
      <c r="V38" s="85">
        <f t="shared" si="16"/>
        <v>7.8889327133375886</v>
      </c>
      <c r="W38" s="85">
        <f t="shared" si="16"/>
        <v>107.64714618827205</v>
      </c>
      <c r="X38" s="85">
        <f t="shared" si="16"/>
        <v>-29.367903303458014</v>
      </c>
      <c r="Y38" s="85">
        <f t="shared" si="16"/>
        <v>-2.237816358959428</v>
      </c>
      <c r="Z38" s="85">
        <f t="shared" si="16"/>
        <v>-24.669215873783422</v>
      </c>
      <c r="AA38" s="85">
        <f t="shared" si="16"/>
        <v>-79.021808993202541</v>
      </c>
      <c r="AB38" s="85">
        <f t="shared" si="16"/>
        <v>-62.003188565454735</v>
      </c>
      <c r="AC38" s="85">
        <f t="shared" si="16"/>
        <v>2.5411664593260923</v>
      </c>
      <c r="AD38" s="85">
        <f t="shared" si="16"/>
        <v>-52.141674613120571</v>
      </c>
      <c r="AE38" s="85">
        <f t="shared" si="16"/>
        <v>-46.185452914568067</v>
      </c>
      <c r="AF38" s="85">
        <f t="shared" si="16"/>
        <v>-1.4223161716324668</v>
      </c>
      <c r="AG38" s="85">
        <f t="shared" si="16"/>
        <v>-2.7862468257863782</v>
      </c>
      <c r="AH38" s="85">
        <f t="shared" si="16"/>
        <v>-4.352859751336311</v>
      </c>
      <c r="AI38" s="85">
        <f t="shared" si="16"/>
        <v>-6.2142975511311676</v>
      </c>
      <c r="AJ38" s="85">
        <f t="shared" si="16"/>
        <v>-8.2787881704941597</v>
      </c>
      <c r="AK38" s="85">
        <f t="shared" si="16"/>
        <v>-1.8018034300301267</v>
      </c>
      <c r="AL38" s="85">
        <f t="shared" si="16"/>
        <v>-4.5296033122081241</v>
      </c>
    </row>
    <row r="39" spans="3:38" x14ac:dyDescent="0.35">
      <c r="D39" s="17" t="s">
        <v>205</v>
      </c>
      <c r="K39" s="59" t="str">
        <f t="shared" si="10"/>
        <v>MMJPY</v>
      </c>
      <c r="L39" s="60">
        <f t="shared" si="11"/>
        <v>4747.3055555555538</v>
      </c>
      <c r="O39" s="73"/>
      <c r="P39" s="73"/>
      <c r="Q39" s="73"/>
      <c r="R39" s="73"/>
      <c r="S39" s="85">
        <f>'Forecast Logic'!S$51</f>
        <v>137.19999999999999</v>
      </c>
      <c r="T39" s="85">
        <f>'Forecast Logic'!T$51</f>
        <v>137.19999999999999</v>
      </c>
      <c r="U39" s="85">
        <f>'Forecast Logic'!U$51</f>
        <v>267.2</v>
      </c>
      <c r="V39" s="85">
        <f>'Forecast Logic'!V$51</f>
        <v>617.20000000000005</v>
      </c>
      <c r="W39" s="85">
        <f>'Forecast Logic'!W$51</f>
        <v>826.82777777777778</v>
      </c>
      <c r="X39" s="85">
        <f>'Forecast Logic'!X$51</f>
        <v>804.33333333333326</v>
      </c>
      <c r="Y39" s="85">
        <f>'Forecast Logic'!Y$51</f>
        <v>804.33333333333326</v>
      </c>
      <c r="Z39" s="85">
        <f>'Forecast Logic'!Z$51</f>
        <v>674.33333333333326</v>
      </c>
      <c r="AA39" s="85">
        <f>'Forecast Logic'!AA$51</f>
        <v>309.36111111111109</v>
      </c>
      <c r="AB39" s="85">
        <f>'Forecast Logic'!AB$51</f>
        <v>68.400000000000006</v>
      </c>
      <c r="AC39" s="85">
        <f>'Forecast Logic'!AC$51</f>
        <v>68.400000000000006</v>
      </c>
      <c r="AD39" s="85">
        <f>'Forecast Logic'!AD$51</f>
        <v>32.516666666666666</v>
      </c>
      <c r="AE39" s="85">
        <f>'Forecast Logic'!AE$51</f>
        <v>0</v>
      </c>
      <c r="AF39" s="85">
        <f>'Forecast Logic'!AF$51</f>
        <v>0</v>
      </c>
      <c r="AG39" s="85">
        <f>'Forecast Logic'!AG$51</f>
        <v>0</v>
      </c>
      <c r="AH39" s="85">
        <f>'Forecast Logic'!AH$51</f>
        <v>0</v>
      </c>
      <c r="AI39" s="85">
        <f>'Forecast Logic'!AI$51</f>
        <v>0</v>
      </c>
      <c r="AJ39" s="85">
        <f>'Forecast Logic'!AJ$51</f>
        <v>0</v>
      </c>
      <c r="AK39" s="85">
        <f>'Forecast Logic'!AK$51</f>
        <v>0</v>
      </c>
      <c r="AL39" s="85">
        <f>'Forecast Logic'!AL$51</f>
        <v>0</v>
      </c>
    </row>
    <row r="40" spans="3:38" x14ac:dyDescent="0.35">
      <c r="D40" s="17" t="s">
        <v>471</v>
      </c>
      <c r="K40" s="59" t="str">
        <f t="shared" si="10"/>
        <v>MMJPY</v>
      </c>
      <c r="L40" s="60">
        <f t="shared" si="11"/>
        <v>0</v>
      </c>
      <c r="O40" s="73"/>
      <c r="P40" s="73"/>
      <c r="Q40" s="73"/>
      <c r="R40" s="73"/>
      <c r="S40" s="73"/>
      <c r="T40" s="73"/>
      <c r="U40" s="73"/>
      <c r="V40" s="73"/>
      <c r="W40" s="73"/>
      <c r="X40" s="73"/>
      <c r="Y40" s="73"/>
      <c r="Z40" s="73"/>
      <c r="AA40" s="73"/>
      <c r="AB40" s="73"/>
      <c r="AC40" s="73"/>
      <c r="AD40" s="73"/>
      <c r="AE40" s="73"/>
      <c r="AF40" s="73"/>
      <c r="AG40" s="73"/>
      <c r="AH40" s="73"/>
      <c r="AI40" s="73"/>
      <c r="AJ40" s="73"/>
      <c r="AK40" s="73"/>
      <c r="AL40" s="73"/>
    </row>
    <row r="41" spans="3:38" x14ac:dyDescent="0.35">
      <c r="D41" s="17" t="s">
        <v>399</v>
      </c>
      <c r="K41" s="59" t="str">
        <f t="shared" si="10"/>
        <v>MMJPY</v>
      </c>
      <c r="L41" s="60">
        <f t="shared" si="11"/>
        <v>-3500</v>
      </c>
      <c r="O41" s="73"/>
      <c r="P41" s="73"/>
      <c r="Q41" s="73"/>
      <c r="R41" s="73"/>
      <c r="S41" s="85">
        <f>0-'Forecast Logic'!S$185</f>
        <v>0</v>
      </c>
      <c r="T41" s="85">
        <f>0-'Forecast Logic'!T$185</f>
        <v>0</v>
      </c>
      <c r="U41" s="85">
        <f>0-'Forecast Logic'!U$185</f>
        <v>-1300</v>
      </c>
      <c r="V41" s="85">
        <f>0-'Forecast Logic'!V$185</f>
        <v>-2200</v>
      </c>
      <c r="W41" s="85">
        <f>0-'Forecast Logic'!W$185</f>
        <v>0</v>
      </c>
      <c r="X41" s="85">
        <f>0-'Forecast Logic'!X$185</f>
        <v>0</v>
      </c>
      <c r="Y41" s="85">
        <f>0-'Forecast Logic'!Y$185</f>
        <v>0</v>
      </c>
      <c r="Z41" s="85">
        <f>0-'Forecast Logic'!Z$185</f>
        <v>0</v>
      </c>
      <c r="AA41" s="85">
        <f>0-'Forecast Logic'!AA$185</f>
        <v>0</v>
      </c>
      <c r="AB41" s="85">
        <f>0-'Forecast Logic'!AB$185</f>
        <v>0</v>
      </c>
      <c r="AC41" s="85">
        <f>0-'Forecast Logic'!AC$185</f>
        <v>0</v>
      </c>
      <c r="AD41" s="85">
        <f>0-'Forecast Logic'!AD$185</f>
        <v>0</v>
      </c>
      <c r="AE41" s="85">
        <f>0-'Forecast Logic'!AE$185</f>
        <v>0</v>
      </c>
      <c r="AF41" s="85">
        <f>0-'Forecast Logic'!AF$185</f>
        <v>0</v>
      </c>
      <c r="AG41" s="85">
        <f>0-'Forecast Logic'!AG$185</f>
        <v>0</v>
      </c>
      <c r="AH41" s="85">
        <f>0-'Forecast Logic'!AH$185</f>
        <v>0</v>
      </c>
      <c r="AI41" s="85">
        <f>0-'Forecast Logic'!AI$185</f>
        <v>0</v>
      </c>
      <c r="AJ41" s="85">
        <f>0-'Forecast Logic'!AJ$185</f>
        <v>0</v>
      </c>
      <c r="AK41" s="85">
        <f>0-'Forecast Logic'!AK$185</f>
        <v>0</v>
      </c>
      <c r="AL41" s="85">
        <f>0-'Forecast Logic'!AL$185</f>
        <v>0</v>
      </c>
    </row>
    <row r="42" spans="3:38" x14ac:dyDescent="0.35">
      <c r="D42" s="8" t="s">
        <v>485</v>
      </c>
      <c r="E42" s="9"/>
      <c r="F42" s="9"/>
      <c r="G42" s="9"/>
      <c r="H42" s="9"/>
      <c r="I42" s="9"/>
      <c r="J42" s="9"/>
      <c r="K42" s="61" t="str">
        <f t="shared" ref="K42:K44" si="17">CurrencyUnit.In</f>
        <v>MMJPY</v>
      </c>
      <c r="L42" s="62">
        <f t="shared" ref="L42" si="18" xml:space="preserve"> SUM(O42:AL42)</f>
        <v>18011.959199560897</v>
      </c>
      <c r="M42" s="9"/>
      <c r="N42" s="9"/>
      <c r="O42" s="76"/>
      <c r="P42" s="76"/>
      <c r="Q42" s="76"/>
      <c r="R42" s="76"/>
      <c r="S42" s="124">
        <f>SUM(S37:S41)</f>
        <v>1168.6151539259786</v>
      </c>
      <c r="T42" s="124">
        <f>SUM(T37:T41)</f>
        <v>995.27687309208</v>
      </c>
      <c r="U42" s="124">
        <f>SUM(U37:U41)</f>
        <v>-264.89377028248737</v>
      </c>
      <c r="V42" s="124">
        <f>SUM(V37:V41)</f>
        <v>-362.26975792536723</v>
      </c>
      <c r="W42" s="124">
        <f>SUM(W37:W41)</f>
        <v>819.93168403475602</v>
      </c>
      <c r="X42" s="124">
        <f t="shared" ref="X42:AL42" si="19">SUM(X37:X41)</f>
        <v>1151.3730689818221</v>
      </c>
      <c r="Y42" s="124">
        <f t="shared" si="19"/>
        <v>1119.6229279725223</v>
      </c>
      <c r="Z42" s="124">
        <f t="shared" si="19"/>
        <v>1273.2001045700649</v>
      </c>
      <c r="AA42" s="124">
        <f t="shared" si="19"/>
        <v>1131.8895779911954</v>
      </c>
      <c r="AB42" s="124">
        <f t="shared" si="19"/>
        <v>1030.5658986527933</v>
      </c>
      <c r="AC42" s="124">
        <f t="shared" si="19"/>
        <v>803.65530896759378</v>
      </c>
      <c r="AD42" s="124">
        <f t="shared" si="19"/>
        <v>896.19236321298195</v>
      </c>
      <c r="AE42" s="124">
        <f t="shared" si="19"/>
        <v>1111.645258709405</v>
      </c>
      <c r="AF42" s="124">
        <f t="shared" si="19"/>
        <v>1036.0271562152002</v>
      </c>
      <c r="AG42" s="124">
        <f t="shared" si="19"/>
        <v>1093.8775124410763</v>
      </c>
      <c r="AH42" s="124">
        <f t="shared" si="19"/>
        <v>984.16235133141311</v>
      </c>
      <c r="AI42" s="124">
        <f t="shared" si="19"/>
        <v>896.25107025111231</v>
      </c>
      <c r="AJ42" s="124">
        <f t="shared" si="19"/>
        <v>1069.2992739631807</v>
      </c>
      <c r="AK42" s="124">
        <f t="shared" si="19"/>
        <v>1007.9880751869331</v>
      </c>
      <c r="AL42" s="124">
        <f t="shared" si="19"/>
        <v>1049.5490682686429</v>
      </c>
    </row>
    <row r="43" spans="3:38" x14ac:dyDescent="0.35">
      <c r="D43" s="17" t="s">
        <v>486</v>
      </c>
      <c r="K43" s="59" t="s">
        <v>61</v>
      </c>
      <c r="L43" s="60"/>
      <c r="O43" s="73"/>
      <c r="P43" s="73"/>
      <c r="Q43" s="73"/>
      <c r="R43" s="73"/>
      <c r="S43" s="129">
        <f t="shared" ref="S43:AL43" si="20">S32</f>
        <v>0.97727793771358329</v>
      </c>
      <c r="T43" s="129">
        <f t="shared" si="20"/>
        <v>0.93337095826280869</v>
      </c>
      <c r="U43" s="129">
        <f t="shared" si="20"/>
        <v>0.89143662422854764</v>
      </c>
      <c r="V43" s="129">
        <f t="shared" si="20"/>
        <v>0.8513863089280278</v>
      </c>
      <c r="W43" s="129">
        <f t="shared" si="20"/>
        <v>0.81313536748323123</v>
      </c>
      <c r="X43" s="129">
        <f t="shared" si="20"/>
        <v>0.77660295792703826</v>
      </c>
      <c r="Y43" s="129">
        <f t="shared" si="20"/>
        <v>0.74171187034668329</v>
      </c>
      <c r="Z43" s="129">
        <f t="shared" si="20"/>
        <v>0.70838836370342584</v>
      </c>
      <c r="AA43" s="129">
        <f t="shared" si="20"/>
        <v>0.6765620099835592</v>
      </c>
      <c r="AB43" s="129">
        <f t="shared" si="20"/>
        <v>0.64616554535137705</v>
      </c>
      <c r="AC43" s="129">
        <f t="shared" si="20"/>
        <v>0.61713472798951352</v>
      </c>
      <c r="AD43" s="129">
        <f t="shared" si="20"/>
        <v>0.58940820232621116</v>
      </c>
      <c r="AE43" s="129">
        <f t="shared" si="20"/>
        <v>0.56292736936255983</v>
      </c>
      <c r="AF43" s="129">
        <f t="shared" si="20"/>
        <v>0.53763626282565535</v>
      </c>
      <c r="AG43" s="129">
        <f t="shared" si="20"/>
        <v>0.51348143088592546</v>
      </c>
      <c r="AH43" s="129">
        <f t="shared" si="20"/>
        <v>0.4904118231886419</v>
      </c>
      <c r="AI43" s="129">
        <f t="shared" si="20"/>
        <v>0.46837868296086016</v>
      </c>
      <c r="AJ43" s="129">
        <f t="shared" si="20"/>
        <v>0.44733544396576225</v>
      </c>
      <c r="AK43" s="129">
        <f t="shared" si="20"/>
        <v>0.42723763208661569</v>
      </c>
      <c r="AL43" s="129">
        <f t="shared" si="20"/>
        <v>0.40804277133235356</v>
      </c>
    </row>
    <row r="44" spans="3:38" x14ac:dyDescent="0.35">
      <c r="D44" s="8" t="s">
        <v>487</v>
      </c>
      <c r="E44" s="9"/>
      <c r="F44" s="9"/>
      <c r="G44" s="9"/>
      <c r="H44" s="9"/>
      <c r="I44" s="9"/>
      <c r="J44" s="9"/>
      <c r="K44" s="61" t="str">
        <f t="shared" si="17"/>
        <v>MMJPY</v>
      </c>
      <c r="L44" s="62">
        <f t="shared" ref="L44" si="21" xml:space="preserve"> SUM(O44:AL44)</f>
        <v>11259.729810256762</v>
      </c>
      <c r="M44" s="9"/>
      <c r="N44" s="9"/>
      <c r="O44" s="76"/>
      <c r="P44" s="76"/>
      <c r="Q44" s="76"/>
      <c r="R44" s="76"/>
      <c r="S44" s="124">
        <f>S42*S43</f>
        <v>1142.0618076096221</v>
      </c>
      <c r="T44" s="124">
        <f>T42*T43</f>
        <v>928.9625287747665</v>
      </c>
      <c r="U44" s="124">
        <f>U42*U43</f>
        <v>-236.1360083597929</v>
      </c>
      <c r="V44" s="124">
        <f>V42*V43</f>
        <v>-308.43151203632857</v>
      </c>
      <c r="W44" s="124">
        <f t="shared" ref="W44:AL44" si="22">W42*W43</f>
        <v>666.715451208746</v>
      </c>
      <c r="X44" s="124">
        <f t="shared" si="22"/>
        <v>894.15973104881493</v>
      </c>
      <c r="Y44" s="124">
        <f t="shared" si="22"/>
        <v>830.43761598952938</v>
      </c>
      <c r="Z44" s="124">
        <f t="shared" si="22"/>
        <v>901.92013874341899</v>
      </c>
      <c r="AA44" s="124">
        <f t="shared" si="22"/>
        <v>765.79348796516581</v>
      </c>
      <c r="AB44" s="124">
        <f t="shared" si="22"/>
        <v>665.91617592351417</v>
      </c>
      <c r="AC44" s="124">
        <f t="shared" si="22"/>
        <v>495.96360049704441</v>
      </c>
      <c r="AD44" s="124">
        <f t="shared" si="22"/>
        <v>528.22312973984253</v>
      </c>
      <c r="AE44" s="124">
        <f t="shared" si="22"/>
        <v>625.77554114964755</v>
      </c>
      <c r="AF44" s="124">
        <f t="shared" si="22"/>
        <v>557.00576845343164</v>
      </c>
      <c r="AG44" s="124">
        <f t="shared" si="22"/>
        <v>561.68579030218064</v>
      </c>
      <c r="AH44" s="124">
        <f t="shared" si="22"/>
        <v>482.64485303005904</v>
      </c>
      <c r="AI44" s="124">
        <f t="shared" si="22"/>
        <v>419.78489588647733</v>
      </c>
      <c r="AJ44" s="124">
        <f t="shared" si="22"/>
        <v>478.33546545058664</v>
      </c>
      <c r="AK44" s="124">
        <f t="shared" si="22"/>
        <v>430.65043841441081</v>
      </c>
      <c r="AL44" s="124">
        <f t="shared" si="22"/>
        <v>428.26091046562658</v>
      </c>
    </row>
    <row r="46" spans="3:38" x14ac:dyDescent="0.35">
      <c r="C46" s="16" t="s">
        <v>483</v>
      </c>
    </row>
    <row r="47" spans="3:38" x14ac:dyDescent="0.35">
      <c r="D47" s="17" t="s">
        <v>498</v>
      </c>
      <c r="K47" s="59" t="str">
        <f t="shared" ref="K47" si="23">CurrencyUnit.In</f>
        <v>MMJPY</v>
      </c>
      <c r="M47" s="80">
        <v>1000</v>
      </c>
    </row>
    <row r="48" spans="3:38" x14ac:dyDescent="0.35">
      <c r="D48" s="17" t="s">
        <v>495</v>
      </c>
      <c r="K48" s="59" t="s">
        <v>246</v>
      </c>
      <c r="M48" s="137">
        <f>'Discount Rate'!$M$38</f>
        <v>4.704129591999999E-2</v>
      </c>
      <c r="N48" s="127"/>
      <c r="O48" s="128"/>
    </row>
    <row r="49" spans="1:38" x14ac:dyDescent="0.35">
      <c r="D49" s="17" t="s">
        <v>499</v>
      </c>
      <c r="K49" s="59" t="s">
        <v>246</v>
      </c>
      <c r="M49" s="1">
        <v>-0.02</v>
      </c>
      <c r="N49" s="127"/>
      <c r="O49" s="128"/>
    </row>
    <row r="50" spans="1:38" x14ac:dyDescent="0.35">
      <c r="D50" s="8" t="s">
        <v>497</v>
      </c>
      <c r="E50" s="9"/>
      <c r="F50" s="9"/>
      <c r="G50" s="9"/>
      <c r="H50" s="9"/>
      <c r="I50" s="9"/>
      <c r="J50" s="9"/>
      <c r="K50" s="61" t="str">
        <f t="shared" ref="K50:K52" si="24">CurrencyUnit.In</f>
        <v>MMJPY</v>
      </c>
      <c r="L50" s="62"/>
      <c r="M50" s="133">
        <f>M47/(M48-M49)</f>
        <v>14916.179442493094</v>
      </c>
      <c r="N50" s="127"/>
      <c r="O50" s="128"/>
    </row>
    <row r="51" spans="1:38" x14ac:dyDescent="0.35">
      <c r="D51" s="17" t="s">
        <v>486</v>
      </c>
      <c r="K51" s="59" t="s">
        <v>61</v>
      </c>
      <c r="M51" s="132">
        <f>$AL32</f>
        <v>0.40804277133235356</v>
      </c>
      <c r="N51" s="127"/>
      <c r="O51" s="128"/>
    </row>
    <row r="52" spans="1:38" x14ac:dyDescent="0.35">
      <c r="D52" s="8" t="s">
        <v>496</v>
      </c>
      <c r="E52" s="9"/>
      <c r="F52" s="9"/>
      <c r="G52" s="9"/>
      <c r="H52" s="9"/>
      <c r="I52" s="9"/>
      <c r="J52" s="9"/>
      <c r="K52" s="61" t="str">
        <f t="shared" si="24"/>
        <v>MMJPY</v>
      </c>
      <c r="L52" s="62"/>
      <c r="M52" s="133">
        <f>M50*M51</f>
        <v>6086.4391974055625</v>
      </c>
      <c r="N52" s="127"/>
      <c r="O52" s="128"/>
    </row>
    <row r="54" spans="1:38" x14ac:dyDescent="0.35">
      <c r="C54" s="16" t="s">
        <v>481</v>
      </c>
    </row>
    <row r="55" spans="1:38" x14ac:dyDescent="0.35">
      <c r="D55" s="17" t="s">
        <v>482</v>
      </c>
      <c r="K55" s="59" t="str">
        <f t="shared" ref="K55:K57" si="25">CurrencyUnit.In</f>
        <v>MMJPY</v>
      </c>
      <c r="M55" s="106">
        <f>SUM(O44:AL44)</f>
        <v>11259.729810256762</v>
      </c>
    </row>
    <row r="56" spans="1:38" x14ac:dyDescent="0.35">
      <c r="D56" s="17" t="s">
        <v>496</v>
      </c>
      <c r="K56" s="59" t="str">
        <f t="shared" si="25"/>
        <v>MMJPY</v>
      </c>
      <c r="M56" s="106">
        <f>M52</f>
        <v>6086.4391974055625</v>
      </c>
      <c r="N56" s="127"/>
      <c r="O56" s="128"/>
    </row>
    <row r="57" spans="1:38" x14ac:dyDescent="0.35">
      <c r="D57" s="8" t="s">
        <v>484</v>
      </c>
      <c r="E57" s="9"/>
      <c r="F57" s="9"/>
      <c r="G57" s="9"/>
      <c r="H57" s="9"/>
      <c r="I57" s="9"/>
      <c r="J57" s="9"/>
      <c r="K57" s="61" t="str">
        <f t="shared" si="25"/>
        <v>MMJPY</v>
      </c>
      <c r="L57" s="62"/>
      <c r="M57" s="147">
        <f>SUM(M55:M56)</f>
        <v>17346.169007662324</v>
      </c>
      <c r="N57" s="127"/>
      <c r="O57" s="128"/>
      <c r="Q57" s="81"/>
    </row>
    <row r="60" spans="1:38" ht="20.25" thickBot="1" x14ac:dyDescent="0.4">
      <c r="A60" s="72" t="s">
        <v>489</v>
      </c>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row>
    <row r="63" spans="1:38" ht="19.5" x14ac:dyDescent="0.35">
      <c r="B63" s="51" t="s">
        <v>502</v>
      </c>
    </row>
    <row r="64" spans="1:38" x14ac:dyDescent="0.35">
      <c r="D64" s="17" t="s">
        <v>464</v>
      </c>
      <c r="K64" s="59" t="str">
        <f>CurrencyUnit.In</f>
        <v>MMJPY</v>
      </c>
      <c r="L64" s="60">
        <f xml:space="preserve"> SUM(O64:AL64)</f>
        <v>24824.631996741449</v>
      </c>
      <c r="O64" s="73"/>
      <c r="P64" s="85">
        <f>'Financial Statement'!P$37</f>
        <v>413.86901427685495</v>
      </c>
      <c r="Q64" s="85">
        <f>'Financial Statement'!Q$37</f>
        <v>584.18260847378122</v>
      </c>
      <c r="R64" s="85">
        <f>'Financial Statement'!R$37</f>
        <v>686.76640363674198</v>
      </c>
      <c r="S64" s="85">
        <f>'Financial Statement'!S$37</f>
        <v>1155.3421547898874</v>
      </c>
      <c r="T64" s="85">
        <f>'Financial Statement'!T$37</f>
        <v>1228.7720145472044</v>
      </c>
      <c r="U64" s="85">
        <f>'Financial Statement'!U$37</f>
        <v>1058.3796412701231</v>
      </c>
      <c r="V64" s="85">
        <f>'Financial Statement'!V$37</f>
        <v>1443.7780819267086</v>
      </c>
      <c r="W64" s="85">
        <f>'Financial Statement'!W$37</f>
        <v>315.20896464857134</v>
      </c>
      <c r="X64" s="85">
        <f>'Financial Statement'!X$37</f>
        <v>233.3033070092178</v>
      </c>
      <c r="Y64" s="85">
        <f>'Financial Statement'!Y$37</f>
        <v>314.19635742815422</v>
      </c>
      <c r="Z64" s="85">
        <f>'Financial Statement'!Z$37</f>
        <v>674.61897892287175</v>
      </c>
      <c r="AA64" s="85">
        <f>'Financial Statement'!AA$37</f>
        <v>1110.6249645054781</v>
      </c>
      <c r="AB64" s="85">
        <f>'Financial Statement'!AB$37</f>
        <v>1383.2719075264808</v>
      </c>
      <c r="AC64" s="85">
        <f>'Financial Statement'!AC$37</f>
        <v>1155.3622851263804</v>
      </c>
      <c r="AD64" s="85">
        <f>'Financial Statement'!AD$37</f>
        <v>1214.8745585195222</v>
      </c>
      <c r="AE64" s="85">
        <f>'Financial Statement'!AE$37</f>
        <v>1515.1312251194499</v>
      </c>
      <c r="AF64" s="85">
        <f>'Financial Statement'!AF$37</f>
        <v>1531.0145365930082</v>
      </c>
      <c r="AG64" s="85">
        <f>'Financial Statement'!AG$37</f>
        <v>1556.2533212871438</v>
      </c>
      <c r="AH64" s="85">
        <f>'Financial Statement'!AH$37</f>
        <v>1462.0768385602703</v>
      </c>
      <c r="AI64" s="85">
        <f>'Financial Statement'!AI$37</f>
        <v>1333.8350721516433</v>
      </c>
      <c r="AJ64" s="85">
        <f>'Financial Statement'!AJ$37</f>
        <v>1466.6099770180335</v>
      </c>
      <c r="AK64" s="85">
        <f>'Financial Statement'!AK$37</f>
        <v>1478.5301852288983</v>
      </c>
      <c r="AL64" s="85">
        <f>'Financial Statement'!AL$37</f>
        <v>1508.6295981750231</v>
      </c>
    </row>
    <row r="65" spans="2:38" x14ac:dyDescent="0.35">
      <c r="D65" s="17" t="s">
        <v>488</v>
      </c>
      <c r="K65" s="59" t="str">
        <f>CurrencyUnit.In</f>
        <v>MMJPY</v>
      </c>
      <c r="L65" s="60">
        <f xml:space="preserve"> SUM(O65:AL65)</f>
        <v>919.95815966691794</v>
      </c>
      <c r="O65" s="73"/>
      <c r="P65" s="85">
        <f>'Forecast Logic'!P$92</f>
        <v>23.669874612034036</v>
      </c>
      <c r="Q65" s="85">
        <f>'Forecast Logic'!Q$92</f>
        <v>22.417391526218736</v>
      </c>
      <c r="R65" s="85">
        <f>'Forecast Logic'!R$92</f>
        <v>21.133596363258071</v>
      </c>
      <c r="S65" s="85">
        <f>'Forecast Logic'!S$92</f>
        <v>19.817706321223383</v>
      </c>
      <c r="T65" s="85">
        <f>'Forecast Logic'!T$92</f>
        <v>47.068919028137827</v>
      </c>
      <c r="U65" s="85">
        <f>'Forecast Logic'!U$92</f>
        <v>99.056363025006391</v>
      </c>
      <c r="V65" s="85">
        <f>'Forecast Logic'!V$92</f>
        <v>92.906228186045482</v>
      </c>
      <c r="W65" s="85">
        <f>'Forecast Logic'!W$92</f>
        <v>86.607337706429533</v>
      </c>
      <c r="X65" s="85">
        <f>'Forecast Logic'!X$92</f>
        <v>80.156082645209196</v>
      </c>
      <c r="Y65" s="85">
        <f>'Forecast Logic'!Y$92</f>
        <v>73.548766256812854</v>
      </c>
      <c r="Z65" s="85">
        <f>'Forecast Logic'!Z$92</f>
        <v>66.781601849146895</v>
      </c>
      <c r="AA65" s="85">
        <f>'Forecast Logic'!AA$92</f>
        <v>59.850710589319249</v>
      </c>
      <c r="AB65" s="85">
        <f>'Forecast Logic'!AB$92</f>
        <v>52.752119255702567</v>
      </c>
      <c r="AC65" s="85">
        <f>'Forecast Logic'!AC$92</f>
        <v>45.481757935021655</v>
      </c>
      <c r="AD65" s="85">
        <f>'Forecast Logic'!AD$92</f>
        <v>38.035457663117974</v>
      </c>
      <c r="AE65" s="85">
        <f>'Forecast Logic'!AE$92</f>
        <v>31.611706671781835</v>
      </c>
      <c r="AF65" s="85">
        <f>'Forecast Logic'!AF$92</f>
        <v>25.033440887975097</v>
      </c>
      <c r="AG65" s="85">
        <f>'Forecast Logic'!AG$92</f>
        <v>18.296931179496866</v>
      </c>
      <c r="AH65" s="85">
        <f>'Forecast Logic'!AH$92</f>
        <v>11.398358128068683</v>
      </c>
      <c r="AI65" s="85">
        <f>'Forecast Logic'!AI$92</f>
        <v>4.3338098369115565</v>
      </c>
      <c r="AJ65" s="85">
        <f>'Forecast Logic'!AJ$92</f>
        <v>0</v>
      </c>
      <c r="AK65" s="85">
        <f>'Forecast Logic'!AK$92</f>
        <v>0</v>
      </c>
      <c r="AL65" s="85">
        <f>'Forecast Logic'!AL$92</f>
        <v>0</v>
      </c>
    </row>
    <row r="66" spans="2:38" x14ac:dyDescent="0.35">
      <c r="D66" s="17" t="s">
        <v>471</v>
      </c>
      <c r="K66" s="59" t="str">
        <f t="shared" ref="K66" si="26">CurrencyUnit.In</f>
        <v>MMJPY</v>
      </c>
      <c r="L66" s="60">
        <f t="shared" ref="L66" si="27" xml:space="preserve"> SUM(O66:AL66)</f>
        <v>193.99999999999997</v>
      </c>
      <c r="O66" s="73"/>
      <c r="P66" s="73"/>
      <c r="Q66" s="73"/>
      <c r="R66" s="73"/>
      <c r="S66" s="85">
        <f>0-'Forecast Logic'!S$203</f>
        <v>17.636363636363637</v>
      </c>
      <c r="T66" s="85">
        <f>0-'Forecast Logic'!T$203</f>
        <v>17.636363636363637</v>
      </c>
      <c r="U66" s="85">
        <f>0-'Forecast Logic'!U$203</f>
        <v>17.636363636363637</v>
      </c>
      <c r="V66" s="85">
        <f>0-'Forecast Logic'!V$203</f>
        <v>17.636363636363637</v>
      </c>
      <c r="W66" s="85">
        <f>0-'Forecast Logic'!W$203</f>
        <v>17.636363636363637</v>
      </c>
      <c r="X66" s="85">
        <f>0-'Forecast Logic'!X$203</f>
        <v>17.636363636363637</v>
      </c>
      <c r="Y66" s="85">
        <f>0-'Forecast Logic'!Y$203</f>
        <v>17.636363636363637</v>
      </c>
      <c r="Z66" s="85">
        <f>0-'Forecast Logic'!Z$203</f>
        <v>17.636363636363637</v>
      </c>
      <c r="AA66" s="85">
        <f>0-'Forecast Logic'!AA$203</f>
        <v>17.636363636363637</v>
      </c>
      <c r="AB66" s="85">
        <f>0-'Forecast Logic'!AB$203</f>
        <v>17.636363636363637</v>
      </c>
      <c r="AC66" s="85">
        <f>0-'Forecast Logic'!AC$203</f>
        <v>17.636363636363637</v>
      </c>
      <c r="AD66" s="85">
        <f>0-'Forecast Logic'!AD$203</f>
        <v>0</v>
      </c>
      <c r="AE66" s="85">
        <f>0-'Forecast Logic'!AE$203</f>
        <v>0</v>
      </c>
      <c r="AF66" s="85">
        <f>0-'Forecast Logic'!AF$203</f>
        <v>0</v>
      </c>
      <c r="AG66" s="85">
        <f>0-'Forecast Logic'!AG$203</f>
        <v>0</v>
      </c>
      <c r="AH66" s="85">
        <f>0-'Forecast Logic'!AH$203</f>
        <v>0</v>
      </c>
      <c r="AI66" s="85">
        <f>0-'Forecast Logic'!AI$203</f>
        <v>0</v>
      </c>
      <c r="AJ66" s="85">
        <f>0-'Forecast Logic'!AJ$203</f>
        <v>0</v>
      </c>
      <c r="AK66" s="85">
        <f>0-'Forecast Logic'!AK$203</f>
        <v>0</v>
      </c>
      <c r="AL66" s="85">
        <f>0-'Forecast Logic'!AL$203</f>
        <v>0</v>
      </c>
    </row>
    <row r="67" spans="2:38" x14ac:dyDescent="0.35">
      <c r="D67" s="8" t="s">
        <v>490</v>
      </c>
      <c r="E67" s="9"/>
      <c r="F67" s="9"/>
      <c r="G67" s="9"/>
      <c r="H67" s="9"/>
      <c r="I67" s="9"/>
      <c r="J67" s="9"/>
      <c r="K67" s="61" t="str">
        <f t="shared" ref="K67" si="28">CurrencyUnit.In</f>
        <v>MMJPY</v>
      </c>
      <c r="L67" s="134">
        <f t="shared" ref="L67" si="29" xml:space="preserve"> SUM(O67:AL67)</f>
        <v>25938.590156408365</v>
      </c>
      <c r="M67" s="9"/>
      <c r="N67" s="9"/>
      <c r="O67" s="76"/>
      <c r="P67" s="124">
        <f>SUM(P64:P66)</f>
        <v>437.53888888888901</v>
      </c>
      <c r="Q67" s="124">
        <f>SUM(Q64:Q66)</f>
        <v>606.59999999999991</v>
      </c>
      <c r="R67" s="124">
        <f>SUM(R64:R66)</f>
        <v>707.90000000000009</v>
      </c>
      <c r="S67" s="124">
        <f>SUM(S64:S66)</f>
        <v>1192.7962247474745</v>
      </c>
      <c r="T67" s="124">
        <f t="shared" ref="T67:W67" si="30">SUM(T64:T66)</f>
        <v>1293.4772972117059</v>
      </c>
      <c r="U67" s="124">
        <f t="shared" si="30"/>
        <v>1175.0723679314933</v>
      </c>
      <c r="V67" s="124">
        <f t="shared" si="30"/>
        <v>1554.3206737491178</v>
      </c>
      <c r="W67" s="124">
        <f t="shared" si="30"/>
        <v>419.45266599136448</v>
      </c>
      <c r="X67" s="124">
        <f t="shared" ref="X67:AL67" si="31">SUM(X64:X66)</f>
        <v>331.09575329079064</v>
      </c>
      <c r="Y67" s="124">
        <f t="shared" si="31"/>
        <v>405.38148732133072</v>
      </c>
      <c r="Z67" s="124">
        <f t="shared" si="31"/>
        <v>759.03694440838228</v>
      </c>
      <c r="AA67" s="124">
        <f t="shared" si="31"/>
        <v>1188.1120387311612</v>
      </c>
      <c r="AB67" s="124">
        <f t="shared" si="31"/>
        <v>1453.6603904185472</v>
      </c>
      <c r="AC67" s="124">
        <f t="shared" si="31"/>
        <v>1218.4804066977658</v>
      </c>
      <c r="AD67" s="124">
        <f t="shared" si="31"/>
        <v>1252.9100161826402</v>
      </c>
      <c r="AE67" s="124">
        <f t="shared" si="31"/>
        <v>1546.7429317912317</v>
      </c>
      <c r="AF67" s="124">
        <f t="shared" si="31"/>
        <v>1556.0479774809833</v>
      </c>
      <c r="AG67" s="124">
        <f t="shared" si="31"/>
        <v>1574.5502524666406</v>
      </c>
      <c r="AH67" s="124">
        <f t="shared" si="31"/>
        <v>1473.4751966883389</v>
      </c>
      <c r="AI67" s="124">
        <f t="shared" si="31"/>
        <v>1338.1688819885549</v>
      </c>
      <c r="AJ67" s="124">
        <f t="shared" si="31"/>
        <v>1466.6099770180335</v>
      </c>
      <c r="AK67" s="124">
        <f t="shared" si="31"/>
        <v>1478.5301852288983</v>
      </c>
      <c r="AL67" s="124">
        <f t="shared" si="31"/>
        <v>1508.6295981750231</v>
      </c>
    </row>
    <row r="69" spans="2:38" ht="19.5" x14ac:dyDescent="0.35">
      <c r="B69" s="51" t="s">
        <v>491</v>
      </c>
    </row>
    <row r="70" spans="2:38" x14ac:dyDescent="0.35">
      <c r="C70" s="16" t="s">
        <v>492</v>
      </c>
    </row>
    <row r="71" spans="2:38" x14ac:dyDescent="0.35">
      <c r="D71" s="17" t="s">
        <v>502</v>
      </c>
      <c r="K71" s="59" t="str">
        <f>CurrencyUnit.In</f>
        <v>MMJPY</v>
      </c>
      <c r="L71" s="60">
        <f xml:space="preserve"> SUM(O71:AL71)</f>
        <v>25501.05126751948</v>
      </c>
      <c r="O71" s="73"/>
      <c r="P71" s="73"/>
      <c r="Q71" s="85">
        <f t="shared" ref="Q71:W71" si="32">Q67</f>
        <v>606.59999999999991</v>
      </c>
      <c r="R71" s="85">
        <f t="shared" si="32"/>
        <v>707.90000000000009</v>
      </c>
      <c r="S71" s="85">
        <f t="shared" si="32"/>
        <v>1192.7962247474745</v>
      </c>
      <c r="T71" s="85">
        <f t="shared" si="32"/>
        <v>1293.4772972117059</v>
      </c>
      <c r="U71" s="85">
        <f t="shared" si="32"/>
        <v>1175.0723679314933</v>
      </c>
      <c r="V71" s="85">
        <f t="shared" si="32"/>
        <v>1554.3206737491178</v>
      </c>
      <c r="W71" s="85">
        <f t="shared" si="32"/>
        <v>419.45266599136448</v>
      </c>
      <c r="X71" s="85">
        <f t="shared" ref="X71:AL71" si="33">X67</f>
        <v>331.09575329079064</v>
      </c>
      <c r="Y71" s="85">
        <f t="shared" si="33"/>
        <v>405.38148732133072</v>
      </c>
      <c r="Z71" s="85">
        <f t="shared" si="33"/>
        <v>759.03694440838228</v>
      </c>
      <c r="AA71" s="85">
        <f t="shared" si="33"/>
        <v>1188.1120387311612</v>
      </c>
      <c r="AB71" s="85">
        <f t="shared" si="33"/>
        <v>1453.6603904185472</v>
      </c>
      <c r="AC71" s="85">
        <f t="shared" si="33"/>
        <v>1218.4804066977658</v>
      </c>
      <c r="AD71" s="85">
        <f t="shared" si="33"/>
        <v>1252.9100161826402</v>
      </c>
      <c r="AE71" s="85">
        <f t="shared" si="33"/>
        <v>1546.7429317912317</v>
      </c>
      <c r="AF71" s="85">
        <f t="shared" si="33"/>
        <v>1556.0479774809833</v>
      </c>
      <c r="AG71" s="85">
        <f t="shared" si="33"/>
        <v>1574.5502524666406</v>
      </c>
      <c r="AH71" s="85">
        <f t="shared" si="33"/>
        <v>1473.4751966883389</v>
      </c>
      <c r="AI71" s="85">
        <f t="shared" si="33"/>
        <v>1338.1688819885549</v>
      </c>
      <c r="AJ71" s="85">
        <f t="shared" si="33"/>
        <v>1466.6099770180335</v>
      </c>
      <c r="AK71" s="85">
        <f t="shared" si="33"/>
        <v>1478.5301852288983</v>
      </c>
      <c r="AL71" s="85">
        <f t="shared" si="33"/>
        <v>1508.6295981750231</v>
      </c>
    </row>
    <row r="72" spans="2:38" x14ac:dyDescent="0.35">
      <c r="D72" s="17" t="s">
        <v>333</v>
      </c>
      <c r="K72" s="59" t="s">
        <v>246</v>
      </c>
      <c r="L72" s="60"/>
      <c r="M72" s="130">
        <f>'Forecast Logic'!$M$112</f>
        <v>0.30620000000000003</v>
      </c>
    </row>
    <row r="73" spans="2:38" x14ac:dyDescent="0.35">
      <c r="D73" s="8" t="s">
        <v>492</v>
      </c>
      <c r="E73" s="9"/>
      <c r="F73" s="9"/>
      <c r="G73" s="9"/>
      <c r="H73" s="9"/>
      <c r="I73" s="9"/>
      <c r="J73" s="9"/>
      <c r="K73" s="61" t="str">
        <f t="shared" ref="K73" si="34">CurrencyUnit.In</f>
        <v>MMJPY</v>
      </c>
      <c r="L73" s="62">
        <f t="shared" ref="L73" si="35" xml:space="preserve"> SUM(O73:AL73)</f>
        <v>7808.421898114465</v>
      </c>
      <c r="M73" s="9"/>
      <c r="N73" s="9"/>
      <c r="O73" s="76"/>
      <c r="P73" s="76"/>
      <c r="Q73" s="124">
        <f>Q71*$M72</f>
        <v>185.74091999999999</v>
      </c>
      <c r="R73" s="124">
        <f>R71*$M72</f>
        <v>216.75898000000004</v>
      </c>
      <c r="S73" s="124">
        <f>S71*$M72</f>
        <v>365.23420401767675</v>
      </c>
      <c r="T73" s="124">
        <f>T71*$M72</f>
        <v>396.06274840622439</v>
      </c>
      <c r="U73" s="124">
        <f>U71*$M72</f>
        <v>359.80715906062329</v>
      </c>
      <c r="V73" s="124">
        <f t="shared" ref="V73:AL73" si="36">V71*$M72</f>
        <v>475.93299030197988</v>
      </c>
      <c r="W73" s="124">
        <f t="shared" si="36"/>
        <v>128.43640632655581</v>
      </c>
      <c r="X73" s="124">
        <f t="shared" si="36"/>
        <v>101.3815196576401</v>
      </c>
      <c r="Y73" s="124">
        <f t="shared" si="36"/>
        <v>124.12781141779148</v>
      </c>
      <c r="Z73" s="124">
        <f t="shared" si="36"/>
        <v>232.41711237784668</v>
      </c>
      <c r="AA73" s="124">
        <f t="shared" si="36"/>
        <v>363.79990625948159</v>
      </c>
      <c r="AB73" s="124">
        <f t="shared" si="36"/>
        <v>445.1108115461592</v>
      </c>
      <c r="AC73" s="124">
        <f t="shared" si="36"/>
        <v>373.09870053085592</v>
      </c>
      <c r="AD73" s="124">
        <f t="shared" si="36"/>
        <v>383.64104695512447</v>
      </c>
      <c r="AE73" s="124">
        <f t="shared" si="36"/>
        <v>473.61268571447522</v>
      </c>
      <c r="AF73" s="124">
        <f t="shared" si="36"/>
        <v>476.4618907046771</v>
      </c>
      <c r="AG73" s="124">
        <f t="shared" si="36"/>
        <v>482.12728730528539</v>
      </c>
      <c r="AH73" s="124">
        <f t="shared" si="36"/>
        <v>451.17810522596943</v>
      </c>
      <c r="AI73" s="124">
        <f t="shared" si="36"/>
        <v>409.74731166489556</v>
      </c>
      <c r="AJ73" s="124">
        <f t="shared" si="36"/>
        <v>449.07597496292192</v>
      </c>
      <c r="AK73" s="124">
        <f t="shared" si="36"/>
        <v>452.72594271708869</v>
      </c>
      <c r="AL73" s="124">
        <f t="shared" si="36"/>
        <v>461.94238296119215</v>
      </c>
    </row>
    <row r="75" spans="2:38" x14ac:dyDescent="0.35">
      <c r="C75" s="16" t="s">
        <v>491</v>
      </c>
    </row>
    <row r="76" spans="2:38" x14ac:dyDescent="0.35">
      <c r="D76" s="17" t="s">
        <v>492</v>
      </c>
      <c r="K76" s="59" t="str">
        <f>CurrencyUnit.In</f>
        <v>MMJPY</v>
      </c>
      <c r="L76" s="60">
        <f xml:space="preserve"> SUM(O76:AL76)</f>
        <v>7808.421898114465</v>
      </c>
      <c r="O76" s="73"/>
      <c r="P76" s="73"/>
      <c r="Q76" s="85">
        <f>Q73</f>
        <v>185.74091999999999</v>
      </c>
      <c r="R76" s="85">
        <f>R73</f>
        <v>216.75898000000004</v>
      </c>
      <c r="S76" s="85">
        <f>S73</f>
        <v>365.23420401767675</v>
      </c>
      <c r="T76" s="85">
        <f t="shared" ref="T76:AL76" si="37">T73</f>
        <v>396.06274840622439</v>
      </c>
      <c r="U76" s="85">
        <f t="shared" si="37"/>
        <v>359.80715906062329</v>
      </c>
      <c r="V76" s="85">
        <f t="shared" si="37"/>
        <v>475.93299030197988</v>
      </c>
      <c r="W76" s="85">
        <f t="shared" si="37"/>
        <v>128.43640632655581</v>
      </c>
      <c r="X76" s="85">
        <f t="shared" si="37"/>
        <v>101.3815196576401</v>
      </c>
      <c r="Y76" s="85">
        <f t="shared" si="37"/>
        <v>124.12781141779148</v>
      </c>
      <c r="Z76" s="85">
        <f t="shared" si="37"/>
        <v>232.41711237784668</v>
      </c>
      <c r="AA76" s="85">
        <f t="shared" si="37"/>
        <v>363.79990625948159</v>
      </c>
      <c r="AB76" s="85">
        <f t="shared" si="37"/>
        <v>445.1108115461592</v>
      </c>
      <c r="AC76" s="85">
        <f t="shared" si="37"/>
        <v>373.09870053085592</v>
      </c>
      <c r="AD76" s="85">
        <f t="shared" si="37"/>
        <v>383.64104695512447</v>
      </c>
      <c r="AE76" s="85">
        <f t="shared" si="37"/>
        <v>473.61268571447522</v>
      </c>
      <c r="AF76" s="85">
        <f t="shared" si="37"/>
        <v>476.4618907046771</v>
      </c>
      <c r="AG76" s="85">
        <f t="shared" si="37"/>
        <v>482.12728730528539</v>
      </c>
      <c r="AH76" s="85">
        <f t="shared" si="37"/>
        <v>451.17810522596943</v>
      </c>
      <c r="AI76" s="85">
        <f t="shared" si="37"/>
        <v>409.74731166489556</v>
      </c>
      <c r="AJ76" s="85">
        <f t="shared" si="37"/>
        <v>449.07597496292192</v>
      </c>
      <c r="AK76" s="85">
        <f t="shared" si="37"/>
        <v>452.72594271708869</v>
      </c>
      <c r="AL76" s="85">
        <f t="shared" si="37"/>
        <v>461.94238296119215</v>
      </c>
    </row>
    <row r="77" spans="2:38" x14ac:dyDescent="0.35">
      <c r="D77" s="17" t="s">
        <v>493</v>
      </c>
      <c r="K77" s="59" t="s">
        <v>61</v>
      </c>
      <c r="M77" s="94">
        <v>2</v>
      </c>
      <c r="N77" s="127"/>
      <c r="O77" s="128"/>
    </row>
    <row r="78" spans="2:38" x14ac:dyDescent="0.35">
      <c r="D78" s="8" t="s">
        <v>429</v>
      </c>
      <c r="E78" s="9"/>
      <c r="F78" s="9"/>
      <c r="G78" s="9"/>
      <c r="H78" s="9"/>
      <c r="I78" s="9"/>
      <c r="J78" s="9"/>
      <c r="K78" s="61" t="str">
        <f t="shared" ref="K78:K80" si="38">CurrencyUnit.In</f>
        <v>MMJPY</v>
      </c>
      <c r="L78" s="62">
        <f t="shared" ref="L78" si="39" xml:space="preserve"> SUM(O78:AL78)</f>
        <v>3673.2397575766363</v>
      </c>
      <c r="M78" s="9"/>
      <c r="N78" s="9"/>
      <c r="O78" s="76"/>
      <c r="P78" s="76"/>
      <c r="Q78" s="76"/>
      <c r="R78" s="124">
        <f>Q76/$M77</f>
        <v>92.870459999999994</v>
      </c>
      <c r="S78" s="124">
        <f>R76/$M77</f>
        <v>108.37949000000002</v>
      </c>
      <c r="T78" s="124">
        <f t="shared" ref="T78:AL78" si="40">S76/$M77</f>
        <v>182.61710200883837</v>
      </c>
      <c r="U78" s="124">
        <f t="shared" si="40"/>
        <v>198.03137420311219</v>
      </c>
      <c r="V78" s="124">
        <f t="shared" si="40"/>
        <v>179.90357953031165</v>
      </c>
      <c r="W78" s="124">
        <f t="shared" si="40"/>
        <v>237.96649515098994</v>
      </c>
      <c r="X78" s="124">
        <f t="shared" si="40"/>
        <v>64.218203163277906</v>
      </c>
      <c r="Y78" s="124">
        <f t="shared" si="40"/>
        <v>50.690759828820049</v>
      </c>
      <c r="Z78" s="124">
        <f t="shared" si="40"/>
        <v>62.063905708895739</v>
      </c>
      <c r="AA78" s="124">
        <f t="shared" si="40"/>
        <v>116.20855618892334</v>
      </c>
      <c r="AB78" s="124">
        <f t="shared" si="40"/>
        <v>181.89995312974079</v>
      </c>
      <c r="AC78" s="124">
        <f t="shared" si="40"/>
        <v>222.5554057730796</v>
      </c>
      <c r="AD78" s="124">
        <f t="shared" si="40"/>
        <v>186.54935026542796</v>
      </c>
      <c r="AE78" s="124">
        <f t="shared" si="40"/>
        <v>191.82052347756223</v>
      </c>
      <c r="AF78" s="124">
        <f t="shared" si="40"/>
        <v>236.80634285723761</v>
      </c>
      <c r="AG78" s="124">
        <f t="shared" si="40"/>
        <v>238.23094535233855</v>
      </c>
      <c r="AH78" s="124">
        <f t="shared" si="40"/>
        <v>241.0636436526427</v>
      </c>
      <c r="AI78" s="124">
        <f t="shared" si="40"/>
        <v>225.58905261298472</v>
      </c>
      <c r="AJ78" s="124">
        <f t="shared" si="40"/>
        <v>204.87365583244778</v>
      </c>
      <c r="AK78" s="124">
        <f t="shared" si="40"/>
        <v>224.53798748146096</v>
      </c>
      <c r="AL78" s="124">
        <f t="shared" si="40"/>
        <v>226.36297135854434</v>
      </c>
    </row>
    <row r="79" spans="2:38" x14ac:dyDescent="0.35">
      <c r="D79" s="17" t="s">
        <v>430</v>
      </c>
      <c r="K79" s="59" t="str">
        <f>CurrencyUnit.In</f>
        <v>MMJPY</v>
      </c>
      <c r="L79" s="60">
        <f xml:space="preserve"> SUM(O79:AL79)</f>
        <v>3949.4412205378289</v>
      </c>
      <c r="O79" s="73"/>
      <c r="P79" s="73"/>
      <c r="Q79" s="73"/>
      <c r="R79" s="85">
        <f>R76-R78</f>
        <v>123.88852000000004</v>
      </c>
      <c r="S79" s="85">
        <f>S76-S78</f>
        <v>256.85471401767671</v>
      </c>
      <c r="T79" s="85">
        <f t="shared" ref="T79:AL79" si="41">T76-T78</f>
        <v>213.44564639738601</v>
      </c>
      <c r="U79" s="85">
        <f t="shared" si="41"/>
        <v>161.7757848575111</v>
      </c>
      <c r="V79" s="85">
        <f t="shared" si="41"/>
        <v>296.02941077166827</v>
      </c>
      <c r="W79" s="85">
        <f t="shared" si="41"/>
        <v>-109.53008882443413</v>
      </c>
      <c r="X79" s="85">
        <f t="shared" si="41"/>
        <v>37.163316494362192</v>
      </c>
      <c r="Y79" s="85">
        <f t="shared" si="41"/>
        <v>73.437051588971428</v>
      </c>
      <c r="Z79" s="85">
        <f t="shared" si="41"/>
        <v>170.35320666895095</v>
      </c>
      <c r="AA79" s="85">
        <f t="shared" si="41"/>
        <v>247.59135007055824</v>
      </c>
      <c r="AB79" s="85">
        <f t="shared" si="41"/>
        <v>263.21085841641843</v>
      </c>
      <c r="AC79" s="85">
        <f t="shared" si="41"/>
        <v>150.54329475777632</v>
      </c>
      <c r="AD79" s="85">
        <f t="shared" si="41"/>
        <v>197.09169668969651</v>
      </c>
      <c r="AE79" s="85">
        <f t="shared" si="41"/>
        <v>281.79216223691299</v>
      </c>
      <c r="AF79" s="85">
        <f t="shared" si="41"/>
        <v>239.65554784743949</v>
      </c>
      <c r="AG79" s="85">
        <f t="shared" si="41"/>
        <v>243.89634195294684</v>
      </c>
      <c r="AH79" s="85">
        <f t="shared" si="41"/>
        <v>210.11446157332674</v>
      </c>
      <c r="AI79" s="85">
        <f t="shared" si="41"/>
        <v>184.15825905191085</v>
      </c>
      <c r="AJ79" s="85">
        <f t="shared" si="41"/>
        <v>244.20231913047414</v>
      </c>
      <c r="AK79" s="85">
        <f t="shared" si="41"/>
        <v>228.18795523562773</v>
      </c>
      <c r="AL79" s="85">
        <f t="shared" si="41"/>
        <v>235.57941160264781</v>
      </c>
    </row>
    <row r="80" spans="2:38" x14ac:dyDescent="0.35">
      <c r="D80" s="8" t="s">
        <v>491</v>
      </c>
      <c r="E80" s="9"/>
      <c r="F80" s="9"/>
      <c r="G80" s="9"/>
      <c r="H80" s="9"/>
      <c r="I80" s="9"/>
      <c r="J80" s="9"/>
      <c r="K80" s="61" t="str">
        <f t="shared" si="38"/>
        <v>MMJPY</v>
      </c>
      <c r="L80" s="62">
        <f t="shared" ref="L80" si="42" xml:space="preserve"> SUM(O80:AL80)</f>
        <v>7294.2311065118165</v>
      </c>
      <c r="M80" s="9"/>
      <c r="N80" s="9"/>
      <c r="O80" s="76"/>
      <c r="P80" s="76"/>
      <c r="Q80" s="76"/>
      <c r="R80" s="76"/>
      <c r="S80" s="124">
        <f>S78+R79</f>
        <v>232.26801000000006</v>
      </c>
      <c r="T80" s="124">
        <f t="shared" ref="T80:AL80" si="43">T78+S79</f>
        <v>439.47181602651506</v>
      </c>
      <c r="U80" s="124">
        <f t="shared" si="43"/>
        <v>411.47702060049824</v>
      </c>
      <c r="V80" s="124">
        <f t="shared" si="43"/>
        <v>341.67936438782272</v>
      </c>
      <c r="W80" s="124">
        <f t="shared" si="43"/>
        <v>533.99590592265827</v>
      </c>
      <c r="X80" s="124">
        <f t="shared" si="43"/>
        <v>-45.311885661156225</v>
      </c>
      <c r="Y80" s="124">
        <f t="shared" si="43"/>
        <v>87.854076323182241</v>
      </c>
      <c r="Z80" s="124">
        <f t="shared" si="43"/>
        <v>135.50095729786716</v>
      </c>
      <c r="AA80" s="124">
        <f t="shared" si="43"/>
        <v>286.56176285787427</v>
      </c>
      <c r="AB80" s="124">
        <f t="shared" si="43"/>
        <v>429.49130320029906</v>
      </c>
      <c r="AC80" s="124">
        <f t="shared" si="43"/>
        <v>485.76626418949803</v>
      </c>
      <c r="AD80" s="124">
        <f t="shared" si="43"/>
        <v>337.09264502320428</v>
      </c>
      <c r="AE80" s="124">
        <f t="shared" si="43"/>
        <v>388.91222016725874</v>
      </c>
      <c r="AF80" s="124">
        <f t="shared" si="43"/>
        <v>518.5985050941506</v>
      </c>
      <c r="AG80" s="124">
        <f t="shared" si="43"/>
        <v>477.88649319977804</v>
      </c>
      <c r="AH80" s="124">
        <f t="shared" si="43"/>
        <v>484.95998560558951</v>
      </c>
      <c r="AI80" s="124">
        <f t="shared" si="43"/>
        <v>435.70351418631145</v>
      </c>
      <c r="AJ80" s="124">
        <f t="shared" si="43"/>
        <v>389.03191488435863</v>
      </c>
      <c r="AK80" s="124">
        <f t="shared" si="43"/>
        <v>468.74030661193513</v>
      </c>
      <c r="AL80" s="124">
        <f t="shared" si="43"/>
        <v>454.5509265941721</v>
      </c>
    </row>
    <row r="82" spans="1:38" ht="19.5" x14ac:dyDescent="0.35">
      <c r="B82" s="51" t="s">
        <v>500</v>
      </c>
    </row>
    <row r="83" spans="1:38" x14ac:dyDescent="0.35">
      <c r="D83" s="17" t="s">
        <v>466</v>
      </c>
      <c r="K83" s="59" t="str">
        <f t="shared" ref="K83:K88" si="44">CurrencyUnit.In</f>
        <v>MMJPY</v>
      </c>
      <c r="L83" s="60">
        <f t="shared" ref="L83:L87" si="45" xml:space="preserve"> SUM(O83:AL83)</f>
        <v>-34.730427879444733</v>
      </c>
      <c r="O83" s="73"/>
      <c r="P83" s="73"/>
      <c r="Q83" s="73"/>
      <c r="R83" s="73"/>
      <c r="S83" s="85">
        <f>'Financial Statement'!R$44-'Financial Statement'!S$44</f>
        <v>8.1736710361340101</v>
      </c>
      <c r="T83" s="85">
        <f>'Financial Statement'!S$44-'Financial Statement'!T$44</f>
        <v>-8.2816788716729661</v>
      </c>
      <c r="U83" s="85">
        <f>'Financial Statement'!T$44-'Financial Statement'!U$44</f>
        <v>-28.427176448351304</v>
      </c>
      <c r="V83" s="85">
        <f>'Financial Statement'!U$44-'Financial Statement'!V$44</f>
        <v>-68.810614007149354</v>
      </c>
      <c r="W83" s="85">
        <f>'Financial Statement'!V$44-'Financial Statement'!W$44</f>
        <v>64.982514418741175</v>
      </c>
      <c r="X83" s="85">
        <f>'Financial Statement'!W$44-'Financial Statement'!X$44</f>
        <v>-4.6893396125133791</v>
      </c>
      <c r="Y83" s="85">
        <f>'Financial Statement'!X$44-'Financial Statement'!Y$44</f>
        <v>-8.4333792725286116</v>
      </c>
      <c r="Z83" s="85">
        <f>'Financial Statement'!Y$44-'Financial Statement'!Z$44</f>
        <v>-1.6714549210067844</v>
      </c>
      <c r="AA83" s="85">
        <f>'Financial Statement'!Z$44-'Financial Statement'!AA$44</f>
        <v>18.601177700222138</v>
      </c>
      <c r="AB83" s="85">
        <f>'Financial Statement'!AA$44-'Financial Statement'!AB$44</f>
        <v>13.951044273828927</v>
      </c>
      <c r="AC83" s="85">
        <f>'Financial Statement'!AB$44-'Financial Statement'!AC$44</f>
        <v>-5.144308623763834</v>
      </c>
      <c r="AD83" s="85">
        <f>'Financial Statement'!AC$44-'Financial Statement'!AD$44</f>
        <v>8.7239758450778027</v>
      </c>
      <c r="AE83" s="85">
        <f>'Financial Statement'!AD$44-'Financial Statement'!AE$44</f>
        <v>9.4470022962520943</v>
      </c>
      <c r="AF83" s="85">
        <f>'Financial Statement'!AE$44-'Financial Statement'!AF$44</f>
        <v>-5.867496214877292</v>
      </c>
      <c r="AG83" s="85">
        <f>'Financial Statement'!AF$44-'Financial Statement'!AG$44</f>
        <v>-3.3700329654760708</v>
      </c>
      <c r="AH83" s="85">
        <f>'Financial Statement'!AG$44-'Financial Statement'!AH$44</f>
        <v>-4.6881609536709448</v>
      </c>
      <c r="AI83" s="85">
        <f>'Financial Statement'!AH$44-'Financial Statement'!AI$44</f>
        <v>-4.7350425632074575</v>
      </c>
      <c r="AJ83" s="85">
        <f>'Financial Statement'!AI$44-'Financial Statement'!AJ$44</f>
        <v>-6.1057400898609444</v>
      </c>
      <c r="AK83" s="85">
        <f>'Financial Statement'!AJ$44-'Financial Statement'!AK$44</f>
        <v>-3.5068698177065585</v>
      </c>
      <c r="AL83" s="85">
        <f>'Financial Statement'!AK$44-'Financial Statement'!AL$44</f>
        <v>-4.8785190879153788</v>
      </c>
    </row>
    <row r="84" spans="1:38" x14ac:dyDescent="0.35">
      <c r="D84" s="17" t="s">
        <v>467</v>
      </c>
      <c r="K84" s="59" t="str">
        <f t="shared" si="44"/>
        <v>MMJPY</v>
      </c>
      <c r="L84" s="60">
        <f t="shared" si="45"/>
        <v>-73.549427480916023</v>
      </c>
      <c r="O84" s="73"/>
      <c r="P84" s="73"/>
      <c r="Q84" s="73"/>
      <c r="R84" s="73"/>
      <c r="S84" s="85">
        <f>'Financial Statement'!R$45-'Financial Statement'!S$45</f>
        <v>-52.681297709923655</v>
      </c>
      <c r="T84" s="85">
        <f>'Financial Statement'!S$45-'Financial Statement'!T$45</f>
        <v>0</v>
      </c>
      <c r="U84" s="85">
        <f>'Financial Statement'!T$45-'Financial Statement'!U$45</f>
        <v>-10.405478406357844</v>
      </c>
      <c r="V84" s="85">
        <f>'Financial Statement'!U$45-'Financial Statement'!V$45</f>
        <v>-20.868129770992368</v>
      </c>
      <c r="W84" s="85">
        <f>'Financial Statement'!V$45-'Financial Statement'!W$45</f>
        <v>10.405478406357844</v>
      </c>
      <c r="X84" s="85">
        <f>'Financial Statement'!W$45-'Financial Statement'!X$45</f>
        <v>0</v>
      </c>
      <c r="Y84" s="85">
        <f>'Financial Statement'!X$45-'Financial Statement'!Y$45</f>
        <v>0</v>
      </c>
      <c r="Z84" s="85">
        <f>'Financial Statement'!Y$45-'Financial Statement'!Z$45</f>
        <v>0</v>
      </c>
      <c r="AA84" s="85">
        <f>'Financial Statement'!Z$45-'Financial Statement'!AA$45</f>
        <v>0</v>
      </c>
      <c r="AB84" s="85">
        <f>'Financial Statement'!AA$45-'Financial Statement'!AB$45</f>
        <v>0</v>
      </c>
      <c r="AC84" s="85">
        <f>'Financial Statement'!AB$45-'Financial Statement'!AC$45</f>
        <v>0</v>
      </c>
      <c r="AD84" s="85">
        <f>'Financial Statement'!AC$45-'Financial Statement'!AD$45</f>
        <v>0</v>
      </c>
      <c r="AE84" s="85">
        <f>'Financial Statement'!AD$45-'Financial Statement'!AE$45</f>
        <v>0</v>
      </c>
      <c r="AF84" s="85">
        <f>'Financial Statement'!AE$45-'Financial Statement'!AF$45</f>
        <v>0</v>
      </c>
      <c r="AG84" s="85">
        <f>'Financial Statement'!AF$45-'Financial Statement'!AG$45</f>
        <v>0</v>
      </c>
      <c r="AH84" s="85">
        <f>'Financial Statement'!AG$45-'Financial Statement'!AH$45</f>
        <v>0</v>
      </c>
      <c r="AI84" s="85">
        <f>'Financial Statement'!AH$45-'Financial Statement'!AI$45</f>
        <v>0</v>
      </c>
      <c r="AJ84" s="85">
        <f>'Financial Statement'!AI$45-'Financial Statement'!AJ$45</f>
        <v>0</v>
      </c>
      <c r="AK84" s="85">
        <f>'Financial Statement'!AJ$45-'Financial Statement'!AK$45</f>
        <v>0</v>
      </c>
      <c r="AL84" s="85">
        <f>'Financial Statement'!AK$45-'Financial Statement'!AL$45</f>
        <v>0</v>
      </c>
    </row>
    <row r="85" spans="1:38" x14ac:dyDescent="0.35">
      <c r="D85" s="17" t="s">
        <v>468</v>
      </c>
      <c r="K85" s="59" t="str">
        <f t="shared" si="44"/>
        <v>MMJPY</v>
      </c>
      <c r="L85" s="60">
        <f t="shared" si="45"/>
        <v>-22.677862595419846</v>
      </c>
      <c r="O85" s="73"/>
      <c r="P85" s="73"/>
      <c r="Q85" s="73"/>
      <c r="R85" s="73"/>
      <c r="S85" s="85">
        <f>'Financial Statement'!R$46-'Financial Statement'!S$46</f>
        <v>-18.343511450381683</v>
      </c>
      <c r="T85" s="85">
        <f>'Financial Statement'!S$46-'Financial Statement'!T$46</f>
        <v>0</v>
      </c>
      <c r="U85" s="85">
        <f>'Financial Statement'!T$46-'Financial Statement'!U$46</f>
        <v>-2.1612381051971141</v>
      </c>
      <c r="V85" s="85">
        <f>'Financial Statement'!U$46-'Financial Statement'!V$46</f>
        <v>-4.3343511450381627</v>
      </c>
      <c r="W85" s="85">
        <f>'Financial Statement'!V$46-'Financial Statement'!W$46</f>
        <v>2.1612381051971141</v>
      </c>
      <c r="X85" s="85">
        <f>'Financial Statement'!W$46-'Financial Statement'!X$46</f>
        <v>0</v>
      </c>
      <c r="Y85" s="85">
        <f>'Financial Statement'!X$46-'Financial Statement'!Y$46</f>
        <v>0</v>
      </c>
      <c r="Z85" s="85">
        <f>'Financial Statement'!Y$46-'Financial Statement'!Z$46</f>
        <v>0</v>
      </c>
      <c r="AA85" s="85">
        <f>'Financial Statement'!Z$46-'Financial Statement'!AA$46</f>
        <v>0</v>
      </c>
      <c r="AB85" s="85">
        <f>'Financial Statement'!AA$46-'Financial Statement'!AB$46</f>
        <v>0</v>
      </c>
      <c r="AC85" s="85">
        <f>'Financial Statement'!AB$46-'Financial Statement'!AC$46</f>
        <v>0</v>
      </c>
      <c r="AD85" s="85">
        <f>'Financial Statement'!AC$46-'Financial Statement'!AD$46</f>
        <v>0</v>
      </c>
      <c r="AE85" s="85">
        <f>'Financial Statement'!AD$46-'Financial Statement'!AE$46</f>
        <v>0</v>
      </c>
      <c r="AF85" s="85">
        <f>'Financial Statement'!AE$46-'Financial Statement'!AF$46</f>
        <v>0</v>
      </c>
      <c r="AG85" s="85">
        <f>'Financial Statement'!AF$46-'Financial Statement'!AG$46</f>
        <v>0</v>
      </c>
      <c r="AH85" s="85">
        <f>'Financial Statement'!AG$46-'Financial Statement'!AH$46</f>
        <v>0</v>
      </c>
      <c r="AI85" s="85">
        <f>'Financial Statement'!AH$46-'Financial Statement'!AI$46</f>
        <v>0</v>
      </c>
      <c r="AJ85" s="85">
        <f>'Financial Statement'!AI$46-'Financial Statement'!AJ$46</f>
        <v>0</v>
      </c>
      <c r="AK85" s="85">
        <f>'Financial Statement'!AJ$46-'Financial Statement'!AK$46</f>
        <v>0</v>
      </c>
      <c r="AL85" s="85">
        <f>'Financial Statement'!AK$46-'Financial Statement'!AL$46</f>
        <v>0</v>
      </c>
    </row>
    <row r="86" spans="1:38" x14ac:dyDescent="0.35">
      <c r="D86" s="17" t="s">
        <v>469</v>
      </c>
      <c r="K86" s="59" t="str">
        <f t="shared" si="44"/>
        <v>MMJPY</v>
      </c>
      <c r="L86" s="60">
        <f t="shared" si="45"/>
        <v>-26.834961385455387</v>
      </c>
      <c r="O86" s="73"/>
      <c r="P86" s="73"/>
      <c r="Q86" s="73"/>
      <c r="R86" s="73"/>
      <c r="S86" s="85">
        <f>'Financial Statement'!S$54-'Financial Statement'!R$54</f>
        <v>116.41512364330194</v>
      </c>
      <c r="T86" s="85">
        <f>'Financial Statement'!T$54-'Financial Statement'!S$54</f>
        <v>5.3358192679010017</v>
      </c>
      <c r="U86" s="85">
        <f>'Financial Statement'!U$54-'Financial Statement'!T$54</f>
        <v>43.096161814991603</v>
      </c>
      <c r="V86" s="85">
        <f>'Financial Statement'!V$54-'Financial Statement'!U$54</f>
        <v>103.45332670780573</v>
      </c>
      <c r="W86" s="85">
        <f>'Financial Statement'!W$54-'Financial Statement'!V$54</f>
        <v>32.060329497893235</v>
      </c>
      <c r="X86" s="85">
        <f>'Financial Statement'!X$54-'Financial Statement'!W$54</f>
        <v>-14.980285781433395</v>
      </c>
      <c r="Y86" s="85">
        <f>'Financial Statement'!Y$54-'Financial Statement'!X$54</f>
        <v>8.487824026044791</v>
      </c>
      <c r="Z86" s="85">
        <f>'Financial Statement'!Z$54-'Financial Statement'!Y$54</f>
        <v>-23.880365563012106</v>
      </c>
      <c r="AA86" s="85">
        <f>'Financial Statement'!AA$54-'Financial Statement'!Z$54</f>
        <v>-103.00439000537369</v>
      </c>
      <c r="AB86" s="85">
        <f>'Financial Statement'!AB$54-'Financial Statement'!AA$54</f>
        <v>-82.914317813243542</v>
      </c>
      <c r="AC86" s="85">
        <f>'Financial Statement'!AC$54-'Financial Statement'!AB$54</f>
        <v>3.0150182033997908</v>
      </c>
      <c r="AD86" s="85">
        <f>'Financial Statement'!AD$54-'Financial Statement'!AC$54</f>
        <v>-57.812769549344068</v>
      </c>
      <c r="AE86" s="85">
        <f>'Financial Statement'!AE$54-'Financial Statement'!AD$54</f>
        <v>-56.106435834386701</v>
      </c>
      <c r="AF86" s="85">
        <f>'Financial Statement'!AF$54-'Financial Statement'!AE$54</f>
        <v>0</v>
      </c>
      <c r="AG86" s="85">
        <f>'Financial Statement'!AG$54-'Financial Statement'!AF$54</f>
        <v>0</v>
      </c>
      <c r="AH86" s="85">
        <f>'Financial Statement'!AH$54-'Financial Statement'!AG$54</f>
        <v>0</v>
      </c>
      <c r="AI86" s="85">
        <f>'Financial Statement'!AI$54-'Financial Statement'!AH$54</f>
        <v>0</v>
      </c>
      <c r="AJ86" s="85">
        <f>'Financial Statement'!AJ$54-'Financial Statement'!AI$54</f>
        <v>0</v>
      </c>
      <c r="AK86" s="85">
        <f>'Financial Statement'!AK$54-'Financial Statement'!AJ$54</f>
        <v>0</v>
      </c>
      <c r="AL86" s="85">
        <f>'Financial Statement'!AL$54-'Financial Statement'!AK$54</f>
        <v>0</v>
      </c>
    </row>
    <row r="87" spans="1:38" x14ac:dyDescent="0.35">
      <c r="D87" s="17" t="s">
        <v>470</v>
      </c>
      <c r="K87" s="59" t="str">
        <f t="shared" si="44"/>
        <v>MMJPY</v>
      </c>
      <c r="L87" s="60">
        <f t="shared" si="45"/>
        <v>30.126162338917126</v>
      </c>
      <c r="O87" s="73"/>
      <c r="P87" s="73"/>
      <c r="Q87" s="73"/>
      <c r="R87" s="73"/>
      <c r="S87" s="85">
        <f>'Financial Statement'!S$57-'Financial Statement'!R$57</f>
        <v>17.322953659373482</v>
      </c>
      <c r="T87" s="85">
        <f>'Financial Statement'!T$57-'Financial Statement'!S$57</f>
        <v>7.0172515106611471</v>
      </c>
      <c r="U87" s="85">
        <f>'Financial Statement'!U$57-'Financial Statement'!T$57</f>
        <v>2.2086135314322775</v>
      </c>
      <c r="V87" s="85">
        <f>'Financial Statement'!V$57-'Financial Statement'!U$57</f>
        <v>-1.5512990712882484</v>
      </c>
      <c r="W87" s="85">
        <f>'Financial Statement'!W$57-'Financial Statement'!V$57</f>
        <v>-1.9624142399173223</v>
      </c>
      <c r="X87" s="85">
        <f>'Financial Statement'!X$57-'Financial Statement'!W$57</f>
        <v>-9.6982779095112406</v>
      </c>
      <c r="Y87" s="85">
        <f>'Financial Statement'!Y$57-'Financial Statement'!X$57</f>
        <v>-2.2922611124756074</v>
      </c>
      <c r="Z87" s="85">
        <f>'Financial Statement'!Z$57-'Financial Statement'!Y$57</f>
        <v>0.8826046102354681</v>
      </c>
      <c r="AA87" s="85">
        <f>'Financial Statement'!AA$57-'Financial Statement'!Z$57</f>
        <v>5.3814033119490077</v>
      </c>
      <c r="AB87" s="85">
        <f>'Financial Statement'!AB$57-'Financial Statement'!AA$57</f>
        <v>6.96008497395988</v>
      </c>
      <c r="AC87" s="85">
        <f>'Financial Statement'!AC$57-'Financial Statement'!AB$57</f>
        <v>4.6704568796901356</v>
      </c>
      <c r="AD87" s="85">
        <f>'Financial Statement'!AD$57-'Financial Statement'!AC$57</f>
        <v>-3.0528809088543056</v>
      </c>
      <c r="AE87" s="85">
        <f>'Financial Statement'!AE$57-'Financial Statement'!AD$57</f>
        <v>0.4739806235665398</v>
      </c>
      <c r="AF87" s="85">
        <f>'Financial Statement'!AF$57-'Financial Statement'!AE$57</f>
        <v>4.4451800432448252</v>
      </c>
      <c r="AG87" s="85">
        <f>'Financial Statement'!AG$57-'Financial Statement'!AF$57</f>
        <v>0.58378613968969262</v>
      </c>
      <c r="AH87" s="85">
        <f>'Financial Statement'!AH$57-'Financial Statement'!AG$57</f>
        <v>0.33530120233463379</v>
      </c>
      <c r="AI87" s="85">
        <f>'Financial Statement'!AI$57-'Financial Statement'!AH$57</f>
        <v>-1.47925498792371</v>
      </c>
      <c r="AJ87" s="85">
        <f>'Financial Statement'!AJ$57-'Financial Statement'!AI$57</f>
        <v>-2.1730480806332153</v>
      </c>
      <c r="AK87" s="85">
        <f>'Financial Statement'!AK$57-'Financial Statement'!AJ$57</f>
        <v>1.7050663876764318</v>
      </c>
      <c r="AL87" s="85">
        <f>'Financial Statement'!AL$57-'Financial Statement'!AK$57</f>
        <v>0.34891577570725474</v>
      </c>
    </row>
    <row r="88" spans="1:38" x14ac:dyDescent="0.35">
      <c r="D88" s="8" t="s">
        <v>219</v>
      </c>
      <c r="E88" s="9"/>
      <c r="F88" s="9"/>
      <c r="G88" s="9"/>
      <c r="H88" s="9"/>
      <c r="I88" s="9"/>
      <c r="J88" s="9"/>
      <c r="K88" s="61" t="str">
        <f t="shared" si="44"/>
        <v>MMJPY</v>
      </c>
      <c r="L88" s="62">
        <f t="shared" ref="L88" si="46" xml:space="preserve"> SUM(O88:AL88)</f>
        <v>-127.66651700231891</v>
      </c>
      <c r="M88" s="9"/>
      <c r="N88" s="9"/>
      <c r="O88" s="76"/>
      <c r="P88" s="76"/>
      <c r="Q88" s="76"/>
      <c r="R88" s="76"/>
      <c r="S88" s="124">
        <f>SUM(S83:S87)</f>
        <v>70.886939178504093</v>
      </c>
      <c r="T88" s="124">
        <f>SUM(T83:T87)</f>
        <v>4.0713919068891826</v>
      </c>
      <c r="U88" s="124">
        <f>SUM(U83:U87)</f>
        <v>4.3108823865176191</v>
      </c>
      <c r="V88" s="124">
        <f>SUM(V83:V87)</f>
        <v>7.8889327133375886</v>
      </c>
      <c r="W88" s="124">
        <f>SUM(W83:W87)</f>
        <v>107.64714618827205</v>
      </c>
      <c r="X88" s="124">
        <f t="shared" ref="X88:AL88" si="47">SUM(X83:X87)</f>
        <v>-29.367903303458014</v>
      </c>
      <c r="Y88" s="124">
        <f t="shared" si="47"/>
        <v>-2.237816358959428</v>
      </c>
      <c r="Z88" s="124">
        <f t="shared" si="47"/>
        <v>-24.669215873783422</v>
      </c>
      <c r="AA88" s="124">
        <f t="shared" si="47"/>
        <v>-79.021808993202541</v>
      </c>
      <c r="AB88" s="124">
        <f t="shared" si="47"/>
        <v>-62.003188565454735</v>
      </c>
      <c r="AC88" s="124">
        <f t="shared" si="47"/>
        <v>2.5411664593260923</v>
      </c>
      <c r="AD88" s="124">
        <f t="shared" si="47"/>
        <v>-52.141674613120571</v>
      </c>
      <c r="AE88" s="124">
        <f t="shared" si="47"/>
        <v>-46.185452914568067</v>
      </c>
      <c r="AF88" s="124">
        <f t="shared" si="47"/>
        <v>-1.4223161716324668</v>
      </c>
      <c r="AG88" s="124">
        <f t="shared" si="47"/>
        <v>-2.7862468257863782</v>
      </c>
      <c r="AH88" s="124">
        <f t="shared" si="47"/>
        <v>-4.352859751336311</v>
      </c>
      <c r="AI88" s="124">
        <f t="shared" si="47"/>
        <v>-6.2142975511311676</v>
      </c>
      <c r="AJ88" s="124">
        <f t="shared" si="47"/>
        <v>-8.2787881704941597</v>
      </c>
      <c r="AK88" s="124">
        <f t="shared" si="47"/>
        <v>-1.8018034300301267</v>
      </c>
      <c r="AL88" s="124">
        <f t="shared" si="47"/>
        <v>-4.5296033122081241</v>
      </c>
    </row>
    <row r="91" spans="1:38" ht="20.25" thickBot="1" x14ac:dyDescent="0.4">
      <c r="A91" s="72" t="s">
        <v>521</v>
      </c>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row>
    <row r="94" spans="1:38" ht="19.5" x14ac:dyDescent="0.35">
      <c r="B94" s="51" t="s">
        <v>522</v>
      </c>
    </row>
    <row r="95" spans="1:38" x14ac:dyDescent="0.35">
      <c r="C95" s="16" t="s">
        <v>535</v>
      </c>
    </row>
    <row r="96" spans="1:38" x14ac:dyDescent="0.35">
      <c r="D96" s="17" t="s">
        <v>536</v>
      </c>
      <c r="K96" s="59" t="str">
        <f t="shared" ref="K96" si="48">CurrencyUnit.In</f>
        <v>MMJPY</v>
      </c>
      <c r="M96" s="106">
        <f>AVERAGE('Actual Data'!O21:R21)</f>
        <v>2587.75</v>
      </c>
    </row>
    <row r="97" spans="3:17" x14ac:dyDescent="0.35">
      <c r="D97" s="17" t="s">
        <v>537</v>
      </c>
      <c r="K97" s="59" t="s">
        <v>375</v>
      </c>
      <c r="M97" s="94">
        <v>12</v>
      </c>
    </row>
    <row r="98" spans="3:17" x14ac:dyDescent="0.35">
      <c r="D98" s="8" t="s">
        <v>538</v>
      </c>
      <c r="E98" s="9"/>
      <c r="F98" s="9"/>
      <c r="G98" s="9"/>
      <c r="H98" s="9"/>
      <c r="I98" s="9"/>
      <c r="J98" s="9"/>
      <c r="K98" s="61" t="str">
        <f t="shared" ref="K98:K100" si="49">CurrencyUnit.In</f>
        <v>MMJPY</v>
      </c>
      <c r="L98" s="62"/>
      <c r="M98" s="95">
        <f>M96/M97</f>
        <v>215.64583333333334</v>
      </c>
      <c r="N98" s="127"/>
      <c r="O98" s="128"/>
      <c r="Q98" s="81"/>
    </row>
    <row r="99" spans="3:17" x14ac:dyDescent="0.35">
      <c r="D99" s="17" t="s">
        <v>539</v>
      </c>
      <c r="K99" s="59" t="s">
        <v>375</v>
      </c>
      <c r="M99" s="146">
        <f>'Forecast Logic'!$M$129</f>
        <v>1.805150996499127</v>
      </c>
    </row>
    <row r="100" spans="3:17" x14ac:dyDescent="0.35">
      <c r="D100" s="8" t="s">
        <v>535</v>
      </c>
      <c r="E100" s="9"/>
      <c r="F100" s="9"/>
      <c r="G100" s="9"/>
      <c r="H100" s="9"/>
      <c r="I100" s="9"/>
      <c r="J100" s="9"/>
      <c r="K100" s="61" t="str">
        <f t="shared" si="49"/>
        <v>MMJPY</v>
      </c>
      <c r="L100" s="62"/>
      <c r="M100" s="95">
        <f>M98*M99</f>
        <v>389.27329093255133</v>
      </c>
      <c r="N100" s="127"/>
      <c r="O100" s="128"/>
      <c r="Q100" s="81"/>
    </row>
    <row r="102" spans="3:17" x14ac:dyDescent="0.35">
      <c r="C102" s="16" t="s">
        <v>527</v>
      </c>
    </row>
    <row r="103" spans="3:17" x14ac:dyDescent="0.35">
      <c r="D103" s="17" t="s">
        <v>477</v>
      </c>
      <c r="K103" s="59" t="str">
        <f t="shared" ref="K103:K105" si="50">CurrencyUnit.In</f>
        <v>MMJPY</v>
      </c>
      <c r="M103" s="106">
        <f>'Actual Data'!$R$43</f>
        <v>1011</v>
      </c>
    </row>
    <row r="104" spans="3:17" x14ac:dyDescent="0.35">
      <c r="D104" s="17" t="s">
        <v>535</v>
      </c>
      <c r="K104" s="59" t="str">
        <f t="shared" si="50"/>
        <v>MMJPY</v>
      </c>
      <c r="M104" s="106">
        <f>0-M100</f>
        <v>-389.27329093255133</v>
      </c>
    </row>
    <row r="105" spans="3:17" x14ac:dyDescent="0.35">
      <c r="D105" s="8" t="s">
        <v>527</v>
      </c>
      <c r="E105" s="9"/>
      <c r="F105" s="9"/>
      <c r="G105" s="9"/>
      <c r="H105" s="9"/>
      <c r="I105" s="9"/>
      <c r="J105" s="9"/>
      <c r="K105" s="61" t="str">
        <f t="shared" si="50"/>
        <v>MMJPY</v>
      </c>
      <c r="L105" s="62"/>
      <c r="M105" s="95">
        <f>SUM(M103:M104)</f>
        <v>621.72670906744861</v>
      </c>
      <c r="N105" s="127"/>
      <c r="O105" s="128"/>
      <c r="Q105" s="81"/>
    </row>
    <row r="107" spans="3:17" x14ac:dyDescent="0.35">
      <c r="C107" s="16" t="s">
        <v>525</v>
      </c>
    </row>
    <row r="108" spans="3:17" x14ac:dyDescent="0.35">
      <c r="D108" s="17" t="s">
        <v>531</v>
      </c>
      <c r="K108" s="59" t="str">
        <f t="shared" ref="K108:K109" si="51">CurrencyUnit.In</f>
        <v>MMJPY</v>
      </c>
      <c r="M108" s="106">
        <f>'Actual Data'!$M$215</f>
        <v>20</v>
      </c>
      <c r="P108"/>
      <c r="Q108"/>
    </row>
    <row r="109" spans="3:17" x14ac:dyDescent="0.35">
      <c r="D109" s="17" t="s">
        <v>532</v>
      </c>
      <c r="K109" s="59" t="str">
        <f t="shared" si="51"/>
        <v>MMJPY</v>
      </c>
      <c r="M109" s="106">
        <f>'Actual Data'!$R$49</f>
        <v>15</v>
      </c>
      <c r="P109"/>
      <c r="Q109"/>
    </row>
    <row r="110" spans="3:17" x14ac:dyDescent="0.35">
      <c r="D110" s="17" t="s">
        <v>333</v>
      </c>
      <c r="K110" s="59" t="s">
        <v>246</v>
      </c>
      <c r="L110" s="60"/>
      <c r="M110" s="130">
        <f>'Forecast Logic'!$M$112</f>
        <v>0.30620000000000003</v>
      </c>
      <c r="P110"/>
      <c r="Q110"/>
    </row>
    <row r="111" spans="3:17" x14ac:dyDescent="0.35">
      <c r="D111" s="8" t="s">
        <v>525</v>
      </c>
      <c r="E111" s="9"/>
      <c r="F111" s="9"/>
      <c r="G111" s="9"/>
      <c r="H111" s="9"/>
      <c r="I111" s="9"/>
      <c r="J111" s="9"/>
      <c r="K111" s="61" t="str">
        <f t="shared" ref="K111" si="52">CurrencyUnit.In</f>
        <v>MMJPY</v>
      </c>
      <c r="L111" s="62"/>
      <c r="M111" s="95">
        <f>M108-(M108-M109)*M110</f>
        <v>18.469000000000001</v>
      </c>
      <c r="N111" s="127"/>
      <c r="O111" s="128"/>
      <c r="Q111" s="81"/>
    </row>
    <row r="113" spans="1:38" x14ac:dyDescent="0.35">
      <c r="C113" s="16" t="s">
        <v>526</v>
      </c>
    </row>
    <row r="114" spans="1:38" x14ac:dyDescent="0.35">
      <c r="D114" s="17" t="s">
        <v>533</v>
      </c>
      <c r="K114" s="59" t="str">
        <f t="shared" ref="K114:K115" si="53">CurrencyUnit.In</f>
        <v>MMJPY</v>
      </c>
      <c r="M114" s="106">
        <f>'Actual Data'!$M$218</f>
        <v>100</v>
      </c>
    </row>
    <row r="115" spans="1:38" x14ac:dyDescent="0.35">
      <c r="D115" s="17" t="s">
        <v>534</v>
      </c>
      <c r="K115" s="59" t="str">
        <f t="shared" si="53"/>
        <v>MMJPY</v>
      </c>
      <c r="M115" s="106">
        <f>'Actual Data'!$R$48</f>
        <v>194</v>
      </c>
    </row>
    <row r="116" spans="1:38" x14ac:dyDescent="0.35">
      <c r="D116" s="17" t="s">
        <v>333</v>
      </c>
      <c r="K116" s="59" t="s">
        <v>246</v>
      </c>
      <c r="L116" s="60"/>
      <c r="M116" s="130">
        <f>'Forecast Logic'!$M$112</f>
        <v>0.30620000000000003</v>
      </c>
    </row>
    <row r="117" spans="1:38" x14ac:dyDescent="0.35">
      <c r="D117" s="8" t="s">
        <v>526</v>
      </c>
      <c r="E117" s="9"/>
      <c r="F117" s="9"/>
      <c r="G117" s="9"/>
      <c r="H117" s="9"/>
      <c r="I117" s="9"/>
      <c r="J117" s="9"/>
      <c r="K117" s="61" t="str">
        <f t="shared" ref="K117" si="54">CurrencyUnit.In</f>
        <v>MMJPY</v>
      </c>
      <c r="L117" s="62"/>
      <c r="M117" s="95">
        <f>M114-(M114-M115)*M116</f>
        <v>128.78280000000001</v>
      </c>
      <c r="N117" s="127"/>
      <c r="O117" s="128"/>
      <c r="Q117" s="81"/>
    </row>
    <row r="119" spans="1:38" x14ac:dyDescent="0.35">
      <c r="C119" s="16" t="s">
        <v>522</v>
      </c>
    </row>
    <row r="120" spans="1:38" x14ac:dyDescent="0.35">
      <c r="D120" s="17" t="s">
        <v>527</v>
      </c>
      <c r="K120" s="59" t="str">
        <f t="shared" ref="K120:K123" si="55">CurrencyUnit.In</f>
        <v>MMJPY</v>
      </c>
      <c r="M120" s="106">
        <f>M105</f>
        <v>621.72670906744861</v>
      </c>
    </row>
    <row r="121" spans="1:38" x14ac:dyDescent="0.35">
      <c r="D121" s="17" t="s">
        <v>525</v>
      </c>
      <c r="K121" s="59" t="str">
        <f t="shared" si="55"/>
        <v>MMJPY</v>
      </c>
      <c r="M121" s="106">
        <f>M111</f>
        <v>18.469000000000001</v>
      </c>
    </row>
    <row r="122" spans="1:38" x14ac:dyDescent="0.35">
      <c r="D122" s="17" t="s">
        <v>526</v>
      </c>
      <c r="K122" s="59" t="str">
        <f t="shared" si="55"/>
        <v>MMJPY</v>
      </c>
      <c r="M122" s="106">
        <f>M117</f>
        <v>128.78280000000001</v>
      </c>
      <c r="N122" s="127"/>
      <c r="O122" s="128"/>
    </row>
    <row r="123" spans="1:38" x14ac:dyDescent="0.35">
      <c r="D123" s="8" t="s">
        <v>219</v>
      </c>
      <c r="E123" s="9"/>
      <c r="F123" s="9"/>
      <c r="G123" s="9"/>
      <c r="H123" s="9"/>
      <c r="I123" s="9"/>
      <c r="J123" s="9"/>
      <c r="K123" s="61" t="str">
        <f t="shared" si="55"/>
        <v>MMJPY</v>
      </c>
      <c r="L123" s="62"/>
      <c r="M123" s="147">
        <f>SUM(M120:M122)</f>
        <v>768.97850906744861</v>
      </c>
      <c r="N123" s="127"/>
      <c r="O123" s="128"/>
      <c r="Q123" s="81"/>
    </row>
    <row r="126" spans="1:38" ht="20.25" thickBot="1" x14ac:dyDescent="0.4">
      <c r="A126" s="72" t="s">
        <v>67</v>
      </c>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row>
  </sheetData>
  <phoneticPr fontId="2"/>
  <conditionalFormatting sqref="O5:AL5">
    <cfRule type="expression" dxfId="319" priority="11">
      <formula>O5="Fcst"</formula>
    </cfRule>
    <cfRule type="expression" dxfId="318" priority="12">
      <formula>O5="Act"</formula>
    </cfRule>
  </conditionalFormatting>
  <conditionalFormatting sqref="J4">
    <cfRule type="expression" dxfId="317" priority="9">
      <formula>J4=TRUE</formula>
    </cfRule>
    <cfRule type="expression" dxfId="316" priority="10">
      <formula>J4=FALSE</formula>
    </cfRule>
  </conditionalFormatting>
  <conditionalFormatting sqref="J3">
    <cfRule type="expression" dxfId="315" priority="7">
      <formula>J3="OK"</formula>
    </cfRule>
    <cfRule type="expression" dxfId="314" priority="8">
      <formula>J3="ERROR"</formula>
    </cfRule>
  </conditionalFormatting>
  <conditionalFormatting sqref="O9:AL10">
    <cfRule type="cellIs" dxfId="313" priority="13" stopIfTrue="1" operator="equal">
      <formula>TRUE</formula>
    </cfRule>
    <cfRule type="cellIs" dxfId="312" priority="14" stopIfTrue="1" operator="equal">
      <formula>FALSE</formula>
    </cfRule>
  </conditionalFormatting>
  <conditionalFormatting sqref="AA5:AD5">
    <cfRule type="expression" dxfId="311" priority="3">
      <formula>AA5="Fcst"</formula>
    </cfRule>
    <cfRule type="expression" dxfId="310" priority="4">
      <formula>AA5="Act"</formula>
    </cfRule>
  </conditionalFormatting>
  <conditionalFormatting sqref="AA9:AD10">
    <cfRule type="cellIs" dxfId="309" priority="5" stopIfTrue="1" operator="equal">
      <formula>TRUE</formula>
    </cfRule>
    <cfRule type="cellIs" dxfId="308" priority="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43EA9-2750-4F1E-833B-03BC4744CD1F}">
  <sheetPr codeName="Sheet15">
    <pageSetUpPr fitToPage="1"/>
  </sheetPr>
  <dimension ref="A1:CA53"/>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Discount Rate</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504</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15" ht="19.5" x14ac:dyDescent="0.35">
      <c r="B18" s="51" t="s">
        <v>495</v>
      </c>
    </row>
    <row r="19" spans="2:15" x14ac:dyDescent="0.35">
      <c r="C19" s="16" t="s">
        <v>505</v>
      </c>
    </row>
    <row r="20" spans="2:15" x14ac:dyDescent="0.35">
      <c r="D20" s="17" t="s">
        <v>508</v>
      </c>
      <c r="K20" s="59" t="s">
        <v>246</v>
      </c>
      <c r="M20" s="1">
        <v>2.5000000000000001E-2</v>
      </c>
      <c r="N20" s="127"/>
      <c r="O20" s="128"/>
    </row>
    <row r="21" spans="2:15" x14ac:dyDescent="0.35">
      <c r="D21" s="17" t="s">
        <v>509</v>
      </c>
      <c r="K21" s="59" t="s">
        <v>246</v>
      </c>
      <c r="M21" s="103">
        <v>0.30620000000000003</v>
      </c>
      <c r="N21" s="127"/>
      <c r="O21" s="128"/>
    </row>
    <row r="22" spans="2:15" x14ac:dyDescent="0.35">
      <c r="D22" s="8" t="s">
        <v>510</v>
      </c>
      <c r="E22" s="9"/>
      <c r="F22" s="9"/>
      <c r="G22" s="9"/>
      <c r="H22" s="9"/>
      <c r="I22" s="9"/>
      <c r="J22" s="9"/>
      <c r="K22" s="61" t="s">
        <v>507</v>
      </c>
      <c r="L22" s="62"/>
      <c r="M22" s="135">
        <f>M20*(1-M21)</f>
        <v>1.7344999999999999E-2</v>
      </c>
      <c r="N22" s="127"/>
      <c r="O22" s="128"/>
    </row>
    <row r="23" spans="2:15" x14ac:dyDescent="0.35">
      <c r="D23" s="17" t="s">
        <v>511</v>
      </c>
      <c r="K23" s="59" t="s">
        <v>246</v>
      </c>
      <c r="M23" s="1">
        <v>0.60899999999999999</v>
      </c>
      <c r="N23" s="127"/>
      <c r="O23" s="128"/>
    </row>
    <row r="24" spans="2:15" x14ac:dyDescent="0.35">
      <c r="D24" s="8" t="s">
        <v>505</v>
      </c>
      <c r="E24" s="9"/>
      <c r="F24" s="9"/>
      <c r="G24" s="9"/>
      <c r="H24" s="9"/>
      <c r="I24" s="9"/>
      <c r="J24" s="9"/>
      <c r="K24" s="61" t="s">
        <v>507</v>
      </c>
      <c r="L24" s="62"/>
      <c r="M24" s="135">
        <f>M22*M23</f>
        <v>1.0563105E-2</v>
      </c>
      <c r="N24" s="127"/>
      <c r="O24" s="128"/>
    </row>
    <row r="26" spans="2:15" x14ac:dyDescent="0.35">
      <c r="C26" s="16" t="s">
        <v>506</v>
      </c>
    </row>
    <row r="27" spans="2:15" x14ac:dyDescent="0.35">
      <c r="D27" s="17" t="s">
        <v>514</v>
      </c>
      <c r="K27" s="59" t="s">
        <v>246</v>
      </c>
      <c r="M27" s="1">
        <v>0.06</v>
      </c>
      <c r="N27" s="127"/>
      <c r="O27" s="128"/>
    </row>
    <row r="28" spans="2:15" x14ac:dyDescent="0.35">
      <c r="D28" s="17" t="s">
        <v>515</v>
      </c>
      <c r="K28" s="59" t="s">
        <v>61</v>
      </c>
      <c r="M28" s="142">
        <f>M50</f>
        <v>1.4772434322250638</v>
      </c>
      <c r="N28" s="127"/>
      <c r="O28" s="128"/>
    </row>
    <row r="29" spans="2:15" x14ac:dyDescent="0.35">
      <c r="D29" s="107" t="s">
        <v>513</v>
      </c>
      <c r="E29" s="107"/>
      <c r="F29" s="107"/>
      <c r="G29" s="107"/>
      <c r="H29" s="107"/>
      <c r="I29" s="107"/>
      <c r="J29" s="107"/>
      <c r="K29" s="61" t="s">
        <v>246</v>
      </c>
      <c r="L29" s="107"/>
      <c r="M29" s="136">
        <f>M27*M28</f>
        <v>8.8634605933503821E-2</v>
      </c>
      <c r="N29" s="127"/>
      <c r="O29" s="128"/>
    </row>
    <row r="30" spans="2:15" x14ac:dyDescent="0.35">
      <c r="D30" s="17" t="s">
        <v>512</v>
      </c>
      <c r="K30" s="59" t="s">
        <v>246</v>
      </c>
      <c r="M30" s="138">
        <v>4.6600000000000001E-3</v>
      </c>
      <c r="N30" s="127"/>
      <c r="O30" s="128"/>
    </row>
    <row r="31" spans="2:15" x14ac:dyDescent="0.35">
      <c r="D31" s="107" t="s">
        <v>516</v>
      </c>
      <c r="E31" s="107"/>
      <c r="F31" s="107"/>
      <c r="G31" s="107"/>
      <c r="H31" s="107"/>
      <c r="I31" s="107"/>
      <c r="J31" s="107"/>
      <c r="K31" s="61" t="s">
        <v>246</v>
      </c>
      <c r="L31" s="107"/>
      <c r="M31" s="136">
        <f>SUM(M29:M30)</f>
        <v>9.3294605933503819E-2</v>
      </c>
      <c r="N31" s="127"/>
      <c r="O31" s="128"/>
    </row>
    <row r="32" spans="2:15" x14ac:dyDescent="0.35">
      <c r="D32" s="17" t="s">
        <v>517</v>
      </c>
      <c r="K32" s="59" t="s">
        <v>246</v>
      </c>
      <c r="M32" s="137">
        <f>100%-M23</f>
        <v>0.39100000000000001</v>
      </c>
      <c r="N32" s="127"/>
      <c r="O32" s="128"/>
    </row>
    <row r="33" spans="2:15" x14ac:dyDescent="0.35">
      <c r="D33" s="107" t="s">
        <v>506</v>
      </c>
      <c r="E33" s="107"/>
      <c r="F33" s="107"/>
      <c r="G33" s="107"/>
      <c r="H33" s="107"/>
      <c r="I33" s="107"/>
      <c r="J33" s="107"/>
      <c r="K33" s="61" t="s">
        <v>246</v>
      </c>
      <c r="L33" s="107"/>
      <c r="M33" s="136">
        <f>M31*M32</f>
        <v>3.6478190919999993E-2</v>
      </c>
      <c r="N33" s="127"/>
      <c r="O33" s="128"/>
    </row>
    <row r="35" spans="2:15" x14ac:dyDescent="0.35">
      <c r="C35" s="16" t="s">
        <v>495</v>
      </c>
    </row>
    <row r="36" spans="2:15" x14ac:dyDescent="0.35">
      <c r="D36" s="17" t="s">
        <v>505</v>
      </c>
      <c r="K36" s="59" t="s">
        <v>246</v>
      </c>
      <c r="M36" s="137">
        <f>M24</f>
        <v>1.0563105E-2</v>
      </c>
      <c r="N36" s="127"/>
      <c r="O36" s="128"/>
    </row>
    <row r="37" spans="2:15" x14ac:dyDescent="0.35">
      <c r="D37" s="17" t="s">
        <v>506</v>
      </c>
      <c r="K37" s="59" t="s">
        <v>246</v>
      </c>
      <c r="M37" s="137">
        <f>M33</f>
        <v>3.6478190919999993E-2</v>
      </c>
      <c r="N37" s="127"/>
      <c r="O37" s="128"/>
    </row>
    <row r="38" spans="2:15" x14ac:dyDescent="0.35">
      <c r="D38" s="8" t="s">
        <v>219</v>
      </c>
      <c r="E38" s="9"/>
      <c r="F38" s="9"/>
      <c r="G38" s="9"/>
      <c r="H38" s="9"/>
      <c r="I38" s="9"/>
      <c r="J38" s="9"/>
      <c r="K38" s="61" t="s">
        <v>507</v>
      </c>
      <c r="L38" s="62"/>
      <c r="M38" s="135">
        <f>SUM(M36:M37)</f>
        <v>4.704129591999999E-2</v>
      </c>
      <c r="N38" s="127"/>
      <c r="O38" s="128"/>
    </row>
    <row r="40" spans="2:15" ht="19.5" x14ac:dyDescent="0.35">
      <c r="B40" s="51" t="s">
        <v>515</v>
      </c>
    </row>
    <row r="41" spans="2:15" x14ac:dyDescent="0.35">
      <c r="C41" s="16" t="s">
        <v>519</v>
      </c>
    </row>
    <row r="42" spans="2:15" x14ac:dyDescent="0.35">
      <c r="D42" s="17" t="s">
        <v>511</v>
      </c>
      <c r="K42" s="59" t="s">
        <v>246</v>
      </c>
      <c r="M42" s="137">
        <f>M23</f>
        <v>0.60899999999999999</v>
      </c>
      <c r="N42" s="127"/>
      <c r="O42" s="128"/>
    </row>
    <row r="43" spans="2:15" x14ac:dyDescent="0.35">
      <c r="D43" s="17" t="s">
        <v>517</v>
      </c>
      <c r="K43" s="59" t="s">
        <v>246</v>
      </c>
      <c r="M43" s="137">
        <f>M32</f>
        <v>0.39100000000000001</v>
      </c>
      <c r="N43" s="127"/>
      <c r="O43" s="128"/>
    </row>
    <row r="44" spans="2:15" x14ac:dyDescent="0.35">
      <c r="D44" s="8" t="s">
        <v>515</v>
      </c>
      <c r="E44" s="9"/>
      <c r="F44" s="9"/>
      <c r="G44" s="9"/>
      <c r="H44" s="9"/>
      <c r="I44" s="9"/>
      <c r="J44" s="9"/>
      <c r="K44" s="61" t="s">
        <v>266</v>
      </c>
      <c r="L44" s="62"/>
      <c r="M44" s="141">
        <f>M42/M43</f>
        <v>1.5575447570332479</v>
      </c>
      <c r="N44" s="127"/>
      <c r="O44" s="128"/>
    </row>
    <row r="46" spans="2:15" x14ac:dyDescent="0.35">
      <c r="C46" s="16" t="s">
        <v>515</v>
      </c>
    </row>
    <row r="47" spans="2:15" x14ac:dyDescent="0.35">
      <c r="D47" s="17" t="s">
        <v>518</v>
      </c>
      <c r="K47" s="59" t="s">
        <v>61</v>
      </c>
      <c r="M47" s="139">
        <v>0.71</v>
      </c>
      <c r="N47" s="127"/>
      <c r="O47" s="128"/>
    </row>
    <row r="48" spans="2:15" x14ac:dyDescent="0.35">
      <c r="D48" s="17" t="s">
        <v>519</v>
      </c>
      <c r="K48" s="59" t="s">
        <v>61</v>
      </c>
      <c r="M48" s="142">
        <f>M44</f>
        <v>1.5575447570332479</v>
      </c>
      <c r="N48" s="127"/>
      <c r="O48" s="128"/>
    </row>
    <row r="49" spans="1:38" x14ac:dyDescent="0.35">
      <c r="D49" s="17" t="s">
        <v>509</v>
      </c>
      <c r="K49" s="59" t="s">
        <v>246</v>
      </c>
      <c r="M49" s="140">
        <v>0.30620000000000003</v>
      </c>
      <c r="N49" s="127"/>
      <c r="O49" s="128"/>
    </row>
    <row r="50" spans="1:38" x14ac:dyDescent="0.35">
      <c r="D50" s="8" t="s">
        <v>515</v>
      </c>
      <c r="E50" s="9"/>
      <c r="F50" s="9"/>
      <c r="G50" s="9"/>
      <c r="H50" s="9"/>
      <c r="I50" s="9"/>
      <c r="J50" s="9"/>
      <c r="K50" s="61" t="s">
        <v>266</v>
      </c>
      <c r="L50" s="62"/>
      <c r="M50" s="141">
        <f>M47+M47*M48*(1-M49)</f>
        <v>1.4772434322250638</v>
      </c>
      <c r="N50" s="127"/>
      <c r="O50" s="128"/>
    </row>
    <row r="53" spans="1:38" ht="20.25" thickBot="1" x14ac:dyDescent="0.4">
      <c r="A53" s="72" t="s">
        <v>67</v>
      </c>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row>
  </sheetData>
  <phoneticPr fontId="2"/>
  <conditionalFormatting sqref="O5:AL5">
    <cfRule type="expression" dxfId="307" priority="9">
      <formula>O5="Fcst"</formula>
    </cfRule>
    <cfRule type="expression" dxfId="306" priority="10">
      <formula>O5="Act"</formula>
    </cfRule>
  </conditionalFormatting>
  <conditionalFormatting sqref="J4">
    <cfRule type="expression" dxfId="305" priority="7">
      <formula>J4=TRUE</formula>
    </cfRule>
    <cfRule type="expression" dxfId="304" priority="8">
      <formula>J4=FALSE</formula>
    </cfRule>
  </conditionalFormatting>
  <conditionalFormatting sqref="J3">
    <cfRule type="expression" dxfId="303" priority="5">
      <formula>J3="OK"</formula>
    </cfRule>
    <cfRule type="expression" dxfId="302" priority="6">
      <formula>J3="ERROR"</formula>
    </cfRule>
  </conditionalFormatting>
  <conditionalFormatting sqref="O9:AL10">
    <cfRule type="cellIs" dxfId="301" priority="11" stopIfTrue="1" operator="equal">
      <formula>TRUE</formula>
    </cfRule>
    <cfRule type="cellIs" dxfId="300" priority="12" stopIfTrue="1" operator="equal">
      <formula>FALSE</formula>
    </cfRule>
  </conditionalFormatting>
  <conditionalFormatting sqref="AA5:AD5">
    <cfRule type="expression" dxfId="299" priority="1">
      <formula>AA5="Fcst"</formula>
    </cfRule>
    <cfRule type="expression" dxfId="298" priority="2">
      <formula>AA5="Act"</formula>
    </cfRule>
  </conditionalFormatting>
  <conditionalFormatting sqref="AA9:AD10">
    <cfRule type="cellIs" dxfId="297" priority="3" stopIfTrue="1" operator="equal">
      <formula>TRUE</formula>
    </cfRule>
    <cfRule type="cellIs" dxfId="296" priority="4"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03"/>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Financial Statement</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18660.622581525258</v>
      </c>
      <c r="O19" s="85">
        <f>'Forecast Logic'!O20</f>
        <v>2499</v>
      </c>
      <c r="P19" s="85">
        <f>'Forecast Logic'!P20</f>
        <v>1090</v>
      </c>
      <c r="Q19" s="85">
        <f>'Forecast Logic'!Q20</f>
        <v>1060</v>
      </c>
      <c r="R19" s="85">
        <f>'Forecast Logic'!R20</f>
        <v>817</v>
      </c>
      <c r="S19" s="85">
        <f>'Forecast Logic'!S20</f>
        <v>841.51</v>
      </c>
      <c r="T19" s="85">
        <f>'Forecast Logic'!T20</f>
        <v>869.12997205479462</v>
      </c>
      <c r="U19" s="85">
        <f>'Forecast Logic'!U20</f>
        <v>1042.3470000958905</v>
      </c>
      <c r="V19" s="85">
        <f>'Forecast Logic'!V20</f>
        <v>1477.8557662631508</v>
      </c>
      <c r="W19" s="85">
        <f>'Forecast Logic'!W20</f>
        <v>1693.6736896653974</v>
      </c>
      <c r="X19" s="85">
        <f>'Forecast Logic'!X20</f>
        <v>1616.1307569155797</v>
      </c>
      <c r="Y19" s="85">
        <f>'Forecast Logic'!Y20</f>
        <v>1660.0665520830933</v>
      </c>
      <c r="Z19" s="85">
        <f>'Forecast Logic'!Z20</f>
        <v>1536.4538515037229</v>
      </c>
      <c r="AA19" s="85">
        <f>'Forecast Logic'!AA20</f>
        <v>1003.2689307579406</v>
      </c>
      <c r="AB19" s="85">
        <f>'Forecast Logic'!AB20</f>
        <v>574.0768937036114</v>
      </c>
      <c r="AC19" s="85">
        <f>'Forecast Logic'!AC20</f>
        <v>589.68362892861398</v>
      </c>
      <c r="AD19" s="85">
        <f>'Forecast Logic'!AD20</f>
        <v>290.42553955346148</v>
      </c>
      <c r="AE19" s="85">
        <f>'Forecast Logic'!AE20</f>
        <v>0</v>
      </c>
      <c r="AF19" s="85">
        <f>'Forecast Logic'!AF20</f>
        <v>0</v>
      </c>
      <c r="AG19" s="85">
        <f>'Forecast Logic'!AG20</f>
        <v>0</v>
      </c>
      <c r="AH19" s="85">
        <f>'Forecast Logic'!AH20</f>
        <v>0</v>
      </c>
      <c r="AI19" s="85">
        <f>'Forecast Logic'!AI20</f>
        <v>0</v>
      </c>
      <c r="AJ19" s="85">
        <f>'Forecast Logic'!AJ20</f>
        <v>0</v>
      </c>
      <c r="AK19" s="85">
        <f>'Forecast Logic'!AK20</f>
        <v>0</v>
      </c>
      <c r="AL19" s="85">
        <f>'Forecast Logic'!AL20</f>
        <v>0</v>
      </c>
    </row>
    <row r="20" spans="2:38" x14ac:dyDescent="0.35">
      <c r="D20" s="17" t="s">
        <v>200</v>
      </c>
      <c r="K20" s="59" t="str">
        <f t="shared" si="7"/>
        <v>MMJPY</v>
      </c>
      <c r="L20" s="60">
        <f t="shared" si="8"/>
        <v>55908.759077630537</v>
      </c>
      <c r="O20" s="85">
        <f>'Forecast Logic'!O24</f>
        <v>434</v>
      </c>
      <c r="P20" s="85">
        <f>'Forecast Logic'!P24</f>
        <v>1402</v>
      </c>
      <c r="Q20" s="85">
        <f>'Forecast Logic'!Q24</f>
        <v>1444</v>
      </c>
      <c r="R20" s="85">
        <f>'Forecast Logic'!R24</f>
        <v>1605</v>
      </c>
      <c r="S20" s="85">
        <f>'Forecast Logic'!S24</f>
        <v>2148.7750000000001</v>
      </c>
      <c r="T20" s="85">
        <f>'Forecast Logic'!T24</f>
        <v>2176.2086753424655</v>
      </c>
      <c r="U20" s="85">
        <f>'Forecast Logic'!U24</f>
        <v>2191.9653775000002</v>
      </c>
      <c r="V20" s="85">
        <f>'Forecast Logic'!V24</f>
        <v>2213.8850312750001</v>
      </c>
      <c r="W20" s="85">
        <f>'Forecast Logic'!W24</f>
        <v>1566.0865286651399</v>
      </c>
      <c r="X20" s="85">
        <f>'Forecast Logic'!X24</f>
        <v>1674.8025186601924</v>
      </c>
      <c r="Y20" s="85">
        <f>'Forecast Logic'!Y24</f>
        <v>1686.9288210493985</v>
      </c>
      <c r="Z20" s="85">
        <f>'Forecast Logic'!Z24</f>
        <v>1821.6527578029063</v>
      </c>
      <c r="AA20" s="85">
        <f>'Forecast Logic'!AA24</f>
        <v>2231.1836834892383</v>
      </c>
      <c r="AB20" s="85">
        <f>'Forecast Logic'!AB24</f>
        <v>2567.6341539872938</v>
      </c>
      <c r="AC20" s="85">
        <f>'Forecast Logic'!AC24</f>
        <v>2586.2249477251798</v>
      </c>
      <c r="AD20" s="85">
        <f>'Forecast Logic'!AD24</f>
        <v>2827.4891571734101</v>
      </c>
      <c r="AE20" s="85">
        <f>'Forecast Logic'!AE24</f>
        <v>3055.114394826986</v>
      </c>
      <c r="AF20" s="85">
        <f>'Forecast Logic'!AF24</f>
        <v>3094.1194169636819</v>
      </c>
      <c r="AG20" s="85">
        <f>'Forecast Logic'!AG24</f>
        <v>3116.5221941630089</v>
      </c>
      <c r="AH20" s="85">
        <f>'Forecast Logic'!AH24</f>
        <v>3147.6874161046399</v>
      </c>
      <c r="AI20" s="85">
        <f>'Forecast Logic'!AI24</f>
        <v>3179.1642902656854</v>
      </c>
      <c r="AJ20" s="85">
        <f>'Forecast Logic'!AJ24</f>
        <v>3219.7530727112689</v>
      </c>
      <c r="AK20" s="85">
        <f>'Forecast Logic'!AK24</f>
        <v>3243.0654925000254</v>
      </c>
      <c r="AL20" s="85">
        <f>'Forecast Logic'!AL24</f>
        <v>3275.4961474250258</v>
      </c>
    </row>
    <row r="21" spans="2:38" x14ac:dyDescent="0.35">
      <c r="D21" s="8" t="s">
        <v>201</v>
      </c>
      <c r="E21" s="9"/>
      <c r="F21" s="9"/>
      <c r="G21" s="9"/>
      <c r="H21" s="9"/>
      <c r="I21" s="9"/>
      <c r="J21" s="9"/>
      <c r="K21" s="61" t="str">
        <f t="shared" si="7"/>
        <v>MMJPY</v>
      </c>
      <c r="L21" s="62">
        <f t="shared" si="8"/>
        <v>74569.381659155813</v>
      </c>
      <c r="M21" s="9"/>
      <c r="N21" s="9"/>
      <c r="O21" s="13">
        <f t="shared" ref="O21:AL21" si="9">SUM(O19:O20)</f>
        <v>2933</v>
      </c>
      <c r="P21" s="13">
        <f t="shared" si="9"/>
        <v>2492</v>
      </c>
      <c r="Q21" s="13">
        <f t="shared" si="9"/>
        <v>2504</v>
      </c>
      <c r="R21" s="13">
        <f t="shared" si="9"/>
        <v>2422</v>
      </c>
      <c r="S21" s="13">
        <f t="shared" si="9"/>
        <v>2990.2849999999999</v>
      </c>
      <c r="T21" s="13">
        <f t="shared" si="9"/>
        <v>3045.33864739726</v>
      </c>
      <c r="U21" s="13">
        <f t="shared" si="9"/>
        <v>3234.3123775958907</v>
      </c>
      <c r="V21" s="13">
        <f t="shared" si="9"/>
        <v>3691.7407975381511</v>
      </c>
      <c r="W21" s="13">
        <f t="shared" si="9"/>
        <v>3259.7602183305371</v>
      </c>
      <c r="X21" s="13">
        <f t="shared" si="9"/>
        <v>3290.9332755757723</v>
      </c>
      <c r="Y21" s="13">
        <f t="shared" si="9"/>
        <v>3346.9953731324917</v>
      </c>
      <c r="Z21" s="13">
        <f t="shared" si="9"/>
        <v>3358.1066093066293</v>
      </c>
      <c r="AA21" s="13">
        <f t="shared" si="9"/>
        <v>3234.4526142471786</v>
      </c>
      <c r="AB21" s="13">
        <f t="shared" si="9"/>
        <v>3141.7110476909052</v>
      </c>
      <c r="AC21" s="13">
        <f t="shared" si="9"/>
        <v>3175.9085766537937</v>
      </c>
      <c r="AD21" s="13">
        <f t="shared" si="9"/>
        <v>3117.9146967268716</v>
      </c>
      <c r="AE21" s="13">
        <f t="shared" si="9"/>
        <v>3055.114394826986</v>
      </c>
      <c r="AF21" s="13">
        <f t="shared" si="9"/>
        <v>3094.1194169636819</v>
      </c>
      <c r="AG21" s="13">
        <f t="shared" si="9"/>
        <v>3116.5221941630089</v>
      </c>
      <c r="AH21" s="13">
        <f t="shared" si="9"/>
        <v>3147.6874161046399</v>
      </c>
      <c r="AI21" s="13">
        <f t="shared" si="9"/>
        <v>3179.1642902656854</v>
      </c>
      <c r="AJ21" s="13">
        <f t="shared" si="9"/>
        <v>3219.7530727112689</v>
      </c>
      <c r="AK21" s="13">
        <f t="shared" si="9"/>
        <v>3243.0654925000254</v>
      </c>
      <c r="AL21" s="13">
        <f t="shared" si="9"/>
        <v>3275.4961474250258</v>
      </c>
    </row>
    <row r="22" spans="2:38" x14ac:dyDescent="0.35">
      <c r="D22" s="17" t="s">
        <v>202</v>
      </c>
      <c r="K22" s="59" t="str">
        <f t="shared" si="7"/>
        <v>MMJPY</v>
      </c>
      <c r="L22" s="60">
        <f t="shared" si="8"/>
        <v>-7465.8490326101037</v>
      </c>
      <c r="O22" s="85">
        <f>0-'Forecast Logic'!O$28</f>
        <v>-999</v>
      </c>
      <c r="P22" s="85">
        <f>0-'Forecast Logic'!P$28</f>
        <v>-436</v>
      </c>
      <c r="Q22" s="85">
        <f>0-'Forecast Logic'!Q$28</f>
        <v>-426</v>
      </c>
      <c r="R22" s="85">
        <f>0-'Forecast Logic'!R$28</f>
        <v>-327</v>
      </c>
      <c r="S22" s="85">
        <f>0-'Forecast Logic'!S$28</f>
        <v>-336.60400000000004</v>
      </c>
      <c r="T22" s="85">
        <f>0-'Forecast Logic'!T$28</f>
        <v>-347.65198882191788</v>
      </c>
      <c r="U22" s="85">
        <f>0-'Forecast Logic'!U$28</f>
        <v>-416.93880003835625</v>
      </c>
      <c r="V22" s="85">
        <f>0-'Forecast Logic'!V$28</f>
        <v>-591.14230650526042</v>
      </c>
      <c r="W22" s="85">
        <f>0-'Forecast Logic'!W$28</f>
        <v>-677.46947586615897</v>
      </c>
      <c r="X22" s="85">
        <f>0-'Forecast Logic'!X$28</f>
        <v>-646.45230276623181</v>
      </c>
      <c r="Y22" s="85">
        <f>0-'Forecast Logic'!Y$28</f>
        <v>-664.0266208332373</v>
      </c>
      <c r="Z22" s="85">
        <f>0-'Forecast Logic'!Z$28</f>
        <v>-614.58154060148922</v>
      </c>
      <c r="AA22" s="85">
        <f>0-'Forecast Logic'!AA$28</f>
        <v>-401.30757230317624</v>
      </c>
      <c r="AB22" s="85">
        <f>0-'Forecast Logic'!AB$28</f>
        <v>-229.63075748144456</v>
      </c>
      <c r="AC22" s="85">
        <f>0-'Forecast Logic'!AC$28</f>
        <v>-235.87345157144563</v>
      </c>
      <c r="AD22" s="85">
        <f>0-'Forecast Logic'!AD$28</f>
        <v>-116.17021582138462</v>
      </c>
      <c r="AE22" s="85">
        <f>0-'Forecast Logic'!AE$28</f>
        <v>0</v>
      </c>
      <c r="AF22" s="85">
        <f>0-'Forecast Logic'!AF$28</f>
        <v>0</v>
      </c>
      <c r="AG22" s="85">
        <f>0-'Forecast Logic'!AG$28</f>
        <v>0</v>
      </c>
      <c r="AH22" s="85">
        <f>0-'Forecast Logic'!AH$28</f>
        <v>0</v>
      </c>
      <c r="AI22" s="85">
        <f>0-'Forecast Logic'!AI$28</f>
        <v>0</v>
      </c>
      <c r="AJ22" s="85">
        <f>0-'Forecast Logic'!AJ$28</f>
        <v>0</v>
      </c>
      <c r="AK22" s="85">
        <f>0-'Forecast Logic'!AK$28</f>
        <v>0</v>
      </c>
      <c r="AL22" s="85">
        <f>0-'Forecast Logic'!AL$28</f>
        <v>0</v>
      </c>
    </row>
    <row r="23" spans="2:38" x14ac:dyDescent="0.35">
      <c r="D23" s="17" t="s">
        <v>203</v>
      </c>
      <c r="K23" s="59" t="str">
        <f t="shared" si="7"/>
        <v>MMJPY</v>
      </c>
      <c r="L23" s="60">
        <f t="shared" si="8"/>
        <v>-476</v>
      </c>
      <c r="O23" s="85">
        <f>0-'Forecast Logic'!O$32</f>
        <v>-18</v>
      </c>
      <c r="P23" s="85">
        <f>0-'Forecast Logic'!P$32</f>
        <v>-19</v>
      </c>
      <c r="Q23" s="85">
        <f>0-'Forecast Logic'!Q$32</f>
        <v>-19</v>
      </c>
      <c r="R23" s="85">
        <f>0-'Forecast Logic'!R$32</f>
        <v>-20</v>
      </c>
      <c r="S23" s="85">
        <f>0-'Forecast Logic'!S$32</f>
        <v>-20</v>
      </c>
      <c r="T23" s="85">
        <f>0-'Forecast Logic'!T$32</f>
        <v>-20</v>
      </c>
      <c r="U23" s="85">
        <f>0-'Forecast Logic'!U$32</f>
        <v>-20</v>
      </c>
      <c r="V23" s="85">
        <f>0-'Forecast Logic'!V$32</f>
        <v>-20</v>
      </c>
      <c r="W23" s="85">
        <f>0-'Forecast Logic'!W$32</f>
        <v>-20</v>
      </c>
      <c r="X23" s="85">
        <f>0-'Forecast Logic'!X$32</f>
        <v>-20</v>
      </c>
      <c r="Y23" s="85">
        <f>0-'Forecast Logic'!Y$32</f>
        <v>-20</v>
      </c>
      <c r="Z23" s="85">
        <f>0-'Forecast Logic'!Z$32</f>
        <v>-20</v>
      </c>
      <c r="AA23" s="85">
        <f>0-'Forecast Logic'!AA$32</f>
        <v>-20</v>
      </c>
      <c r="AB23" s="85">
        <f>0-'Forecast Logic'!AB$32</f>
        <v>-20</v>
      </c>
      <c r="AC23" s="85">
        <f>0-'Forecast Logic'!AC$32</f>
        <v>-20</v>
      </c>
      <c r="AD23" s="85">
        <f>0-'Forecast Logic'!AD$32</f>
        <v>-20</v>
      </c>
      <c r="AE23" s="85">
        <f>0-'Forecast Logic'!AE$32</f>
        <v>-20</v>
      </c>
      <c r="AF23" s="85">
        <f>0-'Forecast Logic'!AF$32</f>
        <v>-20</v>
      </c>
      <c r="AG23" s="85">
        <f>0-'Forecast Logic'!AG$32</f>
        <v>-20</v>
      </c>
      <c r="AH23" s="85">
        <f>0-'Forecast Logic'!AH$32</f>
        <v>-20</v>
      </c>
      <c r="AI23" s="85">
        <f>0-'Forecast Logic'!AI$32</f>
        <v>-20</v>
      </c>
      <c r="AJ23" s="85">
        <f>0-'Forecast Logic'!AJ$32</f>
        <v>-20</v>
      </c>
      <c r="AK23" s="85">
        <f>0-'Forecast Logic'!AK$32</f>
        <v>-20</v>
      </c>
      <c r="AL23" s="85">
        <f>0-'Forecast Logic'!AL$32</f>
        <v>-20</v>
      </c>
    </row>
    <row r="24" spans="2:38" x14ac:dyDescent="0.35">
      <c r="D24" s="17" t="s">
        <v>210</v>
      </c>
      <c r="K24" s="59" t="str">
        <f t="shared" si="7"/>
        <v>MMJPY</v>
      </c>
      <c r="L24" s="60">
        <f t="shared" si="8"/>
        <v>-10287.890410958904</v>
      </c>
      <c r="O24" s="85">
        <f>0-'Forecast Logic'!O$43</f>
        <v>-382</v>
      </c>
      <c r="P24" s="85">
        <f>0-'Forecast Logic'!P$43</f>
        <v>-395</v>
      </c>
      <c r="Q24" s="85">
        <f>0-'Forecast Logic'!Q$43</f>
        <v>-405</v>
      </c>
      <c r="R24" s="85">
        <f>0-'Forecast Logic'!R$43</f>
        <v>-386</v>
      </c>
      <c r="S24" s="85">
        <f>0-'Forecast Logic'!S$43</f>
        <v>-400</v>
      </c>
      <c r="T24" s="85">
        <f>0-'Forecast Logic'!T$43</f>
        <v>-400</v>
      </c>
      <c r="U24" s="85">
        <f>0-'Forecast Logic'!U$43</f>
        <v>-419.94520547945206</v>
      </c>
      <c r="V24" s="85">
        <f>0-'Forecast Logic'!V$43</f>
        <v>-459.94520547945206</v>
      </c>
      <c r="W24" s="85">
        <f>0-'Forecast Logic'!W$43</f>
        <v>-440</v>
      </c>
      <c r="X24" s="85">
        <f>0-'Forecast Logic'!X$43</f>
        <v>-440</v>
      </c>
      <c r="Y24" s="85">
        <f>0-'Forecast Logic'!Y$43</f>
        <v>-440</v>
      </c>
      <c r="Z24" s="85">
        <f>0-'Forecast Logic'!Z$43</f>
        <v>-440</v>
      </c>
      <c r="AA24" s="85">
        <f>0-'Forecast Logic'!AA$43</f>
        <v>-440</v>
      </c>
      <c r="AB24" s="85">
        <f>0-'Forecast Logic'!AB$43</f>
        <v>-440</v>
      </c>
      <c r="AC24" s="85">
        <f>0-'Forecast Logic'!AC$43</f>
        <v>-440</v>
      </c>
      <c r="AD24" s="85">
        <f>0-'Forecast Logic'!AD$43</f>
        <v>-440</v>
      </c>
      <c r="AE24" s="85">
        <f>0-'Forecast Logic'!AE$43</f>
        <v>-440</v>
      </c>
      <c r="AF24" s="85">
        <f>0-'Forecast Logic'!AF$43</f>
        <v>-440</v>
      </c>
      <c r="AG24" s="85">
        <f>0-'Forecast Logic'!AG$43</f>
        <v>-440</v>
      </c>
      <c r="AH24" s="85">
        <f>0-'Forecast Logic'!AH$43</f>
        <v>-440</v>
      </c>
      <c r="AI24" s="85">
        <f>0-'Forecast Logic'!AI$43</f>
        <v>-440</v>
      </c>
      <c r="AJ24" s="85">
        <f>0-'Forecast Logic'!AJ$43</f>
        <v>-440</v>
      </c>
      <c r="AK24" s="85">
        <f>0-'Forecast Logic'!AK$43</f>
        <v>-440</v>
      </c>
      <c r="AL24" s="85">
        <f>0-'Forecast Logic'!AL$43</f>
        <v>-440</v>
      </c>
    </row>
    <row r="25" spans="2:38" x14ac:dyDescent="0.35">
      <c r="D25" s="17" t="s">
        <v>204</v>
      </c>
      <c r="K25" s="59" t="str">
        <f t="shared" si="7"/>
        <v>MMJPY</v>
      </c>
      <c r="L25" s="60">
        <f t="shared" si="8"/>
        <v>-10901.033333333333</v>
      </c>
      <c r="O25" s="85">
        <f>0-'Forecast Logic'!O47</f>
        <v>-206</v>
      </c>
      <c r="P25" s="85">
        <f>0-'Forecast Logic'!P47</f>
        <v>-396</v>
      </c>
      <c r="Q25" s="85">
        <f>0-'Forecast Logic'!Q47</f>
        <v>-374</v>
      </c>
      <c r="R25" s="85">
        <f>0-'Forecast Logic'!R47</f>
        <v>-310</v>
      </c>
      <c r="S25" s="85">
        <f>0-'Forecast Logic'!S47</f>
        <v>-413</v>
      </c>
      <c r="T25" s="85">
        <f>0-'Forecast Logic'!T47</f>
        <v>-310.39999999999998</v>
      </c>
      <c r="U25" s="85">
        <f>0-'Forecast Logic'!U47</f>
        <v>-364.29999999999995</v>
      </c>
      <c r="V25" s="85">
        <f>0-'Forecast Logic'!V47</f>
        <v>-359.69999999999993</v>
      </c>
      <c r="W25" s="85">
        <f>0-'Forecast Logic'!W47</f>
        <v>-314.06666666666666</v>
      </c>
      <c r="X25" s="85">
        <f>0-'Forecast Logic'!X47</f>
        <v>-546.66666666666674</v>
      </c>
      <c r="Y25" s="85">
        <f>0-'Forecast Logic'!Y47</f>
        <v>-534.06666666666661</v>
      </c>
      <c r="Z25" s="85">
        <f>0-'Forecast Logic'!Z47</f>
        <v>-367.96666666666664</v>
      </c>
      <c r="AA25" s="85">
        <f>0-'Forecast Logic'!AA47</f>
        <v>-350</v>
      </c>
      <c r="AB25" s="85">
        <f>0-'Forecast Logic'!AB47</f>
        <v>-350</v>
      </c>
      <c r="AC25" s="85">
        <f>0-'Forecast Logic'!AC47</f>
        <v>-582.6</v>
      </c>
      <c r="AD25" s="85">
        <f>0-'Forecast Logic'!AD47</f>
        <v>-638.4</v>
      </c>
      <c r="AE25" s="85">
        <f>0-'Forecast Logic'!AE47</f>
        <v>-418.4</v>
      </c>
      <c r="AF25" s="85">
        <f>0-'Forecast Logic'!AF47</f>
        <v>-418.4</v>
      </c>
      <c r="AG25" s="85">
        <f>0-'Forecast Logic'!AG47</f>
        <v>-418.4</v>
      </c>
      <c r="AH25" s="85">
        <f>0-'Forecast Logic'!AH47</f>
        <v>-548.4</v>
      </c>
      <c r="AI25" s="85">
        <f>0-'Forecast Logic'!AI47</f>
        <v>-725.06666666666661</v>
      </c>
      <c r="AJ25" s="85">
        <f>0-'Forecast Logic'!AJ47</f>
        <v>-651.73333333333335</v>
      </c>
      <c r="AK25" s="85">
        <f>0-'Forecast Logic'!AK47</f>
        <v>-651.73333333333335</v>
      </c>
      <c r="AL25" s="85">
        <f>0-'Forecast Logic'!AL47</f>
        <v>-651.73333333333335</v>
      </c>
    </row>
    <row r="26" spans="2:38" x14ac:dyDescent="0.35">
      <c r="D26" s="17" t="s">
        <v>205</v>
      </c>
      <c r="K26" s="59" t="str">
        <f t="shared" si="7"/>
        <v>MMJPY</v>
      </c>
      <c r="L26" s="60">
        <f t="shared" si="8"/>
        <v>-5770.1611111111097</v>
      </c>
      <c r="O26" s="85">
        <f>0-'Forecast Logic'!O$51</f>
        <v>-354.89444444444445</v>
      </c>
      <c r="P26" s="85">
        <f>0-'Forecast Logic'!P$51</f>
        <v>-342.46111111111105</v>
      </c>
      <c r="Q26" s="85">
        <f>0-'Forecast Logic'!Q$51</f>
        <v>-166.39999999999998</v>
      </c>
      <c r="R26" s="85">
        <f>0-'Forecast Logic'!R$51</f>
        <v>-159.1</v>
      </c>
      <c r="S26" s="85">
        <f>0-'Forecast Logic'!S$51</f>
        <v>-137.19999999999999</v>
      </c>
      <c r="T26" s="85">
        <f>0-'Forecast Logic'!T$51</f>
        <v>-137.19999999999999</v>
      </c>
      <c r="U26" s="85">
        <f>0-'Forecast Logic'!U$51</f>
        <v>-267.2</v>
      </c>
      <c r="V26" s="85">
        <f>0-'Forecast Logic'!V$51</f>
        <v>-617.20000000000005</v>
      </c>
      <c r="W26" s="85">
        <f>0-'Forecast Logic'!W$51</f>
        <v>-826.82777777777778</v>
      </c>
      <c r="X26" s="85">
        <f>0-'Forecast Logic'!X$51</f>
        <v>-804.33333333333326</v>
      </c>
      <c r="Y26" s="85">
        <f>0-'Forecast Logic'!Y$51</f>
        <v>-804.33333333333326</v>
      </c>
      <c r="Z26" s="85">
        <f>0-'Forecast Logic'!Z$51</f>
        <v>-674.33333333333326</v>
      </c>
      <c r="AA26" s="85">
        <f>0-'Forecast Logic'!AA$51</f>
        <v>-309.36111111111109</v>
      </c>
      <c r="AB26" s="85">
        <f>0-'Forecast Logic'!AB$51</f>
        <v>-68.400000000000006</v>
      </c>
      <c r="AC26" s="85">
        <f>0-'Forecast Logic'!AC$51</f>
        <v>-68.400000000000006</v>
      </c>
      <c r="AD26" s="85">
        <f>0-'Forecast Logic'!AD$51</f>
        <v>-32.516666666666666</v>
      </c>
      <c r="AE26" s="85">
        <f>0-'Forecast Logic'!AE$51</f>
        <v>0</v>
      </c>
      <c r="AF26" s="85">
        <f>0-'Forecast Logic'!AF$51</f>
        <v>0</v>
      </c>
      <c r="AG26" s="85">
        <f>0-'Forecast Logic'!AG$51</f>
        <v>0</v>
      </c>
      <c r="AH26" s="85">
        <f>0-'Forecast Logic'!AH$51</f>
        <v>0</v>
      </c>
      <c r="AI26" s="85">
        <f>0-'Forecast Logic'!AI$51</f>
        <v>0</v>
      </c>
      <c r="AJ26" s="85">
        <f>0-'Forecast Logic'!AJ$51</f>
        <v>0</v>
      </c>
      <c r="AK26" s="85">
        <f>0-'Forecast Logic'!AK$51</f>
        <v>0</v>
      </c>
      <c r="AL26" s="85">
        <f>0-'Forecast Logic'!AL$51</f>
        <v>0</v>
      </c>
    </row>
    <row r="27" spans="2:38" x14ac:dyDescent="0.35">
      <c r="D27" s="17" t="s">
        <v>206</v>
      </c>
      <c r="K27" s="59" t="str">
        <f t="shared" si="7"/>
        <v>MMJPY</v>
      </c>
      <c r="L27" s="60">
        <f t="shared" si="8"/>
        <v>-249.36353999999994</v>
      </c>
      <c r="O27" s="85">
        <f>0-'Forecast Logic'!O55</f>
        <v>-21</v>
      </c>
      <c r="P27" s="85">
        <f>0-'Forecast Logic'!P55</f>
        <v>-18</v>
      </c>
      <c r="Q27" s="85">
        <f>0-'Forecast Logic'!Q55</f>
        <v>-16</v>
      </c>
      <c r="R27" s="85">
        <f>0-'Forecast Logic'!R55</f>
        <v>-14</v>
      </c>
      <c r="S27" s="85">
        <f>0-'Forecast Logic'!S55</f>
        <v>-8.7311388888888875</v>
      </c>
      <c r="T27" s="85">
        <f>0-'Forecast Logic'!T55</f>
        <v>-7.7707388888888875</v>
      </c>
      <c r="U27" s="85">
        <f>0-'Forecast Logic'!U55</f>
        <v>-22.274474444444444</v>
      </c>
      <c r="V27" s="85">
        <f>0-'Forecast Logic'!V55</f>
        <v>-41.215914444444444</v>
      </c>
      <c r="W27" s="85">
        <f>0-'Forecast Logic'!W55</f>
        <v>-35.167354444444442</v>
      </c>
      <c r="X27" s="85">
        <f>0-'Forecast Logic'!X55</f>
        <v>-27.064442222222219</v>
      </c>
      <c r="Y27" s="85">
        <f>0-'Forecast Logic'!Y55</f>
        <v>-19.181975555555553</v>
      </c>
      <c r="Z27" s="85">
        <f>0-'Forecast Logic'!Z55</f>
        <v>-11.299508888888887</v>
      </c>
      <c r="AA27" s="85">
        <f>0-'Forecast Logic'!AA55</f>
        <v>-4.6910422222222223</v>
      </c>
      <c r="AB27" s="85">
        <f>0-'Forecast Logic'!AB55</f>
        <v>-1.6593033333333334</v>
      </c>
      <c r="AC27" s="85">
        <f>0-'Forecast Logic'!AC55</f>
        <v>-0.98898333333333344</v>
      </c>
      <c r="AD27" s="85">
        <f>0-'Forecast Logic'!AD55</f>
        <v>-0.3186633333333333</v>
      </c>
      <c r="AE27" s="85">
        <f>0-'Forecast Logic'!AE55</f>
        <v>0</v>
      </c>
      <c r="AF27" s="85">
        <f>0-'Forecast Logic'!AF55</f>
        <v>0</v>
      </c>
      <c r="AG27" s="85">
        <f>0-'Forecast Logic'!AG55</f>
        <v>0</v>
      </c>
      <c r="AH27" s="85">
        <f>0-'Forecast Logic'!AH55</f>
        <v>0</v>
      </c>
      <c r="AI27" s="85">
        <f>0-'Forecast Logic'!AI55</f>
        <v>0</v>
      </c>
      <c r="AJ27" s="85">
        <f>0-'Forecast Logic'!AJ55</f>
        <v>0</v>
      </c>
      <c r="AK27" s="85">
        <f>0-'Forecast Logic'!AK55</f>
        <v>0</v>
      </c>
      <c r="AL27" s="85">
        <f>0-'Forecast Logic'!AL55</f>
        <v>0</v>
      </c>
    </row>
    <row r="28" spans="2:38" x14ac:dyDescent="0.35">
      <c r="D28" s="17" t="s">
        <v>207</v>
      </c>
      <c r="K28" s="59" t="str">
        <f t="shared" si="7"/>
        <v>MMJPY</v>
      </c>
      <c r="L28" s="60">
        <f t="shared" si="8"/>
        <v>-4407.534246575342</v>
      </c>
      <c r="O28" s="85">
        <f>0-'Forecast Logic'!O71</f>
        <v>-124</v>
      </c>
      <c r="P28" s="85">
        <f>0-'Forecast Logic'!P71</f>
        <v>-140</v>
      </c>
      <c r="Q28" s="85">
        <f>0-'Forecast Logic'!Q71</f>
        <v>-142</v>
      </c>
      <c r="R28" s="85">
        <f>0-'Forecast Logic'!R71</f>
        <v>-150</v>
      </c>
      <c r="S28" s="85">
        <f>0-'Forecast Logic'!S71</f>
        <v>-150</v>
      </c>
      <c r="T28" s="85">
        <f>0-'Forecast Logic'!T71</f>
        <v>-150</v>
      </c>
      <c r="U28" s="85">
        <f>0-'Forecast Logic'!U71</f>
        <v>-154.98630136986301</v>
      </c>
      <c r="V28" s="85">
        <f>0-'Forecast Logic'!V71</f>
        <v>-164.98630136986301</v>
      </c>
      <c r="W28" s="85">
        <f>0-'Forecast Logic'!W71</f>
        <v>-156.65753424657535</v>
      </c>
      <c r="X28" s="85">
        <f>0-'Forecast Logic'!X71</f>
        <v>-170</v>
      </c>
      <c r="Y28" s="85">
        <f>0-'Forecast Logic'!Y71</f>
        <v>-170</v>
      </c>
      <c r="Z28" s="85">
        <f>0-'Forecast Logic'!Z71</f>
        <v>-174.98630136986301</v>
      </c>
      <c r="AA28" s="85">
        <f>0-'Forecast Logic'!AA71</f>
        <v>-189.12328767123287</v>
      </c>
      <c r="AB28" s="85">
        <f>0-'Forecast Logic'!AB71</f>
        <v>-200</v>
      </c>
      <c r="AC28" s="85">
        <f>0-'Forecast Logic'!AC71</f>
        <v>-200</v>
      </c>
      <c r="AD28" s="85">
        <f>0-'Forecast Logic'!AD71</f>
        <v>-210.79452054794521</v>
      </c>
      <c r="AE28" s="85">
        <f>0-'Forecast Logic'!AE71</f>
        <v>-220</v>
      </c>
      <c r="AF28" s="85">
        <f>0-'Forecast Logic'!AF71</f>
        <v>-220</v>
      </c>
      <c r="AG28" s="85">
        <f>0-'Forecast Logic'!AG71</f>
        <v>-220</v>
      </c>
      <c r="AH28" s="85">
        <f>0-'Forecast Logic'!AH71</f>
        <v>-220</v>
      </c>
      <c r="AI28" s="85">
        <f>0-'Forecast Logic'!AI71</f>
        <v>-220</v>
      </c>
      <c r="AJ28" s="85">
        <f>0-'Forecast Logic'!AJ71</f>
        <v>-220</v>
      </c>
      <c r="AK28" s="85">
        <f>0-'Forecast Logic'!AK71</f>
        <v>-220</v>
      </c>
      <c r="AL28" s="85">
        <f>0-'Forecast Logic'!AL71</f>
        <v>-220</v>
      </c>
    </row>
    <row r="29" spans="2:38" x14ac:dyDescent="0.35">
      <c r="D29" s="8" t="s">
        <v>221</v>
      </c>
      <c r="E29" s="9"/>
      <c r="F29" s="9"/>
      <c r="G29" s="9"/>
      <c r="H29" s="9"/>
      <c r="I29" s="9"/>
      <c r="J29" s="9"/>
      <c r="K29" s="61" t="str">
        <f t="shared" si="7"/>
        <v>MMJPY</v>
      </c>
      <c r="L29" s="62">
        <f t="shared" si="8"/>
        <v>35011.549984567013</v>
      </c>
      <c r="M29" s="9"/>
      <c r="N29" s="9"/>
      <c r="O29" s="13">
        <f t="shared" ref="O29:AL29" si="10">SUM(O21:O28)</f>
        <v>828.10555555555561</v>
      </c>
      <c r="P29" s="13">
        <f t="shared" si="10"/>
        <v>745.53888888888901</v>
      </c>
      <c r="Q29" s="13">
        <f t="shared" si="10"/>
        <v>955.59999999999991</v>
      </c>
      <c r="R29" s="13">
        <f t="shared" si="10"/>
        <v>1055.9000000000001</v>
      </c>
      <c r="S29" s="13">
        <f t="shared" si="10"/>
        <v>1524.7498611111107</v>
      </c>
      <c r="T29" s="13">
        <f t="shared" si="10"/>
        <v>1672.3159196864533</v>
      </c>
      <c r="U29" s="13">
        <f t="shared" si="10"/>
        <v>1568.6675962637748</v>
      </c>
      <c r="V29" s="13">
        <f t="shared" si="10"/>
        <v>1437.5510697391314</v>
      </c>
      <c r="W29" s="13">
        <f t="shared" si="10"/>
        <v>789.571409328914</v>
      </c>
      <c r="X29" s="13">
        <f t="shared" si="10"/>
        <v>636.41653058731845</v>
      </c>
      <c r="Y29" s="13">
        <f t="shared" si="10"/>
        <v>695.38677674369899</v>
      </c>
      <c r="Z29" s="13">
        <f t="shared" si="10"/>
        <v>1054.9392584463885</v>
      </c>
      <c r="AA29" s="13">
        <f t="shared" si="10"/>
        <v>1519.9696009394363</v>
      </c>
      <c r="AB29" s="13">
        <f t="shared" si="10"/>
        <v>1832.0209868761272</v>
      </c>
      <c r="AC29" s="13">
        <f t="shared" si="10"/>
        <v>1628.0461417490149</v>
      </c>
      <c r="AD29" s="13">
        <f t="shared" si="10"/>
        <v>1659.7146303575416</v>
      </c>
      <c r="AE29" s="13">
        <f t="shared" si="10"/>
        <v>1956.7143948269859</v>
      </c>
      <c r="AF29" s="13">
        <f t="shared" si="10"/>
        <v>1995.7194169636819</v>
      </c>
      <c r="AG29" s="13">
        <f t="shared" si="10"/>
        <v>2018.1221941630088</v>
      </c>
      <c r="AH29" s="13">
        <f t="shared" si="10"/>
        <v>1919.2874161046398</v>
      </c>
      <c r="AI29" s="13">
        <f t="shared" si="10"/>
        <v>1774.0976235990188</v>
      </c>
      <c r="AJ29" s="13">
        <f t="shared" si="10"/>
        <v>1888.0197393779354</v>
      </c>
      <c r="AK29" s="13">
        <f t="shared" si="10"/>
        <v>1911.3321591666918</v>
      </c>
      <c r="AL29" s="13">
        <f t="shared" si="10"/>
        <v>1943.7628140916922</v>
      </c>
    </row>
    <row r="30" spans="2:38" x14ac:dyDescent="0.35">
      <c r="D30" s="17" t="s">
        <v>208</v>
      </c>
      <c r="K30" s="59" t="str">
        <f t="shared" si="7"/>
        <v>MMJPY</v>
      </c>
      <c r="L30" s="60">
        <f t="shared" si="8"/>
        <v>-3427.8542726030878</v>
      </c>
      <c r="O30" s="85">
        <f>0-'Forecast Logic'!O$77</f>
        <v>-112</v>
      </c>
      <c r="P30" s="85">
        <f>0-'Forecast Logic'!P$77</f>
        <v>-65</v>
      </c>
      <c r="Q30" s="85">
        <f>0-'Forecast Logic'!Q$77</f>
        <v>-94</v>
      </c>
      <c r="R30" s="85">
        <f>0-'Forecast Logic'!R$77</f>
        <v>-103</v>
      </c>
      <c r="S30" s="85">
        <f>0-'Forecast Logic'!S$77</f>
        <v>-105.59000000000002</v>
      </c>
      <c r="T30" s="85">
        <f>0-'Forecast Logic'!T$77</f>
        <v>-152.47498611111106</v>
      </c>
      <c r="U30" s="85">
        <f>0-'Forecast Logic'!U$77</f>
        <v>-167.23159196864535</v>
      </c>
      <c r="V30" s="85">
        <f>0-'Forecast Logic'!V$77</f>
        <v>-156.8667596263775</v>
      </c>
      <c r="W30" s="85">
        <f>0-'Forecast Logic'!W$77</f>
        <v>-143.75510697391314</v>
      </c>
      <c r="X30" s="85">
        <f>0-'Forecast Logic'!X$77</f>
        <v>-78.957140932891406</v>
      </c>
      <c r="Y30" s="85">
        <f>0-'Forecast Logic'!Y$77</f>
        <v>-63.641653058731848</v>
      </c>
      <c r="Z30" s="85">
        <f>0-'Forecast Logic'!Z$77</f>
        <v>-69.538677674369907</v>
      </c>
      <c r="AA30" s="85">
        <f>0-'Forecast Logic'!AA$77</f>
        <v>-105.49392584463885</v>
      </c>
      <c r="AB30" s="85">
        <f>0-'Forecast Logic'!AB$77</f>
        <v>-151.99696009394364</v>
      </c>
      <c r="AC30" s="85">
        <f>0-'Forecast Logic'!AC$77</f>
        <v>-183.20209868761273</v>
      </c>
      <c r="AD30" s="85">
        <f>0-'Forecast Logic'!AD$77</f>
        <v>-162.8046141749015</v>
      </c>
      <c r="AE30" s="85">
        <f>0-'Forecast Logic'!AE$77</f>
        <v>-165.97146303575417</v>
      </c>
      <c r="AF30" s="85">
        <f>0-'Forecast Logic'!AF$77</f>
        <v>-195.67143948269859</v>
      </c>
      <c r="AG30" s="85">
        <f>0-'Forecast Logic'!AG$77</f>
        <v>-199.57194169636819</v>
      </c>
      <c r="AH30" s="85">
        <f>0-'Forecast Logic'!AH$77</f>
        <v>-201.81221941630088</v>
      </c>
      <c r="AI30" s="85">
        <f>0-'Forecast Logic'!AI$77</f>
        <v>-191.92874161046399</v>
      </c>
      <c r="AJ30" s="85">
        <f>0-'Forecast Logic'!AJ$77</f>
        <v>-177.40976235990189</v>
      </c>
      <c r="AK30" s="85">
        <f>0-'Forecast Logic'!AK$77</f>
        <v>-188.80197393779355</v>
      </c>
      <c r="AL30" s="85">
        <f>0-'Forecast Logic'!AL$77</f>
        <v>-191.1332159166692</v>
      </c>
    </row>
    <row r="31" spans="2:38" x14ac:dyDescent="0.35">
      <c r="D31" s="17" t="s">
        <v>209</v>
      </c>
      <c r="K31" s="59" t="str">
        <f t="shared" si="7"/>
        <v>MMJPY</v>
      </c>
      <c r="L31" s="60">
        <f t="shared" si="8"/>
        <v>-3792</v>
      </c>
      <c r="O31" s="85">
        <f>0-'Forecast Logic'!O$81</f>
        <v>-153</v>
      </c>
      <c r="P31" s="85">
        <f>0-'Forecast Logic'!P$81</f>
        <v>-164</v>
      </c>
      <c r="Q31" s="85">
        <f>0-'Forecast Logic'!Q$81</f>
        <v>-160</v>
      </c>
      <c r="R31" s="85">
        <f>0-'Forecast Logic'!R$81</f>
        <v>-155</v>
      </c>
      <c r="S31" s="85">
        <f>0-'Forecast Logic'!S$81</f>
        <v>-158</v>
      </c>
      <c r="T31" s="85">
        <f>0-'Forecast Logic'!T$81</f>
        <v>-158</v>
      </c>
      <c r="U31" s="85">
        <f>0-'Forecast Logic'!U$81</f>
        <v>-158</v>
      </c>
      <c r="V31" s="85">
        <f>0-'Forecast Logic'!V$81</f>
        <v>-158</v>
      </c>
      <c r="W31" s="85">
        <f>0-'Forecast Logic'!W$81</f>
        <v>-158</v>
      </c>
      <c r="X31" s="85">
        <f>0-'Forecast Logic'!X$81</f>
        <v>-158</v>
      </c>
      <c r="Y31" s="85">
        <f>0-'Forecast Logic'!Y$81</f>
        <v>-158</v>
      </c>
      <c r="Z31" s="85">
        <f>0-'Forecast Logic'!Z$81</f>
        <v>-158</v>
      </c>
      <c r="AA31" s="85">
        <f>0-'Forecast Logic'!AA$81</f>
        <v>-158</v>
      </c>
      <c r="AB31" s="85">
        <f>0-'Forecast Logic'!AB$81</f>
        <v>-158</v>
      </c>
      <c r="AC31" s="85">
        <f>0-'Forecast Logic'!AC$81</f>
        <v>-158</v>
      </c>
      <c r="AD31" s="85">
        <f>0-'Forecast Logic'!AD$81</f>
        <v>-158</v>
      </c>
      <c r="AE31" s="85">
        <f>0-'Forecast Logic'!AE$81</f>
        <v>-158</v>
      </c>
      <c r="AF31" s="85">
        <f>0-'Forecast Logic'!AF$81</f>
        <v>-158</v>
      </c>
      <c r="AG31" s="85">
        <f>0-'Forecast Logic'!AG$81</f>
        <v>-158</v>
      </c>
      <c r="AH31" s="85">
        <f>0-'Forecast Logic'!AH$81</f>
        <v>-158</v>
      </c>
      <c r="AI31" s="85">
        <f>0-'Forecast Logic'!AI$81</f>
        <v>-158</v>
      </c>
      <c r="AJ31" s="85">
        <f>0-'Forecast Logic'!AJ$81</f>
        <v>-158</v>
      </c>
      <c r="AK31" s="85">
        <f>0-'Forecast Logic'!AK$81</f>
        <v>-158</v>
      </c>
      <c r="AL31" s="85">
        <f>0-'Forecast Logic'!AL$81</f>
        <v>-158</v>
      </c>
    </row>
    <row r="32" spans="2:38" x14ac:dyDescent="0.35">
      <c r="D32" s="17" t="s">
        <v>211</v>
      </c>
      <c r="K32" s="59" t="str">
        <f t="shared" si="7"/>
        <v>MMJPY</v>
      </c>
      <c r="L32" s="60">
        <f t="shared" si="8"/>
        <v>-2064</v>
      </c>
      <c r="O32" s="85">
        <f>0-'Forecast Logic'!O$85</f>
        <v>-80</v>
      </c>
      <c r="P32" s="85">
        <f>0-'Forecast Logic'!P$85</f>
        <v>-79</v>
      </c>
      <c r="Q32" s="85">
        <f>0-'Forecast Logic'!Q$85</f>
        <v>-95</v>
      </c>
      <c r="R32" s="85">
        <f>0-'Forecast Logic'!R$85</f>
        <v>-90</v>
      </c>
      <c r="S32" s="85">
        <f>0-'Forecast Logic'!S$85</f>
        <v>-86</v>
      </c>
      <c r="T32" s="85">
        <f>0-'Forecast Logic'!T$85</f>
        <v>-86</v>
      </c>
      <c r="U32" s="85">
        <f>0-'Forecast Logic'!U$85</f>
        <v>-86</v>
      </c>
      <c r="V32" s="85">
        <f>0-'Forecast Logic'!V$85</f>
        <v>-86</v>
      </c>
      <c r="W32" s="85">
        <f>0-'Forecast Logic'!W$85</f>
        <v>-86</v>
      </c>
      <c r="X32" s="85">
        <f>0-'Forecast Logic'!X$85</f>
        <v>-86</v>
      </c>
      <c r="Y32" s="85">
        <f>0-'Forecast Logic'!Y$85</f>
        <v>-86</v>
      </c>
      <c r="Z32" s="85">
        <f>0-'Forecast Logic'!Z$85</f>
        <v>-86</v>
      </c>
      <c r="AA32" s="85">
        <f>0-'Forecast Logic'!AA$85</f>
        <v>-86</v>
      </c>
      <c r="AB32" s="85">
        <f>0-'Forecast Logic'!AB$85</f>
        <v>-86</v>
      </c>
      <c r="AC32" s="85">
        <f>0-'Forecast Logic'!AC$85</f>
        <v>-86</v>
      </c>
      <c r="AD32" s="85">
        <f>0-'Forecast Logic'!AD$85</f>
        <v>-86</v>
      </c>
      <c r="AE32" s="85">
        <f>0-'Forecast Logic'!AE$85</f>
        <v>-86</v>
      </c>
      <c r="AF32" s="85">
        <f>0-'Forecast Logic'!AF$85</f>
        <v>-86</v>
      </c>
      <c r="AG32" s="85">
        <f>0-'Forecast Logic'!AG$85</f>
        <v>-86</v>
      </c>
      <c r="AH32" s="85">
        <f>0-'Forecast Logic'!AH$85</f>
        <v>-86</v>
      </c>
      <c r="AI32" s="85">
        <f>0-'Forecast Logic'!AI$85</f>
        <v>-86</v>
      </c>
      <c r="AJ32" s="85">
        <f>0-'Forecast Logic'!AJ$85</f>
        <v>-86</v>
      </c>
      <c r="AK32" s="85">
        <f>0-'Forecast Logic'!AK$85</f>
        <v>-86</v>
      </c>
      <c r="AL32" s="85">
        <f>0-'Forecast Logic'!AL$85</f>
        <v>-86</v>
      </c>
    </row>
    <row r="33" spans="2:38" x14ac:dyDescent="0.35">
      <c r="D33" s="8" t="s">
        <v>212</v>
      </c>
      <c r="E33" s="9"/>
      <c r="F33" s="9"/>
      <c r="G33" s="9"/>
      <c r="H33" s="9"/>
      <c r="I33" s="9"/>
      <c r="J33" s="9"/>
      <c r="K33" s="61" t="str">
        <f t="shared" si="7"/>
        <v>MMJPY</v>
      </c>
      <c r="L33" s="62">
        <f t="shared" si="8"/>
        <v>25727.695711963923</v>
      </c>
      <c r="M33" s="9"/>
      <c r="N33" s="9"/>
      <c r="O33" s="13">
        <f t="shared" ref="O33:AL33" si="11">SUM(O29:O32)</f>
        <v>483.10555555555561</v>
      </c>
      <c r="P33" s="13">
        <f t="shared" si="11"/>
        <v>437.53888888888901</v>
      </c>
      <c r="Q33" s="13">
        <f t="shared" si="11"/>
        <v>606.59999999999991</v>
      </c>
      <c r="R33" s="13">
        <f t="shared" si="11"/>
        <v>707.90000000000009</v>
      </c>
      <c r="S33" s="13">
        <f t="shared" si="11"/>
        <v>1175.1598611111108</v>
      </c>
      <c r="T33" s="13">
        <f t="shared" si="11"/>
        <v>1275.8409335753422</v>
      </c>
      <c r="U33" s="13">
        <f t="shared" si="11"/>
        <v>1157.4360042951296</v>
      </c>
      <c r="V33" s="13">
        <f t="shared" si="11"/>
        <v>1036.684310112754</v>
      </c>
      <c r="W33" s="13">
        <f t="shared" si="11"/>
        <v>401.81630235500086</v>
      </c>
      <c r="X33" s="13">
        <f t="shared" si="11"/>
        <v>313.45938965442701</v>
      </c>
      <c r="Y33" s="13">
        <f t="shared" si="11"/>
        <v>387.7451236849671</v>
      </c>
      <c r="Z33" s="13">
        <f t="shared" si="11"/>
        <v>741.40058077201866</v>
      </c>
      <c r="AA33" s="13">
        <f t="shared" si="11"/>
        <v>1170.4756750947975</v>
      </c>
      <c r="AB33" s="13">
        <f t="shared" si="11"/>
        <v>1436.0240267821835</v>
      </c>
      <c r="AC33" s="13">
        <f t="shared" si="11"/>
        <v>1200.8440430614021</v>
      </c>
      <c r="AD33" s="13">
        <f t="shared" si="11"/>
        <v>1252.9100161826402</v>
      </c>
      <c r="AE33" s="13">
        <f t="shared" si="11"/>
        <v>1546.7429317912317</v>
      </c>
      <c r="AF33" s="13">
        <f t="shared" si="11"/>
        <v>1556.0479774809833</v>
      </c>
      <c r="AG33" s="13">
        <f t="shared" si="11"/>
        <v>1574.5502524666406</v>
      </c>
      <c r="AH33" s="13">
        <f t="shared" si="11"/>
        <v>1473.4751966883389</v>
      </c>
      <c r="AI33" s="13">
        <f t="shared" si="11"/>
        <v>1338.1688819885549</v>
      </c>
      <c r="AJ33" s="13">
        <f t="shared" si="11"/>
        <v>1466.6099770180335</v>
      </c>
      <c r="AK33" s="13">
        <f t="shared" si="11"/>
        <v>1478.5301852288983</v>
      </c>
      <c r="AL33" s="13">
        <f t="shared" si="11"/>
        <v>1508.6295981750231</v>
      </c>
    </row>
    <row r="34" spans="2:38" x14ac:dyDescent="0.35">
      <c r="D34" s="17" t="s">
        <v>213</v>
      </c>
      <c r="K34" s="59" t="str">
        <f t="shared" si="7"/>
        <v>MMJPY</v>
      </c>
      <c r="L34" s="60">
        <f t="shared" si="8"/>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-944.84996899682051</v>
      </c>
      <c r="O35" s="85">
        <f>0-'Forecast Logic'!O$92</f>
        <v>-24.891809329902607</v>
      </c>
      <c r="P35" s="85">
        <f>0-'Forecast Logic'!P$92</f>
        <v>-23.669874612034036</v>
      </c>
      <c r="Q35" s="85">
        <f>0-'Forecast Logic'!Q$92</f>
        <v>-22.417391526218736</v>
      </c>
      <c r="R35" s="85">
        <f>0-'Forecast Logic'!R$92</f>
        <v>-21.133596363258071</v>
      </c>
      <c r="S35" s="85">
        <f>0-'Forecast Logic'!S$92</f>
        <v>-19.817706321223383</v>
      </c>
      <c r="T35" s="85">
        <f>0-'Forecast Logic'!T$92</f>
        <v>-47.068919028137827</v>
      </c>
      <c r="U35" s="85">
        <f>0-'Forecast Logic'!U$92</f>
        <v>-99.056363025006391</v>
      </c>
      <c r="V35" s="85">
        <f>0-'Forecast Logic'!V$92</f>
        <v>-92.906228186045482</v>
      </c>
      <c r="W35" s="85">
        <f>0-'Forecast Logic'!W$92</f>
        <v>-86.607337706429533</v>
      </c>
      <c r="X35" s="85">
        <f>0-'Forecast Logic'!X$92</f>
        <v>-80.156082645209196</v>
      </c>
      <c r="Y35" s="85">
        <f>0-'Forecast Logic'!Y$92</f>
        <v>-73.548766256812854</v>
      </c>
      <c r="Z35" s="85">
        <f>0-'Forecast Logic'!Z$92</f>
        <v>-66.781601849146895</v>
      </c>
      <c r="AA35" s="85">
        <f>0-'Forecast Logic'!AA$92</f>
        <v>-59.850710589319249</v>
      </c>
      <c r="AB35" s="85">
        <f>0-'Forecast Logic'!AB$92</f>
        <v>-52.752119255702567</v>
      </c>
      <c r="AC35" s="85">
        <f>0-'Forecast Logic'!AC$92</f>
        <v>-45.481757935021655</v>
      </c>
      <c r="AD35" s="85">
        <f>0-'Forecast Logic'!AD$92</f>
        <v>-38.035457663117974</v>
      </c>
      <c r="AE35" s="85">
        <f>0-'Forecast Logic'!AE$92</f>
        <v>-31.611706671781835</v>
      </c>
      <c r="AF35" s="85">
        <f>0-'Forecast Logic'!AF$92</f>
        <v>-25.033440887975097</v>
      </c>
      <c r="AG35" s="85">
        <f>0-'Forecast Logic'!AG$92</f>
        <v>-18.296931179496866</v>
      </c>
      <c r="AH35" s="85">
        <f>0-'Forecast Logic'!AH$92</f>
        <v>-11.398358128068683</v>
      </c>
      <c r="AI35" s="85">
        <f>0-'Forecast Logic'!AI$92</f>
        <v>-4.3338098369115565</v>
      </c>
      <c r="AJ35" s="85">
        <f>0-'Forecast Logic'!AJ$92</f>
        <v>0</v>
      </c>
      <c r="AK35" s="85">
        <f>0-'Forecast Logic'!AK$92</f>
        <v>0</v>
      </c>
      <c r="AL35" s="85">
        <f>0-'Forecast Logic'!AL$92</f>
        <v>0</v>
      </c>
    </row>
    <row r="36" spans="2:38" x14ac:dyDescent="0.35">
      <c r="D36" s="17" t="s">
        <v>215</v>
      </c>
      <c r="K36" s="59" t="str">
        <f t="shared" si="7"/>
        <v>MMJPY</v>
      </c>
      <c r="L36" s="60">
        <f t="shared" si="8"/>
        <v>500</v>
      </c>
      <c r="O36" s="85">
        <f>'Forecast Logic'!O$108</f>
        <v>0</v>
      </c>
      <c r="P36" s="85">
        <f>'Forecast Logic'!P$108</f>
        <v>0</v>
      </c>
      <c r="Q36" s="85">
        <f>'Forecast Logic'!Q$108</f>
        <v>0</v>
      </c>
      <c r="R36" s="85">
        <f>'Forecast Logic'!R$108</f>
        <v>0</v>
      </c>
      <c r="S36" s="85">
        <f>'Forecast Logic'!S$108</f>
        <v>0</v>
      </c>
      <c r="T36" s="85">
        <f>'Forecast Logic'!T$108</f>
        <v>0</v>
      </c>
      <c r="U36" s="85">
        <f>'Forecast Logic'!U$108</f>
        <v>0</v>
      </c>
      <c r="V36" s="85">
        <f>'Forecast Logic'!V$108</f>
        <v>500</v>
      </c>
      <c r="W36" s="85">
        <f>'Forecast Logic'!W$108</f>
        <v>0</v>
      </c>
      <c r="X36" s="85">
        <f>'Forecast Logic'!X$108</f>
        <v>0</v>
      </c>
      <c r="Y36" s="85">
        <f>'Forecast Logic'!Y$108</f>
        <v>0</v>
      </c>
      <c r="Z36" s="85">
        <f>'Forecast Logic'!Z$108</f>
        <v>0</v>
      </c>
      <c r="AA36" s="85">
        <f>'Forecast Logic'!AA$108</f>
        <v>0</v>
      </c>
      <c r="AB36" s="85">
        <f>'Forecast Logic'!AB$108</f>
        <v>0</v>
      </c>
      <c r="AC36" s="85">
        <f>'Forecast Logic'!AC$108</f>
        <v>0</v>
      </c>
      <c r="AD36" s="85">
        <f>'Forecast Logic'!AD$108</f>
        <v>0</v>
      </c>
      <c r="AE36" s="85">
        <f>'Forecast Logic'!AE$108</f>
        <v>0</v>
      </c>
      <c r="AF36" s="85">
        <f>'Forecast Logic'!AF$108</f>
        <v>0</v>
      </c>
      <c r="AG36" s="85">
        <f>'Forecast Logic'!AG$108</f>
        <v>0</v>
      </c>
      <c r="AH36" s="85">
        <f>'Forecast Logic'!AH$108</f>
        <v>0</v>
      </c>
      <c r="AI36" s="85">
        <f>'Forecast Logic'!AI$108</f>
        <v>0</v>
      </c>
      <c r="AJ36" s="85">
        <f>'Forecast Logic'!AJ$108</f>
        <v>0</v>
      </c>
      <c r="AK36" s="85">
        <f>'Forecast Logic'!AK$108</f>
        <v>0</v>
      </c>
      <c r="AL36" s="85">
        <f>'Forecast Logic'!AL$108</f>
        <v>0</v>
      </c>
    </row>
    <row r="37" spans="2:38" x14ac:dyDescent="0.35">
      <c r="D37" s="8" t="s">
        <v>216</v>
      </c>
      <c r="E37" s="9"/>
      <c r="F37" s="9"/>
      <c r="G37" s="9"/>
      <c r="H37" s="9"/>
      <c r="I37" s="9"/>
      <c r="J37" s="9"/>
      <c r="K37" s="61" t="str">
        <f t="shared" si="7"/>
        <v>MMJPY</v>
      </c>
      <c r="L37" s="62">
        <f t="shared" si="8"/>
        <v>25282.8457429671</v>
      </c>
      <c r="M37" s="9"/>
      <c r="N37" s="9"/>
      <c r="O37" s="77">
        <f t="shared" ref="O37:AL37" si="12">SUM(O33:O36)</f>
        <v>458.21374622565298</v>
      </c>
      <c r="P37" s="13">
        <f t="shared" si="12"/>
        <v>413.86901427685495</v>
      </c>
      <c r="Q37" s="77">
        <f t="shared" si="12"/>
        <v>584.18260847378122</v>
      </c>
      <c r="R37" s="77">
        <f t="shared" si="12"/>
        <v>686.76640363674198</v>
      </c>
      <c r="S37" s="77">
        <f t="shared" si="12"/>
        <v>1155.3421547898874</v>
      </c>
      <c r="T37" s="13">
        <f t="shared" si="12"/>
        <v>1228.7720145472044</v>
      </c>
      <c r="U37" s="77">
        <f t="shared" si="12"/>
        <v>1058.3796412701231</v>
      </c>
      <c r="V37" s="13">
        <f t="shared" si="12"/>
        <v>1443.7780819267086</v>
      </c>
      <c r="W37" s="13">
        <f t="shared" si="12"/>
        <v>315.20896464857134</v>
      </c>
      <c r="X37" s="13">
        <f t="shared" si="12"/>
        <v>233.3033070092178</v>
      </c>
      <c r="Y37" s="13">
        <f t="shared" si="12"/>
        <v>314.19635742815422</v>
      </c>
      <c r="Z37" s="13">
        <f t="shared" si="12"/>
        <v>674.61897892287175</v>
      </c>
      <c r="AA37" s="13">
        <f t="shared" si="12"/>
        <v>1110.6249645054781</v>
      </c>
      <c r="AB37" s="13">
        <f t="shared" si="12"/>
        <v>1383.2719075264808</v>
      </c>
      <c r="AC37" s="13">
        <f t="shared" si="12"/>
        <v>1155.3622851263804</v>
      </c>
      <c r="AD37" s="13">
        <f t="shared" si="12"/>
        <v>1214.8745585195222</v>
      </c>
      <c r="AE37" s="13">
        <f t="shared" si="12"/>
        <v>1515.1312251194499</v>
      </c>
      <c r="AF37" s="13">
        <f t="shared" si="12"/>
        <v>1531.0145365930082</v>
      </c>
      <c r="AG37" s="13">
        <f t="shared" si="12"/>
        <v>1556.2533212871438</v>
      </c>
      <c r="AH37" s="13">
        <f t="shared" si="12"/>
        <v>1462.0768385602703</v>
      </c>
      <c r="AI37" s="13">
        <f t="shared" si="12"/>
        <v>1333.8350721516433</v>
      </c>
      <c r="AJ37" s="13">
        <f t="shared" si="12"/>
        <v>1466.6099770180335</v>
      </c>
      <c r="AK37" s="13">
        <f t="shared" si="12"/>
        <v>1478.5301852288983</v>
      </c>
      <c r="AL37" s="13">
        <f t="shared" si="12"/>
        <v>1508.6295981750231</v>
      </c>
    </row>
    <row r="38" spans="2:38" x14ac:dyDescent="0.35">
      <c r="D38" s="17" t="s">
        <v>217</v>
      </c>
      <c r="K38" s="59" t="str">
        <f t="shared" si="7"/>
        <v>MMJPY</v>
      </c>
      <c r="L38" s="60">
        <f t="shared" si="8"/>
        <v>-7741.607366496527</v>
      </c>
      <c r="O38" s="85">
        <f>0-'Forecast Logic'!O$113</f>
        <v>-140.30504909429496</v>
      </c>
      <c r="P38" s="85">
        <f>0-'Forecast Logic'!P$113</f>
        <v>-126.72669217157299</v>
      </c>
      <c r="Q38" s="85">
        <f>0-'Forecast Logic'!Q$113</f>
        <v>-178.87671471467183</v>
      </c>
      <c r="R38" s="85">
        <f>0-'Forecast Logic'!R$113</f>
        <v>-210.28787279357041</v>
      </c>
      <c r="S38" s="85">
        <f>0-'Forecast Logic'!S$113</f>
        <v>-353.76576779666357</v>
      </c>
      <c r="T38" s="85">
        <f>0-'Forecast Logic'!T$113</f>
        <v>-376.24999085435405</v>
      </c>
      <c r="U38" s="85">
        <f>0-'Forecast Logic'!U$113</f>
        <v>-324.07584615691172</v>
      </c>
      <c r="V38" s="85">
        <f>0-'Forecast Logic'!V$113</f>
        <v>-442.08484868595821</v>
      </c>
      <c r="W38" s="85">
        <f>0-'Forecast Logic'!W$113</f>
        <v>-96.516984975392546</v>
      </c>
      <c r="X38" s="85">
        <f>0-'Forecast Logic'!X$113</f>
        <v>-71.437472606222499</v>
      </c>
      <c r="Y38" s="85">
        <f>0-'Forecast Logic'!Y$113</f>
        <v>-96.20692464450083</v>
      </c>
      <c r="Z38" s="85">
        <f>0-'Forecast Logic'!Z$113</f>
        <v>-206.56833134618336</v>
      </c>
      <c r="AA38" s="85">
        <f>0-'Forecast Logic'!AA$113</f>
        <v>-340.07336413157742</v>
      </c>
      <c r="AB38" s="85">
        <f>0-'Forecast Logic'!AB$113</f>
        <v>-423.55785808460848</v>
      </c>
      <c r="AC38" s="85">
        <f>0-'Forecast Logic'!AC$113</f>
        <v>-353.77193170569768</v>
      </c>
      <c r="AD38" s="85">
        <f>0-'Forecast Logic'!AD$113</f>
        <v>-371.99458981867775</v>
      </c>
      <c r="AE38" s="85">
        <f>0-'Forecast Logic'!AE$113</f>
        <v>-463.93318113157562</v>
      </c>
      <c r="AF38" s="85">
        <f>0-'Forecast Logic'!AF$113</f>
        <v>-468.79665110477913</v>
      </c>
      <c r="AG38" s="85">
        <f>0-'Forecast Logic'!AG$113</f>
        <v>-476.52476697812347</v>
      </c>
      <c r="AH38" s="85">
        <f>0-'Forecast Logic'!AH$113</f>
        <v>-447.68792796715479</v>
      </c>
      <c r="AI38" s="85">
        <f>0-'Forecast Logic'!AI$113</f>
        <v>-408.4202990928332</v>
      </c>
      <c r="AJ38" s="85">
        <f>0-'Forecast Logic'!AJ$113</f>
        <v>-449.07597496292192</v>
      </c>
      <c r="AK38" s="85">
        <f>0-'Forecast Logic'!AK$113</f>
        <v>-452.72594271708869</v>
      </c>
      <c r="AL38" s="85">
        <f>0-'Forecast Logic'!AL$113</f>
        <v>-461.94238296119215</v>
      </c>
    </row>
    <row r="39" spans="2:38" x14ac:dyDescent="0.35">
      <c r="D39" s="8" t="s">
        <v>218</v>
      </c>
      <c r="E39" s="9"/>
      <c r="F39" s="9"/>
      <c r="G39" s="9"/>
      <c r="H39" s="9"/>
      <c r="I39" s="9"/>
      <c r="J39" s="9"/>
      <c r="K39" s="61" t="str">
        <f t="shared" si="7"/>
        <v>MMJPY</v>
      </c>
      <c r="L39" s="62">
        <f t="shared" si="8"/>
        <v>17541.238376470581</v>
      </c>
      <c r="M39" s="9"/>
      <c r="N39" s="9"/>
      <c r="O39" s="13">
        <f t="shared" ref="O39:AL39" si="13">SUM(O37:O38)</f>
        <v>317.90869713135805</v>
      </c>
      <c r="P39" s="13">
        <f t="shared" si="13"/>
        <v>287.14232210528195</v>
      </c>
      <c r="Q39" s="13">
        <f t="shared" si="13"/>
        <v>405.30589375910938</v>
      </c>
      <c r="R39" s="13">
        <f t="shared" si="13"/>
        <v>476.4785308431716</v>
      </c>
      <c r="S39" s="13">
        <f t="shared" si="13"/>
        <v>801.57638699322388</v>
      </c>
      <c r="T39" s="13">
        <f t="shared" si="13"/>
        <v>852.52202369285033</v>
      </c>
      <c r="U39" s="13">
        <f t="shared" si="13"/>
        <v>734.30379511321144</v>
      </c>
      <c r="V39" s="13">
        <f t="shared" si="13"/>
        <v>1001.6932332407505</v>
      </c>
      <c r="W39" s="13">
        <f t="shared" si="13"/>
        <v>218.69197967317879</v>
      </c>
      <c r="X39" s="13">
        <f t="shared" si="13"/>
        <v>161.86583440299529</v>
      </c>
      <c r="Y39" s="13">
        <f t="shared" si="13"/>
        <v>217.9894327836534</v>
      </c>
      <c r="Z39" s="13">
        <f t="shared" si="13"/>
        <v>468.05064757668839</v>
      </c>
      <c r="AA39" s="13">
        <f t="shared" si="13"/>
        <v>770.55160037390078</v>
      </c>
      <c r="AB39" s="13">
        <f t="shared" si="13"/>
        <v>959.71404944187236</v>
      </c>
      <c r="AC39" s="13">
        <f t="shared" si="13"/>
        <v>801.59035342068273</v>
      </c>
      <c r="AD39" s="13">
        <f t="shared" si="13"/>
        <v>842.87996870084453</v>
      </c>
      <c r="AE39" s="13">
        <f t="shared" si="13"/>
        <v>1051.1980439878744</v>
      </c>
      <c r="AF39" s="13">
        <f t="shared" si="13"/>
        <v>1062.2178854882291</v>
      </c>
      <c r="AG39" s="13">
        <f t="shared" si="13"/>
        <v>1079.7285543090202</v>
      </c>
      <c r="AH39" s="13">
        <f t="shared" si="13"/>
        <v>1014.3889105931155</v>
      </c>
      <c r="AI39" s="13">
        <f t="shared" si="13"/>
        <v>925.41477305881017</v>
      </c>
      <c r="AJ39" s="13">
        <f t="shared" si="13"/>
        <v>1017.5340020551116</v>
      </c>
      <c r="AK39" s="13">
        <f t="shared" si="13"/>
        <v>1025.8042425118097</v>
      </c>
      <c r="AL39" s="13">
        <f t="shared" si="13"/>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4">CurrencyUnit.In</f>
        <v>MMJPY</v>
      </c>
      <c r="O43" s="85">
        <f>O$100</f>
        <v>456</v>
      </c>
      <c r="P43" s="85">
        <f t="shared" ref="P43:AL43" si="15">P$100</f>
        <v>696</v>
      </c>
      <c r="Q43" s="85">
        <f t="shared" si="15"/>
        <v>893</v>
      </c>
      <c r="R43" s="85">
        <f t="shared" si="15"/>
        <v>1011</v>
      </c>
      <c r="S43" s="85">
        <f t="shared" si="15"/>
        <v>1812.1205140483135</v>
      </c>
      <c r="T43" s="85">
        <f t="shared" si="15"/>
        <v>3644.9021522004737</v>
      </c>
      <c r="U43" s="85">
        <f t="shared" si="15"/>
        <v>4949.8447611536867</v>
      </c>
      <c r="V43" s="85">
        <f t="shared" si="15"/>
        <v>3977.1170548263531</v>
      </c>
      <c r="W43" s="85">
        <f t="shared" si="15"/>
        <v>4175.8067558516877</v>
      </c>
      <c r="X43" s="85">
        <f t="shared" si="15"/>
        <v>4703.9863470706459</v>
      </c>
      <c r="Y43" s="85">
        <f t="shared" si="15"/>
        <v>5198.4170959631147</v>
      </c>
      <c r="Z43" s="85">
        <f t="shared" si="15"/>
        <v>5844.3779681858086</v>
      </c>
      <c r="AA43" s="85">
        <f t="shared" si="15"/>
        <v>6346.9317353562556</v>
      </c>
      <c r="AB43" s="85">
        <f t="shared" si="15"/>
        <v>6746.0145177034747</v>
      </c>
      <c r="AC43" s="85">
        <f t="shared" si="15"/>
        <v>6915.9874468178441</v>
      </c>
      <c r="AD43" s="85">
        <f t="shared" si="15"/>
        <v>7224.3552941070457</v>
      </c>
      <c r="AE43" s="85">
        <f t="shared" si="15"/>
        <v>7737.7686616777992</v>
      </c>
      <c r="AF43" s="85">
        <f t="shared" si="15"/>
        <v>8176.4536537683825</v>
      </c>
      <c r="AG43" s="85">
        <f t="shared" si="15"/>
        <v>8670.9510808871128</v>
      </c>
      <c r="AH43" s="85">
        <f t="shared" si="15"/>
        <v>9053.6464004785776</v>
      </c>
      <c r="AI43" s="85">
        <f t="shared" si="15"/>
        <v>9474.6452731409572</v>
      </c>
      <c r="AJ43" s="85">
        <f t="shared" si="15"/>
        <v>10244.189977332824</v>
      </c>
      <c r="AK43" s="85">
        <f t="shared" si="15"/>
        <v>10951.514546233726</v>
      </c>
      <c r="AL43" s="85">
        <f t="shared" si="15"/>
        <v>11701.063614502369</v>
      </c>
    </row>
    <row r="44" spans="2:38" x14ac:dyDescent="0.35">
      <c r="D44" s="17" t="s">
        <v>337</v>
      </c>
      <c r="K44" s="59" t="str">
        <f t="shared" si="14"/>
        <v>MMJPY</v>
      </c>
      <c r="O44" s="85">
        <f>'Forecast Logic'!O$137</f>
        <v>247</v>
      </c>
      <c r="P44" s="85">
        <f>'Forecast Logic'!P$137</f>
        <v>482.00000000000006</v>
      </c>
      <c r="Q44" s="85">
        <f>'Forecast Logic'!Q$137</f>
        <v>338</v>
      </c>
      <c r="R44" s="85">
        <f>'Forecast Logic'!R$137</f>
        <v>458</v>
      </c>
      <c r="S44" s="85">
        <f>'Forecast Logic'!S$137</f>
        <v>449.82632896386599</v>
      </c>
      <c r="T44" s="85">
        <f>'Forecast Logic'!T$137</f>
        <v>458.10800783553896</v>
      </c>
      <c r="U44" s="85">
        <f>'Forecast Logic'!U$137</f>
        <v>486.53518428389026</v>
      </c>
      <c r="V44" s="85">
        <f>'Forecast Logic'!V$137</f>
        <v>555.34579829103961</v>
      </c>
      <c r="W44" s="85">
        <f>'Forecast Logic'!W$137</f>
        <v>490.36328387229844</v>
      </c>
      <c r="X44" s="85">
        <f>'Forecast Logic'!X$137</f>
        <v>495.05262348481182</v>
      </c>
      <c r="Y44" s="85">
        <f>'Forecast Logic'!Y$137</f>
        <v>503.48600275734043</v>
      </c>
      <c r="Z44" s="85">
        <f>'Forecast Logic'!Z$137</f>
        <v>505.15745767834721</v>
      </c>
      <c r="AA44" s="85">
        <f>'Forecast Logic'!AA$137</f>
        <v>486.55627997812508</v>
      </c>
      <c r="AB44" s="85">
        <f>'Forecast Logic'!AB$137</f>
        <v>472.60523570429615</v>
      </c>
      <c r="AC44" s="85">
        <f>'Forecast Logic'!AC$137</f>
        <v>477.74954432805998</v>
      </c>
      <c r="AD44" s="85">
        <f>'Forecast Logic'!AD$137</f>
        <v>469.02556848298218</v>
      </c>
      <c r="AE44" s="85">
        <f>'Forecast Logic'!AE$137</f>
        <v>459.57856618673009</v>
      </c>
      <c r="AF44" s="85">
        <f>'Forecast Logic'!AF$137</f>
        <v>465.44606240160738</v>
      </c>
      <c r="AG44" s="85">
        <f>'Forecast Logic'!AG$137</f>
        <v>468.81609536708345</v>
      </c>
      <c r="AH44" s="85">
        <f>'Forecast Logic'!AH$137</f>
        <v>473.50425632075439</v>
      </c>
      <c r="AI44" s="85">
        <f>'Forecast Logic'!AI$137</f>
        <v>478.23929888396185</v>
      </c>
      <c r="AJ44" s="85">
        <f>'Forecast Logic'!AJ$137</f>
        <v>484.3450389738228</v>
      </c>
      <c r="AK44" s="85">
        <f>'Forecast Logic'!AK$137</f>
        <v>487.85190879152935</v>
      </c>
      <c r="AL44" s="85">
        <f>'Forecast Logic'!AL$137</f>
        <v>492.73042787944473</v>
      </c>
    </row>
    <row r="45" spans="2:38" x14ac:dyDescent="0.35">
      <c r="D45" s="17" t="s">
        <v>338</v>
      </c>
      <c r="K45" s="59" t="str">
        <f t="shared" si="14"/>
        <v>MMJPY</v>
      </c>
      <c r="O45" s="85">
        <f>'Forecast Logic'!O$168</f>
        <v>312</v>
      </c>
      <c r="P45" s="85">
        <f>'Forecast Logic'!P$168</f>
        <v>161</v>
      </c>
      <c r="Q45" s="85">
        <f>'Forecast Logic'!Q$168</f>
        <v>170</v>
      </c>
      <c r="R45" s="85">
        <f>'Forecast Logic'!R$168</f>
        <v>156</v>
      </c>
      <c r="S45" s="85">
        <f>'Forecast Logic'!S$168</f>
        <v>208.68129770992365</v>
      </c>
      <c r="T45" s="85">
        <f>'Forecast Logic'!T$168</f>
        <v>208.68129770992365</v>
      </c>
      <c r="U45" s="85">
        <f>'Forecast Logic'!U$168</f>
        <v>219.0867761162815</v>
      </c>
      <c r="V45" s="85">
        <f>'Forecast Logic'!V$168</f>
        <v>239.95490588727387</v>
      </c>
      <c r="W45" s="85">
        <f>'Forecast Logic'!W$168</f>
        <v>229.54942748091602</v>
      </c>
      <c r="X45" s="85">
        <f>'Forecast Logic'!X$168</f>
        <v>229.54942748091602</v>
      </c>
      <c r="Y45" s="85">
        <f>'Forecast Logic'!Y$168</f>
        <v>229.54942748091602</v>
      </c>
      <c r="Z45" s="85">
        <f>'Forecast Logic'!Z$168</f>
        <v>229.54942748091602</v>
      </c>
      <c r="AA45" s="85">
        <f>'Forecast Logic'!AA$168</f>
        <v>229.54942748091602</v>
      </c>
      <c r="AB45" s="85">
        <f>'Forecast Logic'!AB$168</f>
        <v>229.54942748091602</v>
      </c>
      <c r="AC45" s="85">
        <f>'Forecast Logic'!AC$168</f>
        <v>229.54942748091602</v>
      </c>
      <c r="AD45" s="85">
        <f>'Forecast Logic'!AD$168</f>
        <v>229.54942748091602</v>
      </c>
      <c r="AE45" s="85">
        <f>'Forecast Logic'!AE$168</f>
        <v>229.54942748091602</v>
      </c>
      <c r="AF45" s="85">
        <f>'Forecast Logic'!AF$168</f>
        <v>229.54942748091602</v>
      </c>
      <c r="AG45" s="85">
        <f>'Forecast Logic'!AG$168</f>
        <v>229.54942748091602</v>
      </c>
      <c r="AH45" s="85">
        <f>'Forecast Logic'!AH$168</f>
        <v>229.54942748091602</v>
      </c>
      <c r="AI45" s="85">
        <f>'Forecast Logic'!AI$168</f>
        <v>229.54942748091602</v>
      </c>
      <c r="AJ45" s="85">
        <f>'Forecast Logic'!AJ$168</f>
        <v>229.54942748091602</v>
      </c>
      <c r="AK45" s="85">
        <f>'Forecast Logic'!AK$168</f>
        <v>229.54942748091602</v>
      </c>
      <c r="AL45" s="85">
        <f>'Forecast Logic'!AL$168</f>
        <v>229.54942748091602</v>
      </c>
    </row>
    <row r="46" spans="2:38" x14ac:dyDescent="0.35">
      <c r="D46" s="17" t="s">
        <v>339</v>
      </c>
      <c r="K46" s="59" t="str">
        <f t="shared" si="14"/>
        <v>MMJPY</v>
      </c>
      <c r="O46" s="85">
        <f>'Forecast Logic'!O$180</f>
        <v>12</v>
      </c>
      <c r="P46" s="85">
        <f>'Forecast Logic'!P$180</f>
        <v>57</v>
      </c>
      <c r="Q46" s="85">
        <f>'Forecast Logic'!Q$180</f>
        <v>78</v>
      </c>
      <c r="R46" s="85">
        <f>'Forecast Logic'!R$180</f>
        <v>25</v>
      </c>
      <c r="S46" s="85">
        <f>'Forecast Logic'!S$180</f>
        <v>43.343511450381683</v>
      </c>
      <c r="T46" s="85">
        <f>'Forecast Logic'!T$180</f>
        <v>43.343511450381683</v>
      </c>
      <c r="U46" s="85">
        <f>'Forecast Logic'!U$180</f>
        <v>45.504749555578798</v>
      </c>
      <c r="V46" s="85">
        <f>'Forecast Logic'!V$180</f>
        <v>49.83910070061696</v>
      </c>
      <c r="W46" s="85">
        <f>'Forecast Logic'!W$180</f>
        <v>47.677862595419846</v>
      </c>
      <c r="X46" s="85">
        <f>'Forecast Logic'!X$180</f>
        <v>47.677862595419846</v>
      </c>
      <c r="Y46" s="85">
        <f>'Forecast Logic'!Y$180</f>
        <v>47.677862595419846</v>
      </c>
      <c r="Z46" s="85">
        <f>'Forecast Logic'!Z$180</f>
        <v>47.677862595419846</v>
      </c>
      <c r="AA46" s="85">
        <f>'Forecast Logic'!AA$180</f>
        <v>47.677862595419846</v>
      </c>
      <c r="AB46" s="85">
        <f>'Forecast Logic'!AB$180</f>
        <v>47.677862595419846</v>
      </c>
      <c r="AC46" s="85">
        <f>'Forecast Logic'!AC$180</f>
        <v>47.677862595419846</v>
      </c>
      <c r="AD46" s="85">
        <f>'Forecast Logic'!AD$180</f>
        <v>47.677862595419846</v>
      </c>
      <c r="AE46" s="85">
        <f>'Forecast Logic'!AE$180</f>
        <v>47.677862595419846</v>
      </c>
      <c r="AF46" s="85">
        <f>'Forecast Logic'!AF$180</f>
        <v>47.677862595419846</v>
      </c>
      <c r="AG46" s="85">
        <f>'Forecast Logic'!AG$180</f>
        <v>47.677862595419846</v>
      </c>
      <c r="AH46" s="85">
        <f>'Forecast Logic'!AH$180</f>
        <v>47.677862595419846</v>
      </c>
      <c r="AI46" s="85">
        <f>'Forecast Logic'!AI$180</f>
        <v>47.677862595419846</v>
      </c>
      <c r="AJ46" s="85">
        <f>'Forecast Logic'!AJ$180</f>
        <v>47.677862595419846</v>
      </c>
      <c r="AK46" s="85">
        <f>'Forecast Logic'!AK$180</f>
        <v>47.677862595419846</v>
      </c>
      <c r="AL46" s="85">
        <f>'Forecast Logic'!AL$180</f>
        <v>47.677862595419846</v>
      </c>
    </row>
    <row r="47" spans="2:38" x14ac:dyDescent="0.35">
      <c r="D47" s="17" t="s">
        <v>340</v>
      </c>
      <c r="K47" s="59" t="str">
        <f t="shared" si="14"/>
        <v>MMJPY</v>
      </c>
      <c r="O47" s="85">
        <f>'Forecast Logic'!O$191</f>
        <v>1915</v>
      </c>
      <c r="P47" s="85">
        <f>'Forecast Logic'!P$191</f>
        <v>1573</v>
      </c>
      <c r="Q47" s="85">
        <f>'Forecast Logic'!Q$191</f>
        <v>1407</v>
      </c>
      <c r="R47" s="85">
        <f>'Forecast Logic'!R$191</f>
        <v>1248</v>
      </c>
      <c r="S47" s="85">
        <f>'Forecast Logic'!S$191</f>
        <v>1110.8</v>
      </c>
      <c r="T47" s="85">
        <f>'Forecast Logic'!T$191</f>
        <v>973.59999999999991</v>
      </c>
      <c r="U47" s="85">
        <f>'Forecast Logic'!U$191</f>
        <v>2006.3999999999999</v>
      </c>
      <c r="V47" s="85">
        <f>'Forecast Logic'!V$191</f>
        <v>3589.2</v>
      </c>
      <c r="W47" s="85">
        <f>'Forecast Logic'!W$191</f>
        <v>2762.3722222222223</v>
      </c>
      <c r="X47" s="85">
        <f>'Forecast Logic'!X$191</f>
        <v>1958.038888888889</v>
      </c>
      <c r="Y47" s="85">
        <f>'Forecast Logic'!Y$191</f>
        <v>1153.7055555555557</v>
      </c>
      <c r="Z47" s="85">
        <f>'Forecast Logic'!Z$191</f>
        <v>479.37222222222249</v>
      </c>
      <c r="AA47" s="85">
        <f>'Forecast Logic'!AA$191</f>
        <v>170.0111111111114</v>
      </c>
      <c r="AB47" s="85">
        <f>'Forecast Logic'!AB$191</f>
        <v>101.6111111111114</v>
      </c>
      <c r="AC47" s="85">
        <f>'Forecast Logic'!AC$191</f>
        <v>33.211111111111393</v>
      </c>
      <c r="AD47" s="85">
        <f>'Forecast Logic'!AD$191</f>
        <v>0.69444444444472708</v>
      </c>
      <c r="AE47" s="85">
        <f>'Forecast Logic'!AE$191</f>
        <v>0.69444444444472708</v>
      </c>
      <c r="AF47" s="85">
        <f>'Forecast Logic'!AF$191</f>
        <v>0.69444444444472708</v>
      </c>
      <c r="AG47" s="85">
        <f>'Forecast Logic'!AG$191</f>
        <v>0.69444444444472708</v>
      </c>
      <c r="AH47" s="85">
        <f>'Forecast Logic'!AH$191</f>
        <v>0.69444444444472708</v>
      </c>
      <c r="AI47" s="85">
        <f>'Forecast Logic'!AI$191</f>
        <v>0.69444444444472708</v>
      </c>
      <c r="AJ47" s="85">
        <f>'Forecast Logic'!AJ$191</f>
        <v>0.69444444444472708</v>
      </c>
      <c r="AK47" s="85">
        <f>'Forecast Logic'!AK$191</f>
        <v>0.69444444444472708</v>
      </c>
      <c r="AL47" s="85">
        <f>'Forecast Logic'!AL$191</f>
        <v>0.69444444444472708</v>
      </c>
    </row>
    <row r="48" spans="2:38" x14ac:dyDescent="0.35">
      <c r="D48" s="17" t="s">
        <v>341</v>
      </c>
      <c r="K48" s="59" t="str">
        <f t="shared" si="14"/>
        <v>MMJPY</v>
      </c>
      <c r="O48" s="85">
        <f>'Forecast Logic'!O$204</f>
        <v>247</v>
      </c>
      <c r="P48" s="85">
        <f>'Forecast Logic'!P$204</f>
        <v>229</v>
      </c>
      <c r="Q48" s="85">
        <f>'Forecast Logic'!Q$204</f>
        <v>212</v>
      </c>
      <c r="R48" s="85">
        <f>'Forecast Logic'!R$204</f>
        <v>194</v>
      </c>
      <c r="S48" s="85">
        <f>'Forecast Logic'!S$204</f>
        <v>176.36363636363637</v>
      </c>
      <c r="T48" s="85">
        <f>'Forecast Logic'!T$204</f>
        <v>158.72727272727275</v>
      </c>
      <c r="U48" s="85">
        <f>'Forecast Logic'!U$204</f>
        <v>141.09090909090912</v>
      </c>
      <c r="V48" s="85">
        <f>'Forecast Logic'!V$204</f>
        <v>123.45454545454548</v>
      </c>
      <c r="W48" s="85">
        <f>'Forecast Logic'!W$204</f>
        <v>105.81818181818184</v>
      </c>
      <c r="X48" s="85">
        <f>'Forecast Logic'!X$204</f>
        <v>88.181818181818201</v>
      </c>
      <c r="Y48" s="85">
        <f>'Forecast Logic'!Y$204</f>
        <v>70.545454545454561</v>
      </c>
      <c r="Z48" s="85">
        <f>'Forecast Logic'!Z$204</f>
        <v>52.909090909090921</v>
      </c>
      <c r="AA48" s="85">
        <f>'Forecast Logic'!AA$204</f>
        <v>35.27272727272728</v>
      </c>
      <c r="AB48" s="85">
        <f>'Forecast Logic'!AB$204</f>
        <v>17.636363636363644</v>
      </c>
      <c r="AC48" s="85">
        <f>'Forecast Logic'!AC$204</f>
        <v>0</v>
      </c>
      <c r="AD48" s="85">
        <f>'Forecast Logic'!AD$204</f>
        <v>0</v>
      </c>
      <c r="AE48" s="85">
        <f>'Forecast Logic'!AE$204</f>
        <v>0</v>
      </c>
      <c r="AF48" s="85">
        <f>'Forecast Logic'!AF$204</f>
        <v>0</v>
      </c>
      <c r="AG48" s="85">
        <f>'Forecast Logic'!AG$204</f>
        <v>0</v>
      </c>
      <c r="AH48" s="85">
        <f>'Forecast Logic'!AH$204</f>
        <v>0</v>
      </c>
      <c r="AI48" s="85">
        <f>'Forecast Logic'!AI$204</f>
        <v>0</v>
      </c>
      <c r="AJ48" s="85">
        <f>'Forecast Logic'!AJ$204</f>
        <v>0</v>
      </c>
      <c r="AK48" s="85">
        <f>'Forecast Logic'!AK$204</f>
        <v>0</v>
      </c>
      <c r="AL48" s="85">
        <f>'Forecast Logic'!AL$204</f>
        <v>0</v>
      </c>
    </row>
    <row r="49" spans="3:38" x14ac:dyDescent="0.35">
      <c r="D49" s="17" t="s">
        <v>342</v>
      </c>
      <c r="K49" s="59" t="str">
        <f t="shared" si="14"/>
        <v>MMJPY</v>
      </c>
      <c r="O49" s="85">
        <f>'Forecast Logic'!O$208</f>
        <v>15</v>
      </c>
      <c r="P49" s="85">
        <f>'Forecast Logic'!P$208</f>
        <v>15</v>
      </c>
      <c r="Q49" s="85">
        <f>'Forecast Logic'!Q$208</f>
        <v>15</v>
      </c>
      <c r="R49" s="85">
        <f>'Forecast Logic'!R$208</f>
        <v>15</v>
      </c>
      <c r="S49" s="85">
        <f>'Forecast Logic'!S$208</f>
        <v>15</v>
      </c>
      <c r="T49" s="85">
        <f>'Forecast Logic'!T$208</f>
        <v>15</v>
      </c>
      <c r="U49" s="85">
        <f>'Forecast Logic'!U$208</f>
        <v>15</v>
      </c>
      <c r="V49" s="85">
        <f>'Forecast Logic'!V$208</f>
        <v>15</v>
      </c>
      <c r="W49" s="85">
        <f>'Forecast Logic'!W$208</f>
        <v>15</v>
      </c>
      <c r="X49" s="85">
        <f>'Forecast Logic'!X$208</f>
        <v>15</v>
      </c>
      <c r="Y49" s="85">
        <f>'Forecast Logic'!Y$208</f>
        <v>15</v>
      </c>
      <c r="Z49" s="85">
        <f>'Forecast Logic'!Z$208</f>
        <v>15</v>
      </c>
      <c r="AA49" s="85">
        <f>'Forecast Logic'!AA$208</f>
        <v>15</v>
      </c>
      <c r="AB49" s="85">
        <f>'Forecast Logic'!AB$208</f>
        <v>15</v>
      </c>
      <c r="AC49" s="85">
        <f>'Forecast Logic'!AC$208</f>
        <v>15</v>
      </c>
      <c r="AD49" s="85">
        <f>'Forecast Logic'!AD$208</f>
        <v>15</v>
      </c>
      <c r="AE49" s="85">
        <f>'Forecast Logic'!AE$208</f>
        <v>15</v>
      </c>
      <c r="AF49" s="85">
        <f>'Forecast Logic'!AF$208</f>
        <v>15</v>
      </c>
      <c r="AG49" s="85">
        <f>'Forecast Logic'!AG$208</f>
        <v>15</v>
      </c>
      <c r="AH49" s="85">
        <f>'Forecast Logic'!AH$208</f>
        <v>15</v>
      </c>
      <c r="AI49" s="85">
        <f>'Forecast Logic'!AI$208</f>
        <v>15</v>
      </c>
      <c r="AJ49" s="85">
        <f>'Forecast Logic'!AJ$208</f>
        <v>15</v>
      </c>
      <c r="AK49" s="85">
        <f>'Forecast Logic'!AK$208</f>
        <v>15</v>
      </c>
      <c r="AL49" s="85">
        <f>'Forecast Logic'!AL$208</f>
        <v>15</v>
      </c>
    </row>
    <row r="50" spans="3:38" x14ac:dyDescent="0.35">
      <c r="D50" s="17" t="s">
        <v>343</v>
      </c>
      <c r="K50" s="59" t="str">
        <f t="shared" si="14"/>
        <v>MMJPY</v>
      </c>
      <c r="O50" s="85">
        <f>'Forecast Logic'!O$212</f>
        <v>79</v>
      </c>
      <c r="P50" s="85">
        <f>'Forecast Logic'!P$212</f>
        <v>17</v>
      </c>
      <c r="Q50" s="85">
        <f>'Forecast Logic'!Q$212</f>
        <v>63</v>
      </c>
      <c r="R50" s="85">
        <f>'Forecast Logic'!R$212</f>
        <v>28</v>
      </c>
      <c r="S50" s="85">
        <f>'Forecast Logic'!S$212</f>
        <v>28</v>
      </c>
      <c r="T50" s="85">
        <f>'Forecast Logic'!T$212</f>
        <v>28</v>
      </c>
      <c r="U50" s="85">
        <f>'Forecast Logic'!U$212</f>
        <v>28</v>
      </c>
      <c r="V50" s="85">
        <f>'Forecast Logic'!V$212</f>
        <v>28</v>
      </c>
      <c r="W50" s="85">
        <f>'Forecast Logic'!W$212</f>
        <v>28</v>
      </c>
      <c r="X50" s="85">
        <f>'Forecast Logic'!X$212</f>
        <v>28</v>
      </c>
      <c r="Y50" s="85">
        <f>'Forecast Logic'!Y$212</f>
        <v>28</v>
      </c>
      <c r="Z50" s="85">
        <f>'Forecast Logic'!Z$212</f>
        <v>28</v>
      </c>
      <c r="AA50" s="85">
        <f>'Forecast Logic'!AA$212</f>
        <v>28</v>
      </c>
      <c r="AB50" s="85">
        <f>'Forecast Logic'!AB$212</f>
        <v>28</v>
      </c>
      <c r="AC50" s="85">
        <f>'Forecast Logic'!AC$212</f>
        <v>28</v>
      </c>
      <c r="AD50" s="85">
        <f>'Forecast Logic'!AD$212</f>
        <v>28</v>
      </c>
      <c r="AE50" s="85">
        <f>'Forecast Logic'!AE$212</f>
        <v>28</v>
      </c>
      <c r="AF50" s="85">
        <f>'Forecast Logic'!AF$212</f>
        <v>28</v>
      </c>
      <c r="AG50" s="85">
        <f>'Forecast Logic'!AG$212</f>
        <v>28</v>
      </c>
      <c r="AH50" s="85">
        <f>'Forecast Logic'!AH$212</f>
        <v>28</v>
      </c>
      <c r="AI50" s="85">
        <f>'Forecast Logic'!AI$212</f>
        <v>28</v>
      </c>
      <c r="AJ50" s="85">
        <f>'Forecast Logic'!AJ$212</f>
        <v>28</v>
      </c>
      <c r="AK50" s="85">
        <f>'Forecast Logic'!AK$212</f>
        <v>28</v>
      </c>
      <c r="AL50" s="85">
        <f>'Forecast Logic'!AL$212</f>
        <v>28</v>
      </c>
    </row>
    <row r="51" spans="3:38" x14ac:dyDescent="0.35">
      <c r="D51" s="8" t="s">
        <v>219</v>
      </c>
      <c r="E51" s="9"/>
      <c r="F51" s="9"/>
      <c r="G51" s="9"/>
      <c r="H51" s="9"/>
      <c r="I51" s="9"/>
      <c r="J51" s="9"/>
      <c r="K51" s="61" t="str">
        <f t="shared" si="14"/>
        <v>MMJPY</v>
      </c>
      <c r="L51" s="62"/>
      <c r="M51" s="9"/>
      <c r="N51" s="9"/>
      <c r="O51" s="13">
        <f t="shared" ref="O51:AL51" si="16">SUM(O43:O50)</f>
        <v>3283</v>
      </c>
      <c r="P51" s="13">
        <f t="shared" si="16"/>
        <v>3230</v>
      </c>
      <c r="Q51" s="13">
        <f t="shared" si="16"/>
        <v>3176</v>
      </c>
      <c r="R51" s="13">
        <f t="shared" si="16"/>
        <v>3135</v>
      </c>
      <c r="S51" s="13">
        <f t="shared" si="16"/>
        <v>3844.1352885361216</v>
      </c>
      <c r="T51" s="13">
        <f t="shared" si="16"/>
        <v>5530.3622419235899</v>
      </c>
      <c r="U51" s="13">
        <f t="shared" si="16"/>
        <v>7891.4623802003462</v>
      </c>
      <c r="V51" s="13">
        <f t="shared" si="16"/>
        <v>8577.9114051598281</v>
      </c>
      <c r="W51" s="13">
        <f t="shared" si="16"/>
        <v>7854.5877338407272</v>
      </c>
      <c r="X51" s="13">
        <f t="shared" si="16"/>
        <v>7565.4869677025017</v>
      </c>
      <c r="Y51" s="13">
        <f t="shared" si="16"/>
        <v>7246.3813988978027</v>
      </c>
      <c r="Z51" s="13">
        <f t="shared" si="16"/>
        <v>7202.0440290718052</v>
      </c>
      <c r="AA51" s="13">
        <f t="shared" si="16"/>
        <v>7358.9991437945546</v>
      </c>
      <c r="AB51" s="13">
        <f t="shared" si="16"/>
        <v>7658.0945182315827</v>
      </c>
      <c r="AC51" s="13">
        <f t="shared" si="16"/>
        <v>7747.1753923333526</v>
      </c>
      <c r="AD51" s="13">
        <f t="shared" si="16"/>
        <v>8014.3025971108082</v>
      </c>
      <c r="AE51" s="13">
        <f t="shared" si="16"/>
        <v>8518.2689623853094</v>
      </c>
      <c r="AF51" s="13">
        <f t="shared" si="16"/>
        <v>8962.8214506907698</v>
      </c>
      <c r="AG51" s="13">
        <f t="shared" si="16"/>
        <v>9460.6889107749757</v>
      </c>
      <c r="AH51" s="13">
        <f t="shared" si="16"/>
        <v>9848.0723913201109</v>
      </c>
      <c r="AI51" s="13">
        <f t="shared" si="16"/>
        <v>10273.806306545699</v>
      </c>
      <c r="AJ51" s="13">
        <f t="shared" si="16"/>
        <v>11049.456750827427</v>
      </c>
      <c r="AK51" s="13">
        <f t="shared" si="16"/>
        <v>11760.288189546036</v>
      </c>
      <c r="AL51" s="13">
        <f t="shared" si="16"/>
        <v>12514.715776902594</v>
      </c>
    </row>
    <row r="53" spans="3:38" x14ac:dyDescent="0.35">
      <c r="C53" s="16" t="s">
        <v>344</v>
      </c>
    </row>
    <row r="54" spans="3:38" x14ac:dyDescent="0.35">
      <c r="D54" s="17" t="s">
        <v>345</v>
      </c>
      <c r="K54" s="59" t="str">
        <f t="shared" ref="K54:K61" si="17">CurrencyUnit.In</f>
        <v>MMJPY</v>
      </c>
      <c r="O54" s="85">
        <f>'Forecast Logic'!O244</f>
        <v>547</v>
      </c>
      <c r="P54" s="85">
        <f>'Forecast Logic'!P244</f>
        <v>588.00000000000011</v>
      </c>
      <c r="Q54" s="85">
        <f>'Forecast Logic'!Q244</f>
        <v>433</v>
      </c>
      <c r="R54" s="85">
        <f>'Forecast Logic'!R244</f>
        <v>249.00000000000003</v>
      </c>
      <c r="S54" s="85">
        <f>'Forecast Logic'!S244</f>
        <v>365.41512364330197</v>
      </c>
      <c r="T54" s="85">
        <f>'Forecast Logic'!T244</f>
        <v>370.75094291120297</v>
      </c>
      <c r="U54" s="85">
        <f>'Forecast Logic'!U244</f>
        <v>413.84710472619457</v>
      </c>
      <c r="V54" s="85">
        <f>'Forecast Logic'!V244</f>
        <v>517.3004314340003</v>
      </c>
      <c r="W54" s="85">
        <f>'Forecast Logic'!W244</f>
        <v>549.36076093189354</v>
      </c>
      <c r="X54" s="85">
        <f>'Forecast Logic'!X244</f>
        <v>534.38047515046014</v>
      </c>
      <c r="Y54" s="85">
        <f>'Forecast Logic'!Y244</f>
        <v>542.86829917650493</v>
      </c>
      <c r="Z54" s="85">
        <f>'Forecast Logic'!Z244</f>
        <v>518.98793361349283</v>
      </c>
      <c r="AA54" s="85">
        <f>'Forecast Logic'!AA244</f>
        <v>415.98354360811913</v>
      </c>
      <c r="AB54" s="85">
        <f>'Forecast Logic'!AB244</f>
        <v>333.06922579487559</v>
      </c>
      <c r="AC54" s="85">
        <f>'Forecast Logic'!AC244</f>
        <v>336.08424399827538</v>
      </c>
      <c r="AD54" s="85">
        <f>'Forecast Logic'!AD244</f>
        <v>278.27147444893131</v>
      </c>
      <c r="AE54" s="85">
        <f>'Forecast Logic'!AE244</f>
        <v>222.16503861454461</v>
      </c>
      <c r="AF54" s="85">
        <f>'Forecast Logic'!AF244</f>
        <v>222.16503861454461</v>
      </c>
      <c r="AG54" s="85">
        <f>'Forecast Logic'!AG244</f>
        <v>222.16503861454461</v>
      </c>
      <c r="AH54" s="85">
        <f>'Forecast Logic'!AH244</f>
        <v>222.16503861454461</v>
      </c>
      <c r="AI54" s="85">
        <f>'Forecast Logic'!AI244</f>
        <v>222.16503861454461</v>
      </c>
      <c r="AJ54" s="85">
        <f>'Forecast Logic'!AJ244</f>
        <v>222.16503861454461</v>
      </c>
      <c r="AK54" s="85">
        <f>'Forecast Logic'!AK244</f>
        <v>222.16503861454461</v>
      </c>
      <c r="AL54" s="85">
        <f>'Forecast Logic'!AL244</f>
        <v>222.16503861454461</v>
      </c>
    </row>
    <row r="55" spans="3:38" x14ac:dyDescent="0.35">
      <c r="D55" s="17" t="s">
        <v>346</v>
      </c>
      <c r="K55" s="59" t="str">
        <f t="shared" si="17"/>
        <v>MMJPY</v>
      </c>
      <c r="O55" s="85">
        <f>'Forecast Logic'!O$377</f>
        <v>50</v>
      </c>
      <c r="P55" s="85">
        <f>'Forecast Logic'!P$377</f>
        <v>51</v>
      </c>
      <c r="Q55" s="85">
        <f>'Forecast Logic'!Q$377</f>
        <v>53</v>
      </c>
      <c r="R55" s="85">
        <f>'Forecast Logic'!R$377</f>
        <v>54</v>
      </c>
      <c r="S55" s="85">
        <f>'Forecast Logic'!S$377</f>
        <v>129.39341664008677</v>
      </c>
      <c r="T55" s="85">
        <f>'Forecast Logic'!T$377</f>
        <v>255.09217595659197</v>
      </c>
      <c r="U55" s="85">
        <f>'Forecast Logic'!U$377</f>
        <v>261.2423107955529</v>
      </c>
      <c r="V55" s="85">
        <f>'Forecast Logic'!V$377</f>
        <v>267.54120127516887</v>
      </c>
      <c r="W55" s="85">
        <f>'Forecast Logic'!W$377</f>
        <v>273.99245633638918</v>
      </c>
      <c r="X55" s="85">
        <f>'Forecast Logic'!X$377</f>
        <v>280.59977272478557</v>
      </c>
      <c r="Y55" s="85">
        <f>'Forecast Logic'!Y$377</f>
        <v>287.36693713245143</v>
      </c>
      <c r="Z55" s="85">
        <f>'Forecast Logic'!Z$377</f>
        <v>294.29782839227914</v>
      </c>
      <c r="AA55" s="85">
        <f>'Forecast Logic'!AA$377</f>
        <v>301.39641972589584</v>
      </c>
      <c r="AB55" s="85">
        <f>'Forecast Logic'!AB$377</f>
        <v>308.66678104657672</v>
      </c>
      <c r="AC55" s="85">
        <f>'Forecast Logic'!AC$377</f>
        <v>268.00273476762459</v>
      </c>
      <c r="AD55" s="85">
        <f>'Forecast Logic'!AD$377</f>
        <v>274.42648575896072</v>
      </c>
      <c r="AE55" s="85">
        <f>'Forecast Logic'!AE$377</f>
        <v>281.00475154276745</v>
      </c>
      <c r="AF55" s="85">
        <f>'Forecast Logic'!AF$377</f>
        <v>287.74126125124565</v>
      </c>
      <c r="AG55" s="85">
        <f>'Forecast Logic'!AG$377</f>
        <v>294.63983430267388</v>
      </c>
      <c r="AH55" s="85">
        <f>'Forecast Logic'!AH$377</f>
        <v>173.35239347646223</v>
      </c>
      <c r="AI55" s="85">
        <f>'Forecast Logic'!AI$377</f>
        <v>0</v>
      </c>
      <c r="AJ55" s="85">
        <f>'Forecast Logic'!AJ$377</f>
        <v>0</v>
      </c>
      <c r="AK55" s="85">
        <f>'Forecast Logic'!AK$377</f>
        <v>0</v>
      </c>
      <c r="AL55" s="85">
        <f>'Forecast Logic'!AL$377</f>
        <v>0</v>
      </c>
    </row>
    <row r="56" spans="3:38" x14ac:dyDescent="0.35">
      <c r="D56" s="17" t="s">
        <v>347</v>
      </c>
      <c r="K56" s="59" t="str">
        <f t="shared" si="17"/>
        <v>MMJPY</v>
      </c>
      <c r="O56" s="85">
        <f>'Forecast Logic'!O$290</f>
        <v>247</v>
      </c>
      <c r="P56" s="85">
        <f>'Forecast Logic'!P$290</f>
        <v>233</v>
      </c>
      <c r="Q56" s="85">
        <f>'Forecast Logic'!Q$290</f>
        <v>290</v>
      </c>
      <c r="R56" s="85">
        <f>'Forecast Logic'!R$290</f>
        <v>298</v>
      </c>
      <c r="S56" s="85">
        <f>'Forecast Logic'!S$290</f>
        <v>425.77231596364385</v>
      </c>
      <c r="T56" s="85">
        <f>'Forecast Logic'!T$290</f>
        <v>376.51759151978774</v>
      </c>
      <c r="U56" s="85">
        <f>'Forecast Logic'!U$290</f>
        <v>313.10133529350026</v>
      </c>
      <c r="V56" s="85">
        <f>'Forecast Logic'!V$290</f>
        <v>457.19741017126796</v>
      </c>
      <c r="W56" s="85">
        <f>'Forecast Logic'!W$290</f>
        <v>52.625045196179144</v>
      </c>
      <c r="X56" s="85">
        <f>'Forecast Logic'!X$290</f>
        <v>200.32946468229193</v>
      </c>
      <c r="Y56" s="85">
        <f>'Forecast Logic'!Y$290</f>
        <v>237.63867290515526</v>
      </c>
      <c r="Z56" s="85">
        <f>'Forecast Logic'!Z$290</f>
        <v>335.61535358769862</v>
      </c>
      <c r="AA56" s="85">
        <f>'Forecast Logic'!AA$290</f>
        <v>413.93968302225142</v>
      </c>
      <c r="AB56" s="85">
        <f>'Forecast Logic'!AB$290</f>
        <v>430.67166058258545</v>
      </c>
      <c r="AC56" s="85">
        <f>'Forecast Logic'!AC$290</f>
        <v>319.14348722715908</v>
      </c>
      <c r="AD56" s="85">
        <f>'Forecast Logic'!AD$290</f>
        <v>372.25910852959453</v>
      </c>
      <c r="AE56" s="85">
        <f>'Forecast Logic'!AE$290</f>
        <v>455.08637078600242</v>
      </c>
      <c r="AF56" s="85">
        <f>'Forecast Logic'!AF$290</f>
        <v>413.98054510275699</v>
      </c>
      <c r="AG56" s="85">
        <f>'Forecast Logic'!AG$290</f>
        <v>419.27692598949955</v>
      </c>
      <c r="AH56" s="85">
        <f>'Forecast Logic'!AH$290</f>
        <v>386.5760290418587</v>
      </c>
      <c r="AI56" s="85">
        <f>'Forecast Logic'!AI$290</f>
        <v>361.72681967302145</v>
      </c>
      <c r="AJ56" s="85">
        <f>'Forecast Logic'!AJ$290</f>
        <v>422.01630998027099</v>
      </c>
      <c r="AK56" s="85">
        <f>'Forecast Logic'!AK$290</f>
        <v>405.33843979939331</v>
      </c>
      <c r="AL56" s="85">
        <f>'Forecast Logic'!AL$290</f>
        <v>412.72989616641337</v>
      </c>
    </row>
    <row r="57" spans="3:38" x14ac:dyDescent="0.35">
      <c r="D57" s="17" t="s">
        <v>348</v>
      </c>
      <c r="K57" s="59" t="str">
        <f t="shared" si="17"/>
        <v>MMJPY</v>
      </c>
      <c r="O57" s="85">
        <f>'Forecast Logic'!O276</f>
        <v>79</v>
      </c>
      <c r="P57" s="85">
        <f>'Forecast Logic'!P276</f>
        <v>52</v>
      </c>
      <c r="Q57" s="85">
        <f>'Forecast Logic'!Q276</f>
        <v>35</v>
      </c>
      <c r="R57" s="85">
        <f>'Forecast Logic'!R276</f>
        <v>35</v>
      </c>
      <c r="S57" s="85">
        <f>'Forecast Logic'!S276</f>
        <v>52.322953659373482</v>
      </c>
      <c r="T57" s="85">
        <f>'Forecast Logic'!T276</f>
        <v>59.340205170034629</v>
      </c>
      <c r="U57" s="85">
        <f>'Forecast Logic'!U276</f>
        <v>61.548818701466907</v>
      </c>
      <c r="V57" s="85">
        <f>'Forecast Logic'!V276</f>
        <v>59.997519630178658</v>
      </c>
      <c r="W57" s="85">
        <f>'Forecast Logic'!W276</f>
        <v>58.035105390261336</v>
      </c>
      <c r="X57" s="85">
        <f>'Forecast Logic'!X276</f>
        <v>48.336827480750095</v>
      </c>
      <c r="Y57" s="85">
        <f>'Forecast Logic'!Y276</f>
        <v>46.044566368274488</v>
      </c>
      <c r="Z57" s="85">
        <f>'Forecast Logic'!Z276</f>
        <v>46.927170978509956</v>
      </c>
      <c r="AA57" s="85">
        <f>'Forecast Logic'!AA276</f>
        <v>52.308574290458964</v>
      </c>
      <c r="AB57" s="85">
        <f>'Forecast Logic'!AB276</f>
        <v>59.268659264418844</v>
      </c>
      <c r="AC57" s="85">
        <f>'Forecast Logic'!AC276</f>
        <v>63.939116144108979</v>
      </c>
      <c r="AD57" s="85">
        <f>'Forecast Logic'!AD276</f>
        <v>60.886235235254674</v>
      </c>
      <c r="AE57" s="85">
        <f>'Forecast Logic'!AE276</f>
        <v>61.360215858821213</v>
      </c>
      <c r="AF57" s="85">
        <f>'Forecast Logic'!AF276</f>
        <v>65.805395902066039</v>
      </c>
      <c r="AG57" s="85">
        <f>'Forecast Logic'!AG276</f>
        <v>66.389182041755731</v>
      </c>
      <c r="AH57" s="85">
        <f>'Forecast Logic'!AH276</f>
        <v>66.724483244090365</v>
      </c>
      <c r="AI57" s="85">
        <f>'Forecast Logic'!AI276</f>
        <v>65.245228256166655</v>
      </c>
      <c r="AJ57" s="85">
        <f>'Forecast Logic'!AJ276</f>
        <v>63.07218017553344</v>
      </c>
      <c r="AK57" s="85">
        <f>'Forecast Logic'!AK276</f>
        <v>64.777246563209872</v>
      </c>
      <c r="AL57" s="85">
        <f>'Forecast Logic'!AL276</f>
        <v>65.126162338917126</v>
      </c>
    </row>
    <row r="58" spans="3:38" x14ac:dyDescent="0.35">
      <c r="D58" s="17" t="s">
        <v>349</v>
      </c>
      <c r="K58" s="59" t="str">
        <f t="shared" si="17"/>
        <v>MMJPY</v>
      </c>
      <c r="O58" s="85">
        <f>'Forecast Logic'!O$383</f>
        <v>897</v>
      </c>
      <c r="P58" s="85">
        <f>'Forecast Logic'!P$383</f>
        <v>846</v>
      </c>
      <c r="Q58" s="85">
        <f>'Forecast Logic'!Q$383</f>
        <v>793</v>
      </c>
      <c r="R58" s="85">
        <f>'Forecast Logic'!R$383</f>
        <v>739</v>
      </c>
      <c r="S58" s="85">
        <f>'Forecast Logic'!S$383</f>
        <v>609.6065833599132</v>
      </c>
      <c r="T58" s="85">
        <f>'Forecast Logic'!T$383</f>
        <v>1654.5144074033212</v>
      </c>
      <c r="U58" s="85">
        <f>'Forecast Logic'!U$383</f>
        <v>3593.2720966077686</v>
      </c>
      <c r="V58" s="85">
        <f>'Forecast Logic'!V$383</f>
        <v>3325.7308953325996</v>
      </c>
      <c r="W58" s="85">
        <f>'Forecast Logic'!W$383</f>
        <v>3051.7384389962103</v>
      </c>
      <c r="X58" s="85">
        <f>'Forecast Logic'!X$383</f>
        <v>2771.1386662714249</v>
      </c>
      <c r="Y58" s="85">
        <f>'Forecast Logic'!Y$383</f>
        <v>2483.7717291389736</v>
      </c>
      <c r="Z58" s="85">
        <f>'Forecast Logic'!Z$383</f>
        <v>2189.4739007466942</v>
      </c>
      <c r="AA58" s="85">
        <f>'Forecast Logic'!AA$383</f>
        <v>1888.0774810207984</v>
      </c>
      <c r="AB58" s="85">
        <f>'Forecast Logic'!AB$383</f>
        <v>1579.4106999742216</v>
      </c>
      <c r="AC58" s="85">
        <f>'Forecast Logic'!AC$383</f>
        <v>1311.4079652065971</v>
      </c>
      <c r="AD58" s="85">
        <f>'Forecast Logic'!AD$383</f>
        <v>1036.9814794476363</v>
      </c>
      <c r="AE58" s="85">
        <f>'Forecast Logic'!AE$383</f>
        <v>755.97672790486877</v>
      </c>
      <c r="AF58" s="85">
        <f>'Forecast Logic'!AF$383</f>
        <v>468.23546665362312</v>
      </c>
      <c r="AG58" s="85">
        <f>'Forecast Logic'!AG$383</f>
        <v>173.59563235094924</v>
      </c>
      <c r="AH58" s="85">
        <f>'Forecast Logic'!AH$383</f>
        <v>0.24323887448701953</v>
      </c>
      <c r="AI58" s="85">
        <f>'Forecast Logic'!AI$383</f>
        <v>0.24323887448701953</v>
      </c>
      <c r="AJ58" s="85">
        <f>'Forecast Logic'!AJ$383</f>
        <v>0.24323887448701953</v>
      </c>
      <c r="AK58" s="85">
        <f>'Forecast Logic'!AK$383</f>
        <v>0.24323887448701953</v>
      </c>
      <c r="AL58" s="85">
        <f>'Forecast Logic'!AL$383</f>
        <v>0.24323887448701953</v>
      </c>
    </row>
    <row r="59" spans="3:38" x14ac:dyDescent="0.35">
      <c r="D59" s="17" t="s">
        <v>350</v>
      </c>
      <c r="K59" s="59" t="str">
        <f t="shared" si="17"/>
        <v>MMJPY</v>
      </c>
      <c r="O59" s="85">
        <f>'Forecast Logic'!O$396</f>
        <v>89</v>
      </c>
      <c r="P59" s="85">
        <f>'Forecast Logic'!P$396</f>
        <v>99</v>
      </c>
      <c r="Q59" s="85">
        <f>'Forecast Logic'!Q$396</f>
        <v>105</v>
      </c>
      <c r="R59" s="85">
        <f>'Forecast Logic'!R$396</f>
        <v>116</v>
      </c>
      <c r="S59" s="85">
        <f>'Forecast Logic'!S$396</f>
        <v>116</v>
      </c>
      <c r="T59" s="85">
        <f>'Forecast Logic'!T$396</f>
        <v>116</v>
      </c>
      <c r="U59" s="85">
        <f>'Forecast Logic'!U$396</f>
        <v>116</v>
      </c>
      <c r="V59" s="85">
        <f>'Forecast Logic'!V$396</f>
        <v>116</v>
      </c>
      <c r="W59" s="85">
        <f>'Forecast Logic'!W$396</f>
        <v>116</v>
      </c>
      <c r="X59" s="85">
        <f>'Forecast Logic'!X$396</f>
        <v>116</v>
      </c>
      <c r="Y59" s="85">
        <f>'Forecast Logic'!Y$396</f>
        <v>116</v>
      </c>
      <c r="Z59" s="85">
        <f>'Forecast Logic'!Z$396</f>
        <v>116</v>
      </c>
      <c r="AA59" s="85">
        <f>'Forecast Logic'!AA$396</f>
        <v>116</v>
      </c>
      <c r="AB59" s="85">
        <f>'Forecast Logic'!AB$396</f>
        <v>116</v>
      </c>
      <c r="AC59" s="85">
        <f>'Forecast Logic'!AC$396</f>
        <v>116</v>
      </c>
      <c r="AD59" s="85">
        <f>'Forecast Logic'!AD$396</f>
        <v>116</v>
      </c>
      <c r="AE59" s="85">
        <f>'Forecast Logic'!AE$396</f>
        <v>116</v>
      </c>
      <c r="AF59" s="85">
        <f>'Forecast Logic'!AF$396</f>
        <v>116</v>
      </c>
      <c r="AG59" s="85">
        <f>'Forecast Logic'!AG$396</f>
        <v>116</v>
      </c>
      <c r="AH59" s="85">
        <f>'Forecast Logic'!AH$396</f>
        <v>116</v>
      </c>
      <c r="AI59" s="85">
        <f>'Forecast Logic'!AI$396</f>
        <v>116</v>
      </c>
      <c r="AJ59" s="85">
        <f>'Forecast Logic'!AJ$396</f>
        <v>116</v>
      </c>
      <c r="AK59" s="85">
        <f>'Forecast Logic'!AK$396</f>
        <v>116</v>
      </c>
      <c r="AL59" s="85">
        <f>'Forecast Logic'!AL$396</f>
        <v>116</v>
      </c>
    </row>
    <row r="60" spans="3:38" x14ac:dyDescent="0.35">
      <c r="D60" s="17" t="s">
        <v>351</v>
      </c>
      <c r="K60" s="59" t="str">
        <f t="shared" si="17"/>
        <v>MMJPY</v>
      </c>
      <c r="O60" s="85">
        <f>'Forecast Logic'!O$400</f>
        <v>50</v>
      </c>
      <c r="P60" s="85">
        <f>'Forecast Logic'!P$400</f>
        <v>50</v>
      </c>
      <c r="Q60" s="85">
        <f>'Forecast Logic'!Q$400</f>
        <v>50</v>
      </c>
      <c r="R60" s="85">
        <f>'Forecast Logic'!R$400</f>
        <v>50</v>
      </c>
      <c r="S60" s="85">
        <f>'Forecast Logic'!S$400</f>
        <v>50</v>
      </c>
      <c r="T60" s="85">
        <f>'Forecast Logic'!T$400</f>
        <v>50</v>
      </c>
      <c r="U60" s="85">
        <f>'Forecast Logic'!U$400</f>
        <v>50</v>
      </c>
      <c r="V60" s="85">
        <f>'Forecast Logic'!V$400</f>
        <v>50</v>
      </c>
      <c r="W60" s="85">
        <f>'Forecast Logic'!W$400</f>
        <v>50</v>
      </c>
      <c r="X60" s="85">
        <f>'Forecast Logic'!X$400</f>
        <v>50</v>
      </c>
      <c r="Y60" s="85">
        <f>'Forecast Logic'!Y$400</f>
        <v>50</v>
      </c>
      <c r="Z60" s="85">
        <f>'Forecast Logic'!Z$400</f>
        <v>50</v>
      </c>
      <c r="AA60" s="85">
        <f>'Forecast Logic'!AA$400</f>
        <v>50</v>
      </c>
      <c r="AB60" s="85">
        <f>'Forecast Logic'!AB$400</f>
        <v>50</v>
      </c>
      <c r="AC60" s="85">
        <f>'Forecast Logic'!AC$400</f>
        <v>50</v>
      </c>
      <c r="AD60" s="85">
        <f>'Forecast Logic'!AD$400</f>
        <v>50</v>
      </c>
      <c r="AE60" s="85">
        <f>'Forecast Logic'!AE$400</f>
        <v>50</v>
      </c>
      <c r="AF60" s="85">
        <f>'Forecast Logic'!AF$400</f>
        <v>50</v>
      </c>
      <c r="AG60" s="85">
        <f>'Forecast Logic'!AG$400</f>
        <v>50</v>
      </c>
      <c r="AH60" s="85">
        <f>'Forecast Logic'!AH$400</f>
        <v>50</v>
      </c>
      <c r="AI60" s="85">
        <f>'Forecast Logic'!AI$400</f>
        <v>50</v>
      </c>
      <c r="AJ60" s="85">
        <f>'Forecast Logic'!AJ$400</f>
        <v>50</v>
      </c>
      <c r="AK60" s="85">
        <f>'Forecast Logic'!AK$400</f>
        <v>50</v>
      </c>
      <c r="AL60" s="85">
        <f>'Forecast Logic'!AL$400</f>
        <v>50</v>
      </c>
    </row>
    <row r="61" spans="3:38" x14ac:dyDescent="0.35">
      <c r="D61" s="8" t="s">
        <v>219</v>
      </c>
      <c r="E61" s="9"/>
      <c r="F61" s="9"/>
      <c r="G61" s="9"/>
      <c r="H61" s="9"/>
      <c r="I61" s="9"/>
      <c r="J61" s="9"/>
      <c r="K61" s="61" t="str">
        <f t="shared" si="17"/>
        <v>MMJPY</v>
      </c>
      <c r="L61" s="62"/>
      <c r="M61" s="9"/>
      <c r="N61" s="9"/>
      <c r="O61" s="13">
        <f t="shared" ref="O61:AL61" si="18">SUM(O54:O60)</f>
        <v>1959</v>
      </c>
      <c r="P61" s="13">
        <f t="shared" si="18"/>
        <v>1919</v>
      </c>
      <c r="Q61" s="13">
        <f t="shared" si="18"/>
        <v>1759</v>
      </c>
      <c r="R61" s="77">
        <f t="shared" si="18"/>
        <v>1541</v>
      </c>
      <c r="S61" s="77">
        <f t="shared" si="18"/>
        <v>1748.5103932663194</v>
      </c>
      <c r="T61" s="13">
        <f t="shared" si="18"/>
        <v>2882.2153229609385</v>
      </c>
      <c r="U61" s="13">
        <f t="shared" si="18"/>
        <v>4809.0116661244829</v>
      </c>
      <c r="V61" s="13">
        <f t="shared" si="18"/>
        <v>4793.7674578432152</v>
      </c>
      <c r="W61" s="13">
        <f t="shared" si="18"/>
        <v>4151.7518068509335</v>
      </c>
      <c r="X61" s="13">
        <f t="shared" si="18"/>
        <v>4000.7852063097125</v>
      </c>
      <c r="Y61" s="13">
        <f t="shared" si="18"/>
        <v>3763.6902047213598</v>
      </c>
      <c r="Z61" s="13">
        <f t="shared" si="18"/>
        <v>3551.3021873186749</v>
      </c>
      <c r="AA61" s="13">
        <f t="shared" si="18"/>
        <v>3237.7057016675235</v>
      </c>
      <c r="AB61" s="13">
        <f t="shared" si="18"/>
        <v>2877.087026662678</v>
      </c>
      <c r="AC61" s="13">
        <f t="shared" si="18"/>
        <v>2464.5775473437652</v>
      </c>
      <c r="AD61" s="13">
        <f t="shared" si="18"/>
        <v>2188.8247834203776</v>
      </c>
      <c r="AE61" s="13">
        <f t="shared" si="18"/>
        <v>1941.5931047070044</v>
      </c>
      <c r="AF61" s="13">
        <f t="shared" si="18"/>
        <v>1623.9277075242364</v>
      </c>
      <c r="AG61" s="13">
        <f t="shared" si="18"/>
        <v>1342.0666132994229</v>
      </c>
      <c r="AH61" s="13">
        <f t="shared" si="18"/>
        <v>1015.0611832514429</v>
      </c>
      <c r="AI61" s="13">
        <f t="shared" si="18"/>
        <v>815.38032541821974</v>
      </c>
      <c r="AJ61" s="13">
        <f t="shared" si="18"/>
        <v>873.49676764483604</v>
      </c>
      <c r="AK61" s="13">
        <f t="shared" si="18"/>
        <v>858.5239638516349</v>
      </c>
      <c r="AL61" s="13">
        <f t="shared" si="18"/>
        <v>866.26433599436211</v>
      </c>
    </row>
    <row r="63" spans="3:38" x14ac:dyDescent="0.35">
      <c r="C63" s="16" t="s">
        <v>352</v>
      </c>
    </row>
    <row r="64" spans="3:38" x14ac:dyDescent="0.35">
      <c r="D64" s="17" t="s">
        <v>353</v>
      </c>
      <c r="K64" s="59" t="str">
        <f t="shared" ref="K64:K68" si="19">CurrencyUnit.In</f>
        <v>MMJPY</v>
      </c>
      <c r="O64" s="85">
        <f>'Forecast Logic'!O$404</f>
        <v>100</v>
      </c>
      <c r="P64" s="85">
        <f>'Forecast Logic'!P$404</f>
        <v>100</v>
      </c>
      <c r="Q64" s="85">
        <f>'Forecast Logic'!Q$404</f>
        <v>100</v>
      </c>
      <c r="R64" s="85">
        <f>'Forecast Logic'!R$404</f>
        <v>100</v>
      </c>
      <c r="S64" s="85">
        <f>'Forecast Logic'!S$404</f>
        <v>100</v>
      </c>
      <c r="T64" s="85">
        <f>'Forecast Logic'!T$404</f>
        <v>100</v>
      </c>
      <c r="U64" s="85">
        <f>'Forecast Logic'!U$404</f>
        <v>100</v>
      </c>
      <c r="V64" s="85">
        <f>'Forecast Logic'!V$404</f>
        <v>100</v>
      </c>
      <c r="W64" s="85">
        <f>'Forecast Logic'!W$404</f>
        <v>100</v>
      </c>
      <c r="X64" s="85">
        <f>'Forecast Logic'!X$404</f>
        <v>100</v>
      </c>
      <c r="Y64" s="85">
        <f>'Forecast Logic'!Y$404</f>
        <v>100</v>
      </c>
      <c r="Z64" s="85">
        <f>'Forecast Logic'!Z$404</f>
        <v>100</v>
      </c>
      <c r="AA64" s="85">
        <f>'Forecast Logic'!AA$404</f>
        <v>100</v>
      </c>
      <c r="AB64" s="85">
        <f>'Forecast Logic'!AB$404</f>
        <v>100</v>
      </c>
      <c r="AC64" s="85">
        <f>'Forecast Logic'!AC$404</f>
        <v>100</v>
      </c>
      <c r="AD64" s="85">
        <f>'Forecast Logic'!AD$404</f>
        <v>100</v>
      </c>
      <c r="AE64" s="85">
        <f>'Forecast Logic'!AE$404</f>
        <v>100</v>
      </c>
      <c r="AF64" s="85">
        <f>'Forecast Logic'!AF$404</f>
        <v>100</v>
      </c>
      <c r="AG64" s="85">
        <f>'Forecast Logic'!AG$404</f>
        <v>100</v>
      </c>
      <c r="AH64" s="85">
        <f>'Forecast Logic'!AH$404</f>
        <v>100</v>
      </c>
      <c r="AI64" s="85">
        <f>'Forecast Logic'!AI$404</f>
        <v>100</v>
      </c>
      <c r="AJ64" s="85">
        <f>'Forecast Logic'!AJ$404</f>
        <v>100</v>
      </c>
      <c r="AK64" s="85">
        <f>'Forecast Logic'!AK$404</f>
        <v>100</v>
      </c>
      <c r="AL64" s="85">
        <f>'Forecast Logic'!AL$404</f>
        <v>100</v>
      </c>
    </row>
    <row r="65" spans="2:38" x14ac:dyDescent="0.35">
      <c r="D65" s="17" t="s">
        <v>354</v>
      </c>
      <c r="K65" s="59" t="str">
        <f t="shared" si="19"/>
        <v>MMJPY</v>
      </c>
      <c r="O65" s="85">
        <f>'Forecast Logic'!O$408</f>
        <v>100</v>
      </c>
      <c r="P65" s="85">
        <f>'Forecast Logic'!P$408</f>
        <v>100</v>
      </c>
      <c r="Q65" s="85">
        <f>'Forecast Logic'!Q$408</f>
        <v>100</v>
      </c>
      <c r="R65" s="85">
        <f>'Forecast Logic'!R$408</f>
        <v>100</v>
      </c>
      <c r="S65" s="85">
        <f>'Forecast Logic'!S$408</f>
        <v>100</v>
      </c>
      <c r="T65" s="85">
        <f>'Forecast Logic'!T$408</f>
        <v>100</v>
      </c>
      <c r="U65" s="85">
        <f>'Forecast Logic'!U$408</f>
        <v>100</v>
      </c>
      <c r="V65" s="85">
        <f>'Forecast Logic'!V$408</f>
        <v>100</v>
      </c>
      <c r="W65" s="85">
        <f>'Forecast Logic'!W$408</f>
        <v>100</v>
      </c>
      <c r="X65" s="85">
        <f>'Forecast Logic'!X$408</f>
        <v>100</v>
      </c>
      <c r="Y65" s="85">
        <f>'Forecast Logic'!Y$408</f>
        <v>100</v>
      </c>
      <c r="Z65" s="85">
        <f>'Forecast Logic'!Z$408</f>
        <v>100</v>
      </c>
      <c r="AA65" s="85">
        <f>'Forecast Logic'!AA$408</f>
        <v>100</v>
      </c>
      <c r="AB65" s="85">
        <f>'Forecast Logic'!AB$408</f>
        <v>100</v>
      </c>
      <c r="AC65" s="85">
        <f>'Forecast Logic'!AC$408</f>
        <v>100</v>
      </c>
      <c r="AD65" s="85">
        <f>'Forecast Logic'!AD$408</f>
        <v>100</v>
      </c>
      <c r="AE65" s="85">
        <f>'Forecast Logic'!AE$408</f>
        <v>100</v>
      </c>
      <c r="AF65" s="85">
        <f>'Forecast Logic'!AF$408</f>
        <v>100</v>
      </c>
      <c r="AG65" s="85">
        <f>'Forecast Logic'!AG$408</f>
        <v>100</v>
      </c>
      <c r="AH65" s="85">
        <f>'Forecast Logic'!AH$408</f>
        <v>100</v>
      </c>
      <c r="AI65" s="85">
        <f>'Forecast Logic'!AI$408</f>
        <v>100</v>
      </c>
      <c r="AJ65" s="85">
        <f>'Forecast Logic'!AJ$408</f>
        <v>100</v>
      </c>
      <c r="AK65" s="85">
        <f>'Forecast Logic'!AK$408</f>
        <v>100</v>
      </c>
      <c r="AL65" s="85">
        <f>'Forecast Logic'!AL$408</f>
        <v>100</v>
      </c>
    </row>
    <row r="66" spans="2:38" x14ac:dyDescent="0.35">
      <c r="D66" s="17" t="s">
        <v>355</v>
      </c>
      <c r="K66" s="59" t="str">
        <f t="shared" si="19"/>
        <v>MMJPY</v>
      </c>
      <c r="O66" s="85">
        <f>'Forecast Logic'!O$412</f>
        <v>67</v>
      </c>
      <c r="P66" s="85">
        <f>'Forecast Logic'!P$412</f>
        <v>67</v>
      </c>
      <c r="Q66" s="85">
        <f>'Forecast Logic'!Q$412</f>
        <v>67</v>
      </c>
      <c r="R66" s="85">
        <f>'Forecast Logic'!R$412</f>
        <v>67</v>
      </c>
      <c r="S66" s="85">
        <f>'Forecast Logic'!S$412</f>
        <v>67</v>
      </c>
      <c r="T66" s="85">
        <f>'Forecast Logic'!T$412</f>
        <v>67</v>
      </c>
      <c r="U66" s="85">
        <f>'Forecast Logic'!U$412</f>
        <v>67</v>
      </c>
      <c r="V66" s="85">
        <f>'Forecast Logic'!V$412</f>
        <v>67</v>
      </c>
      <c r="W66" s="85">
        <f>'Forecast Logic'!W$412</f>
        <v>67</v>
      </c>
      <c r="X66" s="85">
        <f>'Forecast Logic'!X$412</f>
        <v>67</v>
      </c>
      <c r="Y66" s="85">
        <f>'Forecast Logic'!Y$412</f>
        <v>67</v>
      </c>
      <c r="Z66" s="85">
        <f>'Forecast Logic'!Z$412</f>
        <v>67</v>
      </c>
      <c r="AA66" s="85">
        <f>'Forecast Logic'!AA$412</f>
        <v>67</v>
      </c>
      <c r="AB66" s="85">
        <f>'Forecast Logic'!AB$412</f>
        <v>67</v>
      </c>
      <c r="AC66" s="85">
        <f>'Forecast Logic'!AC$412</f>
        <v>67</v>
      </c>
      <c r="AD66" s="85">
        <f>'Forecast Logic'!AD$412</f>
        <v>67</v>
      </c>
      <c r="AE66" s="85">
        <f>'Forecast Logic'!AE$412</f>
        <v>67</v>
      </c>
      <c r="AF66" s="85">
        <f>'Forecast Logic'!AF$412</f>
        <v>67</v>
      </c>
      <c r="AG66" s="85">
        <f>'Forecast Logic'!AG$412</f>
        <v>67</v>
      </c>
      <c r="AH66" s="85">
        <f>'Forecast Logic'!AH$412</f>
        <v>67</v>
      </c>
      <c r="AI66" s="85">
        <f>'Forecast Logic'!AI$412</f>
        <v>67</v>
      </c>
      <c r="AJ66" s="85">
        <f>'Forecast Logic'!AJ$412</f>
        <v>67</v>
      </c>
      <c r="AK66" s="85">
        <f>'Forecast Logic'!AK$412</f>
        <v>67</v>
      </c>
      <c r="AL66" s="85">
        <f>'Forecast Logic'!AL$412</f>
        <v>67</v>
      </c>
    </row>
    <row r="67" spans="2:38" x14ac:dyDescent="0.35">
      <c r="D67" s="17" t="s">
        <v>356</v>
      </c>
      <c r="K67" s="59" t="str">
        <f t="shared" si="19"/>
        <v>MMJPY</v>
      </c>
      <c r="O67" s="85">
        <f>'Forecast Logic'!O$422</f>
        <v>1057</v>
      </c>
      <c r="P67" s="85">
        <f>'Forecast Logic'!P$422</f>
        <v>1044</v>
      </c>
      <c r="Q67" s="85">
        <f>'Forecast Logic'!Q$422</f>
        <v>1150</v>
      </c>
      <c r="R67" s="85">
        <f>'Forecast Logic'!R$422</f>
        <v>1327</v>
      </c>
      <c r="S67" s="85">
        <f>'Forecast Logic'!S$422</f>
        <v>1828.5763869932239</v>
      </c>
      <c r="T67" s="85">
        <f>'Forecast Logic'!T$422</f>
        <v>2381.0984106860742</v>
      </c>
      <c r="U67" s="85">
        <f>'Forecast Logic'!U$422</f>
        <v>2815.4022057992856</v>
      </c>
      <c r="V67" s="85">
        <f>'Forecast Logic'!V$422</f>
        <v>3517.0954390400361</v>
      </c>
      <c r="W67" s="85">
        <f>'Forecast Logic'!W$422</f>
        <v>3435.7874187132147</v>
      </c>
      <c r="X67" s="85">
        <f>'Forecast Logic'!X$422</f>
        <v>3297.6532531162102</v>
      </c>
      <c r="Y67" s="85">
        <f>'Forecast Logic'!Y$422</f>
        <v>3215.6426858998634</v>
      </c>
      <c r="Z67" s="85">
        <f>'Forecast Logic'!Z$422</f>
        <v>3383.6933334765517</v>
      </c>
      <c r="AA67" s="85">
        <f>'Forecast Logic'!AA$422</f>
        <v>3854.2449338504521</v>
      </c>
      <c r="AB67" s="85">
        <f>'Forecast Logic'!AB$422</f>
        <v>4513.9589832923248</v>
      </c>
      <c r="AC67" s="85">
        <f>'Forecast Logic'!AC$422</f>
        <v>5015.5493367130075</v>
      </c>
      <c r="AD67" s="85">
        <f>'Forecast Logic'!AD$422</f>
        <v>5558.4293054138525</v>
      </c>
      <c r="AE67" s="85">
        <f>'Forecast Logic'!AE$422</f>
        <v>6309.6273494017269</v>
      </c>
      <c r="AF67" s="85">
        <f>'Forecast Logic'!AF$422</f>
        <v>7071.8452348899555</v>
      </c>
      <c r="AG67" s="85">
        <f>'Forecast Logic'!AG$422</f>
        <v>7851.5737891989756</v>
      </c>
      <c r="AH67" s="85">
        <f>'Forecast Logic'!AH$422</f>
        <v>8565.9626997920914</v>
      </c>
      <c r="AI67" s="85">
        <f>'Forecast Logic'!AI$422</f>
        <v>9191.3774728509015</v>
      </c>
      <c r="AJ67" s="85">
        <f>'Forecast Logic'!AJ$422</f>
        <v>9908.9114749060136</v>
      </c>
      <c r="AK67" s="85">
        <f>'Forecast Logic'!AK$422</f>
        <v>10634.715717417823</v>
      </c>
      <c r="AL67" s="85">
        <f>'Forecast Logic'!AL$422</f>
        <v>11381.402932631654</v>
      </c>
    </row>
    <row r="68" spans="2:38" x14ac:dyDescent="0.35">
      <c r="D68" s="8" t="s">
        <v>219</v>
      </c>
      <c r="E68" s="9"/>
      <c r="F68" s="9"/>
      <c r="G68" s="9"/>
      <c r="H68" s="9"/>
      <c r="I68" s="9"/>
      <c r="J68" s="9"/>
      <c r="K68" s="61" t="str">
        <f t="shared" si="19"/>
        <v>MMJPY</v>
      </c>
      <c r="L68" s="62"/>
      <c r="M68" s="9"/>
      <c r="N68" s="9"/>
      <c r="O68" s="13">
        <f t="shared" ref="O68:AL68" si="20">SUM(O64:O67)</f>
        <v>1324</v>
      </c>
      <c r="P68" s="13">
        <f t="shared" si="20"/>
        <v>1311</v>
      </c>
      <c r="Q68" s="13">
        <f t="shared" si="20"/>
        <v>1417</v>
      </c>
      <c r="R68" s="13">
        <f t="shared" si="20"/>
        <v>1594</v>
      </c>
      <c r="S68" s="13">
        <f t="shared" si="20"/>
        <v>2095.5763869932239</v>
      </c>
      <c r="T68" s="13">
        <f t="shared" si="20"/>
        <v>2648.0984106860742</v>
      </c>
      <c r="U68" s="13">
        <f t="shared" si="20"/>
        <v>3082.4022057992856</v>
      </c>
      <c r="V68" s="13">
        <f t="shared" si="20"/>
        <v>3784.0954390400361</v>
      </c>
      <c r="W68" s="13">
        <f t="shared" si="20"/>
        <v>3702.7874187132147</v>
      </c>
      <c r="X68" s="13">
        <f t="shared" si="20"/>
        <v>3564.6532531162102</v>
      </c>
      <c r="Y68" s="13">
        <f t="shared" si="20"/>
        <v>3482.6426858998634</v>
      </c>
      <c r="Z68" s="13">
        <f t="shared" si="20"/>
        <v>3650.6933334765517</v>
      </c>
      <c r="AA68" s="13">
        <f t="shared" si="20"/>
        <v>4121.2449338504521</v>
      </c>
      <c r="AB68" s="13">
        <f t="shared" si="20"/>
        <v>4780.9589832923248</v>
      </c>
      <c r="AC68" s="13">
        <f t="shared" si="20"/>
        <v>5282.5493367130075</v>
      </c>
      <c r="AD68" s="13">
        <f t="shared" si="20"/>
        <v>5825.4293054138525</v>
      </c>
      <c r="AE68" s="13">
        <f t="shared" si="20"/>
        <v>6576.6273494017269</v>
      </c>
      <c r="AF68" s="13">
        <f t="shared" si="20"/>
        <v>7338.8452348899555</v>
      </c>
      <c r="AG68" s="13">
        <f t="shared" si="20"/>
        <v>8118.5737891989756</v>
      </c>
      <c r="AH68" s="13">
        <f t="shared" si="20"/>
        <v>8832.9626997920914</v>
      </c>
      <c r="AI68" s="13">
        <f t="shared" si="20"/>
        <v>9458.3774728509015</v>
      </c>
      <c r="AJ68" s="13">
        <f t="shared" si="20"/>
        <v>10175.911474906014</v>
      </c>
      <c r="AK68" s="13">
        <f t="shared" si="20"/>
        <v>10901.715717417823</v>
      </c>
      <c r="AL68" s="13">
        <f t="shared" si="20"/>
        <v>11648.402932631654</v>
      </c>
    </row>
    <row r="70" spans="2:38" x14ac:dyDescent="0.35">
      <c r="C70" s="16" t="s">
        <v>12</v>
      </c>
      <c r="S70" s="122"/>
    </row>
    <row r="71" spans="2:38" x14ac:dyDescent="0.35">
      <c r="D71" s="17" t="s">
        <v>371</v>
      </c>
      <c r="K71" s="59" t="str">
        <f>CurrencyUnit.In</f>
        <v>MMJPY</v>
      </c>
      <c r="O71" s="106">
        <f t="shared" ref="O71:AL71" si="21">O$51</f>
        <v>3283</v>
      </c>
      <c r="P71" s="106">
        <f t="shared" si="21"/>
        <v>3230</v>
      </c>
      <c r="Q71" s="106">
        <f t="shared" si="21"/>
        <v>3176</v>
      </c>
      <c r="R71" s="106">
        <f t="shared" si="21"/>
        <v>3135</v>
      </c>
      <c r="S71" s="106">
        <f t="shared" si="21"/>
        <v>3844.1352885361216</v>
      </c>
      <c r="T71" s="106">
        <f t="shared" si="21"/>
        <v>5530.3622419235899</v>
      </c>
      <c r="U71" s="106">
        <f t="shared" si="21"/>
        <v>7891.4623802003462</v>
      </c>
      <c r="V71" s="106">
        <f t="shared" si="21"/>
        <v>8577.9114051598281</v>
      </c>
      <c r="W71" s="106">
        <f t="shared" si="21"/>
        <v>7854.5877338407272</v>
      </c>
      <c r="X71" s="106">
        <f t="shared" si="21"/>
        <v>7565.4869677025017</v>
      </c>
      <c r="Y71" s="106">
        <f t="shared" si="21"/>
        <v>7246.3813988978027</v>
      </c>
      <c r="Z71" s="106">
        <f t="shared" si="21"/>
        <v>7202.0440290718052</v>
      </c>
      <c r="AA71" s="106">
        <f t="shared" si="21"/>
        <v>7358.9991437945546</v>
      </c>
      <c r="AB71" s="106">
        <f t="shared" si="21"/>
        <v>7658.0945182315827</v>
      </c>
      <c r="AC71" s="106">
        <f t="shared" si="21"/>
        <v>7747.1753923333526</v>
      </c>
      <c r="AD71" s="106">
        <f t="shared" si="21"/>
        <v>8014.3025971108082</v>
      </c>
      <c r="AE71" s="106">
        <f t="shared" si="21"/>
        <v>8518.2689623853094</v>
      </c>
      <c r="AF71" s="106">
        <f t="shared" si="21"/>
        <v>8962.8214506907698</v>
      </c>
      <c r="AG71" s="106">
        <f t="shared" si="21"/>
        <v>9460.6889107749757</v>
      </c>
      <c r="AH71" s="106">
        <f t="shared" si="21"/>
        <v>9848.0723913201109</v>
      </c>
      <c r="AI71" s="106">
        <f t="shared" si="21"/>
        <v>10273.806306545699</v>
      </c>
      <c r="AJ71" s="106">
        <f t="shared" si="21"/>
        <v>11049.456750827427</v>
      </c>
      <c r="AK71" s="106">
        <f t="shared" si="21"/>
        <v>11760.288189546036</v>
      </c>
      <c r="AL71" s="106">
        <f t="shared" si="21"/>
        <v>12514.715776902594</v>
      </c>
    </row>
    <row r="72" spans="2:38" x14ac:dyDescent="0.35">
      <c r="D72" s="17" t="s">
        <v>372</v>
      </c>
      <c r="K72" s="59" t="str">
        <f>CurrencyUnit.In</f>
        <v>MMJPY</v>
      </c>
      <c r="O72" s="106">
        <f t="shared" ref="O72:AL72" si="22">O61+O68</f>
        <v>3283</v>
      </c>
      <c r="P72" s="106">
        <f t="shared" si="22"/>
        <v>3230</v>
      </c>
      <c r="Q72" s="106">
        <f t="shared" si="22"/>
        <v>3176</v>
      </c>
      <c r="R72" s="106">
        <f t="shared" si="22"/>
        <v>3135</v>
      </c>
      <c r="S72" s="106">
        <f t="shared" si="22"/>
        <v>3844.086780259543</v>
      </c>
      <c r="T72" s="106">
        <f t="shared" si="22"/>
        <v>5530.3137336470127</v>
      </c>
      <c r="U72" s="106">
        <f t="shared" si="22"/>
        <v>7891.413871923769</v>
      </c>
      <c r="V72" s="106">
        <f t="shared" si="22"/>
        <v>8577.8628968832509</v>
      </c>
      <c r="W72" s="106">
        <f t="shared" si="22"/>
        <v>7854.5392255641482</v>
      </c>
      <c r="X72" s="106">
        <f t="shared" si="22"/>
        <v>7565.4384594259227</v>
      </c>
      <c r="Y72" s="106">
        <f t="shared" si="22"/>
        <v>7246.3328906212228</v>
      </c>
      <c r="Z72" s="106">
        <f t="shared" si="22"/>
        <v>7201.9955207952262</v>
      </c>
      <c r="AA72" s="106">
        <f t="shared" si="22"/>
        <v>7358.9506355179756</v>
      </c>
      <c r="AB72" s="106">
        <f t="shared" si="22"/>
        <v>7658.0460099550028</v>
      </c>
      <c r="AC72" s="106">
        <f t="shared" si="22"/>
        <v>7747.1268840567727</v>
      </c>
      <c r="AD72" s="106">
        <f t="shared" si="22"/>
        <v>8014.2540888342301</v>
      </c>
      <c r="AE72" s="106">
        <f t="shared" si="22"/>
        <v>8518.2204541087303</v>
      </c>
      <c r="AF72" s="106">
        <f t="shared" si="22"/>
        <v>8962.7729424141926</v>
      </c>
      <c r="AG72" s="106">
        <f t="shared" si="22"/>
        <v>9460.6404024983985</v>
      </c>
      <c r="AH72" s="106">
        <f t="shared" si="22"/>
        <v>9848.0238830435337</v>
      </c>
      <c r="AI72" s="106">
        <f t="shared" si="22"/>
        <v>10273.757798269122</v>
      </c>
      <c r="AJ72" s="106">
        <f t="shared" si="22"/>
        <v>11049.40824255085</v>
      </c>
      <c r="AK72" s="106">
        <f t="shared" si="22"/>
        <v>11760.239681269457</v>
      </c>
      <c r="AL72" s="106">
        <f t="shared" si="22"/>
        <v>12514.667268626015</v>
      </c>
    </row>
    <row r="73" spans="2:38" x14ac:dyDescent="0.35">
      <c r="D73" s="8" t="s">
        <v>357</v>
      </c>
      <c r="E73" s="9"/>
      <c r="F73" s="9"/>
      <c r="G73" s="9"/>
      <c r="H73" s="9"/>
      <c r="I73" s="9"/>
      <c r="J73" s="9"/>
      <c r="K73" s="61" t="s">
        <v>358</v>
      </c>
      <c r="L73" s="62"/>
      <c r="M73" s="9"/>
      <c r="N73" s="9"/>
      <c r="O73" s="107" t="b">
        <f t="shared" ref="O73:AL73" si="23">ABS(O71-O72)&lt;0.1</f>
        <v>1</v>
      </c>
      <c r="P73" s="107" t="b">
        <f t="shared" si="23"/>
        <v>1</v>
      </c>
      <c r="Q73" s="107" t="b">
        <f t="shared" si="23"/>
        <v>1</v>
      </c>
      <c r="R73" s="107" t="b">
        <f t="shared" si="23"/>
        <v>1</v>
      </c>
      <c r="S73" s="107" t="b">
        <f t="shared" si="23"/>
        <v>1</v>
      </c>
      <c r="T73" s="107" t="b">
        <f t="shared" si="23"/>
        <v>1</v>
      </c>
      <c r="U73" s="107" t="b">
        <f t="shared" si="23"/>
        <v>1</v>
      </c>
      <c r="V73" s="107" t="b">
        <f t="shared" si="23"/>
        <v>1</v>
      </c>
      <c r="W73" s="107" t="b">
        <f t="shared" si="23"/>
        <v>1</v>
      </c>
      <c r="X73" s="107" t="b">
        <f t="shared" si="23"/>
        <v>1</v>
      </c>
      <c r="Y73" s="107" t="b">
        <f t="shared" si="23"/>
        <v>1</v>
      </c>
      <c r="Z73" s="107" t="b">
        <f t="shared" si="23"/>
        <v>1</v>
      </c>
      <c r="AA73" s="107" t="b">
        <f t="shared" si="23"/>
        <v>1</v>
      </c>
      <c r="AB73" s="107" t="b">
        <f t="shared" si="23"/>
        <v>1</v>
      </c>
      <c r="AC73" s="107" t="b">
        <f t="shared" si="23"/>
        <v>1</v>
      </c>
      <c r="AD73" s="107" t="b">
        <f t="shared" si="23"/>
        <v>1</v>
      </c>
      <c r="AE73" s="107" t="b">
        <f t="shared" si="23"/>
        <v>1</v>
      </c>
      <c r="AF73" s="107" t="b">
        <f t="shared" si="23"/>
        <v>1</v>
      </c>
      <c r="AG73" s="107" t="b">
        <f t="shared" si="23"/>
        <v>1</v>
      </c>
      <c r="AH73" s="107" t="b">
        <f t="shared" si="23"/>
        <v>1</v>
      </c>
      <c r="AI73" s="107" t="b">
        <f t="shared" si="23"/>
        <v>1</v>
      </c>
      <c r="AJ73" s="107" t="b">
        <f t="shared" si="23"/>
        <v>1</v>
      </c>
      <c r="AK73" s="107" t="b">
        <f t="shared" si="23"/>
        <v>1</v>
      </c>
      <c r="AL73" s="107" t="b">
        <f t="shared" si="23"/>
        <v>1</v>
      </c>
    </row>
    <row r="75" spans="2:38" ht="19.5" x14ac:dyDescent="0.35">
      <c r="B75" s="51" t="s">
        <v>462</v>
      </c>
    </row>
    <row r="76" spans="2:38" x14ac:dyDescent="0.35">
      <c r="C76" s="16" t="s">
        <v>463</v>
      </c>
    </row>
    <row r="77" spans="2:38" x14ac:dyDescent="0.35">
      <c r="D77" s="17" t="s">
        <v>464</v>
      </c>
      <c r="K77" s="59" t="str">
        <f t="shared" ref="K77:K78" si="24">CurrencyUnit.In</f>
        <v>MMJPY</v>
      </c>
      <c r="L77" s="60">
        <f t="shared" ref="L77:L86" si="25" xml:space="preserve"> SUM(O77:AL77)</f>
        <v>23139.813970354073</v>
      </c>
      <c r="O77" s="73"/>
      <c r="P77" s="73"/>
      <c r="Q77" s="73"/>
      <c r="R77" s="73"/>
      <c r="S77" s="85">
        <f t="shared" ref="S77:AL77" si="26">S$37</f>
        <v>1155.3421547898874</v>
      </c>
      <c r="T77" s="85">
        <f t="shared" si="26"/>
        <v>1228.7720145472044</v>
      </c>
      <c r="U77" s="85">
        <f t="shared" si="26"/>
        <v>1058.3796412701231</v>
      </c>
      <c r="V77" s="85">
        <f t="shared" si="26"/>
        <v>1443.7780819267086</v>
      </c>
      <c r="W77" s="85">
        <f t="shared" si="26"/>
        <v>315.20896464857134</v>
      </c>
      <c r="X77" s="85">
        <f t="shared" si="26"/>
        <v>233.3033070092178</v>
      </c>
      <c r="Y77" s="85">
        <f t="shared" si="26"/>
        <v>314.19635742815422</v>
      </c>
      <c r="Z77" s="85">
        <f t="shared" si="26"/>
        <v>674.61897892287175</v>
      </c>
      <c r="AA77" s="85">
        <f t="shared" si="26"/>
        <v>1110.6249645054781</v>
      </c>
      <c r="AB77" s="85">
        <f t="shared" si="26"/>
        <v>1383.2719075264808</v>
      </c>
      <c r="AC77" s="85">
        <f t="shared" si="26"/>
        <v>1155.3622851263804</v>
      </c>
      <c r="AD77" s="85">
        <f t="shared" si="26"/>
        <v>1214.8745585195222</v>
      </c>
      <c r="AE77" s="85">
        <f t="shared" si="26"/>
        <v>1515.1312251194499</v>
      </c>
      <c r="AF77" s="85">
        <f t="shared" si="26"/>
        <v>1531.0145365930082</v>
      </c>
      <c r="AG77" s="85">
        <f t="shared" si="26"/>
        <v>1556.2533212871438</v>
      </c>
      <c r="AH77" s="85">
        <f t="shared" si="26"/>
        <v>1462.0768385602703</v>
      </c>
      <c r="AI77" s="85">
        <f t="shared" si="26"/>
        <v>1333.8350721516433</v>
      </c>
      <c r="AJ77" s="85">
        <f t="shared" si="26"/>
        <v>1466.6099770180335</v>
      </c>
      <c r="AK77" s="85">
        <f t="shared" si="26"/>
        <v>1478.5301852288983</v>
      </c>
      <c r="AL77" s="85">
        <f t="shared" si="26"/>
        <v>1508.6295981750231</v>
      </c>
    </row>
    <row r="78" spans="2:38" x14ac:dyDescent="0.35">
      <c r="D78" s="17" t="s">
        <v>465</v>
      </c>
      <c r="K78" s="59" t="str">
        <f t="shared" si="24"/>
        <v>MMJPY</v>
      </c>
      <c r="L78" s="60">
        <f t="shared" si="25"/>
        <v>-6970.6811415560041</v>
      </c>
      <c r="O78" s="73"/>
      <c r="P78" s="73"/>
      <c r="Q78" s="73"/>
      <c r="R78" s="73"/>
      <c r="S78" s="85">
        <f>0-'Forecast Logic'!S$284</f>
        <v>-225.99345183301972</v>
      </c>
      <c r="T78" s="85">
        <f>0-'Forecast Logic'!T$284</f>
        <v>-425.50471529821016</v>
      </c>
      <c r="U78" s="85">
        <f>0-'Forecast Logic'!U$284</f>
        <v>-387.49210238319927</v>
      </c>
      <c r="V78" s="85">
        <f>0-'Forecast Logic'!V$284</f>
        <v>-297.98877380819056</v>
      </c>
      <c r="W78" s="85">
        <f>0-'Forecast Logic'!W$284</f>
        <v>-501.08934995048139</v>
      </c>
      <c r="X78" s="85">
        <f>0-'Forecast Logic'!X$284</f>
        <v>76.266946879890284</v>
      </c>
      <c r="Y78" s="85">
        <f>0-'Forecast Logic'!Y$284</f>
        <v>-58.897716421637476</v>
      </c>
      <c r="Z78" s="85">
        <f>0-'Forecast Logic'!Z$284</f>
        <v>-108.59165066364</v>
      </c>
      <c r="AA78" s="85">
        <f>0-'Forecast Logic'!AA$284</f>
        <v>-261.74903469702463</v>
      </c>
      <c r="AB78" s="85">
        <f>0-'Forecast Logic'!AB$284</f>
        <v>-406.82588052427445</v>
      </c>
      <c r="AC78" s="85">
        <f>0-'Forecast Logic'!AC$284</f>
        <v>-465.30010506112399</v>
      </c>
      <c r="AD78" s="85">
        <f>0-'Forecast Logic'!AD$284</f>
        <v>-318.87896851624225</v>
      </c>
      <c r="AE78" s="85">
        <f>0-'Forecast Logic'!AE$284</f>
        <v>-381.10591887516779</v>
      </c>
      <c r="AF78" s="85">
        <f>0-'Forecast Logic'!AF$284</f>
        <v>-509.9024767880245</v>
      </c>
      <c r="AG78" s="85">
        <f>0-'Forecast Logic'!AG$284</f>
        <v>-471.22838609138091</v>
      </c>
      <c r="AH78" s="85">
        <f>0-'Forecast Logic'!AH$284</f>
        <v>-480.38882491479563</v>
      </c>
      <c r="AI78" s="85">
        <f>0-'Forecast Logic'!AI$284</f>
        <v>-433.26950846167045</v>
      </c>
      <c r="AJ78" s="85">
        <f>0-'Forecast Logic'!AJ$284</f>
        <v>-388.78648465567244</v>
      </c>
      <c r="AK78" s="85">
        <f>0-'Forecast Logic'!AK$284</f>
        <v>-469.4038128979663</v>
      </c>
      <c r="AL78" s="85">
        <f>0-'Forecast Logic'!AL$284</f>
        <v>-454.5509265941721</v>
      </c>
    </row>
    <row r="79" spans="2:38" x14ac:dyDescent="0.35">
      <c r="D79" s="17" t="s">
        <v>466</v>
      </c>
      <c r="K79" s="59" t="str">
        <f t="shared" ref="K79:K81" si="27">CurrencyUnit.In</f>
        <v>MMJPY</v>
      </c>
      <c r="L79" s="60">
        <f t="shared" si="25"/>
        <v>-34.730427879444733</v>
      </c>
      <c r="O79" s="73"/>
      <c r="P79" s="73"/>
      <c r="Q79" s="73"/>
      <c r="R79" s="73"/>
      <c r="S79" s="85">
        <f t="shared" ref="S79:AL79" si="28">R44-S44</f>
        <v>8.1736710361340101</v>
      </c>
      <c r="T79" s="85">
        <f t="shared" si="28"/>
        <v>-8.2816788716729661</v>
      </c>
      <c r="U79" s="85">
        <f t="shared" si="28"/>
        <v>-28.427176448351304</v>
      </c>
      <c r="V79" s="85">
        <f t="shared" si="28"/>
        <v>-68.810614007149354</v>
      </c>
      <c r="W79" s="85">
        <f t="shared" si="28"/>
        <v>64.982514418741175</v>
      </c>
      <c r="X79" s="85">
        <f t="shared" si="28"/>
        <v>-4.6893396125133791</v>
      </c>
      <c r="Y79" s="85">
        <f t="shared" si="28"/>
        <v>-8.4333792725286116</v>
      </c>
      <c r="Z79" s="85">
        <f t="shared" si="28"/>
        <v>-1.6714549210067844</v>
      </c>
      <c r="AA79" s="85">
        <f t="shared" si="28"/>
        <v>18.601177700222138</v>
      </c>
      <c r="AB79" s="85">
        <f t="shared" si="28"/>
        <v>13.951044273828927</v>
      </c>
      <c r="AC79" s="85">
        <f t="shared" si="28"/>
        <v>-5.144308623763834</v>
      </c>
      <c r="AD79" s="85">
        <f t="shared" si="28"/>
        <v>8.7239758450778027</v>
      </c>
      <c r="AE79" s="85">
        <f t="shared" si="28"/>
        <v>9.4470022962520943</v>
      </c>
      <c r="AF79" s="85">
        <f t="shared" si="28"/>
        <v>-5.867496214877292</v>
      </c>
      <c r="AG79" s="85">
        <f t="shared" si="28"/>
        <v>-3.3700329654760708</v>
      </c>
      <c r="AH79" s="85">
        <f t="shared" si="28"/>
        <v>-4.6881609536709448</v>
      </c>
      <c r="AI79" s="85">
        <f t="shared" si="28"/>
        <v>-4.7350425632074575</v>
      </c>
      <c r="AJ79" s="85">
        <f t="shared" si="28"/>
        <v>-6.1057400898609444</v>
      </c>
      <c r="AK79" s="85">
        <f t="shared" si="28"/>
        <v>-3.5068698177065585</v>
      </c>
      <c r="AL79" s="85">
        <f t="shared" si="28"/>
        <v>-4.8785190879153788</v>
      </c>
    </row>
    <row r="80" spans="2:38" x14ac:dyDescent="0.35">
      <c r="D80" s="17" t="s">
        <v>467</v>
      </c>
      <c r="K80" s="59" t="str">
        <f t="shared" si="27"/>
        <v>MMJPY</v>
      </c>
      <c r="L80" s="60">
        <f t="shared" si="25"/>
        <v>-73.549427480916023</v>
      </c>
      <c r="O80" s="73"/>
      <c r="P80" s="73"/>
      <c r="Q80" s="73"/>
      <c r="R80" s="73"/>
      <c r="S80" s="85">
        <f t="shared" ref="S80:AL80" si="29">R45-S45</f>
        <v>-52.681297709923655</v>
      </c>
      <c r="T80" s="85">
        <f t="shared" si="29"/>
        <v>0</v>
      </c>
      <c r="U80" s="85">
        <f t="shared" si="29"/>
        <v>-10.405478406357844</v>
      </c>
      <c r="V80" s="85">
        <f t="shared" si="29"/>
        <v>-20.868129770992368</v>
      </c>
      <c r="W80" s="85">
        <f t="shared" si="29"/>
        <v>10.405478406357844</v>
      </c>
      <c r="X80" s="85">
        <f t="shared" si="29"/>
        <v>0</v>
      </c>
      <c r="Y80" s="85">
        <f t="shared" si="29"/>
        <v>0</v>
      </c>
      <c r="Z80" s="85">
        <f t="shared" si="29"/>
        <v>0</v>
      </c>
      <c r="AA80" s="85">
        <f t="shared" si="29"/>
        <v>0</v>
      </c>
      <c r="AB80" s="85">
        <f t="shared" si="29"/>
        <v>0</v>
      </c>
      <c r="AC80" s="85">
        <f t="shared" si="29"/>
        <v>0</v>
      </c>
      <c r="AD80" s="85">
        <f t="shared" si="29"/>
        <v>0</v>
      </c>
      <c r="AE80" s="85">
        <f t="shared" si="29"/>
        <v>0</v>
      </c>
      <c r="AF80" s="85">
        <f t="shared" si="29"/>
        <v>0</v>
      </c>
      <c r="AG80" s="85">
        <f t="shared" si="29"/>
        <v>0</v>
      </c>
      <c r="AH80" s="85">
        <f t="shared" si="29"/>
        <v>0</v>
      </c>
      <c r="AI80" s="85">
        <f t="shared" si="29"/>
        <v>0</v>
      </c>
      <c r="AJ80" s="85">
        <f t="shared" si="29"/>
        <v>0</v>
      </c>
      <c r="AK80" s="85">
        <f t="shared" si="29"/>
        <v>0</v>
      </c>
      <c r="AL80" s="85">
        <f t="shared" si="29"/>
        <v>0</v>
      </c>
    </row>
    <row r="81" spans="3:38" x14ac:dyDescent="0.35">
      <c r="D81" s="17" t="s">
        <v>468</v>
      </c>
      <c r="K81" s="59" t="str">
        <f t="shared" si="27"/>
        <v>MMJPY</v>
      </c>
      <c r="L81" s="60">
        <f t="shared" si="25"/>
        <v>-22.677862595419846</v>
      </c>
      <c r="O81" s="73"/>
      <c r="P81" s="73"/>
      <c r="Q81" s="73"/>
      <c r="R81" s="73"/>
      <c r="S81" s="85">
        <f t="shared" ref="S81:AL81" si="30">R46-S46</f>
        <v>-18.343511450381683</v>
      </c>
      <c r="T81" s="85">
        <f t="shared" si="30"/>
        <v>0</v>
      </c>
      <c r="U81" s="85">
        <f t="shared" si="30"/>
        <v>-2.1612381051971141</v>
      </c>
      <c r="V81" s="85">
        <f t="shared" si="30"/>
        <v>-4.3343511450381627</v>
      </c>
      <c r="W81" s="85">
        <f t="shared" si="30"/>
        <v>2.1612381051971141</v>
      </c>
      <c r="X81" s="85">
        <f t="shared" si="30"/>
        <v>0</v>
      </c>
      <c r="Y81" s="85">
        <f t="shared" si="30"/>
        <v>0</v>
      </c>
      <c r="Z81" s="85">
        <f t="shared" si="30"/>
        <v>0</v>
      </c>
      <c r="AA81" s="85">
        <f t="shared" si="30"/>
        <v>0</v>
      </c>
      <c r="AB81" s="85">
        <f t="shared" si="30"/>
        <v>0</v>
      </c>
      <c r="AC81" s="85">
        <f t="shared" si="30"/>
        <v>0</v>
      </c>
      <c r="AD81" s="85">
        <f t="shared" si="30"/>
        <v>0</v>
      </c>
      <c r="AE81" s="85">
        <f t="shared" si="30"/>
        <v>0</v>
      </c>
      <c r="AF81" s="85">
        <f t="shared" si="30"/>
        <v>0</v>
      </c>
      <c r="AG81" s="85">
        <f t="shared" si="30"/>
        <v>0</v>
      </c>
      <c r="AH81" s="85">
        <f t="shared" si="30"/>
        <v>0</v>
      </c>
      <c r="AI81" s="85">
        <f t="shared" si="30"/>
        <v>0</v>
      </c>
      <c r="AJ81" s="85">
        <f t="shared" si="30"/>
        <v>0</v>
      </c>
      <c r="AK81" s="85">
        <f t="shared" si="30"/>
        <v>0</v>
      </c>
      <c r="AL81" s="85">
        <f t="shared" si="30"/>
        <v>0</v>
      </c>
    </row>
    <row r="82" spans="3:38" x14ac:dyDescent="0.35">
      <c r="D82" s="17" t="s">
        <v>469</v>
      </c>
      <c r="K82" s="59" t="str">
        <f t="shared" ref="K82:K86" si="31">CurrencyUnit.In</f>
        <v>MMJPY</v>
      </c>
      <c r="L82" s="60">
        <f t="shared" si="25"/>
        <v>-26.834961385455387</v>
      </c>
      <c r="O82" s="73"/>
      <c r="P82" s="73"/>
      <c r="Q82" s="73"/>
      <c r="R82" s="73"/>
      <c r="S82" s="85">
        <f t="shared" ref="S82:AL82" si="32">S54-R54</f>
        <v>116.41512364330194</v>
      </c>
      <c r="T82" s="85">
        <f t="shared" si="32"/>
        <v>5.3358192679010017</v>
      </c>
      <c r="U82" s="85">
        <f t="shared" si="32"/>
        <v>43.096161814991603</v>
      </c>
      <c r="V82" s="85">
        <f t="shared" si="32"/>
        <v>103.45332670780573</v>
      </c>
      <c r="W82" s="85">
        <f t="shared" si="32"/>
        <v>32.060329497893235</v>
      </c>
      <c r="X82" s="85">
        <f t="shared" si="32"/>
        <v>-14.980285781433395</v>
      </c>
      <c r="Y82" s="85">
        <f t="shared" si="32"/>
        <v>8.487824026044791</v>
      </c>
      <c r="Z82" s="85">
        <f t="shared" si="32"/>
        <v>-23.880365563012106</v>
      </c>
      <c r="AA82" s="85">
        <f t="shared" si="32"/>
        <v>-103.00439000537369</v>
      </c>
      <c r="AB82" s="85">
        <f t="shared" si="32"/>
        <v>-82.914317813243542</v>
      </c>
      <c r="AC82" s="85">
        <f t="shared" si="32"/>
        <v>3.0150182033997908</v>
      </c>
      <c r="AD82" s="85">
        <f t="shared" si="32"/>
        <v>-57.812769549344068</v>
      </c>
      <c r="AE82" s="85">
        <f t="shared" si="32"/>
        <v>-56.106435834386701</v>
      </c>
      <c r="AF82" s="85">
        <f t="shared" si="32"/>
        <v>0</v>
      </c>
      <c r="AG82" s="85">
        <f t="shared" si="32"/>
        <v>0</v>
      </c>
      <c r="AH82" s="85">
        <f t="shared" si="32"/>
        <v>0</v>
      </c>
      <c r="AI82" s="85">
        <f t="shared" si="32"/>
        <v>0</v>
      </c>
      <c r="AJ82" s="85">
        <f t="shared" si="32"/>
        <v>0</v>
      </c>
      <c r="AK82" s="85">
        <f t="shared" si="32"/>
        <v>0</v>
      </c>
      <c r="AL82" s="85">
        <f t="shared" si="32"/>
        <v>0</v>
      </c>
    </row>
    <row r="83" spans="3:38" x14ac:dyDescent="0.35">
      <c r="D83" s="17" t="s">
        <v>470</v>
      </c>
      <c r="K83" s="59" t="str">
        <f t="shared" si="31"/>
        <v>MMJPY</v>
      </c>
      <c r="L83" s="60">
        <f t="shared" si="25"/>
        <v>30.126162338917126</v>
      </c>
      <c r="O83" s="73"/>
      <c r="P83" s="73"/>
      <c r="Q83" s="73"/>
      <c r="R83" s="73"/>
      <c r="S83" s="85">
        <f t="shared" ref="S83:AL83" si="33">S57-R57</f>
        <v>17.322953659373482</v>
      </c>
      <c r="T83" s="85">
        <f t="shared" si="33"/>
        <v>7.0172515106611471</v>
      </c>
      <c r="U83" s="85">
        <f t="shared" si="33"/>
        <v>2.2086135314322775</v>
      </c>
      <c r="V83" s="85">
        <f t="shared" si="33"/>
        <v>-1.5512990712882484</v>
      </c>
      <c r="W83" s="85">
        <f t="shared" si="33"/>
        <v>-1.9624142399173223</v>
      </c>
      <c r="X83" s="85">
        <f t="shared" si="33"/>
        <v>-9.6982779095112406</v>
      </c>
      <c r="Y83" s="85">
        <f t="shared" si="33"/>
        <v>-2.2922611124756074</v>
      </c>
      <c r="Z83" s="85">
        <f t="shared" si="33"/>
        <v>0.8826046102354681</v>
      </c>
      <c r="AA83" s="85">
        <f t="shared" si="33"/>
        <v>5.3814033119490077</v>
      </c>
      <c r="AB83" s="85">
        <f t="shared" si="33"/>
        <v>6.96008497395988</v>
      </c>
      <c r="AC83" s="85">
        <f t="shared" si="33"/>
        <v>4.6704568796901356</v>
      </c>
      <c r="AD83" s="85">
        <f t="shared" si="33"/>
        <v>-3.0528809088543056</v>
      </c>
      <c r="AE83" s="85">
        <f t="shared" si="33"/>
        <v>0.4739806235665398</v>
      </c>
      <c r="AF83" s="85">
        <f t="shared" si="33"/>
        <v>4.4451800432448252</v>
      </c>
      <c r="AG83" s="85">
        <f t="shared" si="33"/>
        <v>0.58378613968969262</v>
      </c>
      <c r="AH83" s="85">
        <f t="shared" si="33"/>
        <v>0.33530120233463379</v>
      </c>
      <c r="AI83" s="85">
        <f t="shared" si="33"/>
        <v>-1.47925498792371</v>
      </c>
      <c r="AJ83" s="85">
        <f t="shared" si="33"/>
        <v>-2.1730480806332153</v>
      </c>
      <c r="AK83" s="85">
        <f t="shared" si="33"/>
        <v>1.7050663876764318</v>
      </c>
      <c r="AL83" s="85">
        <f t="shared" si="33"/>
        <v>0.34891577570725474</v>
      </c>
    </row>
    <row r="84" spans="3:38" x14ac:dyDescent="0.35">
      <c r="D84" s="17" t="s">
        <v>205</v>
      </c>
      <c r="K84" s="59" t="str">
        <f t="shared" si="31"/>
        <v>MMJPY</v>
      </c>
      <c r="L84" s="60">
        <f t="shared" si="25"/>
        <v>4747.3055555555538</v>
      </c>
      <c r="O84" s="73"/>
      <c r="P84" s="73"/>
      <c r="Q84" s="73"/>
      <c r="R84" s="73"/>
      <c r="S84" s="85">
        <f>'Forecast Logic'!S$51</f>
        <v>137.19999999999999</v>
      </c>
      <c r="T84" s="85">
        <f>'Forecast Logic'!T$51</f>
        <v>137.19999999999999</v>
      </c>
      <c r="U84" s="85">
        <f>'Forecast Logic'!U$51</f>
        <v>267.2</v>
      </c>
      <c r="V84" s="85">
        <f>'Forecast Logic'!V$51</f>
        <v>617.20000000000005</v>
      </c>
      <c r="W84" s="85">
        <f>'Forecast Logic'!W$51</f>
        <v>826.82777777777778</v>
      </c>
      <c r="X84" s="85">
        <f>'Forecast Logic'!X$51</f>
        <v>804.33333333333326</v>
      </c>
      <c r="Y84" s="85">
        <f>'Forecast Logic'!Y$51</f>
        <v>804.33333333333326</v>
      </c>
      <c r="Z84" s="85">
        <f>'Forecast Logic'!Z$51</f>
        <v>674.33333333333326</v>
      </c>
      <c r="AA84" s="85">
        <f>'Forecast Logic'!AA$51</f>
        <v>309.36111111111109</v>
      </c>
      <c r="AB84" s="85">
        <f>'Forecast Logic'!AB$51</f>
        <v>68.400000000000006</v>
      </c>
      <c r="AC84" s="85">
        <f>'Forecast Logic'!AC$51</f>
        <v>68.400000000000006</v>
      </c>
      <c r="AD84" s="85">
        <f>'Forecast Logic'!AD$51</f>
        <v>32.516666666666666</v>
      </c>
      <c r="AE84" s="85">
        <f>'Forecast Logic'!AE$51</f>
        <v>0</v>
      </c>
      <c r="AF84" s="85">
        <f>'Forecast Logic'!AF$51</f>
        <v>0</v>
      </c>
      <c r="AG84" s="85">
        <f>'Forecast Logic'!AG$51</f>
        <v>0</v>
      </c>
      <c r="AH84" s="85">
        <f>'Forecast Logic'!AH$51</f>
        <v>0</v>
      </c>
      <c r="AI84" s="85">
        <f>'Forecast Logic'!AI$51</f>
        <v>0</v>
      </c>
      <c r="AJ84" s="85">
        <f>'Forecast Logic'!AJ$51</f>
        <v>0</v>
      </c>
      <c r="AK84" s="85">
        <f>'Forecast Logic'!AK$51</f>
        <v>0</v>
      </c>
      <c r="AL84" s="85">
        <f>'Forecast Logic'!AL$51</f>
        <v>0</v>
      </c>
    </row>
    <row r="85" spans="3:38" x14ac:dyDescent="0.35">
      <c r="D85" s="17" t="s">
        <v>471</v>
      </c>
      <c r="K85" s="59" t="str">
        <f t="shared" si="31"/>
        <v>MMJPY</v>
      </c>
      <c r="L85" s="60">
        <f t="shared" si="25"/>
        <v>193.99999999999997</v>
      </c>
      <c r="O85" s="73"/>
      <c r="P85" s="73"/>
      <c r="Q85" s="73"/>
      <c r="R85" s="73"/>
      <c r="S85" s="85">
        <f>0-'Forecast Logic'!S$203</f>
        <v>17.636363636363637</v>
      </c>
      <c r="T85" s="85">
        <f>0-'Forecast Logic'!T$203</f>
        <v>17.636363636363637</v>
      </c>
      <c r="U85" s="85">
        <f>0-'Forecast Logic'!U$203</f>
        <v>17.636363636363637</v>
      </c>
      <c r="V85" s="85">
        <f>0-'Forecast Logic'!V$203</f>
        <v>17.636363636363637</v>
      </c>
      <c r="W85" s="85">
        <f>0-'Forecast Logic'!W$203</f>
        <v>17.636363636363637</v>
      </c>
      <c r="X85" s="85">
        <f>0-'Forecast Logic'!X$203</f>
        <v>17.636363636363637</v>
      </c>
      <c r="Y85" s="85">
        <f>0-'Forecast Logic'!Y$203</f>
        <v>17.636363636363637</v>
      </c>
      <c r="Z85" s="85">
        <f>0-'Forecast Logic'!Z$203</f>
        <v>17.636363636363637</v>
      </c>
      <c r="AA85" s="85">
        <f>0-'Forecast Logic'!AA$203</f>
        <v>17.636363636363637</v>
      </c>
      <c r="AB85" s="85">
        <f>0-'Forecast Logic'!AB$203</f>
        <v>17.636363636363637</v>
      </c>
      <c r="AC85" s="85">
        <f>0-'Forecast Logic'!AC$203</f>
        <v>17.636363636363637</v>
      </c>
      <c r="AD85" s="85">
        <f>0-'Forecast Logic'!AD$203</f>
        <v>0</v>
      </c>
      <c r="AE85" s="85">
        <f>0-'Forecast Logic'!AE$203</f>
        <v>0</v>
      </c>
      <c r="AF85" s="85">
        <f>0-'Forecast Logic'!AF$203</f>
        <v>0</v>
      </c>
      <c r="AG85" s="85">
        <f>0-'Forecast Logic'!AG$203</f>
        <v>0</v>
      </c>
      <c r="AH85" s="85">
        <f>0-'Forecast Logic'!AH$203</f>
        <v>0</v>
      </c>
      <c r="AI85" s="85">
        <f>0-'Forecast Logic'!AI$203</f>
        <v>0</v>
      </c>
      <c r="AJ85" s="85">
        <f>0-'Forecast Logic'!AJ$203</f>
        <v>0</v>
      </c>
      <c r="AK85" s="85">
        <f>0-'Forecast Logic'!AK$203</f>
        <v>0</v>
      </c>
      <c r="AL85" s="85">
        <f>0-'Forecast Logic'!AL$203</f>
        <v>0</v>
      </c>
    </row>
    <row r="86" spans="3:38" x14ac:dyDescent="0.35">
      <c r="D86" s="8" t="s">
        <v>219</v>
      </c>
      <c r="E86" s="9"/>
      <c r="F86" s="9"/>
      <c r="G86" s="9"/>
      <c r="H86" s="9"/>
      <c r="I86" s="9"/>
      <c r="J86" s="9"/>
      <c r="K86" s="61" t="str">
        <f t="shared" si="31"/>
        <v>MMJPY</v>
      </c>
      <c r="L86" s="62">
        <f t="shared" si="25"/>
        <v>20982.771867351301</v>
      </c>
      <c r="M86" s="9"/>
      <c r="N86" s="9"/>
      <c r="O86" s="76"/>
      <c r="P86" s="76"/>
      <c r="Q86" s="76"/>
      <c r="R86" s="76"/>
      <c r="S86" s="13">
        <f t="shared" ref="S86:AL86" si="34">SUM(S77:S85)</f>
        <v>1155.0720057717356</v>
      </c>
      <c r="T86" s="13">
        <f t="shared" si="34"/>
        <v>962.17505479224712</v>
      </c>
      <c r="U86" s="13">
        <f t="shared" si="34"/>
        <v>960.03478490980513</v>
      </c>
      <c r="V86" s="13">
        <f t="shared" si="34"/>
        <v>1788.5146044682192</v>
      </c>
      <c r="W86" s="13">
        <f t="shared" si="34"/>
        <v>766.23090230050343</v>
      </c>
      <c r="X86" s="13">
        <f t="shared" si="34"/>
        <v>1102.172047555347</v>
      </c>
      <c r="Y86" s="13">
        <f t="shared" si="34"/>
        <v>1075.0305216172544</v>
      </c>
      <c r="Z86" s="13">
        <f t="shared" si="34"/>
        <v>1233.3278093551455</v>
      </c>
      <c r="AA86" s="13">
        <f t="shared" si="34"/>
        <v>1096.8515955627258</v>
      </c>
      <c r="AB86" s="13">
        <f t="shared" si="34"/>
        <v>1000.4792020731153</v>
      </c>
      <c r="AC86" s="13">
        <f t="shared" si="34"/>
        <v>778.63971016094604</v>
      </c>
      <c r="AD86" s="13">
        <f t="shared" si="34"/>
        <v>876.37058205682604</v>
      </c>
      <c r="AE86" s="13">
        <f t="shared" si="34"/>
        <v>1087.8398533297141</v>
      </c>
      <c r="AF86" s="13">
        <f t="shared" si="34"/>
        <v>1019.6897436333512</v>
      </c>
      <c r="AG86" s="13">
        <f t="shared" si="34"/>
        <v>1082.2386883699762</v>
      </c>
      <c r="AH86" s="13">
        <f t="shared" si="34"/>
        <v>977.33515389413844</v>
      </c>
      <c r="AI86" s="13">
        <f t="shared" si="34"/>
        <v>894.35126613884165</v>
      </c>
      <c r="AJ86" s="13">
        <f t="shared" si="34"/>
        <v>1069.5447041918669</v>
      </c>
      <c r="AK86" s="13">
        <f t="shared" si="34"/>
        <v>1007.3245689009018</v>
      </c>
      <c r="AL86" s="13">
        <f t="shared" si="34"/>
        <v>1049.5490682686427</v>
      </c>
    </row>
    <row r="88" spans="3:38" x14ac:dyDescent="0.35">
      <c r="C88" s="16" t="s">
        <v>472</v>
      </c>
    </row>
    <row r="89" spans="3:38" x14ac:dyDescent="0.35">
      <c r="D89" s="17" t="s">
        <v>399</v>
      </c>
      <c r="K89" s="59" t="str">
        <f t="shared" ref="K89:K90" si="35">CurrencyUnit.In</f>
        <v>MMJPY</v>
      </c>
      <c r="L89" s="60">
        <f xml:space="preserve"> SUM(O89:AL89)</f>
        <v>-3500</v>
      </c>
      <c r="O89" s="73"/>
      <c r="P89" s="73"/>
      <c r="Q89" s="73"/>
      <c r="R89" s="73"/>
      <c r="S89" s="85">
        <f>0-'Forecast Logic'!S$185</f>
        <v>0</v>
      </c>
      <c r="T89" s="85">
        <f>0-'Forecast Logic'!T$185</f>
        <v>0</v>
      </c>
      <c r="U89" s="85">
        <f>0-'Forecast Logic'!U$185</f>
        <v>-1300</v>
      </c>
      <c r="V89" s="85">
        <f>0-'Forecast Logic'!V$185</f>
        <v>-2200</v>
      </c>
      <c r="W89" s="85">
        <f>0-'Forecast Logic'!W$185</f>
        <v>0</v>
      </c>
      <c r="X89" s="85">
        <f>0-'Forecast Logic'!X$185</f>
        <v>0</v>
      </c>
      <c r="Y89" s="85">
        <f>0-'Forecast Logic'!Y$185</f>
        <v>0</v>
      </c>
      <c r="Z89" s="85">
        <f>0-'Forecast Logic'!Z$185</f>
        <v>0</v>
      </c>
      <c r="AA89" s="85">
        <f>0-'Forecast Logic'!AA$185</f>
        <v>0</v>
      </c>
      <c r="AB89" s="85">
        <f>0-'Forecast Logic'!AB$185</f>
        <v>0</v>
      </c>
      <c r="AC89" s="85">
        <f>0-'Forecast Logic'!AC$185</f>
        <v>0</v>
      </c>
      <c r="AD89" s="85">
        <f>0-'Forecast Logic'!AD$185</f>
        <v>0</v>
      </c>
      <c r="AE89" s="85">
        <f>0-'Forecast Logic'!AE$185</f>
        <v>0</v>
      </c>
      <c r="AF89" s="85">
        <f>0-'Forecast Logic'!AF$185</f>
        <v>0</v>
      </c>
      <c r="AG89" s="85">
        <f>0-'Forecast Logic'!AG$185</f>
        <v>0</v>
      </c>
      <c r="AH89" s="85">
        <f>0-'Forecast Logic'!AH$185</f>
        <v>0</v>
      </c>
      <c r="AI89" s="85">
        <f>0-'Forecast Logic'!AI$185</f>
        <v>0</v>
      </c>
      <c r="AJ89" s="85">
        <f>0-'Forecast Logic'!AJ$185</f>
        <v>0</v>
      </c>
      <c r="AK89" s="85">
        <f>0-'Forecast Logic'!AK$185</f>
        <v>0</v>
      </c>
      <c r="AL89" s="85">
        <f>0-'Forecast Logic'!AL$185</f>
        <v>0</v>
      </c>
    </row>
    <row r="90" spans="3:38" x14ac:dyDescent="0.35">
      <c r="D90" s="8" t="s">
        <v>219</v>
      </c>
      <c r="E90" s="9"/>
      <c r="F90" s="9"/>
      <c r="G90" s="9"/>
      <c r="H90" s="9"/>
      <c r="I90" s="9"/>
      <c r="J90" s="9"/>
      <c r="K90" s="61" t="str">
        <f t="shared" si="35"/>
        <v>MMJPY</v>
      </c>
      <c r="L90" s="62">
        <f xml:space="preserve"> SUM(O90:AL90)</f>
        <v>-3500</v>
      </c>
      <c r="M90" s="9"/>
      <c r="N90" s="9"/>
      <c r="O90" s="76"/>
      <c r="P90" s="76"/>
      <c r="Q90" s="76"/>
      <c r="R90" s="76"/>
      <c r="S90" s="13">
        <f t="shared" ref="S90:AL90" si="36">SUM(S89:S89)</f>
        <v>0</v>
      </c>
      <c r="T90" s="13">
        <f t="shared" si="36"/>
        <v>0</v>
      </c>
      <c r="U90" s="13">
        <f t="shared" si="36"/>
        <v>-1300</v>
      </c>
      <c r="V90" s="13">
        <f t="shared" si="36"/>
        <v>-2200</v>
      </c>
      <c r="W90" s="13">
        <f t="shared" si="36"/>
        <v>0</v>
      </c>
      <c r="X90" s="13">
        <f t="shared" si="36"/>
        <v>0</v>
      </c>
      <c r="Y90" s="13">
        <f t="shared" si="36"/>
        <v>0</v>
      </c>
      <c r="Z90" s="13">
        <f t="shared" si="36"/>
        <v>0</v>
      </c>
      <c r="AA90" s="13">
        <f t="shared" si="36"/>
        <v>0</v>
      </c>
      <c r="AB90" s="13">
        <f t="shared" si="36"/>
        <v>0</v>
      </c>
      <c r="AC90" s="13">
        <f t="shared" si="36"/>
        <v>0</v>
      </c>
      <c r="AD90" s="13">
        <f t="shared" si="36"/>
        <v>0</v>
      </c>
      <c r="AE90" s="13">
        <f t="shared" si="36"/>
        <v>0</v>
      </c>
      <c r="AF90" s="13">
        <f t="shared" si="36"/>
        <v>0</v>
      </c>
      <c r="AG90" s="13">
        <f t="shared" si="36"/>
        <v>0</v>
      </c>
      <c r="AH90" s="13">
        <f t="shared" si="36"/>
        <v>0</v>
      </c>
      <c r="AI90" s="13">
        <f t="shared" si="36"/>
        <v>0</v>
      </c>
      <c r="AJ90" s="13">
        <f t="shared" si="36"/>
        <v>0</v>
      </c>
      <c r="AK90" s="13">
        <f t="shared" si="36"/>
        <v>0</v>
      </c>
      <c r="AL90" s="13">
        <f t="shared" si="36"/>
        <v>0</v>
      </c>
    </row>
    <row r="91" spans="3:38" x14ac:dyDescent="0.35">
      <c r="C91" s="16" t="s">
        <v>473</v>
      </c>
    </row>
    <row r="92" spans="3:38" x14ac:dyDescent="0.35">
      <c r="D92" s="17" t="s">
        <v>475</v>
      </c>
      <c r="K92" s="59" t="str">
        <f t="shared" ref="K92:K95" si="37">CurrencyUnit.In</f>
        <v>MMJPY</v>
      </c>
      <c r="L92" s="60">
        <f t="shared" ref="L92" si="38" xml:space="preserve"> SUM(O92:AL92)</f>
        <v>3500</v>
      </c>
      <c r="O92" s="73"/>
      <c r="P92" s="73"/>
      <c r="Q92" s="73"/>
      <c r="R92" s="73"/>
      <c r="S92" s="85">
        <f>'Forecast Logic'!S$381</f>
        <v>0</v>
      </c>
      <c r="T92" s="85">
        <f>'Forecast Logic'!T$381</f>
        <v>1300</v>
      </c>
      <c r="U92" s="85">
        <f>'Forecast Logic'!U$381</f>
        <v>2200</v>
      </c>
      <c r="V92" s="85">
        <f>'Forecast Logic'!V$381</f>
        <v>0</v>
      </c>
      <c r="W92" s="85">
        <f>'Forecast Logic'!W$381</f>
        <v>0</v>
      </c>
      <c r="X92" s="85">
        <f>'Forecast Logic'!X$381</f>
        <v>0</v>
      </c>
      <c r="Y92" s="85">
        <f>'Forecast Logic'!Y$381</f>
        <v>0</v>
      </c>
      <c r="Z92" s="85">
        <f>'Forecast Logic'!Z$381</f>
        <v>0</v>
      </c>
      <c r="AA92" s="85">
        <f>'Forecast Logic'!AA$381</f>
        <v>0</v>
      </c>
      <c r="AB92" s="85">
        <f>'Forecast Logic'!AB$381</f>
        <v>0</v>
      </c>
      <c r="AC92" s="85">
        <f>'Forecast Logic'!AC$381</f>
        <v>0</v>
      </c>
      <c r="AD92" s="85">
        <f>'Forecast Logic'!AD$381</f>
        <v>0</v>
      </c>
      <c r="AE92" s="85">
        <f>'Forecast Logic'!AE$381</f>
        <v>0</v>
      </c>
      <c r="AF92" s="85">
        <f>'Forecast Logic'!AF$381</f>
        <v>0</v>
      </c>
      <c r="AG92" s="85">
        <f>'Forecast Logic'!AG$381</f>
        <v>0</v>
      </c>
      <c r="AH92" s="85">
        <f>'Forecast Logic'!AH$381</f>
        <v>0</v>
      </c>
      <c r="AI92" s="85">
        <f>'Forecast Logic'!AI$381</f>
        <v>0</v>
      </c>
      <c r="AJ92" s="85">
        <f>'Forecast Logic'!AJ$381</f>
        <v>0</v>
      </c>
      <c r="AK92" s="85">
        <f>'Forecast Logic'!AK$381</f>
        <v>0</v>
      </c>
      <c r="AL92" s="85">
        <f>'Forecast Logic'!AL$381</f>
        <v>0</v>
      </c>
    </row>
    <row r="93" spans="3:38" x14ac:dyDescent="0.35">
      <c r="D93" s="17" t="s">
        <v>476</v>
      </c>
      <c r="K93" s="59" t="str">
        <f t="shared" si="37"/>
        <v>MMJPY</v>
      </c>
      <c r="L93" s="60">
        <f t="shared" ref="L93" si="39" xml:space="preserve"> SUM(O93:AL93)</f>
        <v>-4292.7082528489345</v>
      </c>
      <c r="O93" s="73"/>
      <c r="P93" s="73"/>
      <c r="Q93" s="73"/>
      <c r="R93" s="73"/>
      <c r="S93" s="85">
        <f>0-'Forecast Logic'!S$374</f>
        <v>-53.951491723422237</v>
      </c>
      <c r="T93" s="85">
        <f>0-'Forecast Logic'!T$374</f>
        <v>-129.39341664008677</v>
      </c>
      <c r="U93" s="85">
        <f>0-'Forecast Logic'!U$374</f>
        <v>-255.09217595659197</v>
      </c>
      <c r="V93" s="85">
        <f>0-'Forecast Logic'!V$374</f>
        <v>-261.2423107955529</v>
      </c>
      <c r="W93" s="85">
        <f>0-'Forecast Logic'!W$374</f>
        <v>-267.54120127516887</v>
      </c>
      <c r="X93" s="85">
        <f>0-'Forecast Logic'!X$374</f>
        <v>-273.99245633638918</v>
      </c>
      <c r="Y93" s="85">
        <f>0-'Forecast Logic'!Y$374</f>
        <v>-280.59977272478557</v>
      </c>
      <c r="Z93" s="85">
        <f>0-'Forecast Logic'!Z$374</f>
        <v>-287.36693713245143</v>
      </c>
      <c r="AA93" s="85">
        <f>0-'Forecast Logic'!AA$374</f>
        <v>-294.29782839227914</v>
      </c>
      <c r="AB93" s="85">
        <f>0-'Forecast Logic'!AB$374</f>
        <v>-301.39641972589584</v>
      </c>
      <c r="AC93" s="85">
        <f>0-'Forecast Logic'!AC$374</f>
        <v>-308.66678104657672</v>
      </c>
      <c r="AD93" s="85">
        <f>0-'Forecast Logic'!AD$374</f>
        <v>-268.00273476762459</v>
      </c>
      <c r="AE93" s="85">
        <f>0-'Forecast Logic'!AE$374</f>
        <v>-274.42648575896072</v>
      </c>
      <c r="AF93" s="85">
        <f>0-'Forecast Logic'!AF$374</f>
        <v>-281.00475154276745</v>
      </c>
      <c r="AG93" s="85">
        <f>0-'Forecast Logic'!AG$374</f>
        <v>-287.74126125124565</v>
      </c>
      <c r="AH93" s="85">
        <f>0-'Forecast Logic'!AH$374</f>
        <v>-294.63983430267388</v>
      </c>
      <c r="AI93" s="85">
        <f>0-'Forecast Logic'!AI$374</f>
        <v>-173.35239347646223</v>
      </c>
      <c r="AJ93" s="85">
        <f>0-'Forecast Logic'!AJ$374</f>
        <v>0</v>
      </c>
      <c r="AK93" s="85">
        <f>0-'Forecast Logic'!AK$374</f>
        <v>0</v>
      </c>
      <c r="AL93" s="85">
        <f>0-'Forecast Logic'!AL$374</f>
        <v>0</v>
      </c>
    </row>
    <row r="94" spans="3:38" x14ac:dyDescent="0.35">
      <c r="D94" s="17" t="s">
        <v>474</v>
      </c>
      <c r="K94" s="59" t="str">
        <f t="shared" si="37"/>
        <v>MMJPY</v>
      </c>
      <c r="L94" s="60">
        <f t="shared" ref="L94" si="40" xml:space="preserve"> SUM(O94:AL94)</f>
        <v>-6000</v>
      </c>
      <c r="O94" s="73"/>
      <c r="P94" s="73"/>
      <c r="Q94" s="73"/>
      <c r="R94" s="73"/>
      <c r="S94" s="85">
        <f>0-'Forecast Logic'!S$416</f>
        <v>-300</v>
      </c>
      <c r="T94" s="85">
        <f>0-'Forecast Logic'!T$416</f>
        <v>-300</v>
      </c>
      <c r="U94" s="85">
        <f>0-'Forecast Logic'!U$416</f>
        <v>-300</v>
      </c>
      <c r="V94" s="85">
        <f>0-'Forecast Logic'!V$416</f>
        <v>-300</v>
      </c>
      <c r="W94" s="85">
        <f>0-'Forecast Logic'!W$416</f>
        <v>-300</v>
      </c>
      <c r="X94" s="85">
        <f>0-'Forecast Logic'!X$416</f>
        <v>-300</v>
      </c>
      <c r="Y94" s="85">
        <f>0-'Forecast Logic'!Y$416</f>
        <v>-300</v>
      </c>
      <c r="Z94" s="85">
        <f>0-'Forecast Logic'!Z$416</f>
        <v>-300</v>
      </c>
      <c r="AA94" s="85">
        <f>0-'Forecast Logic'!AA$416</f>
        <v>-300</v>
      </c>
      <c r="AB94" s="85">
        <f>0-'Forecast Logic'!AB$416</f>
        <v>-300</v>
      </c>
      <c r="AC94" s="85">
        <f>0-'Forecast Logic'!AC$416</f>
        <v>-300</v>
      </c>
      <c r="AD94" s="85">
        <f>0-'Forecast Logic'!AD$416</f>
        <v>-300</v>
      </c>
      <c r="AE94" s="85">
        <f>0-'Forecast Logic'!AE$416</f>
        <v>-300</v>
      </c>
      <c r="AF94" s="85">
        <f>0-'Forecast Logic'!AF$416</f>
        <v>-300</v>
      </c>
      <c r="AG94" s="85">
        <f>0-'Forecast Logic'!AG$416</f>
        <v>-300</v>
      </c>
      <c r="AH94" s="85">
        <f>0-'Forecast Logic'!AH$416</f>
        <v>-300</v>
      </c>
      <c r="AI94" s="85">
        <f>0-'Forecast Logic'!AI$416</f>
        <v>-300</v>
      </c>
      <c r="AJ94" s="85">
        <f>0-'Forecast Logic'!AJ$416</f>
        <v>-300</v>
      </c>
      <c r="AK94" s="85">
        <f>0-'Forecast Logic'!AK$416</f>
        <v>-300</v>
      </c>
      <c r="AL94" s="85">
        <f>0-'Forecast Logic'!AL$416</f>
        <v>-300</v>
      </c>
    </row>
    <row r="95" spans="3:38" x14ac:dyDescent="0.35">
      <c r="D95" s="8" t="s">
        <v>219</v>
      </c>
      <c r="E95" s="9"/>
      <c r="F95" s="9"/>
      <c r="G95" s="9"/>
      <c r="H95" s="9"/>
      <c r="I95" s="9"/>
      <c r="J95" s="9"/>
      <c r="K95" s="61" t="str">
        <f t="shared" si="37"/>
        <v>MMJPY</v>
      </c>
      <c r="L95" s="62">
        <f xml:space="preserve"> SUM(O95:AL95)</f>
        <v>-6792.7082528489354</v>
      </c>
      <c r="M95" s="9"/>
      <c r="N95" s="9"/>
      <c r="O95" s="76"/>
      <c r="P95" s="76"/>
      <c r="Q95" s="76"/>
      <c r="R95" s="76"/>
      <c r="S95" s="13">
        <f t="shared" ref="S95:AL95" si="41">SUM(S92:S94)</f>
        <v>-353.95149172342224</v>
      </c>
      <c r="T95" s="13">
        <f t="shared" si="41"/>
        <v>870.6065833599132</v>
      </c>
      <c r="U95" s="13">
        <f t="shared" si="41"/>
        <v>1644.907824043408</v>
      </c>
      <c r="V95" s="13">
        <f t="shared" si="41"/>
        <v>-561.24231079555284</v>
      </c>
      <c r="W95" s="13">
        <f t="shared" si="41"/>
        <v>-567.54120127516887</v>
      </c>
      <c r="X95" s="13">
        <f t="shared" si="41"/>
        <v>-573.99245633638918</v>
      </c>
      <c r="Y95" s="13">
        <f t="shared" si="41"/>
        <v>-580.59977272478557</v>
      </c>
      <c r="Z95" s="13">
        <f t="shared" si="41"/>
        <v>-587.36693713245143</v>
      </c>
      <c r="AA95" s="13">
        <f t="shared" si="41"/>
        <v>-594.29782839227914</v>
      </c>
      <c r="AB95" s="13">
        <f t="shared" si="41"/>
        <v>-601.39641972589584</v>
      </c>
      <c r="AC95" s="13">
        <f t="shared" si="41"/>
        <v>-608.66678104657672</v>
      </c>
      <c r="AD95" s="13">
        <f t="shared" si="41"/>
        <v>-568.00273476762459</v>
      </c>
      <c r="AE95" s="13">
        <f t="shared" si="41"/>
        <v>-574.42648575896078</v>
      </c>
      <c r="AF95" s="13">
        <f t="shared" si="41"/>
        <v>-581.00475154276751</v>
      </c>
      <c r="AG95" s="13">
        <f t="shared" si="41"/>
        <v>-587.74126125124565</v>
      </c>
      <c r="AH95" s="13">
        <f t="shared" si="41"/>
        <v>-594.63983430267388</v>
      </c>
      <c r="AI95" s="13">
        <f t="shared" si="41"/>
        <v>-473.35239347646223</v>
      </c>
      <c r="AJ95" s="13">
        <f t="shared" si="41"/>
        <v>-300</v>
      </c>
      <c r="AK95" s="13">
        <f t="shared" si="41"/>
        <v>-300</v>
      </c>
      <c r="AL95" s="13">
        <f t="shared" si="41"/>
        <v>-300</v>
      </c>
    </row>
    <row r="97" spans="1:38" x14ac:dyDescent="0.35">
      <c r="C97" s="16" t="s">
        <v>477</v>
      </c>
    </row>
    <row r="98" spans="1:38" x14ac:dyDescent="0.35">
      <c r="D98" s="17" t="s">
        <v>393</v>
      </c>
      <c r="K98" s="59" t="str">
        <f t="shared" ref="K98:K100" si="42">CurrencyUnit.In</f>
        <v>MMJPY</v>
      </c>
      <c r="L98" s="60"/>
      <c r="O98" s="73"/>
      <c r="P98" s="73"/>
      <c r="Q98" s="73"/>
      <c r="R98" s="73"/>
      <c r="S98" s="85">
        <f t="shared" ref="S98:AL98" si="43">R100</f>
        <v>1011</v>
      </c>
      <c r="T98" s="85">
        <f t="shared" si="43"/>
        <v>1812.1205140483135</v>
      </c>
      <c r="U98" s="85">
        <f t="shared" si="43"/>
        <v>3644.9021522004737</v>
      </c>
      <c r="V98" s="85">
        <f t="shared" si="43"/>
        <v>4949.8447611536867</v>
      </c>
      <c r="W98" s="85">
        <f t="shared" si="43"/>
        <v>3977.1170548263531</v>
      </c>
      <c r="X98" s="85">
        <f t="shared" si="43"/>
        <v>4175.8067558516877</v>
      </c>
      <c r="Y98" s="85">
        <f t="shared" si="43"/>
        <v>4703.9863470706459</v>
      </c>
      <c r="Z98" s="85">
        <f t="shared" si="43"/>
        <v>5198.4170959631147</v>
      </c>
      <c r="AA98" s="85">
        <f t="shared" si="43"/>
        <v>5844.3779681858086</v>
      </c>
      <c r="AB98" s="85">
        <f t="shared" si="43"/>
        <v>6346.9317353562556</v>
      </c>
      <c r="AC98" s="85">
        <f t="shared" si="43"/>
        <v>6746.0145177034747</v>
      </c>
      <c r="AD98" s="85">
        <f t="shared" si="43"/>
        <v>6915.9874468178441</v>
      </c>
      <c r="AE98" s="85">
        <f t="shared" si="43"/>
        <v>7224.3552941070457</v>
      </c>
      <c r="AF98" s="85">
        <f t="shared" si="43"/>
        <v>7737.7686616777992</v>
      </c>
      <c r="AG98" s="85">
        <f t="shared" si="43"/>
        <v>8176.4536537683825</v>
      </c>
      <c r="AH98" s="85">
        <f t="shared" si="43"/>
        <v>8670.9510808871128</v>
      </c>
      <c r="AI98" s="85">
        <f t="shared" si="43"/>
        <v>9053.6464004785776</v>
      </c>
      <c r="AJ98" s="85">
        <f t="shared" si="43"/>
        <v>9474.6452731409572</v>
      </c>
      <c r="AK98" s="85">
        <f t="shared" si="43"/>
        <v>10244.189977332824</v>
      </c>
      <c r="AL98" s="85">
        <f t="shared" si="43"/>
        <v>10951.514546233726</v>
      </c>
    </row>
    <row r="99" spans="1:38" x14ac:dyDescent="0.35">
      <c r="D99" s="17" t="s">
        <v>478</v>
      </c>
      <c r="K99" s="59" t="str">
        <f t="shared" si="42"/>
        <v>MMJPY</v>
      </c>
      <c r="L99" s="60">
        <f t="shared" ref="L99" si="44" xml:space="preserve"> SUM(O99:AL99)</f>
        <v>10690.063614502369</v>
      </c>
      <c r="O99" s="73"/>
      <c r="P99" s="73"/>
      <c r="Q99" s="73"/>
      <c r="R99" s="73"/>
      <c r="S99" s="85">
        <f t="shared" ref="S99:AL99" si="45">S86+S90+S95</f>
        <v>801.12051404831334</v>
      </c>
      <c r="T99" s="85">
        <f t="shared" si="45"/>
        <v>1832.7816381521602</v>
      </c>
      <c r="U99" s="85">
        <f t="shared" si="45"/>
        <v>1304.942608953213</v>
      </c>
      <c r="V99" s="85">
        <f t="shared" si="45"/>
        <v>-972.72770632733364</v>
      </c>
      <c r="W99" s="85">
        <f t="shared" si="45"/>
        <v>198.68970102533456</v>
      </c>
      <c r="X99" s="85">
        <f t="shared" si="45"/>
        <v>528.17959121895785</v>
      </c>
      <c r="Y99" s="85">
        <f t="shared" si="45"/>
        <v>494.43074889246884</v>
      </c>
      <c r="Z99" s="85">
        <f t="shared" si="45"/>
        <v>645.96087222269409</v>
      </c>
      <c r="AA99" s="85">
        <f t="shared" si="45"/>
        <v>502.55376717044669</v>
      </c>
      <c r="AB99" s="85">
        <f t="shared" si="45"/>
        <v>399.08278234721945</v>
      </c>
      <c r="AC99" s="85">
        <f t="shared" si="45"/>
        <v>169.97292911436932</v>
      </c>
      <c r="AD99" s="85">
        <f t="shared" si="45"/>
        <v>308.36784728920145</v>
      </c>
      <c r="AE99" s="85">
        <f t="shared" si="45"/>
        <v>513.41336757075328</v>
      </c>
      <c r="AF99" s="85">
        <f t="shared" si="45"/>
        <v>438.68499209058371</v>
      </c>
      <c r="AG99" s="85">
        <f t="shared" si="45"/>
        <v>494.49742711873057</v>
      </c>
      <c r="AH99" s="85">
        <f t="shared" si="45"/>
        <v>382.69531959146457</v>
      </c>
      <c r="AI99" s="85">
        <f t="shared" si="45"/>
        <v>420.99887266237943</v>
      </c>
      <c r="AJ99" s="85">
        <f t="shared" si="45"/>
        <v>769.54470419186691</v>
      </c>
      <c r="AK99" s="85">
        <f t="shared" si="45"/>
        <v>707.3245689009018</v>
      </c>
      <c r="AL99" s="85">
        <f t="shared" si="45"/>
        <v>749.54906826864271</v>
      </c>
    </row>
    <row r="100" spans="1:38" x14ac:dyDescent="0.35">
      <c r="D100" s="8" t="s">
        <v>366</v>
      </c>
      <c r="E100" s="9"/>
      <c r="F100" s="9"/>
      <c r="G100" s="9"/>
      <c r="H100" s="9"/>
      <c r="I100" s="9"/>
      <c r="J100" s="9"/>
      <c r="K100" s="61" t="str">
        <f t="shared" si="42"/>
        <v>MMJPY</v>
      </c>
      <c r="L100" s="62"/>
      <c r="M100" s="9"/>
      <c r="N100" s="9"/>
      <c r="O100" s="98">
        <f>'Actual Data'!O$43</f>
        <v>456</v>
      </c>
      <c r="P100" s="98">
        <f>'Actual Data'!P$43</f>
        <v>696</v>
      </c>
      <c r="Q100" s="98">
        <f>'Actual Data'!Q$43</f>
        <v>893</v>
      </c>
      <c r="R100" s="98">
        <f>'Actual Data'!R$43</f>
        <v>1011</v>
      </c>
      <c r="S100" s="13">
        <f t="shared" ref="S100:AL100" si="46">SUM(S98:S99)</f>
        <v>1812.1205140483135</v>
      </c>
      <c r="T100" s="13">
        <f t="shared" si="46"/>
        <v>3644.9021522004737</v>
      </c>
      <c r="U100" s="13">
        <f t="shared" si="46"/>
        <v>4949.8447611536867</v>
      </c>
      <c r="V100" s="13">
        <f t="shared" si="46"/>
        <v>3977.1170548263531</v>
      </c>
      <c r="W100" s="13">
        <f t="shared" si="46"/>
        <v>4175.8067558516877</v>
      </c>
      <c r="X100" s="13">
        <f t="shared" si="46"/>
        <v>4703.9863470706459</v>
      </c>
      <c r="Y100" s="13">
        <f t="shared" si="46"/>
        <v>5198.4170959631147</v>
      </c>
      <c r="Z100" s="13">
        <f t="shared" si="46"/>
        <v>5844.3779681858086</v>
      </c>
      <c r="AA100" s="13">
        <f t="shared" si="46"/>
        <v>6346.9317353562556</v>
      </c>
      <c r="AB100" s="13">
        <f t="shared" si="46"/>
        <v>6746.0145177034747</v>
      </c>
      <c r="AC100" s="13">
        <f t="shared" si="46"/>
        <v>6915.9874468178441</v>
      </c>
      <c r="AD100" s="13">
        <f t="shared" si="46"/>
        <v>7224.3552941070457</v>
      </c>
      <c r="AE100" s="13">
        <f t="shared" si="46"/>
        <v>7737.7686616777992</v>
      </c>
      <c r="AF100" s="13">
        <f t="shared" si="46"/>
        <v>8176.4536537683825</v>
      </c>
      <c r="AG100" s="13">
        <f t="shared" si="46"/>
        <v>8670.9510808871128</v>
      </c>
      <c r="AH100" s="13">
        <f t="shared" si="46"/>
        <v>9053.6464004785776</v>
      </c>
      <c r="AI100" s="13">
        <f t="shared" si="46"/>
        <v>9474.6452731409572</v>
      </c>
      <c r="AJ100" s="13">
        <f t="shared" si="46"/>
        <v>10244.189977332824</v>
      </c>
      <c r="AK100" s="13">
        <f t="shared" si="46"/>
        <v>10951.514546233726</v>
      </c>
      <c r="AL100" s="13">
        <f t="shared" si="46"/>
        <v>11701.063614502369</v>
      </c>
    </row>
    <row r="103" spans="1:38" ht="20.25" thickBot="1" x14ac:dyDescent="0.4">
      <c r="A103" s="72" t="s">
        <v>233</v>
      </c>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row>
  </sheetData>
  <phoneticPr fontId="2"/>
  <conditionalFormatting sqref="O5:AL5">
    <cfRule type="expression" dxfId="295" priority="517">
      <formula>O5="Fcst"</formula>
    </cfRule>
    <cfRule type="expression" dxfId="294" priority="518">
      <formula>O5="Act"</formula>
    </cfRule>
  </conditionalFormatting>
  <conditionalFormatting sqref="J4">
    <cfRule type="expression" dxfId="293" priority="515">
      <formula>J4=TRUE</formula>
    </cfRule>
    <cfRule type="expression" dxfId="292" priority="516">
      <formula>J4=FALSE</formula>
    </cfRule>
  </conditionalFormatting>
  <conditionalFormatting sqref="J3">
    <cfRule type="expression" dxfId="291" priority="513">
      <formula>J3="OK"</formula>
    </cfRule>
    <cfRule type="expression" dxfId="290" priority="514">
      <formula>J3="ERROR"</formula>
    </cfRule>
  </conditionalFormatting>
  <conditionalFormatting sqref="O9:AL10">
    <cfRule type="cellIs" dxfId="289" priority="519" stopIfTrue="1" operator="equal">
      <formula>TRUE</formula>
    </cfRule>
    <cfRule type="cellIs" dxfId="288" priority="520" stopIfTrue="1" operator="equal">
      <formula>FALSE</formula>
    </cfRule>
  </conditionalFormatting>
  <conditionalFormatting sqref="AA5:AD5">
    <cfRule type="expression" dxfId="287" priority="105">
      <formula>AA5="Fcst"</formula>
    </cfRule>
    <cfRule type="expression" dxfId="286" priority="106">
      <formula>AA5="Act"</formula>
    </cfRule>
  </conditionalFormatting>
  <conditionalFormatting sqref="AA9:AD10">
    <cfRule type="cellIs" dxfId="285" priority="107" stopIfTrue="1" operator="equal">
      <formula>TRUE</formula>
    </cfRule>
    <cfRule type="cellIs" dxfId="284" priority="108" stopIfTrue="1" operator="equal">
      <formula>FALSE</formula>
    </cfRule>
  </conditionalFormatting>
  <conditionalFormatting sqref="O73:AL73">
    <cfRule type="expression" dxfId="283" priority="1">
      <formula>O73=TRUE</formula>
    </cfRule>
    <cfRule type="expression" dxfId="28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8745-E4E4-4A57-90A1-38B0336F7AF9}">
  <sheetPr codeName="Sheet13">
    <pageSetUpPr fitToPage="1"/>
  </sheetPr>
  <dimension ref="A1:CA422"/>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Forecast Logic</v>
      </c>
      <c r="J3" s="24" t="str">
        <f>Check.Master</f>
        <v>OK</v>
      </c>
    </row>
    <row r="4" spans="1:38" x14ac:dyDescent="0.35">
      <c r="D4" s="17" t="s">
        <v>41</v>
      </c>
      <c r="J4" s="17" t="b">
        <f>AND(J13:J14)</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319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199</v>
      </c>
    </row>
    <row r="19" spans="2:38" x14ac:dyDescent="0.35">
      <c r="D19" s="84" t="s">
        <v>241</v>
      </c>
    </row>
    <row r="20" spans="2:38" x14ac:dyDescent="0.35">
      <c r="D20" s="17" t="s">
        <v>199</v>
      </c>
      <c r="K20" s="59" t="str">
        <f>CurrencyUnit.In</f>
        <v>MMJPY</v>
      </c>
      <c r="L20" s="60">
        <f xml:space="preserve"> SUM(O20:AL20)</f>
        <v>18660.622581525258</v>
      </c>
      <c r="O20" s="85">
        <f>'Plan by Ship'!O$64</f>
        <v>2499</v>
      </c>
      <c r="P20" s="85">
        <f>'Plan by Ship'!P$64</f>
        <v>1090</v>
      </c>
      <c r="Q20" s="85">
        <f>'Plan by Ship'!Q$64</f>
        <v>1060</v>
      </c>
      <c r="R20" s="85">
        <f>'Plan by Ship'!R$64</f>
        <v>817</v>
      </c>
      <c r="S20" s="85">
        <f>'Plan by Ship'!S$64</f>
        <v>841.51</v>
      </c>
      <c r="T20" s="85">
        <f>'Plan by Ship'!T$64</f>
        <v>869.12997205479462</v>
      </c>
      <c r="U20" s="85">
        <f>'Plan by Ship'!U$64</f>
        <v>1042.3470000958905</v>
      </c>
      <c r="V20" s="85">
        <f>'Plan by Ship'!V$64</f>
        <v>1477.8557662631508</v>
      </c>
      <c r="W20" s="85">
        <f>'Plan by Ship'!W$64</f>
        <v>1693.6736896653974</v>
      </c>
      <c r="X20" s="85">
        <f>'Plan by Ship'!X$64</f>
        <v>1616.1307569155797</v>
      </c>
      <c r="Y20" s="85">
        <f>'Plan by Ship'!Y$64</f>
        <v>1660.0665520830933</v>
      </c>
      <c r="Z20" s="85">
        <f>'Plan by Ship'!Z$64</f>
        <v>1536.4538515037229</v>
      </c>
      <c r="AA20" s="85">
        <f>'Plan by Ship'!AA$64</f>
        <v>1003.2689307579406</v>
      </c>
      <c r="AB20" s="85">
        <f>'Plan by Ship'!AB$64</f>
        <v>574.0768937036114</v>
      </c>
      <c r="AC20" s="85">
        <f>'Plan by Ship'!AC$64</f>
        <v>589.68362892861398</v>
      </c>
      <c r="AD20" s="85">
        <f>'Plan by Ship'!AD$64</f>
        <v>290.42553955346148</v>
      </c>
      <c r="AE20" s="85">
        <f>'Plan by Ship'!AE$64</f>
        <v>0</v>
      </c>
      <c r="AF20" s="85">
        <f>'Plan by Ship'!AF$64</f>
        <v>0</v>
      </c>
      <c r="AG20" s="85">
        <f>'Plan by Ship'!AG$64</f>
        <v>0</v>
      </c>
      <c r="AH20" s="85">
        <f>'Plan by Ship'!AH$64</f>
        <v>0</v>
      </c>
      <c r="AI20" s="85">
        <f>'Plan by Ship'!AI$64</f>
        <v>0</v>
      </c>
      <c r="AJ20" s="85">
        <f>'Plan by Ship'!AJ$64</f>
        <v>0</v>
      </c>
      <c r="AK20" s="85">
        <f>'Plan by Ship'!AK$64</f>
        <v>0</v>
      </c>
      <c r="AL20" s="85">
        <f>'Plan by Ship'!AL$64</f>
        <v>0</v>
      </c>
    </row>
    <row r="22" spans="2:38" ht="19.5" x14ac:dyDescent="0.35">
      <c r="B22" s="51" t="s">
        <v>200</v>
      </c>
    </row>
    <row r="23" spans="2:38" x14ac:dyDescent="0.35">
      <c r="D23" s="84" t="s">
        <v>241</v>
      </c>
    </row>
    <row r="24" spans="2:38" x14ac:dyDescent="0.35">
      <c r="D24" s="17" t="s">
        <v>200</v>
      </c>
      <c r="K24" s="59" t="str">
        <f>CurrencyUnit.In</f>
        <v>MMJPY</v>
      </c>
      <c r="L24" s="60">
        <f xml:space="preserve"> SUM(O24:AL24)</f>
        <v>55908.759077630537</v>
      </c>
      <c r="O24" s="85">
        <f>'Plan by Ship'!O$128</f>
        <v>434</v>
      </c>
      <c r="P24" s="85">
        <f>'Plan by Ship'!P$128</f>
        <v>1402</v>
      </c>
      <c r="Q24" s="85">
        <f>'Plan by Ship'!Q$128</f>
        <v>1444</v>
      </c>
      <c r="R24" s="85">
        <f>'Plan by Ship'!R$128</f>
        <v>1605</v>
      </c>
      <c r="S24" s="85">
        <f>'Plan by Ship'!S$128</f>
        <v>2148.7750000000001</v>
      </c>
      <c r="T24" s="85">
        <f>'Plan by Ship'!T$128</f>
        <v>2176.2086753424655</v>
      </c>
      <c r="U24" s="85">
        <f>'Plan by Ship'!U$128</f>
        <v>2191.9653775000002</v>
      </c>
      <c r="V24" s="85">
        <f>'Plan by Ship'!V$128</f>
        <v>2213.8850312750001</v>
      </c>
      <c r="W24" s="85">
        <f>'Plan by Ship'!W$128</f>
        <v>1566.0865286651399</v>
      </c>
      <c r="X24" s="85">
        <f>'Plan by Ship'!X$128</f>
        <v>1674.8025186601924</v>
      </c>
      <c r="Y24" s="85">
        <f>'Plan by Ship'!Y$128</f>
        <v>1686.9288210493985</v>
      </c>
      <c r="Z24" s="85">
        <f>'Plan by Ship'!Z$128</f>
        <v>1821.6527578029063</v>
      </c>
      <c r="AA24" s="85">
        <f>'Plan by Ship'!AA$128</f>
        <v>2231.1836834892383</v>
      </c>
      <c r="AB24" s="85">
        <f>'Plan by Ship'!AB$128</f>
        <v>2567.6341539872938</v>
      </c>
      <c r="AC24" s="85">
        <f>'Plan by Ship'!AC$128</f>
        <v>2586.2249477251798</v>
      </c>
      <c r="AD24" s="85">
        <f>'Plan by Ship'!AD$128</f>
        <v>2827.4891571734101</v>
      </c>
      <c r="AE24" s="85">
        <f>'Plan by Ship'!AE$128</f>
        <v>3055.114394826986</v>
      </c>
      <c r="AF24" s="85">
        <f>'Plan by Ship'!AF$128</f>
        <v>3094.1194169636819</v>
      </c>
      <c r="AG24" s="85">
        <f>'Plan by Ship'!AG$128</f>
        <v>3116.5221941630089</v>
      </c>
      <c r="AH24" s="85">
        <f>'Plan by Ship'!AH$128</f>
        <v>3147.6874161046399</v>
      </c>
      <c r="AI24" s="85">
        <f>'Plan by Ship'!AI$128</f>
        <v>3179.1642902656854</v>
      </c>
      <c r="AJ24" s="85">
        <f>'Plan by Ship'!AJ$128</f>
        <v>3219.7530727112689</v>
      </c>
      <c r="AK24" s="85">
        <f>'Plan by Ship'!AK$128</f>
        <v>3243.0654925000254</v>
      </c>
      <c r="AL24" s="85">
        <f>'Plan by Ship'!AL$128</f>
        <v>3275.4961474250258</v>
      </c>
    </row>
    <row r="26" spans="2:38" ht="19.5" x14ac:dyDescent="0.35">
      <c r="B26" s="51" t="s">
        <v>261</v>
      </c>
    </row>
    <row r="27" spans="2:38" x14ac:dyDescent="0.35">
      <c r="D27" s="84" t="s">
        <v>241</v>
      </c>
    </row>
    <row r="28" spans="2:38" x14ac:dyDescent="0.35">
      <c r="D28" s="17" t="s">
        <v>261</v>
      </c>
      <c r="K28" s="59" t="str">
        <f>CurrencyUnit.In</f>
        <v>MMJPY</v>
      </c>
      <c r="L28" s="60">
        <f xml:space="preserve"> SUM(O28:AL28)</f>
        <v>7465.8490326101037</v>
      </c>
      <c r="O28" s="85">
        <f>'Plan by Ship'!O$162</f>
        <v>999</v>
      </c>
      <c r="P28" s="85">
        <f>'Plan by Ship'!P$162</f>
        <v>436</v>
      </c>
      <c r="Q28" s="85">
        <f>'Plan by Ship'!Q$162</f>
        <v>426</v>
      </c>
      <c r="R28" s="85">
        <f>'Plan by Ship'!R$162</f>
        <v>327</v>
      </c>
      <c r="S28" s="85">
        <f>'Plan by Ship'!S$162</f>
        <v>336.60400000000004</v>
      </c>
      <c r="T28" s="85">
        <f>'Plan by Ship'!T$162</f>
        <v>347.65198882191788</v>
      </c>
      <c r="U28" s="85">
        <f>'Plan by Ship'!U$162</f>
        <v>416.93880003835625</v>
      </c>
      <c r="V28" s="85">
        <f>'Plan by Ship'!V$162</f>
        <v>591.14230650526042</v>
      </c>
      <c r="W28" s="85">
        <f>'Plan by Ship'!W$162</f>
        <v>677.46947586615897</v>
      </c>
      <c r="X28" s="85">
        <f>'Plan by Ship'!X$162</f>
        <v>646.45230276623181</v>
      </c>
      <c r="Y28" s="85">
        <f>'Plan by Ship'!Y$162</f>
        <v>664.0266208332373</v>
      </c>
      <c r="Z28" s="85">
        <f>'Plan by Ship'!Z$162</f>
        <v>614.58154060148922</v>
      </c>
      <c r="AA28" s="85">
        <f>'Plan by Ship'!AA$162</f>
        <v>401.30757230317624</v>
      </c>
      <c r="AB28" s="85">
        <f>'Plan by Ship'!AB$162</f>
        <v>229.63075748144456</v>
      </c>
      <c r="AC28" s="85">
        <f>'Plan by Ship'!AC$162</f>
        <v>235.87345157144563</v>
      </c>
      <c r="AD28" s="85">
        <f>'Plan by Ship'!AD$162</f>
        <v>116.17021582138462</v>
      </c>
      <c r="AE28" s="85">
        <f>'Plan by Ship'!AE$162</f>
        <v>0</v>
      </c>
      <c r="AF28" s="85">
        <f>'Plan by Ship'!AF$162</f>
        <v>0</v>
      </c>
      <c r="AG28" s="85">
        <f>'Plan by Ship'!AG$162</f>
        <v>0</v>
      </c>
      <c r="AH28" s="85">
        <f>'Plan by Ship'!AH$162</f>
        <v>0</v>
      </c>
      <c r="AI28" s="85">
        <f>'Plan by Ship'!AI$162</f>
        <v>0</v>
      </c>
      <c r="AJ28" s="85">
        <f>'Plan by Ship'!AJ$162</f>
        <v>0</v>
      </c>
      <c r="AK28" s="85">
        <f>'Plan by Ship'!AK$162</f>
        <v>0</v>
      </c>
      <c r="AL28" s="85">
        <f>'Plan by Ship'!AL$162</f>
        <v>0</v>
      </c>
    </row>
    <row r="30" spans="2:38" ht="19.5" x14ac:dyDescent="0.35">
      <c r="B30" s="51" t="s">
        <v>203</v>
      </c>
    </row>
    <row r="31" spans="2:38" x14ac:dyDescent="0.35">
      <c r="D31" s="17" t="s">
        <v>264</v>
      </c>
      <c r="K31" s="59" t="str">
        <f>CurrencyUnit.In</f>
        <v>MMJPY</v>
      </c>
      <c r="M31" s="80">
        <v>20</v>
      </c>
    </row>
    <row r="32" spans="2:38" x14ac:dyDescent="0.35">
      <c r="D32" s="17" t="s">
        <v>203</v>
      </c>
      <c r="K32" s="59" t="str">
        <f>CurrencyUnit.In</f>
        <v>MMJPY</v>
      </c>
      <c r="L32" s="60">
        <f xml:space="preserve"> SUM(O32:AL32)</f>
        <v>476</v>
      </c>
      <c r="O32" s="86">
        <f>0-'Actual Data'!O23</f>
        <v>18</v>
      </c>
      <c r="P32" s="86">
        <f>0-'Actual Data'!P23</f>
        <v>19</v>
      </c>
      <c r="Q32" s="86">
        <f>0-'Actual Data'!Q23</f>
        <v>19</v>
      </c>
      <c r="R32" s="86">
        <f>0-'Actual Data'!R23</f>
        <v>20</v>
      </c>
      <c r="S32" s="85">
        <f t="shared" ref="S32:AL32" si="7">$M31</f>
        <v>20</v>
      </c>
      <c r="T32" s="85">
        <f t="shared" si="7"/>
        <v>20</v>
      </c>
      <c r="U32" s="85">
        <f t="shared" si="7"/>
        <v>20</v>
      </c>
      <c r="V32" s="85">
        <f t="shared" si="7"/>
        <v>20</v>
      </c>
      <c r="W32" s="85">
        <f t="shared" si="7"/>
        <v>20</v>
      </c>
      <c r="X32" s="85">
        <f t="shared" si="7"/>
        <v>20</v>
      </c>
      <c r="Y32" s="85">
        <f t="shared" si="7"/>
        <v>20</v>
      </c>
      <c r="Z32" s="85">
        <f t="shared" si="7"/>
        <v>20</v>
      </c>
      <c r="AA32" s="85">
        <f t="shared" si="7"/>
        <v>20</v>
      </c>
      <c r="AB32" s="85">
        <f t="shared" si="7"/>
        <v>20</v>
      </c>
      <c r="AC32" s="85">
        <f t="shared" si="7"/>
        <v>20</v>
      </c>
      <c r="AD32" s="85">
        <f t="shared" si="7"/>
        <v>20</v>
      </c>
      <c r="AE32" s="85">
        <f t="shared" si="7"/>
        <v>20</v>
      </c>
      <c r="AF32" s="85">
        <f t="shared" si="7"/>
        <v>20</v>
      </c>
      <c r="AG32" s="85">
        <f t="shared" si="7"/>
        <v>20</v>
      </c>
      <c r="AH32" s="85">
        <f t="shared" si="7"/>
        <v>20</v>
      </c>
      <c r="AI32" s="85">
        <f t="shared" si="7"/>
        <v>20</v>
      </c>
      <c r="AJ32" s="85">
        <f t="shared" si="7"/>
        <v>20</v>
      </c>
      <c r="AK32" s="85">
        <f t="shared" si="7"/>
        <v>20</v>
      </c>
      <c r="AL32" s="85">
        <f t="shared" si="7"/>
        <v>20</v>
      </c>
    </row>
    <row r="34" spans="2:38" ht="19.5" x14ac:dyDescent="0.35">
      <c r="B34" s="51" t="s">
        <v>210</v>
      </c>
    </row>
    <row r="35" spans="2:38" x14ac:dyDescent="0.35">
      <c r="C35" s="16" t="s">
        <v>267</v>
      </c>
    </row>
    <row r="36" spans="2:38" x14ac:dyDescent="0.35">
      <c r="D36" s="17" t="s">
        <v>268</v>
      </c>
      <c r="K36" s="59" t="str">
        <f>CurrencyUnit.In</f>
        <v>MMJPY</v>
      </c>
      <c r="M36" s="80">
        <v>400</v>
      </c>
    </row>
    <row r="37" spans="2:38" x14ac:dyDescent="0.35">
      <c r="D37" s="17" t="s">
        <v>269</v>
      </c>
      <c r="K37" s="59" t="s">
        <v>61</v>
      </c>
      <c r="M37" s="94">
        <v>10</v>
      </c>
    </row>
    <row r="38" spans="2:38" x14ac:dyDescent="0.35">
      <c r="D38" s="8" t="s">
        <v>267</v>
      </c>
      <c r="E38" s="9"/>
      <c r="F38" s="9"/>
      <c r="G38" s="9"/>
      <c r="H38" s="9"/>
      <c r="I38" s="9"/>
      <c r="J38" s="9"/>
      <c r="K38" s="61" t="str">
        <f>CurrencyUnit.In</f>
        <v>MMJPY</v>
      </c>
      <c r="L38" s="62"/>
      <c r="M38" s="95">
        <f>M36/M37</f>
        <v>40</v>
      </c>
    </row>
    <row r="40" spans="2:38" x14ac:dyDescent="0.35">
      <c r="C40" s="16" t="s">
        <v>210</v>
      </c>
    </row>
    <row r="41" spans="2:38" x14ac:dyDescent="0.35">
      <c r="D41" s="17" t="s">
        <v>265</v>
      </c>
      <c r="K41" s="59" t="s">
        <v>61</v>
      </c>
      <c r="L41" s="60">
        <f xml:space="preserve"> SUM(O41:AL41)</f>
        <v>256.96986301369861</v>
      </c>
      <c r="O41" s="97">
        <f>'Plan by Ship'!O$178</f>
        <v>8.9726027397260282</v>
      </c>
      <c r="P41" s="97">
        <f>'Plan by Ship'!P$178</f>
        <v>10</v>
      </c>
      <c r="Q41" s="97">
        <f>'Plan by Ship'!Q$178</f>
        <v>10</v>
      </c>
      <c r="R41" s="97">
        <f>'Plan by Ship'!R$178</f>
        <v>10</v>
      </c>
      <c r="S41" s="97">
        <f>'Plan by Ship'!S$178</f>
        <v>10</v>
      </c>
      <c r="T41" s="97">
        <f>'Plan by Ship'!T$178</f>
        <v>10</v>
      </c>
      <c r="U41" s="97">
        <f>'Plan by Ship'!U$178</f>
        <v>10.498630136986302</v>
      </c>
      <c r="V41" s="97">
        <f>'Plan by Ship'!V$178</f>
        <v>11.498630136986302</v>
      </c>
      <c r="W41" s="97">
        <f>'Plan by Ship'!W$178</f>
        <v>11</v>
      </c>
      <c r="X41" s="97">
        <f>'Plan by Ship'!X$178</f>
        <v>11</v>
      </c>
      <c r="Y41" s="97">
        <f>'Plan by Ship'!Y$178</f>
        <v>11</v>
      </c>
      <c r="Z41" s="97">
        <f>'Plan by Ship'!Z$178</f>
        <v>11</v>
      </c>
      <c r="AA41" s="97">
        <f>'Plan by Ship'!AA$178</f>
        <v>11</v>
      </c>
      <c r="AB41" s="97">
        <f>'Plan by Ship'!AB$178</f>
        <v>11</v>
      </c>
      <c r="AC41" s="97">
        <f>'Plan by Ship'!AC$178</f>
        <v>11</v>
      </c>
      <c r="AD41" s="97">
        <f>'Plan by Ship'!AD$178</f>
        <v>11</v>
      </c>
      <c r="AE41" s="97">
        <f>'Plan by Ship'!AE$178</f>
        <v>11</v>
      </c>
      <c r="AF41" s="97">
        <f>'Plan by Ship'!AF$178</f>
        <v>11</v>
      </c>
      <c r="AG41" s="97">
        <f>'Plan by Ship'!AG$178</f>
        <v>11</v>
      </c>
      <c r="AH41" s="97">
        <f>'Plan by Ship'!AH$178</f>
        <v>11</v>
      </c>
      <c r="AI41" s="97">
        <f>'Plan by Ship'!AI$178</f>
        <v>11</v>
      </c>
      <c r="AJ41" s="97">
        <f>'Plan by Ship'!AJ$178</f>
        <v>11</v>
      </c>
      <c r="AK41" s="97">
        <f>'Plan by Ship'!AK$178</f>
        <v>11</v>
      </c>
      <c r="AL41" s="97">
        <f>'Plan by Ship'!AL$178</f>
        <v>11</v>
      </c>
    </row>
    <row r="42" spans="2:38" x14ac:dyDescent="0.35">
      <c r="D42" s="17" t="s">
        <v>267</v>
      </c>
      <c r="K42" s="59" t="str">
        <f>CurrencyUnit.In</f>
        <v>MMJPY</v>
      </c>
      <c r="M42" s="85">
        <f>M38</f>
        <v>40</v>
      </c>
    </row>
    <row r="43" spans="2:38" x14ac:dyDescent="0.35">
      <c r="D43" s="8" t="s">
        <v>210</v>
      </c>
      <c r="E43" s="9"/>
      <c r="F43" s="9"/>
      <c r="G43" s="9"/>
      <c r="H43" s="9"/>
      <c r="I43" s="9"/>
      <c r="J43" s="9"/>
      <c r="K43" s="61" t="str">
        <f>CurrencyUnit.In</f>
        <v>MMJPY</v>
      </c>
      <c r="L43" s="62">
        <f xml:space="preserve"> SUM(O43:AL43)</f>
        <v>10287.890410958904</v>
      </c>
      <c r="M43" s="9"/>
      <c r="N43" s="9"/>
      <c r="O43" s="98">
        <f>0-'Actual Data'!O24</f>
        <v>382</v>
      </c>
      <c r="P43" s="98">
        <f>0-'Actual Data'!P24</f>
        <v>395</v>
      </c>
      <c r="Q43" s="98">
        <f>0-'Actual Data'!Q24</f>
        <v>405</v>
      </c>
      <c r="R43" s="98">
        <f>0-'Actual Data'!R24</f>
        <v>386</v>
      </c>
      <c r="S43" s="13">
        <f t="shared" ref="S43:AL43" si="8">S41*$M42</f>
        <v>400</v>
      </c>
      <c r="T43" s="13">
        <f t="shared" si="8"/>
        <v>400</v>
      </c>
      <c r="U43" s="13">
        <f t="shared" si="8"/>
        <v>419.94520547945206</v>
      </c>
      <c r="V43" s="13">
        <f t="shared" si="8"/>
        <v>459.94520547945206</v>
      </c>
      <c r="W43" s="13">
        <f t="shared" si="8"/>
        <v>440</v>
      </c>
      <c r="X43" s="13">
        <f t="shared" si="8"/>
        <v>440</v>
      </c>
      <c r="Y43" s="13">
        <f t="shared" si="8"/>
        <v>440</v>
      </c>
      <c r="Z43" s="13">
        <f t="shared" si="8"/>
        <v>440</v>
      </c>
      <c r="AA43" s="13">
        <f t="shared" si="8"/>
        <v>440</v>
      </c>
      <c r="AB43" s="13">
        <f t="shared" si="8"/>
        <v>440</v>
      </c>
      <c r="AC43" s="13">
        <f t="shared" si="8"/>
        <v>440</v>
      </c>
      <c r="AD43" s="13">
        <f t="shared" si="8"/>
        <v>440</v>
      </c>
      <c r="AE43" s="13">
        <f t="shared" si="8"/>
        <v>440</v>
      </c>
      <c r="AF43" s="13">
        <f t="shared" si="8"/>
        <v>440</v>
      </c>
      <c r="AG43" s="13">
        <f t="shared" si="8"/>
        <v>440</v>
      </c>
      <c r="AH43" s="13">
        <f t="shared" si="8"/>
        <v>440</v>
      </c>
      <c r="AI43" s="13">
        <f t="shared" si="8"/>
        <v>440</v>
      </c>
      <c r="AJ43" s="13">
        <f t="shared" si="8"/>
        <v>440</v>
      </c>
      <c r="AK43" s="13">
        <f t="shared" si="8"/>
        <v>440</v>
      </c>
      <c r="AL43" s="13">
        <f t="shared" si="8"/>
        <v>440</v>
      </c>
    </row>
    <row r="45" spans="2:38" ht="19.5" x14ac:dyDescent="0.35">
      <c r="B45" s="51" t="s">
        <v>204</v>
      </c>
    </row>
    <row r="46" spans="2:38" x14ac:dyDescent="0.35">
      <c r="D46" s="84" t="s">
        <v>241</v>
      </c>
    </row>
    <row r="47" spans="2:38" x14ac:dyDescent="0.35">
      <c r="D47" s="17" t="s">
        <v>204</v>
      </c>
      <c r="K47" s="59" t="str">
        <f>CurrencyUnit.In</f>
        <v>MMJPY</v>
      </c>
      <c r="L47" s="60">
        <f xml:space="preserve"> SUM(O47:AL47)</f>
        <v>10901.033333333333</v>
      </c>
      <c r="O47" s="85">
        <f>'Plan by Ship'!O$270</f>
        <v>206</v>
      </c>
      <c r="P47" s="85">
        <f>'Plan by Ship'!P$270</f>
        <v>396</v>
      </c>
      <c r="Q47" s="85">
        <f>'Plan by Ship'!Q$270</f>
        <v>374</v>
      </c>
      <c r="R47" s="85">
        <f>'Plan by Ship'!R$270</f>
        <v>310</v>
      </c>
      <c r="S47" s="85">
        <f>'Plan by Ship'!S$270</f>
        <v>413</v>
      </c>
      <c r="T47" s="85">
        <f>'Plan by Ship'!T$270</f>
        <v>310.39999999999998</v>
      </c>
      <c r="U47" s="85">
        <f>'Plan by Ship'!U$270</f>
        <v>364.29999999999995</v>
      </c>
      <c r="V47" s="85">
        <f>'Plan by Ship'!V$270</f>
        <v>359.69999999999993</v>
      </c>
      <c r="W47" s="85">
        <f>'Plan by Ship'!W$270</f>
        <v>314.06666666666666</v>
      </c>
      <c r="X47" s="85">
        <f>'Plan by Ship'!X$270</f>
        <v>546.66666666666674</v>
      </c>
      <c r="Y47" s="85">
        <f>'Plan by Ship'!Y$270</f>
        <v>534.06666666666661</v>
      </c>
      <c r="Z47" s="85">
        <f>'Plan by Ship'!Z$270</f>
        <v>367.96666666666664</v>
      </c>
      <c r="AA47" s="85">
        <f>'Plan by Ship'!AA$270</f>
        <v>350</v>
      </c>
      <c r="AB47" s="85">
        <f>'Plan by Ship'!AB$270</f>
        <v>350</v>
      </c>
      <c r="AC47" s="85">
        <f>'Plan by Ship'!AC$270</f>
        <v>582.6</v>
      </c>
      <c r="AD47" s="85">
        <f>'Plan by Ship'!AD$270</f>
        <v>638.4</v>
      </c>
      <c r="AE47" s="85">
        <f>'Plan by Ship'!AE$270</f>
        <v>418.4</v>
      </c>
      <c r="AF47" s="85">
        <f>'Plan by Ship'!AF$270</f>
        <v>418.4</v>
      </c>
      <c r="AG47" s="85">
        <f>'Plan by Ship'!AG$270</f>
        <v>418.4</v>
      </c>
      <c r="AH47" s="85">
        <f>'Plan by Ship'!AH$270</f>
        <v>548.4</v>
      </c>
      <c r="AI47" s="85">
        <f>'Plan by Ship'!AI$270</f>
        <v>725.06666666666661</v>
      </c>
      <c r="AJ47" s="85">
        <f>'Plan by Ship'!AJ$270</f>
        <v>651.73333333333335</v>
      </c>
      <c r="AK47" s="85">
        <f>'Plan by Ship'!AK$270</f>
        <v>651.73333333333335</v>
      </c>
      <c r="AL47" s="85">
        <f>'Plan by Ship'!AL$270</f>
        <v>651.73333333333335</v>
      </c>
    </row>
    <row r="49" spans="2:38" ht="19.5" x14ac:dyDescent="0.35">
      <c r="B49" s="51" t="s">
        <v>205</v>
      </c>
    </row>
    <row r="50" spans="2:38" x14ac:dyDescent="0.35">
      <c r="D50" s="84" t="s">
        <v>241</v>
      </c>
    </row>
    <row r="51" spans="2:38" x14ac:dyDescent="0.35">
      <c r="D51" s="17" t="s">
        <v>205</v>
      </c>
      <c r="K51" s="59" t="str">
        <f>CurrencyUnit.In</f>
        <v>MMJPY</v>
      </c>
      <c r="L51" s="60">
        <f xml:space="preserve"> SUM(O51:AL51)</f>
        <v>5770.1611111111097</v>
      </c>
      <c r="O51" s="85">
        <f>'Plan by Ship'!O$343</f>
        <v>354.89444444444445</v>
      </c>
      <c r="P51" s="85">
        <f>'Plan by Ship'!P$343</f>
        <v>342.46111111111105</v>
      </c>
      <c r="Q51" s="85">
        <f>'Plan by Ship'!Q$343</f>
        <v>166.39999999999998</v>
      </c>
      <c r="R51" s="85">
        <f>'Plan by Ship'!R$343</f>
        <v>159.1</v>
      </c>
      <c r="S51" s="85">
        <f>'Plan by Ship'!S$343</f>
        <v>137.19999999999999</v>
      </c>
      <c r="T51" s="85">
        <f>'Plan by Ship'!T$343</f>
        <v>137.19999999999999</v>
      </c>
      <c r="U51" s="85">
        <f>'Plan by Ship'!U$343</f>
        <v>267.2</v>
      </c>
      <c r="V51" s="85">
        <f>'Plan by Ship'!V$343</f>
        <v>617.20000000000005</v>
      </c>
      <c r="W51" s="85">
        <f>'Plan by Ship'!W$343</f>
        <v>826.82777777777778</v>
      </c>
      <c r="X51" s="85">
        <f>'Plan by Ship'!X$343</f>
        <v>804.33333333333326</v>
      </c>
      <c r="Y51" s="85">
        <f>'Plan by Ship'!Y$343</f>
        <v>804.33333333333326</v>
      </c>
      <c r="Z51" s="85">
        <f>'Plan by Ship'!Z$343</f>
        <v>674.33333333333326</v>
      </c>
      <c r="AA51" s="85">
        <f>'Plan by Ship'!AA$343</f>
        <v>309.36111111111109</v>
      </c>
      <c r="AB51" s="85">
        <f>'Plan by Ship'!AB$343</f>
        <v>68.400000000000006</v>
      </c>
      <c r="AC51" s="85">
        <f>'Plan by Ship'!AC$343</f>
        <v>68.400000000000006</v>
      </c>
      <c r="AD51" s="85">
        <f>'Plan by Ship'!AD$343</f>
        <v>32.516666666666666</v>
      </c>
      <c r="AE51" s="85">
        <f>'Plan by Ship'!AE$343</f>
        <v>0</v>
      </c>
      <c r="AF51" s="85">
        <f>'Plan by Ship'!AF$343</f>
        <v>0</v>
      </c>
      <c r="AG51" s="85">
        <f>'Plan by Ship'!AG$343</f>
        <v>0</v>
      </c>
      <c r="AH51" s="85">
        <f>'Plan by Ship'!AH$343</f>
        <v>0</v>
      </c>
      <c r="AI51" s="85">
        <f>'Plan by Ship'!AI$343</f>
        <v>0</v>
      </c>
      <c r="AJ51" s="85">
        <f>'Plan by Ship'!AJ$343</f>
        <v>0</v>
      </c>
      <c r="AK51" s="85">
        <f>'Plan by Ship'!AK$343</f>
        <v>0</v>
      </c>
      <c r="AL51" s="85">
        <f>'Plan by Ship'!AL$343</f>
        <v>0</v>
      </c>
    </row>
    <row r="53" spans="2:38" ht="19.5" x14ac:dyDescent="0.35">
      <c r="B53" s="51" t="s">
        <v>206</v>
      </c>
    </row>
    <row r="54" spans="2:38" x14ac:dyDescent="0.35">
      <c r="D54" s="84" t="s">
        <v>241</v>
      </c>
    </row>
    <row r="55" spans="2:38" x14ac:dyDescent="0.35">
      <c r="D55" s="17" t="s">
        <v>206</v>
      </c>
      <c r="K55" s="59" t="str">
        <f>CurrencyUnit.In</f>
        <v>MMJPY</v>
      </c>
      <c r="L55" s="60">
        <f xml:space="preserve"> SUM(O55:AL55)</f>
        <v>249.36353999999994</v>
      </c>
      <c r="O55" s="85">
        <f>'Plan by Ship'!O$397</f>
        <v>21</v>
      </c>
      <c r="P55" s="85">
        <f>'Plan by Ship'!P$397</f>
        <v>18</v>
      </c>
      <c r="Q55" s="85">
        <f>'Plan by Ship'!Q$397</f>
        <v>16</v>
      </c>
      <c r="R55" s="85">
        <f>'Plan by Ship'!R$397</f>
        <v>14</v>
      </c>
      <c r="S55" s="85">
        <f>'Plan by Ship'!S$397</f>
        <v>8.7311388888888875</v>
      </c>
      <c r="T55" s="85">
        <f>'Plan by Ship'!T$397</f>
        <v>7.7707388888888875</v>
      </c>
      <c r="U55" s="85">
        <f>'Plan by Ship'!U$397</f>
        <v>22.274474444444444</v>
      </c>
      <c r="V55" s="85">
        <f>'Plan by Ship'!V$397</f>
        <v>41.215914444444444</v>
      </c>
      <c r="W55" s="85">
        <f>'Plan by Ship'!W$397</f>
        <v>35.167354444444442</v>
      </c>
      <c r="X55" s="85">
        <f>'Plan by Ship'!X$397</f>
        <v>27.064442222222219</v>
      </c>
      <c r="Y55" s="85">
        <f>'Plan by Ship'!Y$397</f>
        <v>19.181975555555553</v>
      </c>
      <c r="Z55" s="85">
        <f>'Plan by Ship'!Z$397</f>
        <v>11.299508888888887</v>
      </c>
      <c r="AA55" s="85">
        <f>'Plan by Ship'!AA$397</f>
        <v>4.6910422222222223</v>
      </c>
      <c r="AB55" s="85">
        <f>'Plan by Ship'!AB$397</f>
        <v>1.6593033333333334</v>
      </c>
      <c r="AC55" s="85">
        <f>'Plan by Ship'!AC$397</f>
        <v>0.98898333333333344</v>
      </c>
      <c r="AD55" s="85">
        <f>'Plan by Ship'!AD$397</f>
        <v>0.3186633333333333</v>
      </c>
      <c r="AE55" s="85">
        <f>'Plan by Ship'!AE$397</f>
        <v>0</v>
      </c>
      <c r="AF55" s="85">
        <f>'Plan by Ship'!AF$397</f>
        <v>0</v>
      </c>
      <c r="AG55" s="85">
        <f>'Plan by Ship'!AG$397</f>
        <v>0</v>
      </c>
      <c r="AH55" s="85">
        <f>'Plan by Ship'!AH$397</f>
        <v>0</v>
      </c>
      <c r="AI55" s="85">
        <f>'Plan by Ship'!AI$397</f>
        <v>0</v>
      </c>
      <c r="AJ55" s="85">
        <f>'Plan by Ship'!AJ$397</f>
        <v>0</v>
      </c>
      <c r="AK55" s="85">
        <f>'Plan by Ship'!AK$397</f>
        <v>0</v>
      </c>
      <c r="AL55" s="85">
        <f>'Plan by Ship'!AL$397</f>
        <v>0</v>
      </c>
    </row>
    <row r="57" spans="2:38" ht="19.5" x14ac:dyDescent="0.35">
      <c r="B57" s="51" t="s">
        <v>207</v>
      </c>
    </row>
    <row r="58" spans="2:38" x14ac:dyDescent="0.35">
      <c r="C58" s="16" t="s">
        <v>270</v>
      </c>
    </row>
    <row r="59" spans="2:38" x14ac:dyDescent="0.35">
      <c r="D59" s="17" t="s">
        <v>298</v>
      </c>
      <c r="K59" s="59" t="str">
        <f>CurrencyUnit.In</f>
        <v>MMJPY</v>
      </c>
      <c r="M59" s="80">
        <v>10</v>
      </c>
    </row>
    <row r="60" spans="2:38" x14ac:dyDescent="0.35">
      <c r="D60" s="17" t="s">
        <v>299</v>
      </c>
      <c r="K60" s="59" t="s">
        <v>61</v>
      </c>
      <c r="L60" s="60">
        <f xml:space="preserve"> SUM(O60:AL60)</f>
        <v>78.066891234373827</v>
      </c>
      <c r="O60" s="97">
        <f>'Plan by Ship'!O$168</f>
        <v>7.8876712328767127</v>
      </c>
      <c r="P60" s="97">
        <f>'Plan by Ship'!P$168</f>
        <v>7.584699453551913</v>
      </c>
      <c r="Q60" s="97">
        <f>'Plan by Ship'!Q$168</f>
        <v>6</v>
      </c>
      <c r="R60" s="97">
        <f>'Plan by Ship'!R$168</f>
        <v>5.7534246575342465</v>
      </c>
      <c r="S60" s="97">
        <f>'Plan by Ship'!S$168</f>
        <v>5</v>
      </c>
      <c r="T60" s="97">
        <f>'Plan by Ship'!T$168</f>
        <v>5</v>
      </c>
      <c r="U60" s="97">
        <f>'Plan by Ship'!U$168</f>
        <v>5.4986301369863018</v>
      </c>
      <c r="V60" s="97">
        <f>'Plan by Ship'!V$168</f>
        <v>6.4986301369863018</v>
      </c>
      <c r="W60" s="97">
        <f>'Plan by Ship'!W$168</f>
        <v>6.3342465753424655</v>
      </c>
      <c r="X60" s="97">
        <f>'Plan by Ship'!X$168</f>
        <v>5</v>
      </c>
      <c r="Y60" s="97">
        <f>'Plan by Ship'!Y$168</f>
        <v>5</v>
      </c>
      <c r="Z60" s="97">
        <f>'Plan by Ship'!Z$168</f>
        <v>4.5013698630136982</v>
      </c>
      <c r="AA60" s="97">
        <f>'Plan by Ship'!AA$168</f>
        <v>3.0876712328767124</v>
      </c>
      <c r="AB60" s="97">
        <f>'Plan by Ship'!AB$168</f>
        <v>2</v>
      </c>
      <c r="AC60" s="97">
        <f>'Plan by Ship'!AC$168</f>
        <v>2</v>
      </c>
      <c r="AD60" s="97">
        <f>'Plan by Ship'!AD$168</f>
        <v>0.92054794520547945</v>
      </c>
      <c r="AE60" s="97">
        <f>'Plan by Ship'!AE$168</f>
        <v>0</v>
      </c>
      <c r="AF60" s="97">
        <f>'Plan by Ship'!AF$168</f>
        <v>0</v>
      </c>
      <c r="AG60" s="97">
        <f>'Plan by Ship'!AG$168</f>
        <v>0</v>
      </c>
      <c r="AH60" s="97">
        <f>'Plan by Ship'!AH$168</f>
        <v>0</v>
      </c>
      <c r="AI60" s="97">
        <f>'Plan by Ship'!AI$168</f>
        <v>0</v>
      </c>
      <c r="AJ60" s="97">
        <f>'Plan by Ship'!AJ$168</f>
        <v>0</v>
      </c>
      <c r="AK60" s="97">
        <f>'Plan by Ship'!AK$168</f>
        <v>0</v>
      </c>
      <c r="AL60" s="97">
        <f>'Plan by Ship'!AL$168</f>
        <v>0</v>
      </c>
    </row>
    <row r="61" spans="2:38" x14ac:dyDescent="0.35">
      <c r="D61" s="8" t="s">
        <v>270</v>
      </c>
      <c r="E61" s="9"/>
      <c r="F61" s="9"/>
      <c r="G61" s="9"/>
      <c r="H61" s="9"/>
      <c r="I61" s="9"/>
      <c r="J61" s="9"/>
      <c r="K61" s="61" t="str">
        <f>CurrencyUnit.In</f>
        <v>MMJPY</v>
      </c>
      <c r="L61" s="62">
        <f xml:space="preserve"> SUM(O61:AL61)</f>
        <v>780.66891234373827</v>
      </c>
      <c r="M61" s="9"/>
      <c r="N61" s="9"/>
      <c r="O61" s="13">
        <f t="shared" ref="O61:AL61" si="9">$M59*O60</f>
        <v>78.876712328767127</v>
      </c>
      <c r="P61" s="13">
        <f t="shared" si="9"/>
        <v>75.84699453551913</v>
      </c>
      <c r="Q61" s="13">
        <f t="shared" si="9"/>
        <v>60</v>
      </c>
      <c r="R61" s="13">
        <f t="shared" si="9"/>
        <v>57.534246575342465</v>
      </c>
      <c r="S61" s="13">
        <f t="shared" si="9"/>
        <v>50</v>
      </c>
      <c r="T61" s="13">
        <f t="shared" si="9"/>
        <v>50</v>
      </c>
      <c r="U61" s="13">
        <f t="shared" si="9"/>
        <v>54.986301369863014</v>
      </c>
      <c r="V61" s="13">
        <f t="shared" si="9"/>
        <v>64.986301369863014</v>
      </c>
      <c r="W61" s="13">
        <f t="shared" si="9"/>
        <v>63.342465753424655</v>
      </c>
      <c r="X61" s="13">
        <f t="shared" si="9"/>
        <v>50</v>
      </c>
      <c r="Y61" s="13">
        <f t="shared" si="9"/>
        <v>50</v>
      </c>
      <c r="Z61" s="13">
        <f t="shared" si="9"/>
        <v>45.013698630136986</v>
      </c>
      <c r="AA61" s="13">
        <f t="shared" si="9"/>
        <v>30.876712328767123</v>
      </c>
      <c r="AB61" s="13">
        <f t="shared" si="9"/>
        <v>20</v>
      </c>
      <c r="AC61" s="13">
        <f t="shared" si="9"/>
        <v>20</v>
      </c>
      <c r="AD61" s="13">
        <f t="shared" si="9"/>
        <v>9.205479452054794</v>
      </c>
      <c r="AE61" s="13">
        <f t="shared" si="9"/>
        <v>0</v>
      </c>
      <c r="AF61" s="13">
        <f t="shared" si="9"/>
        <v>0</v>
      </c>
      <c r="AG61" s="13">
        <f t="shared" si="9"/>
        <v>0</v>
      </c>
      <c r="AH61" s="13">
        <f t="shared" si="9"/>
        <v>0</v>
      </c>
      <c r="AI61" s="13">
        <f t="shared" si="9"/>
        <v>0</v>
      </c>
      <c r="AJ61" s="13">
        <f t="shared" si="9"/>
        <v>0</v>
      </c>
      <c r="AK61" s="13">
        <f t="shared" si="9"/>
        <v>0</v>
      </c>
      <c r="AL61" s="13">
        <f t="shared" si="9"/>
        <v>0</v>
      </c>
    </row>
    <row r="63" spans="2:38" x14ac:dyDescent="0.35">
      <c r="C63" s="16" t="s">
        <v>274</v>
      </c>
    </row>
    <row r="64" spans="2:38" x14ac:dyDescent="0.35">
      <c r="D64" s="17" t="s">
        <v>300</v>
      </c>
      <c r="K64" s="59" t="str">
        <f>CurrencyUnit.In</f>
        <v>MMJPY</v>
      </c>
      <c r="M64" s="80">
        <v>20</v>
      </c>
    </row>
    <row r="65" spans="2:38" x14ac:dyDescent="0.35">
      <c r="D65" s="17" t="s">
        <v>301</v>
      </c>
      <c r="K65" s="59" t="s">
        <v>61</v>
      </c>
      <c r="L65" s="60">
        <f xml:space="preserve"> SUM(O65:AL65)</f>
        <v>178.90297177932479</v>
      </c>
      <c r="O65" s="97">
        <f>'Plan by Ship'!O$173</f>
        <v>1.0849315068493151</v>
      </c>
      <c r="P65" s="97">
        <f>'Plan by Ship'!P$173</f>
        <v>2.4153005464480874</v>
      </c>
      <c r="Q65" s="97">
        <f>'Plan by Ship'!Q$173</f>
        <v>4</v>
      </c>
      <c r="R65" s="97">
        <f>'Plan by Ship'!R$173</f>
        <v>4.2465753424657535</v>
      </c>
      <c r="S65" s="97">
        <f>'Plan by Ship'!S$173</f>
        <v>5</v>
      </c>
      <c r="T65" s="97">
        <f>'Plan by Ship'!T$173</f>
        <v>5</v>
      </c>
      <c r="U65" s="97">
        <f>'Plan by Ship'!U$173</f>
        <v>5</v>
      </c>
      <c r="V65" s="97">
        <f>'Plan by Ship'!V$173</f>
        <v>5</v>
      </c>
      <c r="W65" s="97">
        <f>'Plan by Ship'!W$173</f>
        <v>4.6657534246575345</v>
      </c>
      <c r="X65" s="97">
        <f>'Plan by Ship'!X$173</f>
        <v>6</v>
      </c>
      <c r="Y65" s="97">
        <f>'Plan by Ship'!Y$173</f>
        <v>6</v>
      </c>
      <c r="Z65" s="97">
        <f>'Plan by Ship'!Z$173</f>
        <v>6.4986301369863018</v>
      </c>
      <c r="AA65" s="97">
        <f>'Plan by Ship'!AA$173</f>
        <v>7.912328767123288</v>
      </c>
      <c r="AB65" s="97">
        <f>'Plan by Ship'!AB$173</f>
        <v>9</v>
      </c>
      <c r="AC65" s="97">
        <f>'Plan by Ship'!AC$173</f>
        <v>9</v>
      </c>
      <c r="AD65" s="97">
        <f>'Plan by Ship'!AD$173</f>
        <v>10.079452054794521</v>
      </c>
      <c r="AE65" s="97">
        <f>'Plan by Ship'!AE$173</f>
        <v>11</v>
      </c>
      <c r="AF65" s="97">
        <f>'Plan by Ship'!AF$173</f>
        <v>11</v>
      </c>
      <c r="AG65" s="97">
        <f>'Plan by Ship'!AG$173</f>
        <v>11</v>
      </c>
      <c r="AH65" s="97">
        <f>'Plan by Ship'!AH$173</f>
        <v>11</v>
      </c>
      <c r="AI65" s="97">
        <f>'Plan by Ship'!AI$173</f>
        <v>11</v>
      </c>
      <c r="AJ65" s="97">
        <f>'Plan by Ship'!AJ$173</f>
        <v>11</v>
      </c>
      <c r="AK65" s="97">
        <f>'Plan by Ship'!AK$173</f>
        <v>11</v>
      </c>
      <c r="AL65" s="97">
        <f>'Plan by Ship'!AL$173</f>
        <v>11</v>
      </c>
    </row>
    <row r="66" spans="2:38" x14ac:dyDescent="0.35">
      <c r="D66" s="8" t="s">
        <v>270</v>
      </c>
      <c r="E66" s="9"/>
      <c r="F66" s="9"/>
      <c r="G66" s="9"/>
      <c r="H66" s="9"/>
      <c r="I66" s="9"/>
      <c r="J66" s="9"/>
      <c r="K66" s="61" t="str">
        <f>CurrencyUnit.In</f>
        <v>MMJPY</v>
      </c>
      <c r="L66" s="62">
        <f xml:space="preserve"> SUM(O66:AL66)</f>
        <v>3578.059435586496</v>
      </c>
      <c r="M66" s="9"/>
      <c r="N66" s="9"/>
      <c r="O66" s="13">
        <f t="shared" ref="O66:AL66" si="10">$M64*O65</f>
        <v>21.698630136986303</v>
      </c>
      <c r="P66" s="13">
        <f t="shared" si="10"/>
        <v>48.306010928961747</v>
      </c>
      <c r="Q66" s="13">
        <f t="shared" si="10"/>
        <v>80</v>
      </c>
      <c r="R66" s="13">
        <f t="shared" si="10"/>
        <v>84.93150684931507</v>
      </c>
      <c r="S66" s="13">
        <f t="shared" si="10"/>
        <v>100</v>
      </c>
      <c r="T66" s="13">
        <f t="shared" si="10"/>
        <v>100</v>
      </c>
      <c r="U66" s="13">
        <f t="shared" si="10"/>
        <v>100</v>
      </c>
      <c r="V66" s="13">
        <f t="shared" si="10"/>
        <v>100</v>
      </c>
      <c r="W66" s="13">
        <f t="shared" si="10"/>
        <v>93.31506849315069</v>
      </c>
      <c r="X66" s="13">
        <f t="shared" si="10"/>
        <v>120</v>
      </c>
      <c r="Y66" s="13">
        <f t="shared" si="10"/>
        <v>120</v>
      </c>
      <c r="Z66" s="13">
        <f t="shared" si="10"/>
        <v>129.97260273972603</v>
      </c>
      <c r="AA66" s="13">
        <f t="shared" si="10"/>
        <v>158.24657534246575</v>
      </c>
      <c r="AB66" s="13">
        <f t="shared" si="10"/>
        <v>180</v>
      </c>
      <c r="AC66" s="13">
        <f t="shared" si="10"/>
        <v>180</v>
      </c>
      <c r="AD66" s="13">
        <f t="shared" si="10"/>
        <v>201.58904109589042</v>
      </c>
      <c r="AE66" s="13">
        <f t="shared" si="10"/>
        <v>220</v>
      </c>
      <c r="AF66" s="13">
        <f t="shared" si="10"/>
        <v>220</v>
      </c>
      <c r="AG66" s="13">
        <f t="shared" si="10"/>
        <v>220</v>
      </c>
      <c r="AH66" s="13">
        <f t="shared" si="10"/>
        <v>220</v>
      </c>
      <c r="AI66" s="13">
        <f t="shared" si="10"/>
        <v>220</v>
      </c>
      <c r="AJ66" s="13">
        <f t="shared" si="10"/>
        <v>220</v>
      </c>
      <c r="AK66" s="13">
        <f t="shared" si="10"/>
        <v>220</v>
      </c>
      <c r="AL66" s="13">
        <f t="shared" si="10"/>
        <v>220</v>
      </c>
    </row>
    <row r="68" spans="2:38" x14ac:dyDescent="0.35">
      <c r="C68" s="16" t="s">
        <v>207</v>
      </c>
    </row>
    <row r="69" spans="2:38" x14ac:dyDescent="0.35">
      <c r="D69" s="17" t="s">
        <v>270</v>
      </c>
      <c r="K69" s="59" t="str">
        <f>CurrencyUnit.In</f>
        <v>MMJPY</v>
      </c>
      <c r="L69" s="60">
        <f xml:space="preserve"> SUM(O69:AL69)</f>
        <v>508.41095890410958</v>
      </c>
      <c r="O69" s="73"/>
      <c r="P69" s="73"/>
      <c r="Q69" s="73"/>
      <c r="R69" s="73"/>
      <c r="S69" s="85">
        <f t="shared" ref="S69:AL69" si="11">S61</f>
        <v>50</v>
      </c>
      <c r="T69" s="85">
        <f t="shared" si="11"/>
        <v>50</v>
      </c>
      <c r="U69" s="85">
        <f t="shared" si="11"/>
        <v>54.986301369863014</v>
      </c>
      <c r="V69" s="85">
        <f t="shared" si="11"/>
        <v>64.986301369863014</v>
      </c>
      <c r="W69" s="85">
        <f t="shared" si="11"/>
        <v>63.342465753424655</v>
      </c>
      <c r="X69" s="85">
        <f t="shared" si="11"/>
        <v>50</v>
      </c>
      <c r="Y69" s="85">
        <f t="shared" si="11"/>
        <v>50</v>
      </c>
      <c r="Z69" s="85">
        <f t="shared" si="11"/>
        <v>45.013698630136986</v>
      </c>
      <c r="AA69" s="85">
        <f t="shared" si="11"/>
        <v>30.876712328767123</v>
      </c>
      <c r="AB69" s="85">
        <f t="shared" si="11"/>
        <v>20</v>
      </c>
      <c r="AC69" s="85">
        <f t="shared" si="11"/>
        <v>20</v>
      </c>
      <c r="AD69" s="85">
        <f t="shared" si="11"/>
        <v>9.205479452054794</v>
      </c>
      <c r="AE69" s="85">
        <f t="shared" si="11"/>
        <v>0</v>
      </c>
      <c r="AF69" s="85">
        <f t="shared" si="11"/>
        <v>0</v>
      </c>
      <c r="AG69" s="85">
        <f t="shared" si="11"/>
        <v>0</v>
      </c>
      <c r="AH69" s="85">
        <f t="shared" si="11"/>
        <v>0</v>
      </c>
      <c r="AI69" s="85">
        <f t="shared" si="11"/>
        <v>0</v>
      </c>
      <c r="AJ69" s="85">
        <f t="shared" si="11"/>
        <v>0</v>
      </c>
      <c r="AK69" s="85">
        <f t="shared" si="11"/>
        <v>0</v>
      </c>
      <c r="AL69" s="85">
        <f t="shared" si="11"/>
        <v>0</v>
      </c>
    </row>
    <row r="70" spans="2:38" x14ac:dyDescent="0.35">
      <c r="D70" s="17" t="s">
        <v>274</v>
      </c>
      <c r="K70" s="59" t="str">
        <f>CurrencyUnit.In</f>
        <v>MMJPY</v>
      </c>
      <c r="L70" s="60">
        <f xml:space="preserve"> SUM(O70:AL70)</f>
        <v>3343.1232876712329</v>
      </c>
      <c r="O70" s="73"/>
      <c r="P70" s="73"/>
      <c r="Q70" s="73"/>
      <c r="R70" s="73"/>
      <c r="S70" s="85">
        <f t="shared" ref="S70:AL70" si="12">S66</f>
        <v>100</v>
      </c>
      <c r="T70" s="85">
        <f t="shared" si="12"/>
        <v>100</v>
      </c>
      <c r="U70" s="85">
        <f t="shared" si="12"/>
        <v>100</v>
      </c>
      <c r="V70" s="85">
        <f t="shared" si="12"/>
        <v>100</v>
      </c>
      <c r="W70" s="85">
        <f t="shared" si="12"/>
        <v>93.31506849315069</v>
      </c>
      <c r="X70" s="85">
        <f t="shared" si="12"/>
        <v>120</v>
      </c>
      <c r="Y70" s="85">
        <f t="shared" si="12"/>
        <v>120</v>
      </c>
      <c r="Z70" s="85">
        <f t="shared" si="12"/>
        <v>129.97260273972603</v>
      </c>
      <c r="AA70" s="85">
        <f t="shared" si="12"/>
        <v>158.24657534246575</v>
      </c>
      <c r="AB70" s="85">
        <f t="shared" si="12"/>
        <v>180</v>
      </c>
      <c r="AC70" s="85">
        <f t="shared" si="12"/>
        <v>180</v>
      </c>
      <c r="AD70" s="85">
        <f t="shared" si="12"/>
        <v>201.58904109589042</v>
      </c>
      <c r="AE70" s="85">
        <f t="shared" si="12"/>
        <v>220</v>
      </c>
      <c r="AF70" s="85">
        <f t="shared" si="12"/>
        <v>220</v>
      </c>
      <c r="AG70" s="85">
        <f t="shared" si="12"/>
        <v>220</v>
      </c>
      <c r="AH70" s="85">
        <f t="shared" si="12"/>
        <v>220</v>
      </c>
      <c r="AI70" s="85">
        <f t="shared" si="12"/>
        <v>220</v>
      </c>
      <c r="AJ70" s="85">
        <f t="shared" si="12"/>
        <v>220</v>
      </c>
      <c r="AK70" s="85">
        <f t="shared" si="12"/>
        <v>220</v>
      </c>
      <c r="AL70" s="85">
        <f t="shared" si="12"/>
        <v>220</v>
      </c>
    </row>
    <row r="71" spans="2:38" x14ac:dyDescent="0.35">
      <c r="D71" s="8" t="s">
        <v>219</v>
      </c>
      <c r="E71" s="9"/>
      <c r="F71" s="9"/>
      <c r="G71" s="9"/>
      <c r="H71" s="9"/>
      <c r="I71" s="9"/>
      <c r="J71" s="9"/>
      <c r="K71" s="61" t="str">
        <f>CurrencyUnit.In</f>
        <v>MMJPY</v>
      </c>
      <c r="L71" s="62">
        <f xml:space="preserve"> SUM(O71:AL71)</f>
        <v>4407.534246575342</v>
      </c>
      <c r="M71" s="9"/>
      <c r="N71" s="9"/>
      <c r="O71" s="115">
        <f>0-'Actual Data'!O28</f>
        <v>124</v>
      </c>
      <c r="P71" s="98">
        <f>0-'Actual Data'!P28</f>
        <v>140</v>
      </c>
      <c r="Q71" s="98">
        <f>0-'Actual Data'!Q28</f>
        <v>142</v>
      </c>
      <c r="R71" s="98">
        <f>0-'Actual Data'!R28</f>
        <v>150</v>
      </c>
      <c r="S71" s="77">
        <f t="shared" ref="S71:AL71" si="13">SUM(S69:S70)</f>
        <v>150</v>
      </c>
      <c r="T71" s="77">
        <f t="shared" si="13"/>
        <v>150</v>
      </c>
      <c r="U71" s="77">
        <f t="shared" si="13"/>
        <v>154.98630136986301</v>
      </c>
      <c r="V71" s="77">
        <f t="shared" si="13"/>
        <v>164.98630136986301</v>
      </c>
      <c r="W71" s="77">
        <f t="shared" si="13"/>
        <v>156.65753424657535</v>
      </c>
      <c r="X71" s="77">
        <f t="shared" si="13"/>
        <v>170</v>
      </c>
      <c r="Y71" s="77">
        <f t="shared" si="13"/>
        <v>170</v>
      </c>
      <c r="Z71" s="77">
        <f t="shared" si="13"/>
        <v>174.98630136986301</v>
      </c>
      <c r="AA71" s="77">
        <f t="shared" si="13"/>
        <v>189.12328767123287</v>
      </c>
      <c r="AB71" s="77">
        <f t="shared" si="13"/>
        <v>200</v>
      </c>
      <c r="AC71" s="77">
        <f t="shared" si="13"/>
        <v>200</v>
      </c>
      <c r="AD71" s="77">
        <f t="shared" si="13"/>
        <v>210.79452054794521</v>
      </c>
      <c r="AE71" s="77">
        <f t="shared" si="13"/>
        <v>220</v>
      </c>
      <c r="AF71" s="77">
        <f t="shared" si="13"/>
        <v>220</v>
      </c>
      <c r="AG71" s="77">
        <f t="shared" si="13"/>
        <v>220</v>
      </c>
      <c r="AH71" s="77">
        <f t="shared" si="13"/>
        <v>220</v>
      </c>
      <c r="AI71" s="77">
        <f t="shared" si="13"/>
        <v>220</v>
      </c>
      <c r="AJ71" s="77">
        <f t="shared" si="13"/>
        <v>220</v>
      </c>
      <c r="AK71" s="77">
        <f t="shared" si="13"/>
        <v>220</v>
      </c>
      <c r="AL71" s="77">
        <f t="shared" si="13"/>
        <v>220</v>
      </c>
    </row>
    <row r="73" spans="2:38" ht="19.5" x14ac:dyDescent="0.35">
      <c r="B73" s="51" t="s">
        <v>302</v>
      </c>
    </row>
    <row r="74" spans="2:38" x14ac:dyDescent="0.35">
      <c r="D74" s="17" t="s">
        <v>303</v>
      </c>
      <c r="K74" s="59" t="str">
        <f>CurrencyUnit.In</f>
        <v>MMJPY</v>
      </c>
      <c r="L74" s="60">
        <f xml:space="preserve"> SUM(O74:AL74)</f>
        <v>35011.549984567013</v>
      </c>
      <c r="N74" s="94">
        <v>0</v>
      </c>
      <c r="O74" s="85">
        <f>'Financial Statement'!O$29</f>
        <v>828.10555555555561</v>
      </c>
      <c r="P74" s="85">
        <f>'Financial Statement'!P$29</f>
        <v>745.53888888888901</v>
      </c>
      <c r="Q74" s="85">
        <f>'Financial Statement'!Q$29</f>
        <v>955.59999999999991</v>
      </c>
      <c r="R74" s="85">
        <f>'Financial Statement'!R$29</f>
        <v>1055.9000000000001</v>
      </c>
      <c r="S74" s="85">
        <f>'Financial Statement'!S$29</f>
        <v>1524.7498611111107</v>
      </c>
      <c r="T74" s="85">
        <f>'Financial Statement'!T$29</f>
        <v>1672.3159196864533</v>
      </c>
      <c r="U74" s="85">
        <f>'Financial Statement'!U$29</f>
        <v>1568.6675962637748</v>
      </c>
      <c r="V74" s="85">
        <f>'Financial Statement'!V$29</f>
        <v>1437.5510697391314</v>
      </c>
      <c r="W74" s="85">
        <f>'Financial Statement'!W$29</f>
        <v>789.571409328914</v>
      </c>
      <c r="X74" s="85">
        <f>'Financial Statement'!X$29</f>
        <v>636.41653058731845</v>
      </c>
      <c r="Y74" s="85">
        <f>'Financial Statement'!Y$29</f>
        <v>695.38677674369899</v>
      </c>
      <c r="Z74" s="85">
        <f>'Financial Statement'!Z$29</f>
        <v>1054.9392584463885</v>
      </c>
      <c r="AA74" s="85">
        <f>'Financial Statement'!AA$29</f>
        <v>1519.9696009394363</v>
      </c>
      <c r="AB74" s="85">
        <f>'Financial Statement'!AB$29</f>
        <v>1832.0209868761272</v>
      </c>
      <c r="AC74" s="85">
        <f>'Financial Statement'!AC$29</f>
        <v>1628.0461417490149</v>
      </c>
      <c r="AD74" s="85">
        <f>'Financial Statement'!AD$29</f>
        <v>1659.7146303575416</v>
      </c>
      <c r="AE74" s="85">
        <f>'Financial Statement'!AE$29</f>
        <v>1956.7143948269859</v>
      </c>
      <c r="AF74" s="85">
        <f>'Financial Statement'!AF$29</f>
        <v>1995.7194169636819</v>
      </c>
      <c r="AG74" s="85">
        <f>'Financial Statement'!AG$29</f>
        <v>2018.1221941630088</v>
      </c>
      <c r="AH74" s="85">
        <f>'Financial Statement'!AH$29</f>
        <v>1919.2874161046398</v>
      </c>
      <c r="AI74" s="85">
        <f>'Financial Statement'!AI$29</f>
        <v>1774.0976235990188</v>
      </c>
      <c r="AJ74" s="85">
        <f>'Financial Statement'!AJ$29</f>
        <v>1888.0197393779354</v>
      </c>
      <c r="AK74" s="85">
        <f>'Financial Statement'!AK$29</f>
        <v>1911.3321591666918</v>
      </c>
      <c r="AL74" s="85">
        <f>'Financial Statement'!AL$29</f>
        <v>1943.7628140916922</v>
      </c>
    </row>
    <row r="75" spans="2:38" x14ac:dyDescent="0.35">
      <c r="D75" s="8" t="s">
        <v>304</v>
      </c>
      <c r="E75" s="9"/>
      <c r="F75" s="9"/>
      <c r="G75" s="9"/>
      <c r="H75" s="9"/>
      <c r="I75" s="9"/>
      <c r="J75" s="9"/>
      <c r="K75" s="61" t="str">
        <f>CurrencyUnit.In</f>
        <v>MMJPY</v>
      </c>
      <c r="L75" s="62">
        <f xml:space="preserve"> SUM(O75:AL75)</f>
        <v>33067.78717047532</v>
      </c>
      <c r="M75" s="9"/>
      <c r="N75" s="9"/>
      <c r="O75" s="13">
        <f t="shared" ref="O75:AL75" si="14">N74</f>
        <v>0</v>
      </c>
      <c r="P75" s="13">
        <f t="shared" si="14"/>
        <v>828.10555555555561</v>
      </c>
      <c r="Q75" s="13">
        <f t="shared" si="14"/>
        <v>745.53888888888901</v>
      </c>
      <c r="R75" s="13">
        <f t="shared" si="14"/>
        <v>955.59999999999991</v>
      </c>
      <c r="S75" s="13">
        <f t="shared" si="14"/>
        <v>1055.9000000000001</v>
      </c>
      <c r="T75" s="13">
        <f t="shared" si="14"/>
        <v>1524.7498611111107</v>
      </c>
      <c r="U75" s="13">
        <f t="shared" si="14"/>
        <v>1672.3159196864533</v>
      </c>
      <c r="V75" s="13">
        <f t="shared" si="14"/>
        <v>1568.6675962637748</v>
      </c>
      <c r="W75" s="13">
        <f t="shared" si="14"/>
        <v>1437.5510697391314</v>
      </c>
      <c r="X75" s="13">
        <f t="shared" si="14"/>
        <v>789.571409328914</v>
      </c>
      <c r="Y75" s="13">
        <f t="shared" si="14"/>
        <v>636.41653058731845</v>
      </c>
      <c r="Z75" s="13">
        <f t="shared" si="14"/>
        <v>695.38677674369899</v>
      </c>
      <c r="AA75" s="13">
        <f t="shared" si="14"/>
        <v>1054.9392584463885</v>
      </c>
      <c r="AB75" s="13">
        <f t="shared" si="14"/>
        <v>1519.9696009394363</v>
      </c>
      <c r="AC75" s="13">
        <f t="shared" si="14"/>
        <v>1832.0209868761272</v>
      </c>
      <c r="AD75" s="13">
        <f t="shared" si="14"/>
        <v>1628.0461417490149</v>
      </c>
      <c r="AE75" s="13">
        <f t="shared" si="14"/>
        <v>1659.7146303575416</v>
      </c>
      <c r="AF75" s="13">
        <f t="shared" si="14"/>
        <v>1956.7143948269859</v>
      </c>
      <c r="AG75" s="13">
        <f t="shared" si="14"/>
        <v>1995.7194169636819</v>
      </c>
      <c r="AH75" s="13">
        <f t="shared" si="14"/>
        <v>2018.1221941630088</v>
      </c>
      <c r="AI75" s="13">
        <f t="shared" si="14"/>
        <v>1919.2874161046398</v>
      </c>
      <c r="AJ75" s="13">
        <f t="shared" si="14"/>
        <v>1774.0976235990188</v>
      </c>
      <c r="AK75" s="13">
        <f t="shared" si="14"/>
        <v>1888.0197393779354</v>
      </c>
      <c r="AL75" s="13">
        <f t="shared" si="14"/>
        <v>1911.3321591666918</v>
      </c>
    </row>
    <row r="76" spans="2:38" x14ac:dyDescent="0.35">
      <c r="D76" s="17" t="s">
        <v>305</v>
      </c>
      <c r="K76" s="59" t="s">
        <v>246</v>
      </c>
      <c r="M76" s="1">
        <v>0.1</v>
      </c>
    </row>
    <row r="77" spans="2:38" x14ac:dyDescent="0.35">
      <c r="D77" s="8" t="s">
        <v>302</v>
      </c>
      <c r="E77" s="9"/>
      <c r="F77" s="9"/>
      <c r="G77" s="9"/>
      <c r="H77" s="9"/>
      <c r="I77" s="9"/>
      <c r="J77" s="9"/>
      <c r="K77" s="61" t="str">
        <f>CurrencyUnit.In</f>
        <v>MMJPY</v>
      </c>
      <c r="L77" s="62">
        <f xml:space="preserve"> SUM(O77:AL77)</f>
        <v>3427.8542726030878</v>
      </c>
      <c r="M77" s="9"/>
      <c r="N77" s="9"/>
      <c r="O77" s="98">
        <f>0-'Actual Data'!O30</f>
        <v>112</v>
      </c>
      <c r="P77" s="98">
        <f>0-'Actual Data'!P30</f>
        <v>65</v>
      </c>
      <c r="Q77" s="98">
        <f>0-'Actual Data'!Q30</f>
        <v>94</v>
      </c>
      <c r="R77" s="98">
        <f>0-'Actual Data'!R30</f>
        <v>103</v>
      </c>
      <c r="S77" s="13">
        <f t="shared" ref="S77:AL77" si="15">S75*$M76</f>
        <v>105.59000000000002</v>
      </c>
      <c r="T77" s="13">
        <f t="shared" si="15"/>
        <v>152.47498611111106</v>
      </c>
      <c r="U77" s="13">
        <f t="shared" si="15"/>
        <v>167.23159196864535</v>
      </c>
      <c r="V77" s="13">
        <f t="shared" si="15"/>
        <v>156.8667596263775</v>
      </c>
      <c r="W77" s="13">
        <f t="shared" si="15"/>
        <v>143.75510697391314</v>
      </c>
      <c r="X77" s="13">
        <f t="shared" si="15"/>
        <v>78.957140932891406</v>
      </c>
      <c r="Y77" s="13">
        <f t="shared" si="15"/>
        <v>63.641653058731848</v>
      </c>
      <c r="Z77" s="13">
        <f t="shared" si="15"/>
        <v>69.538677674369907</v>
      </c>
      <c r="AA77" s="13">
        <f t="shared" si="15"/>
        <v>105.49392584463885</v>
      </c>
      <c r="AB77" s="13">
        <f t="shared" si="15"/>
        <v>151.99696009394364</v>
      </c>
      <c r="AC77" s="13">
        <f t="shared" si="15"/>
        <v>183.20209868761273</v>
      </c>
      <c r="AD77" s="13">
        <f t="shared" si="15"/>
        <v>162.8046141749015</v>
      </c>
      <c r="AE77" s="13">
        <f t="shared" si="15"/>
        <v>165.97146303575417</v>
      </c>
      <c r="AF77" s="13">
        <f t="shared" si="15"/>
        <v>195.67143948269859</v>
      </c>
      <c r="AG77" s="13">
        <f t="shared" si="15"/>
        <v>199.57194169636819</v>
      </c>
      <c r="AH77" s="13">
        <f t="shared" si="15"/>
        <v>201.81221941630088</v>
      </c>
      <c r="AI77" s="13">
        <f t="shared" si="15"/>
        <v>191.92874161046399</v>
      </c>
      <c r="AJ77" s="13">
        <f t="shared" si="15"/>
        <v>177.40976235990189</v>
      </c>
      <c r="AK77" s="13">
        <f t="shared" si="15"/>
        <v>188.80197393779355</v>
      </c>
      <c r="AL77" s="13">
        <f t="shared" si="15"/>
        <v>191.1332159166692</v>
      </c>
    </row>
    <row r="79" spans="2:38" ht="19.5" x14ac:dyDescent="0.35">
      <c r="B79" s="51" t="s">
        <v>306</v>
      </c>
    </row>
    <row r="80" spans="2:38" x14ac:dyDescent="0.35">
      <c r="D80" s="17" t="s">
        <v>307</v>
      </c>
      <c r="K80" s="59" t="str">
        <f>CurrencyUnit.In</f>
        <v>MMJPY</v>
      </c>
      <c r="M80" s="80">
        <f>AVERAGE(O81:R81)</f>
        <v>158</v>
      </c>
    </row>
    <row r="81" spans="2:38" x14ac:dyDescent="0.35">
      <c r="D81" s="17" t="s">
        <v>306</v>
      </c>
      <c r="K81" s="59" t="str">
        <f>CurrencyUnit.In</f>
        <v>MMJPY</v>
      </c>
      <c r="L81" s="60">
        <f xml:space="preserve"> SUM(O81:AL81)</f>
        <v>3792</v>
      </c>
      <c r="O81" s="86">
        <f>0-'Actual Data'!O31</f>
        <v>153</v>
      </c>
      <c r="P81" s="86">
        <f>0-'Actual Data'!P31</f>
        <v>164</v>
      </c>
      <c r="Q81" s="86">
        <f>0-'Actual Data'!Q31</f>
        <v>160</v>
      </c>
      <c r="R81" s="86">
        <f>0-'Actual Data'!R31</f>
        <v>155</v>
      </c>
      <c r="S81" s="85">
        <f t="shared" ref="S81:AL81" si="16">$M80</f>
        <v>158</v>
      </c>
      <c r="T81" s="85">
        <f t="shared" si="16"/>
        <v>158</v>
      </c>
      <c r="U81" s="85">
        <f t="shared" si="16"/>
        <v>158</v>
      </c>
      <c r="V81" s="85">
        <f t="shared" si="16"/>
        <v>158</v>
      </c>
      <c r="W81" s="85">
        <f t="shared" si="16"/>
        <v>158</v>
      </c>
      <c r="X81" s="85">
        <f t="shared" si="16"/>
        <v>158</v>
      </c>
      <c r="Y81" s="85">
        <f t="shared" si="16"/>
        <v>158</v>
      </c>
      <c r="Z81" s="85">
        <f t="shared" si="16"/>
        <v>158</v>
      </c>
      <c r="AA81" s="85">
        <f t="shared" si="16"/>
        <v>158</v>
      </c>
      <c r="AB81" s="85">
        <f t="shared" si="16"/>
        <v>158</v>
      </c>
      <c r="AC81" s="85">
        <f t="shared" si="16"/>
        <v>158</v>
      </c>
      <c r="AD81" s="85">
        <f t="shared" si="16"/>
        <v>158</v>
      </c>
      <c r="AE81" s="85">
        <f t="shared" si="16"/>
        <v>158</v>
      </c>
      <c r="AF81" s="85">
        <f t="shared" si="16"/>
        <v>158</v>
      </c>
      <c r="AG81" s="85">
        <f t="shared" si="16"/>
        <v>158</v>
      </c>
      <c r="AH81" s="85">
        <f t="shared" si="16"/>
        <v>158</v>
      </c>
      <c r="AI81" s="85">
        <f t="shared" si="16"/>
        <v>158</v>
      </c>
      <c r="AJ81" s="85">
        <f t="shared" si="16"/>
        <v>158</v>
      </c>
      <c r="AK81" s="85">
        <f t="shared" si="16"/>
        <v>158</v>
      </c>
      <c r="AL81" s="85">
        <f t="shared" si="16"/>
        <v>158</v>
      </c>
    </row>
    <row r="83" spans="2:38" ht="19.5" x14ac:dyDescent="0.35">
      <c r="B83" s="51" t="s">
        <v>308</v>
      </c>
    </row>
    <row r="84" spans="2:38" x14ac:dyDescent="0.35">
      <c r="D84" s="17" t="s">
        <v>309</v>
      </c>
      <c r="K84" s="59" t="str">
        <f>CurrencyUnit.In</f>
        <v>MMJPY</v>
      </c>
      <c r="M84" s="80">
        <f>AVERAGE(O85:R85)</f>
        <v>86</v>
      </c>
    </row>
    <row r="85" spans="2:38" x14ac:dyDescent="0.35">
      <c r="D85" s="17" t="s">
        <v>308</v>
      </c>
      <c r="K85" s="59" t="str">
        <f>CurrencyUnit.In</f>
        <v>MMJPY</v>
      </c>
      <c r="L85" s="60">
        <f xml:space="preserve"> SUM(O85:AL85)</f>
        <v>2064</v>
      </c>
      <c r="O85" s="86">
        <f>0-'Actual Data'!O32</f>
        <v>80</v>
      </c>
      <c r="P85" s="86">
        <f>0-'Actual Data'!P32</f>
        <v>79</v>
      </c>
      <c r="Q85" s="86">
        <f>0-'Actual Data'!Q32</f>
        <v>95</v>
      </c>
      <c r="R85" s="86">
        <f>0-'Actual Data'!R32</f>
        <v>90</v>
      </c>
      <c r="S85" s="85">
        <f t="shared" ref="S85:AL85" si="17">$M84</f>
        <v>86</v>
      </c>
      <c r="T85" s="85">
        <f t="shared" si="17"/>
        <v>86</v>
      </c>
      <c r="U85" s="85">
        <f t="shared" si="17"/>
        <v>86</v>
      </c>
      <c r="V85" s="85">
        <f t="shared" si="17"/>
        <v>86</v>
      </c>
      <c r="W85" s="85">
        <f t="shared" si="17"/>
        <v>86</v>
      </c>
      <c r="X85" s="85">
        <f t="shared" si="17"/>
        <v>86</v>
      </c>
      <c r="Y85" s="85">
        <f t="shared" si="17"/>
        <v>86</v>
      </c>
      <c r="Z85" s="85">
        <f t="shared" si="17"/>
        <v>86</v>
      </c>
      <c r="AA85" s="85">
        <f t="shared" si="17"/>
        <v>86</v>
      </c>
      <c r="AB85" s="85">
        <f t="shared" si="17"/>
        <v>86</v>
      </c>
      <c r="AC85" s="85">
        <f t="shared" si="17"/>
        <v>86</v>
      </c>
      <c r="AD85" s="85">
        <f t="shared" si="17"/>
        <v>86</v>
      </c>
      <c r="AE85" s="85">
        <f t="shared" si="17"/>
        <v>86</v>
      </c>
      <c r="AF85" s="85">
        <f t="shared" si="17"/>
        <v>86</v>
      </c>
      <c r="AG85" s="85">
        <f t="shared" si="17"/>
        <v>86</v>
      </c>
      <c r="AH85" s="85">
        <f t="shared" si="17"/>
        <v>86</v>
      </c>
      <c r="AI85" s="85">
        <f t="shared" si="17"/>
        <v>86</v>
      </c>
      <c r="AJ85" s="85">
        <f t="shared" si="17"/>
        <v>86</v>
      </c>
      <c r="AK85" s="85">
        <f t="shared" si="17"/>
        <v>86</v>
      </c>
      <c r="AL85" s="85">
        <f t="shared" si="17"/>
        <v>86</v>
      </c>
    </row>
    <row r="87" spans="2:38" ht="19.5" x14ac:dyDescent="0.35">
      <c r="B87" s="51" t="s">
        <v>214</v>
      </c>
    </row>
    <row r="88" spans="2:38" x14ac:dyDescent="0.35">
      <c r="D88" s="17" t="s">
        <v>315</v>
      </c>
      <c r="K88" s="59" t="str">
        <f>CurrencyUnit.In</f>
        <v>MMJPY</v>
      </c>
      <c r="L88" s="60">
        <f xml:space="preserve"> SUM(O88:AL88)</f>
        <v>125.98282506673335</v>
      </c>
      <c r="O88" s="85">
        <f t="shared" ref="O88:AL88" si="18">O$302</f>
        <v>14.891809329902609</v>
      </c>
      <c r="P88" s="85">
        <f t="shared" si="18"/>
        <v>14.061345899378777</v>
      </c>
      <c r="Q88" s="85">
        <f t="shared" si="18"/>
        <v>13.210120883091847</v>
      </c>
      <c r="R88" s="85">
        <f t="shared" si="18"/>
        <v>12.337615241397749</v>
      </c>
      <c r="S88" s="85">
        <f t="shared" si="18"/>
        <v>11.4432969586613</v>
      </c>
      <c r="T88" s="85">
        <f t="shared" si="18"/>
        <v>10.526620718856435</v>
      </c>
      <c r="U88" s="85">
        <f t="shared" si="18"/>
        <v>9.5870275730564494</v>
      </c>
      <c r="V88" s="85">
        <f t="shared" si="18"/>
        <v>8.6239445986114642</v>
      </c>
      <c r="W88" s="85">
        <f t="shared" si="18"/>
        <v>7.6367845498053546</v>
      </c>
      <c r="X88" s="85">
        <f t="shared" si="18"/>
        <v>6.6249454997790922</v>
      </c>
      <c r="Y88" s="85">
        <f t="shared" si="18"/>
        <v>5.5878104735021736</v>
      </c>
      <c r="Z88" s="85">
        <f t="shared" si="18"/>
        <v>4.5247470715683313</v>
      </c>
      <c r="AA88" s="85">
        <f t="shared" si="18"/>
        <v>3.4351070845861447</v>
      </c>
      <c r="AB88" s="85">
        <f t="shared" si="18"/>
        <v>2.3182260979294016</v>
      </c>
      <c r="AC88" s="85">
        <f t="shared" si="18"/>
        <v>1.1734230866062401</v>
      </c>
      <c r="AD88" s="85">
        <f t="shared" si="18"/>
        <v>0</v>
      </c>
      <c r="AE88" s="85">
        <f t="shared" si="18"/>
        <v>0</v>
      </c>
      <c r="AF88" s="85">
        <f t="shared" si="18"/>
        <v>0</v>
      </c>
      <c r="AG88" s="85">
        <f t="shared" si="18"/>
        <v>0</v>
      </c>
      <c r="AH88" s="85">
        <f t="shared" si="18"/>
        <v>0</v>
      </c>
      <c r="AI88" s="85">
        <f t="shared" si="18"/>
        <v>0</v>
      </c>
      <c r="AJ88" s="85">
        <f t="shared" si="18"/>
        <v>0</v>
      </c>
      <c r="AK88" s="85">
        <f t="shared" si="18"/>
        <v>0</v>
      </c>
      <c r="AL88" s="85">
        <f t="shared" si="18"/>
        <v>0</v>
      </c>
    </row>
    <row r="89" spans="2:38" x14ac:dyDescent="0.35">
      <c r="D89" s="17" t="s">
        <v>316</v>
      </c>
      <c r="K89" s="59" t="str">
        <f>CurrencyUnit.In</f>
        <v>MMJPY</v>
      </c>
      <c r="L89" s="60">
        <f xml:space="preserve"> SUM(O89:AL89)</f>
        <v>113.17702987579568</v>
      </c>
      <c r="O89" s="85">
        <f t="shared" ref="O89:AL89" si="19">O$321</f>
        <v>10</v>
      </c>
      <c r="P89" s="85">
        <f t="shared" si="19"/>
        <v>9.6085287126552572</v>
      </c>
      <c r="Q89" s="85">
        <f t="shared" si="19"/>
        <v>9.2072706431268916</v>
      </c>
      <c r="R89" s="85">
        <f t="shared" si="19"/>
        <v>8.7959811218603203</v>
      </c>
      <c r="S89" s="85">
        <f t="shared" si="19"/>
        <v>8.3744093625620835</v>
      </c>
      <c r="T89" s="85">
        <f t="shared" si="19"/>
        <v>7.9422983092813908</v>
      </c>
      <c r="U89" s="85">
        <f t="shared" si="19"/>
        <v>7.4993844796686808</v>
      </c>
      <c r="V89" s="85">
        <f t="shared" si="19"/>
        <v>7.0453978043156527</v>
      </c>
      <c r="W89" s="85">
        <f t="shared" si="19"/>
        <v>6.5800614620787998</v>
      </c>
      <c r="X89" s="85">
        <f t="shared" si="19"/>
        <v>6.1030917112860257</v>
      </c>
      <c r="Y89" s="85">
        <f t="shared" si="19"/>
        <v>5.6141977167234316</v>
      </c>
      <c r="Z89" s="85">
        <f t="shared" si="19"/>
        <v>5.1130813722967723</v>
      </c>
      <c r="AA89" s="85">
        <f t="shared" si="19"/>
        <v>4.5994371192594476</v>
      </c>
      <c r="AB89" s="85">
        <f t="shared" si="19"/>
        <v>4.0729517598961893</v>
      </c>
      <c r="AC89" s="85">
        <f t="shared" si="19"/>
        <v>3.5333042665488494</v>
      </c>
      <c r="AD89" s="85">
        <f t="shared" si="19"/>
        <v>2.9801655858678258</v>
      </c>
      <c r="AE89" s="85">
        <f t="shared" si="19"/>
        <v>2.4131984381697769</v>
      </c>
      <c r="AF89" s="85">
        <f t="shared" si="19"/>
        <v>1.8320571117792768</v>
      </c>
      <c r="AG89" s="85">
        <f t="shared" si="19"/>
        <v>1.2363872522290142</v>
      </c>
      <c r="AH89" s="85">
        <f t="shared" si="19"/>
        <v>0.6258256461899947</v>
      </c>
      <c r="AI89" s="85">
        <f t="shared" si="19"/>
        <v>0</v>
      </c>
      <c r="AJ89" s="85">
        <f t="shared" si="19"/>
        <v>0</v>
      </c>
      <c r="AK89" s="85">
        <f t="shared" si="19"/>
        <v>0</v>
      </c>
      <c r="AL89" s="85">
        <f t="shared" si="19"/>
        <v>0</v>
      </c>
    </row>
    <row r="90" spans="2:38" x14ac:dyDescent="0.35">
      <c r="D90" s="17" t="s">
        <v>317</v>
      </c>
      <c r="K90" s="59" t="str">
        <f>CurrencyUnit.In</f>
        <v>MMJPY</v>
      </c>
      <c r="L90" s="60">
        <f xml:space="preserve"> SUM(O90:AL90)</f>
        <v>240.39706435368458</v>
      </c>
      <c r="O90" s="85">
        <f t="shared" ref="O90:AL90" si="20">O$340</f>
        <v>0</v>
      </c>
      <c r="P90" s="85">
        <f t="shared" si="20"/>
        <v>0</v>
      </c>
      <c r="Q90" s="85">
        <f t="shared" si="20"/>
        <v>0</v>
      </c>
      <c r="R90" s="85">
        <f t="shared" si="20"/>
        <v>0</v>
      </c>
      <c r="S90" s="85">
        <f t="shared" si="20"/>
        <v>0</v>
      </c>
      <c r="T90" s="85">
        <f t="shared" si="20"/>
        <v>28.600000000000005</v>
      </c>
      <c r="U90" s="85">
        <f t="shared" si="20"/>
        <v>26.969950972281268</v>
      </c>
      <c r="V90" s="85">
        <f t="shared" si="20"/>
        <v>25.304040865952715</v>
      </c>
      <c r="W90" s="85">
        <f t="shared" si="20"/>
        <v>23.601480737284938</v>
      </c>
      <c r="X90" s="85">
        <f t="shared" si="20"/>
        <v>21.861464285786468</v>
      </c>
      <c r="Y90" s="85">
        <f t="shared" si="20"/>
        <v>20.083167472355036</v>
      </c>
      <c r="Z90" s="85">
        <f t="shared" si="20"/>
        <v>18.265748129028108</v>
      </c>
      <c r="AA90" s="85">
        <f t="shared" si="20"/>
        <v>16.408345560147989</v>
      </c>
      <c r="AB90" s="85">
        <f t="shared" si="20"/>
        <v>14.510080134752508</v>
      </c>
      <c r="AC90" s="85">
        <f t="shared" si="20"/>
        <v>12.570052869998324</v>
      </c>
      <c r="AD90" s="85">
        <f t="shared" si="20"/>
        <v>10.58734500541955</v>
      </c>
      <c r="AE90" s="85">
        <f t="shared" si="20"/>
        <v>8.5610175678200431</v>
      </c>
      <c r="AF90" s="85">
        <f t="shared" si="20"/>
        <v>6.4901109265933448</v>
      </c>
      <c r="AG90" s="85">
        <f t="shared" si="20"/>
        <v>4.37364433925966</v>
      </c>
      <c r="AH90" s="85">
        <f t="shared" si="20"/>
        <v>2.2106154870046355</v>
      </c>
      <c r="AI90" s="85">
        <f t="shared" si="20"/>
        <v>0</v>
      </c>
      <c r="AJ90" s="85">
        <f t="shared" si="20"/>
        <v>0</v>
      </c>
      <c r="AK90" s="85">
        <f t="shared" si="20"/>
        <v>0</v>
      </c>
      <c r="AL90" s="85">
        <f t="shared" si="20"/>
        <v>0</v>
      </c>
    </row>
    <row r="91" spans="2:38" x14ac:dyDescent="0.35">
      <c r="D91" s="17" t="s">
        <v>318</v>
      </c>
      <c r="K91" s="59" t="str">
        <f>CurrencyUnit.In</f>
        <v>MMJPY</v>
      </c>
      <c r="L91" s="60">
        <f xml:space="preserve"> SUM(O91:AL91)</f>
        <v>465.29304970060684</v>
      </c>
      <c r="O91" s="85">
        <f t="shared" ref="O91:AL91" si="21">O$359</f>
        <v>0</v>
      </c>
      <c r="P91" s="85">
        <f t="shared" si="21"/>
        <v>0</v>
      </c>
      <c r="Q91" s="85">
        <f t="shared" si="21"/>
        <v>0</v>
      </c>
      <c r="R91" s="85">
        <f t="shared" si="21"/>
        <v>0</v>
      </c>
      <c r="S91" s="85">
        <f t="shared" si="21"/>
        <v>0</v>
      </c>
      <c r="T91" s="85">
        <f t="shared" si="21"/>
        <v>0</v>
      </c>
      <c r="U91" s="85">
        <f t="shared" si="21"/>
        <v>55</v>
      </c>
      <c r="V91" s="85">
        <f t="shared" si="21"/>
        <v>51.932844917165653</v>
      </c>
      <c r="W91" s="85">
        <f t="shared" si="21"/>
        <v>48.789010957260444</v>
      </c>
      <c r="X91" s="85">
        <f t="shared" si="21"/>
        <v>45.566581148357614</v>
      </c>
      <c r="Y91" s="85">
        <f t="shared" si="21"/>
        <v>42.26359059423222</v>
      </c>
      <c r="Z91" s="85">
        <f t="shared" si="21"/>
        <v>38.87802527625368</v>
      </c>
      <c r="AA91" s="85">
        <f t="shared" si="21"/>
        <v>35.407820825325672</v>
      </c>
      <c r="AB91" s="85">
        <f t="shared" si="21"/>
        <v>31.850861263124468</v>
      </c>
      <c r="AC91" s="85">
        <f t="shared" si="21"/>
        <v>28.204977711868239</v>
      </c>
      <c r="AD91" s="85">
        <f t="shared" si="21"/>
        <v>24.467947071830597</v>
      </c>
      <c r="AE91" s="85">
        <f t="shared" si="21"/>
        <v>20.637490665792015</v>
      </c>
      <c r="AF91" s="85">
        <f t="shared" si="21"/>
        <v>16.711272849602473</v>
      </c>
      <c r="AG91" s="85">
        <f t="shared" si="21"/>
        <v>12.686899588008192</v>
      </c>
      <c r="AH91" s="85">
        <f t="shared" si="21"/>
        <v>8.5619169948740517</v>
      </c>
      <c r="AI91" s="85">
        <f t="shared" si="21"/>
        <v>4.3338098369115565</v>
      </c>
      <c r="AJ91" s="85">
        <f t="shared" si="21"/>
        <v>0</v>
      </c>
      <c r="AK91" s="85">
        <f t="shared" si="21"/>
        <v>0</v>
      </c>
      <c r="AL91" s="85">
        <f t="shared" si="21"/>
        <v>0</v>
      </c>
    </row>
    <row r="92" spans="2:38" x14ac:dyDescent="0.35">
      <c r="D92" s="8" t="s">
        <v>219</v>
      </c>
      <c r="E92" s="9"/>
      <c r="F92" s="9"/>
      <c r="G92" s="9"/>
      <c r="H92" s="9"/>
      <c r="I92" s="9"/>
      <c r="J92" s="9"/>
      <c r="K92" s="61" t="str">
        <f>CurrencyUnit.In</f>
        <v>MMJPY</v>
      </c>
      <c r="L92" s="62">
        <f xml:space="preserve"> SUM(O92:AL92)</f>
        <v>944.84996899682051</v>
      </c>
      <c r="M92" s="9"/>
      <c r="N92" s="9"/>
      <c r="O92" s="13">
        <f t="shared" ref="O92:AL92" si="22">SUM(O88:O91)</f>
        <v>24.891809329902607</v>
      </c>
      <c r="P92" s="13">
        <f t="shared" si="22"/>
        <v>23.669874612034036</v>
      </c>
      <c r="Q92" s="13">
        <f t="shared" si="22"/>
        <v>22.417391526218736</v>
      </c>
      <c r="R92" s="13">
        <f t="shared" si="22"/>
        <v>21.133596363258071</v>
      </c>
      <c r="S92" s="13">
        <f t="shared" si="22"/>
        <v>19.817706321223383</v>
      </c>
      <c r="T92" s="13">
        <f t="shared" si="22"/>
        <v>47.068919028137827</v>
      </c>
      <c r="U92" s="13">
        <f t="shared" si="22"/>
        <v>99.056363025006391</v>
      </c>
      <c r="V92" s="13">
        <f t="shared" si="22"/>
        <v>92.906228186045482</v>
      </c>
      <c r="W92" s="13">
        <f t="shared" si="22"/>
        <v>86.607337706429533</v>
      </c>
      <c r="X92" s="13">
        <f t="shared" si="22"/>
        <v>80.156082645209196</v>
      </c>
      <c r="Y92" s="13">
        <f t="shared" si="22"/>
        <v>73.548766256812854</v>
      </c>
      <c r="Z92" s="13">
        <f t="shared" si="22"/>
        <v>66.781601849146895</v>
      </c>
      <c r="AA92" s="13">
        <f t="shared" si="22"/>
        <v>59.850710589319249</v>
      </c>
      <c r="AB92" s="13">
        <f t="shared" si="22"/>
        <v>52.752119255702567</v>
      </c>
      <c r="AC92" s="13">
        <f t="shared" si="22"/>
        <v>45.481757935021655</v>
      </c>
      <c r="AD92" s="13">
        <f t="shared" si="22"/>
        <v>38.035457663117974</v>
      </c>
      <c r="AE92" s="13">
        <f t="shared" si="22"/>
        <v>31.611706671781835</v>
      </c>
      <c r="AF92" s="13">
        <f t="shared" si="22"/>
        <v>25.033440887975097</v>
      </c>
      <c r="AG92" s="13">
        <f t="shared" si="22"/>
        <v>18.296931179496866</v>
      </c>
      <c r="AH92" s="13">
        <f t="shared" si="22"/>
        <v>11.398358128068683</v>
      </c>
      <c r="AI92" s="13">
        <f t="shared" si="22"/>
        <v>4.3338098369115565</v>
      </c>
      <c r="AJ92" s="13">
        <f t="shared" si="22"/>
        <v>0</v>
      </c>
      <c r="AK92" s="13">
        <f t="shared" si="22"/>
        <v>0</v>
      </c>
      <c r="AL92" s="13">
        <f t="shared" si="22"/>
        <v>0</v>
      </c>
    </row>
    <row r="94" spans="2:38" ht="19.5" x14ac:dyDescent="0.35">
      <c r="B94" s="51" t="s">
        <v>324</v>
      </c>
    </row>
    <row r="95" spans="2:38" x14ac:dyDescent="0.35">
      <c r="C95" s="16" t="s">
        <v>325</v>
      </c>
    </row>
    <row r="96" spans="2:38" x14ac:dyDescent="0.35">
      <c r="D96" s="17" t="s">
        <v>328</v>
      </c>
      <c r="K96" s="59" t="s">
        <v>26</v>
      </c>
      <c r="M96" s="82">
        <v>46112</v>
      </c>
    </row>
    <row r="97" spans="2:38" x14ac:dyDescent="0.35">
      <c r="D97" s="17" t="s">
        <v>325</v>
      </c>
      <c r="K97" s="59" t="s">
        <v>21</v>
      </c>
      <c r="O97" s="24" t="b">
        <f>AND('Financial Statement'!O$6&lt;=$M96,$M96&lt;='Financial Statement'!O$7)</f>
        <v>0</v>
      </c>
      <c r="P97" s="24" t="b">
        <f>AND('Financial Statement'!P$6&lt;=$M96,$M96&lt;='Financial Statement'!P$7)</f>
        <v>0</v>
      </c>
      <c r="Q97" s="24" t="b">
        <f>AND('Financial Statement'!Q$6&lt;=$M96,$M96&lt;='Financial Statement'!Q$7)</f>
        <v>0</v>
      </c>
      <c r="R97" s="24" t="b">
        <f>AND('Financial Statement'!R$6&lt;=$M96,$M96&lt;='Financial Statement'!R$7)</f>
        <v>0</v>
      </c>
      <c r="S97" s="24" t="b">
        <f>AND('Financial Statement'!S$6&lt;=$M96,$M96&lt;='Financial Statement'!S$7)</f>
        <v>0</v>
      </c>
      <c r="T97" s="24" t="b">
        <f>AND('Financial Statement'!T$6&lt;=$M96,$M96&lt;='Financial Statement'!T$7)</f>
        <v>0</v>
      </c>
      <c r="U97" s="24" t="b">
        <f>AND('Financial Statement'!U$6&lt;=$M96,$M96&lt;='Financial Statement'!U$7)</f>
        <v>0</v>
      </c>
      <c r="V97" s="24" t="b">
        <f>AND('Financial Statement'!V$6&lt;=$M96,$M96&lt;='Financial Statement'!V$7)</f>
        <v>1</v>
      </c>
      <c r="W97" s="24" t="b">
        <f>AND('Financial Statement'!W$6&lt;=$M96,$M96&lt;='Financial Statement'!W$7)</f>
        <v>0</v>
      </c>
      <c r="X97" s="24" t="b">
        <f>AND('Financial Statement'!X$6&lt;=$M96,$M96&lt;='Financial Statement'!X$7)</f>
        <v>0</v>
      </c>
      <c r="Y97" s="24" t="b">
        <f>AND('Financial Statement'!Y$6&lt;=$M96,$M96&lt;='Financial Statement'!Y$7)</f>
        <v>0</v>
      </c>
      <c r="Z97" s="24" t="b">
        <f>AND('Financial Statement'!Z$6&lt;=$M96,$M96&lt;='Financial Statement'!Z$7)</f>
        <v>0</v>
      </c>
      <c r="AA97" s="24" t="b">
        <f>AND('Financial Statement'!AA$6&lt;=$M96,$M96&lt;='Financial Statement'!AA$7)</f>
        <v>0</v>
      </c>
      <c r="AB97" s="24" t="b">
        <f>AND('Financial Statement'!AB$6&lt;=$M96,$M96&lt;='Financial Statement'!AB$7)</f>
        <v>0</v>
      </c>
      <c r="AC97" s="24" t="b">
        <f>AND('Financial Statement'!AC$6&lt;=$M96,$M96&lt;='Financial Statement'!AC$7)</f>
        <v>0</v>
      </c>
      <c r="AD97" s="24" t="b">
        <f>AND('Financial Statement'!AD$6&lt;=$M96,$M96&lt;='Financial Statement'!AD$7)</f>
        <v>0</v>
      </c>
      <c r="AE97" s="24" t="b">
        <f>AND('Financial Statement'!AE$6&lt;=$M96,$M96&lt;='Financial Statement'!AE$7)</f>
        <v>0</v>
      </c>
      <c r="AF97" s="24" t="b">
        <f>AND('Financial Statement'!AF$6&lt;=$M96,$M96&lt;='Financial Statement'!AF$7)</f>
        <v>0</v>
      </c>
      <c r="AG97" s="24" t="b">
        <f>AND('Financial Statement'!AG$6&lt;=$M96,$M96&lt;='Financial Statement'!AG$7)</f>
        <v>0</v>
      </c>
      <c r="AH97" s="24" t="b">
        <f>AND('Financial Statement'!AH$6&lt;=$M96,$M96&lt;='Financial Statement'!AH$7)</f>
        <v>0</v>
      </c>
      <c r="AI97" s="24" t="b">
        <f>AND('Financial Statement'!AI$6&lt;=$M96,$M96&lt;='Financial Statement'!AI$7)</f>
        <v>0</v>
      </c>
      <c r="AJ97" s="24" t="b">
        <f>AND('Financial Statement'!AJ$6&lt;=$M96,$M96&lt;='Financial Statement'!AJ$7)</f>
        <v>0</v>
      </c>
      <c r="AK97" s="24" t="b">
        <f>AND('Financial Statement'!AK$6&lt;=$M96,$M96&lt;='Financial Statement'!AK$7)</f>
        <v>0</v>
      </c>
      <c r="AL97" s="24" t="b">
        <f>AND('Financial Statement'!AL$6&lt;=$M96,$M96&lt;='Financial Statement'!AL$7)</f>
        <v>0</v>
      </c>
    </row>
    <row r="99" spans="2:38" x14ac:dyDescent="0.35">
      <c r="C99" s="16" t="s">
        <v>329</v>
      </c>
    </row>
    <row r="100" spans="2:38" x14ac:dyDescent="0.35">
      <c r="D100" s="17" t="s">
        <v>330</v>
      </c>
      <c r="K100" s="59" t="str">
        <f>CurrencyUnit.In</f>
        <v>MMJPY</v>
      </c>
      <c r="L100" s="60">
        <f xml:space="preserve"> SUM(O100:AL100)</f>
        <v>262.8</v>
      </c>
      <c r="O100" s="85">
        <f>'Plan by Ship'!O$351</f>
        <v>109.5</v>
      </c>
      <c r="P100" s="85">
        <f>'Plan by Ship'!P$351</f>
        <v>80.3</v>
      </c>
      <c r="Q100" s="85">
        <f>'Plan by Ship'!Q$351</f>
        <v>51.099999999999994</v>
      </c>
      <c r="R100" s="85">
        <f>'Plan by Ship'!R$351</f>
        <v>21.9</v>
      </c>
      <c r="S100" s="85">
        <f>'Plan by Ship'!S$351</f>
        <v>0</v>
      </c>
      <c r="T100" s="85">
        <f>'Plan by Ship'!T$351</f>
        <v>0</v>
      </c>
      <c r="U100" s="85">
        <f>'Plan by Ship'!U$351</f>
        <v>0</v>
      </c>
      <c r="V100" s="85">
        <f>'Plan by Ship'!V$351</f>
        <v>0</v>
      </c>
      <c r="W100" s="85">
        <f>'Plan by Ship'!W$351</f>
        <v>0</v>
      </c>
      <c r="X100" s="85">
        <f>'Plan by Ship'!X$351</f>
        <v>0</v>
      </c>
      <c r="Y100" s="85">
        <f>'Plan by Ship'!Y$351</f>
        <v>0</v>
      </c>
      <c r="Z100" s="85">
        <f>'Plan by Ship'!Z$351</f>
        <v>0</v>
      </c>
      <c r="AA100" s="85">
        <f>'Plan by Ship'!AA$351</f>
        <v>0</v>
      </c>
      <c r="AB100" s="85">
        <f>'Plan by Ship'!AB$351</f>
        <v>0</v>
      </c>
      <c r="AC100" s="85">
        <f>'Plan by Ship'!AC$351</f>
        <v>0</v>
      </c>
      <c r="AD100" s="85">
        <f>'Plan by Ship'!AD$351</f>
        <v>0</v>
      </c>
      <c r="AE100" s="85">
        <f>'Plan by Ship'!AE$351</f>
        <v>0</v>
      </c>
      <c r="AF100" s="85">
        <f>'Plan by Ship'!AF$351</f>
        <v>0</v>
      </c>
      <c r="AG100" s="85">
        <f>'Plan by Ship'!AG$351</f>
        <v>0</v>
      </c>
      <c r="AH100" s="85">
        <f>'Plan by Ship'!AH$351</f>
        <v>0</v>
      </c>
      <c r="AI100" s="85">
        <f>'Plan by Ship'!AI$351</f>
        <v>0</v>
      </c>
      <c r="AJ100" s="85">
        <f>'Plan by Ship'!AJ$351</f>
        <v>0</v>
      </c>
      <c r="AK100" s="85">
        <f>'Plan by Ship'!AK$351</f>
        <v>0</v>
      </c>
      <c r="AL100" s="85">
        <f>'Plan by Ship'!AL$351</f>
        <v>0</v>
      </c>
    </row>
    <row r="101" spans="2:38" x14ac:dyDescent="0.35">
      <c r="D101" s="17" t="s">
        <v>331</v>
      </c>
      <c r="K101" s="59" t="str">
        <f>CurrencyUnit.In</f>
        <v>MMJPY</v>
      </c>
      <c r="L101" s="60">
        <f xml:space="preserve"> SUM(O101:AL101)</f>
        <v>-109.5</v>
      </c>
      <c r="O101" s="85">
        <f>0-'Plan by Ship'!O335</f>
        <v>-29.2</v>
      </c>
      <c r="P101" s="85">
        <f>0-'Plan by Ship'!P335</f>
        <v>-29.2</v>
      </c>
      <c r="Q101" s="85">
        <f>0-'Plan by Ship'!Q335</f>
        <v>-29.2</v>
      </c>
      <c r="R101" s="85">
        <f>0-'Plan by Ship'!R335</f>
        <v>-21.9</v>
      </c>
      <c r="S101" s="85">
        <f>0-'Plan by Ship'!S335</f>
        <v>0</v>
      </c>
      <c r="T101" s="85">
        <f>0-'Plan by Ship'!T335</f>
        <v>0</v>
      </c>
      <c r="U101" s="85">
        <f>0-'Plan by Ship'!U335</f>
        <v>0</v>
      </c>
      <c r="V101" s="85">
        <f>0-'Plan by Ship'!V335</f>
        <v>0</v>
      </c>
      <c r="W101" s="85">
        <f>0-'Plan by Ship'!W335</f>
        <v>0</v>
      </c>
      <c r="X101" s="85">
        <f>0-'Plan by Ship'!X335</f>
        <v>0</v>
      </c>
      <c r="Y101" s="85">
        <f>0-'Plan by Ship'!Y335</f>
        <v>0</v>
      </c>
      <c r="Z101" s="85">
        <f>0-'Plan by Ship'!Z335</f>
        <v>0</v>
      </c>
      <c r="AA101" s="85">
        <f>0-'Plan by Ship'!AA335</f>
        <v>0</v>
      </c>
      <c r="AB101" s="85">
        <f>0-'Plan by Ship'!AB335</f>
        <v>0</v>
      </c>
      <c r="AC101" s="85">
        <f>0-'Plan by Ship'!AC335</f>
        <v>0</v>
      </c>
      <c r="AD101" s="85">
        <f>0-'Plan by Ship'!AD335</f>
        <v>0</v>
      </c>
      <c r="AE101" s="85">
        <f>0-'Plan by Ship'!AE335</f>
        <v>0</v>
      </c>
      <c r="AF101" s="85">
        <f>0-'Plan by Ship'!AF335</f>
        <v>0</v>
      </c>
      <c r="AG101" s="85">
        <f>0-'Plan by Ship'!AG335</f>
        <v>0</v>
      </c>
      <c r="AH101" s="85">
        <f>0-'Plan by Ship'!AH335</f>
        <v>0</v>
      </c>
      <c r="AI101" s="85">
        <f>0-'Plan by Ship'!AI335</f>
        <v>0</v>
      </c>
      <c r="AJ101" s="85">
        <f>0-'Plan by Ship'!AJ335</f>
        <v>0</v>
      </c>
      <c r="AK101" s="85">
        <f>0-'Plan by Ship'!AK335</f>
        <v>0</v>
      </c>
      <c r="AL101" s="85">
        <f>0-'Plan by Ship'!AL335</f>
        <v>0</v>
      </c>
    </row>
    <row r="102" spans="2:38" x14ac:dyDescent="0.35">
      <c r="D102" s="8" t="s">
        <v>332</v>
      </c>
      <c r="E102" s="9"/>
      <c r="F102" s="9"/>
      <c r="G102" s="9"/>
      <c r="H102" s="9"/>
      <c r="I102" s="9"/>
      <c r="J102" s="9"/>
      <c r="K102" s="61" t="str">
        <f>CurrencyUnit.In</f>
        <v>MMJPY</v>
      </c>
      <c r="L102" s="62">
        <f xml:space="preserve"> SUM(O102:AL102)</f>
        <v>153.29999999999998</v>
      </c>
      <c r="M102" s="9"/>
      <c r="N102" s="9"/>
      <c r="O102" s="13">
        <f t="shared" ref="O102:AL102" si="23">SUM(O100:O101)</f>
        <v>80.3</v>
      </c>
      <c r="P102" s="13">
        <f t="shared" si="23"/>
        <v>51.099999999999994</v>
      </c>
      <c r="Q102" s="13">
        <f t="shared" si="23"/>
        <v>21.899999999999995</v>
      </c>
      <c r="R102" s="13">
        <f t="shared" si="23"/>
        <v>0</v>
      </c>
      <c r="S102" s="13">
        <f t="shared" si="23"/>
        <v>0</v>
      </c>
      <c r="T102" s="13">
        <f t="shared" si="23"/>
        <v>0</v>
      </c>
      <c r="U102" s="13">
        <f t="shared" si="23"/>
        <v>0</v>
      </c>
      <c r="V102" s="13">
        <f t="shared" si="23"/>
        <v>0</v>
      </c>
      <c r="W102" s="13">
        <f t="shared" si="23"/>
        <v>0</v>
      </c>
      <c r="X102" s="13">
        <f t="shared" si="23"/>
        <v>0</v>
      </c>
      <c r="Y102" s="13">
        <f t="shared" si="23"/>
        <v>0</v>
      </c>
      <c r="Z102" s="13">
        <f t="shared" si="23"/>
        <v>0</v>
      </c>
      <c r="AA102" s="13">
        <f t="shared" si="23"/>
        <v>0</v>
      </c>
      <c r="AB102" s="13">
        <f t="shared" si="23"/>
        <v>0</v>
      </c>
      <c r="AC102" s="13">
        <f t="shared" si="23"/>
        <v>0</v>
      </c>
      <c r="AD102" s="13">
        <f t="shared" si="23"/>
        <v>0</v>
      </c>
      <c r="AE102" s="13">
        <f t="shared" si="23"/>
        <v>0</v>
      </c>
      <c r="AF102" s="13">
        <f t="shared" si="23"/>
        <v>0</v>
      </c>
      <c r="AG102" s="13">
        <f t="shared" si="23"/>
        <v>0</v>
      </c>
      <c r="AH102" s="13">
        <f t="shared" si="23"/>
        <v>0</v>
      </c>
      <c r="AI102" s="13">
        <f t="shared" si="23"/>
        <v>0</v>
      </c>
      <c r="AJ102" s="13">
        <f t="shared" si="23"/>
        <v>0</v>
      </c>
      <c r="AK102" s="13">
        <f t="shared" si="23"/>
        <v>0</v>
      </c>
      <c r="AL102" s="13">
        <f t="shared" si="23"/>
        <v>0</v>
      </c>
    </row>
    <row r="104" spans="2:38" x14ac:dyDescent="0.35">
      <c r="C104" s="16" t="s">
        <v>324</v>
      </c>
    </row>
    <row r="105" spans="2:38" x14ac:dyDescent="0.35">
      <c r="D105" s="17" t="s">
        <v>325</v>
      </c>
      <c r="K105" s="59" t="s">
        <v>21</v>
      </c>
      <c r="O105" s="24" t="b">
        <f t="shared" ref="O105:AL105" si="24">O97</f>
        <v>0</v>
      </c>
      <c r="P105" s="24" t="b">
        <f t="shared" si="24"/>
        <v>0</v>
      </c>
      <c r="Q105" s="24" t="b">
        <f t="shared" si="24"/>
        <v>0</v>
      </c>
      <c r="R105" s="24" t="b">
        <f t="shared" si="24"/>
        <v>0</v>
      </c>
      <c r="S105" s="24" t="b">
        <f t="shared" si="24"/>
        <v>0</v>
      </c>
      <c r="T105" s="24" t="b">
        <f t="shared" si="24"/>
        <v>0</v>
      </c>
      <c r="U105" s="24" t="b">
        <f t="shared" si="24"/>
        <v>0</v>
      </c>
      <c r="V105" s="24" t="b">
        <f t="shared" si="24"/>
        <v>1</v>
      </c>
      <c r="W105" s="24" t="b">
        <f t="shared" si="24"/>
        <v>0</v>
      </c>
      <c r="X105" s="24" t="b">
        <f t="shared" si="24"/>
        <v>0</v>
      </c>
      <c r="Y105" s="24" t="b">
        <f t="shared" si="24"/>
        <v>0</v>
      </c>
      <c r="Z105" s="24" t="b">
        <f t="shared" si="24"/>
        <v>0</v>
      </c>
      <c r="AA105" s="24" t="b">
        <f t="shared" si="24"/>
        <v>0</v>
      </c>
      <c r="AB105" s="24" t="b">
        <f t="shared" si="24"/>
        <v>0</v>
      </c>
      <c r="AC105" s="24" t="b">
        <f t="shared" si="24"/>
        <v>0</v>
      </c>
      <c r="AD105" s="24" t="b">
        <f t="shared" si="24"/>
        <v>0</v>
      </c>
      <c r="AE105" s="24" t="b">
        <f t="shared" si="24"/>
        <v>0</v>
      </c>
      <c r="AF105" s="24" t="b">
        <f t="shared" si="24"/>
        <v>0</v>
      </c>
      <c r="AG105" s="24" t="b">
        <f t="shared" si="24"/>
        <v>0</v>
      </c>
      <c r="AH105" s="24" t="b">
        <f t="shared" si="24"/>
        <v>0</v>
      </c>
      <c r="AI105" s="24" t="b">
        <f t="shared" si="24"/>
        <v>0</v>
      </c>
      <c r="AJ105" s="24" t="b">
        <f t="shared" si="24"/>
        <v>0</v>
      </c>
      <c r="AK105" s="24" t="b">
        <f t="shared" si="24"/>
        <v>0</v>
      </c>
      <c r="AL105" s="24" t="b">
        <f t="shared" si="24"/>
        <v>0</v>
      </c>
    </row>
    <row r="106" spans="2:38" x14ac:dyDescent="0.35">
      <c r="D106" s="17" t="s">
        <v>326</v>
      </c>
      <c r="K106" s="59" t="str">
        <f>CurrencyUnit.In</f>
        <v>MMJPY</v>
      </c>
      <c r="M106" s="80">
        <v>500</v>
      </c>
    </row>
    <row r="107" spans="2:38" x14ac:dyDescent="0.35">
      <c r="D107" s="17" t="s">
        <v>327</v>
      </c>
      <c r="K107" s="59" t="str">
        <f>CurrencyUnit.In</f>
        <v>MMJPY</v>
      </c>
      <c r="L107" s="60">
        <f xml:space="preserve"> SUM(O107:AL107)</f>
        <v>153.29999999999998</v>
      </c>
      <c r="O107" s="85">
        <f t="shared" ref="O107:AL107" si="25">O102</f>
        <v>80.3</v>
      </c>
      <c r="P107" s="85">
        <f t="shared" si="25"/>
        <v>51.099999999999994</v>
      </c>
      <c r="Q107" s="85">
        <f t="shared" si="25"/>
        <v>21.899999999999995</v>
      </c>
      <c r="R107" s="85">
        <f t="shared" si="25"/>
        <v>0</v>
      </c>
      <c r="S107" s="85">
        <f t="shared" si="25"/>
        <v>0</v>
      </c>
      <c r="T107" s="85">
        <f t="shared" si="25"/>
        <v>0</v>
      </c>
      <c r="U107" s="85">
        <f t="shared" si="25"/>
        <v>0</v>
      </c>
      <c r="V107" s="85">
        <f t="shared" si="25"/>
        <v>0</v>
      </c>
      <c r="W107" s="85">
        <f t="shared" si="25"/>
        <v>0</v>
      </c>
      <c r="X107" s="85">
        <f t="shared" si="25"/>
        <v>0</v>
      </c>
      <c r="Y107" s="85">
        <f t="shared" si="25"/>
        <v>0</v>
      </c>
      <c r="Z107" s="85">
        <f t="shared" si="25"/>
        <v>0</v>
      </c>
      <c r="AA107" s="85">
        <f t="shared" si="25"/>
        <v>0</v>
      </c>
      <c r="AB107" s="85">
        <f t="shared" si="25"/>
        <v>0</v>
      </c>
      <c r="AC107" s="85">
        <f t="shared" si="25"/>
        <v>0</v>
      </c>
      <c r="AD107" s="85">
        <f t="shared" si="25"/>
        <v>0</v>
      </c>
      <c r="AE107" s="85">
        <f t="shared" si="25"/>
        <v>0</v>
      </c>
      <c r="AF107" s="85">
        <f t="shared" si="25"/>
        <v>0</v>
      </c>
      <c r="AG107" s="85">
        <f t="shared" si="25"/>
        <v>0</v>
      </c>
      <c r="AH107" s="85">
        <f t="shared" si="25"/>
        <v>0</v>
      </c>
      <c r="AI107" s="85">
        <f t="shared" si="25"/>
        <v>0</v>
      </c>
      <c r="AJ107" s="85">
        <f t="shared" si="25"/>
        <v>0</v>
      </c>
      <c r="AK107" s="85">
        <f t="shared" si="25"/>
        <v>0</v>
      </c>
      <c r="AL107" s="85">
        <f t="shared" si="25"/>
        <v>0</v>
      </c>
    </row>
    <row r="108" spans="2:38" x14ac:dyDescent="0.35">
      <c r="D108" s="8" t="s">
        <v>324</v>
      </c>
      <c r="E108" s="9"/>
      <c r="F108" s="9"/>
      <c r="G108" s="9"/>
      <c r="H108" s="9"/>
      <c r="I108" s="9"/>
      <c r="J108" s="9"/>
      <c r="K108" s="61" t="str">
        <f>CurrencyUnit.In</f>
        <v>MMJPY</v>
      </c>
      <c r="L108" s="62">
        <f xml:space="preserve"> SUM(O108:AL108)</f>
        <v>500</v>
      </c>
      <c r="M108" s="9"/>
      <c r="N108" s="9"/>
      <c r="O108" s="13">
        <f t="shared" ref="O108:AL108" si="26">IF(O105,$M106-O107,0)</f>
        <v>0</v>
      </c>
      <c r="P108" s="13">
        <f t="shared" si="26"/>
        <v>0</v>
      </c>
      <c r="Q108" s="13">
        <f t="shared" si="26"/>
        <v>0</v>
      </c>
      <c r="R108" s="13">
        <f t="shared" si="26"/>
        <v>0</v>
      </c>
      <c r="S108" s="13">
        <f t="shared" si="26"/>
        <v>0</v>
      </c>
      <c r="T108" s="13">
        <f t="shared" si="26"/>
        <v>0</v>
      </c>
      <c r="U108" s="13">
        <f t="shared" si="26"/>
        <v>0</v>
      </c>
      <c r="V108" s="77">
        <f t="shared" si="26"/>
        <v>500</v>
      </c>
      <c r="W108" s="13">
        <f t="shared" si="26"/>
        <v>0</v>
      </c>
      <c r="X108" s="13">
        <f t="shared" si="26"/>
        <v>0</v>
      </c>
      <c r="Y108" s="13">
        <f t="shared" si="26"/>
        <v>0</v>
      </c>
      <c r="Z108" s="13">
        <f t="shared" si="26"/>
        <v>0</v>
      </c>
      <c r="AA108" s="13">
        <f t="shared" si="26"/>
        <v>0</v>
      </c>
      <c r="AB108" s="13">
        <f t="shared" si="26"/>
        <v>0</v>
      </c>
      <c r="AC108" s="13">
        <f t="shared" si="26"/>
        <v>0</v>
      </c>
      <c r="AD108" s="13">
        <f t="shared" si="26"/>
        <v>0</v>
      </c>
      <c r="AE108" s="13">
        <f t="shared" si="26"/>
        <v>0</v>
      </c>
      <c r="AF108" s="13">
        <f t="shared" si="26"/>
        <v>0</v>
      </c>
      <c r="AG108" s="13">
        <f t="shared" si="26"/>
        <v>0</v>
      </c>
      <c r="AH108" s="13">
        <f t="shared" si="26"/>
        <v>0</v>
      </c>
      <c r="AI108" s="13">
        <f t="shared" si="26"/>
        <v>0</v>
      </c>
      <c r="AJ108" s="13">
        <f t="shared" si="26"/>
        <v>0</v>
      </c>
      <c r="AK108" s="13">
        <f t="shared" si="26"/>
        <v>0</v>
      </c>
      <c r="AL108" s="13">
        <f t="shared" si="26"/>
        <v>0</v>
      </c>
    </row>
    <row r="110" spans="2:38" ht="19.5" x14ac:dyDescent="0.35">
      <c r="B110" s="51" t="s">
        <v>217</v>
      </c>
    </row>
    <row r="111" spans="2:38" x14ac:dyDescent="0.35">
      <c r="D111" s="17" t="s">
        <v>216</v>
      </c>
      <c r="K111" s="59" t="str">
        <f>CurrencyUnit.In</f>
        <v>MMJPY</v>
      </c>
      <c r="L111" s="60">
        <f xml:space="preserve"> SUM(O111:AL111)</f>
        <v>25282.8457429671</v>
      </c>
      <c r="O111" s="85">
        <f>'Financial Statement'!O$37</f>
        <v>458.21374622565298</v>
      </c>
      <c r="P111" s="85">
        <f>'Financial Statement'!P$37</f>
        <v>413.86901427685495</v>
      </c>
      <c r="Q111" s="85">
        <f>'Financial Statement'!Q$37</f>
        <v>584.18260847378122</v>
      </c>
      <c r="R111" s="85">
        <f>'Financial Statement'!R$37</f>
        <v>686.76640363674198</v>
      </c>
      <c r="S111" s="85">
        <f>'Financial Statement'!S$37</f>
        <v>1155.3421547898874</v>
      </c>
      <c r="T111" s="85">
        <f>'Financial Statement'!T$37</f>
        <v>1228.7720145472044</v>
      </c>
      <c r="U111" s="85">
        <f>'Financial Statement'!U$37</f>
        <v>1058.3796412701231</v>
      </c>
      <c r="V111" s="85">
        <f>'Financial Statement'!V$37</f>
        <v>1443.7780819267086</v>
      </c>
      <c r="W111" s="85">
        <f>'Financial Statement'!W$37</f>
        <v>315.20896464857134</v>
      </c>
      <c r="X111" s="85">
        <f>'Financial Statement'!X$37</f>
        <v>233.3033070092178</v>
      </c>
      <c r="Y111" s="85">
        <f>'Financial Statement'!Y$37</f>
        <v>314.19635742815422</v>
      </c>
      <c r="Z111" s="85">
        <f>'Financial Statement'!Z$37</f>
        <v>674.61897892287175</v>
      </c>
      <c r="AA111" s="85">
        <f>'Financial Statement'!AA$37</f>
        <v>1110.6249645054781</v>
      </c>
      <c r="AB111" s="85">
        <f>'Financial Statement'!AB$37</f>
        <v>1383.2719075264808</v>
      </c>
      <c r="AC111" s="85">
        <f>'Financial Statement'!AC$37</f>
        <v>1155.3622851263804</v>
      </c>
      <c r="AD111" s="85">
        <f>'Financial Statement'!AD$37</f>
        <v>1214.8745585195222</v>
      </c>
      <c r="AE111" s="85">
        <f>'Financial Statement'!AE$37</f>
        <v>1515.1312251194499</v>
      </c>
      <c r="AF111" s="85">
        <f>'Financial Statement'!AF$37</f>
        <v>1531.0145365930082</v>
      </c>
      <c r="AG111" s="85">
        <f>'Financial Statement'!AG$37</f>
        <v>1556.2533212871438</v>
      </c>
      <c r="AH111" s="85">
        <f>'Financial Statement'!AH$37</f>
        <v>1462.0768385602703</v>
      </c>
      <c r="AI111" s="85">
        <f>'Financial Statement'!AI$37</f>
        <v>1333.8350721516433</v>
      </c>
      <c r="AJ111" s="85">
        <f>'Financial Statement'!AJ$37</f>
        <v>1466.6099770180335</v>
      </c>
      <c r="AK111" s="85">
        <f>'Financial Statement'!AK$37</f>
        <v>1478.5301852288983</v>
      </c>
      <c r="AL111" s="85">
        <f>'Financial Statement'!AL$37</f>
        <v>1508.6295981750231</v>
      </c>
    </row>
    <row r="112" spans="2:38" x14ac:dyDescent="0.35">
      <c r="D112" s="17" t="s">
        <v>333</v>
      </c>
      <c r="K112" s="59" t="s">
        <v>246</v>
      </c>
      <c r="L112" s="60"/>
      <c r="M112" s="103">
        <v>0.30620000000000003</v>
      </c>
    </row>
    <row r="113" spans="1:38" x14ac:dyDescent="0.35">
      <c r="D113" s="8" t="s">
        <v>217</v>
      </c>
      <c r="E113" s="9"/>
      <c r="F113" s="9"/>
      <c r="G113" s="9"/>
      <c r="H113" s="9"/>
      <c r="I113" s="9"/>
      <c r="J113" s="9"/>
      <c r="K113" s="61" t="str">
        <f>CurrencyUnit.In</f>
        <v>MMJPY</v>
      </c>
      <c r="L113" s="62">
        <f xml:space="preserve"> SUM(O113:AL113)</f>
        <v>7741.607366496527</v>
      </c>
      <c r="M113" s="9"/>
      <c r="N113" s="9"/>
      <c r="O113" s="77">
        <f t="shared" ref="O113:AL113" si="27">O111*$M112</f>
        <v>140.30504909429496</v>
      </c>
      <c r="P113" s="77">
        <f t="shared" si="27"/>
        <v>126.72669217157299</v>
      </c>
      <c r="Q113" s="13">
        <f t="shared" si="27"/>
        <v>178.87671471467183</v>
      </c>
      <c r="R113" s="13">
        <f t="shared" si="27"/>
        <v>210.28787279357041</v>
      </c>
      <c r="S113" s="13">
        <f t="shared" si="27"/>
        <v>353.76576779666357</v>
      </c>
      <c r="T113" s="13">
        <f t="shared" si="27"/>
        <v>376.24999085435405</v>
      </c>
      <c r="U113" s="13">
        <f t="shared" si="27"/>
        <v>324.07584615691172</v>
      </c>
      <c r="V113" s="13">
        <f t="shared" si="27"/>
        <v>442.08484868595821</v>
      </c>
      <c r="W113" s="13">
        <f t="shared" si="27"/>
        <v>96.516984975392546</v>
      </c>
      <c r="X113" s="13">
        <f t="shared" si="27"/>
        <v>71.437472606222499</v>
      </c>
      <c r="Y113" s="13">
        <f t="shared" si="27"/>
        <v>96.20692464450083</v>
      </c>
      <c r="Z113" s="13">
        <f t="shared" si="27"/>
        <v>206.56833134618336</v>
      </c>
      <c r="AA113" s="13">
        <f t="shared" si="27"/>
        <v>340.07336413157742</v>
      </c>
      <c r="AB113" s="13">
        <f t="shared" si="27"/>
        <v>423.55785808460848</v>
      </c>
      <c r="AC113" s="13">
        <f t="shared" si="27"/>
        <v>353.77193170569768</v>
      </c>
      <c r="AD113" s="13">
        <f t="shared" si="27"/>
        <v>371.99458981867775</v>
      </c>
      <c r="AE113" s="13">
        <f t="shared" si="27"/>
        <v>463.93318113157562</v>
      </c>
      <c r="AF113" s="13">
        <f t="shared" si="27"/>
        <v>468.79665110477913</v>
      </c>
      <c r="AG113" s="13">
        <f t="shared" si="27"/>
        <v>476.52476697812347</v>
      </c>
      <c r="AH113" s="13">
        <f t="shared" si="27"/>
        <v>447.68792796715479</v>
      </c>
      <c r="AI113" s="13">
        <f t="shared" si="27"/>
        <v>408.4202990928332</v>
      </c>
      <c r="AJ113" s="13">
        <f t="shared" si="27"/>
        <v>449.07597496292192</v>
      </c>
      <c r="AK113" s="13">
        <f t="shared" si="27"/>
        <v>452.72594271708869</v>
      </c>
      <c r="AL113" s="13">
        <f t="shared" si="27"/>
        <v>461.94238296119215</v>
      </c>
    </row>
    <row r="116" spans="1:38" ht="20.25" thickBot="1" x14ac:dyDescent="0.4">
      <c r="A116" s="72" t="s">
        <v>320</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9" spans="1:38" ht="19.5" x14ac:dyDescent="0.35">
      <c r="B119" s="51" t="s">
        <v>337</v>
      </c>
    </row>
    <row r="120" spans="1:38" x14ac:dyDescent="0.35">
      <c r="C120" s="16" t="s">
        <v>377</v>
      </c>
    </row>
    <row r="121" spans="1:38" x14ac:dyDescent="0.35">
      <c r="D121" s="17" t="s">
        <v>383</v>
      </c>
      <c r="K121" s="59" t="str">
        <f>CurrencyUnit.In</f>
        <v>MMJPY</v>
      </c>
      <c r="L121" s="60">
        <f xml:space="preserve"> SUM(O121:AL121)</f>
        <v>10351</v>
      </c>
      <c r="O121" s="86">
        <f>'Actual Data'!O$21</f>
        <v>2933</v>
      </c>
      <c r="P121" s="86">
        <f>'Actual Data'!P$21</f>
        <v>2492</v>
      </c>
      <c r="Q121" s="86">
        <f>'Actual Data'!Q$21</f>
        <v>2504</v>
      </c>
      <c r="R121" s="86">
        <f>'Actual Data'!R$21</f>
        <v>2422</v>
      </c>
      <c r="S121" s="73"/>
      <c r="T121" s="73"/>
      <c r="U121" s="73"/>
      <c r="V121" s="73"/>
      <c r="W121" s="73"/>
      <c r="X121" s="73"/>
      <c r="Y121" s="73"/>
      <c r="Z121" s="73"/>
      <c r="AA121" s="73"/>
      <c r="AB121" s="73"/>
      <c r="AC121" s="73"/>
      <c r="AD121" s="73"/>
      <c r="AE121" s="73"/>
      <c r="AF121" s="73"/>
      <c r="AG121" s="73"/>
      <c r="AH121" s="73"/>
      <c r="AI121" s="73"/>
      <c r="AJ121" s="73"/>
      <c r="AK121" s="73"/>
      <c r="AL121" s="73"/>
    </row>
    <row r="122" spans="1:38" x14ac:dyDescent="0.35">
      <c r="D122" s="17" t="s">
        <v>376</v>
      </c>
      <c r="K122" s="59" t="s">
        <v>375</v>
      </c>
      <c r="M122" s="94">
        <v>12</v>
      </c>
    </row>
    <row r="123" spans="1:38" x14ac:dyDescent="0.35">
      <c r="D123" s="8" t="s">
        <v>377</v>
      </c>
      <c r="E123" s="9"/>
      <c r="F123" s="9"/>
      <c r="G123" s="9"/>
      <c r="H123" s="9"/>
      <c r="I123" s="9"/>
      <c r="J123" s="9"/>
      <c r="K123" s="61" t="str">
        <f>CurrencyUnit.In</f>
        <v>MMJPY</v>
      </c>
      <c r="L123" s="62">
        <f xml:space="preserve"> SUM(O123:AL123)</f>
        <v>862.58333333333337</v>
      </c>
      <c r="M123" s="9"/>
      <c r="N123" s="9"/>
      <c r="O123" s="13">
        <f>O121/$M122</f>
        <v>244.41666666666666</v>
      </c>
      <c r="P123" s="13">
        <f>P121/$M122</f>
        <v>207.66666666666666</v>
      </c>
      <c r="Q123" s="13">
        <f>Q121/$M122</f>
        <v>208.66666666666666</v>
      </c>
      <c r="R123" s="13">
        <f>R121/$M122</f>
        <v>201.83333333333334</v>
      </c>
      <c r="S123" s="76"/>
      <c r="T123" s="76"/>
      <c r="U123" s="76"/>
      <c r="V123" s="76"/>
      <c r="W123" s="76"/>
      <c r="X123" s="76"/>
      <c r="Y123" s="76"/>
      <c r="Z123" s="76"/>
      <c r="AA123" s="76"/>
      <c r="AB123" s="76"/>
      <c r="AC123" s="76"/>
      <c r="AD123" s="76"/>
      <c r="AE123" s="76"/>
      <c r="AF123" s="76"/>
      <c r="AG123" s="76"/>
      <c r="AH123" s="76"/>
      <c r="AI123" s="76"/>
      <c r="AJ123" s="76"/>
      <c r="AK123" s="76"/>
      <c r="AL123" s="76"/>
    </row>
    <row r="125" spans="1:38" x14ac:dyDescent="0.35">
      <c r="C125" s="16" t="s">
        <v>378</v>
      </c>
    </row>
    <row r="126" spans="1:38" x14ac:dyDescent="0.35">
      <c r="D126" s="17" t="s">
        <v>380</v>
      </c>
      <c r="K126" s="59" t="str">
        <f>CurrencyUnit.In</f>
        <v>MMJPY</v>
      </c>
      <c r="L126" s="60">
        <f xml:space="preserve"> SUM(O126:AL126)</f>
        <v>1525</v>
      </c>
      <c r="O126" s="86">
        <f>'Actual Data'!O$44</f>
        <v>247</v>
      </c>
      <c r="P126" s="86">
        <f>'Actual Data'!P$44</f>
        <v>482</v>
      </c>
      <c r="Q126" s="86">
        <f>'Actual Data'!Q$44</f>
        <v>338</v>
      </c>
      <c r="R126" s="86">
        <f>'Actual Data'!R$44</f>
        <v>458</v>
      </c>
      <c r="S126" s="73"/>
      <c r="T126" s="73"/>
      <c r="U126" s="73"/>
      <c r="V126" s="73"/>
      <c r="W126" s="73"/>
      <c r="X126" s="73"/>
      <c r="Y126" s="73"/>
      <c r="Z126" s="73"/>
      <c r="AA126" s="73"/>
      <c r="AB126" s="73"/>
      <c r="AC126" s="73"/>
      <c r="AD126" s="73"/>
      <c r="AE126" s="73"/>
      <c r="AF126" s="73"/>
      <c r="AG126" s="73"/>
      <c r="AH126" s="73"/>
      <c r="AI126" s="73"/>
      <c r="AJ126" s="73"/>
      <c r="AK126" s="73"/>
      <c r="AL126" s="73"/>
    </row>
    <row r="127" spans="1:38" x14ac:dyDescent="0.35">
      <c r="D127" s="17" t="s">
        <v>377</v>
      </c>
      <c r="K127" s="59" t="str">
        <f>CurrencyUnit.In</f>
        <v>MMJPY</v>
      </c>
      <c r="L127" s="60">
        <f xml:space="preserve"> SUM(O127:AL127)</f>
        <v>862.58333333333337</v>
      </c>
      <c r="O127" s="85">
        <f>O123</f>
        <v>244.41666666666666</v>
      </c>
      <c r="P127" s="85">
        <f>P123</f>
        <v>207.66666666666666</v>
      </c>
      <c r="Q127" s="85">
        <f>Q123</f>
        <v>208.66666666666666</v>
      </c>
      <c r="R127" s="85">
        <f>R123</f>
        <v>201.83333333333334</v>
      </c>
      <c r="S127" s="73"/>
      <c r="T127" s="73"/>
      <c r="U127" s="73"/>
      <c r="V127" s="73"/>
      <c r="W127" s="73"/>
      <c r="X127" s="73"/>
      <c r="Y127" s="73"/>
      <c r="Z127" s="73"/>
      <c r="AA127" s="73"/>
      <c r="AB127" s="73"/>
      <c r="AC127" s="73"/>
      <c r="AD127" s="73"/>
      <c r="AE127" s="73"/>
      <c r="AF127" s="73"/>
      <c r="AG127" s="73"/>
      <c r="AH127" s="73"/>
      <c r="AI127" s="73"/>
      <c r="AJ127" s="73"/>
      <c r="AK127" s="73"/>
      <c r="AL127" s="73"/>
    </row>
    <row r="128" spans="1:38" x14ac:dyDescent="0.35">
      <c r="D128" s="8" t="s">
        <v>381</v>
      </c>
      <c r="E128" s="9"/>
      <c r="F128" s="9"/>
      <c r="G128" s="9"/>
      <c r="H128" s="9"/>
      <c r="I128" s="9"/>
      <c r="J128" s="9"/>
      <c r="K128" s="61" t="s">
        <v>374</v>
      </c>
      <c r="L128" s="62"/>
      <c r="M128" s="9"/>
      <c r="N128" s="9"/>
      <c r="O128" s="110">
        <f>O126/O127</f>
        <v>1.0105693828844187</v>
      </c>
      <c r="P128" s="110">
        <f>P126/P127</f>
        <v>2.3210272873194224</v>
      </c>
      <c r="Q128" s="110">
        <f>Q126/Q127</f>
        <v>1.6198083067092652</v>
      </c>
      <c r="R128" s="110">
        <f>R126/R127</f>
        <v>2.269199009083402</v>
      </c>
      <c r="S128" s="111"/>
      <c r="T128" s="111"/>
      <c r="U128" s="111"/>
      <c r="V128" s="111"/>
      <c r="W128" s="111"/>
      <c r="X128" s="111"/>
      <c r="Y128" s="111"/>
      <c r="Z128" s="111"/>
      <c r="AA128" s="111"/>
      <c r="AB128" s="111"/>
      <c r="AC128" s="111"/>
      <c r="AD128" s="111"/>
      <c r="AE128" s="111"/>
      <c r="AF128" s="111"/>
      <c r="AG128" s="111"/>
      <c r="AH128" s="111"/>
      <c r="AI128" s="111"/>
      <c r="AJ128" s="111"/>
      <c r="AK128" s="111"/>
      <c r="AL128" s="111"/>
    </row>
    <row r="129" spans="2:38" x14ac:dyDescent="0.35">
      <c r="D129" s="17" t="s">
        <v>382</v>
      </c>
      <c r="K129" s="59" t="s">
        <v>375</v>
      </c>
      <c r="M129" s="113">
        <f>AVERAGE(O128:AL128)</f>
        <v>1.805150996499127</v>
      </c>
    </row>
    <row r="130" spans="2:38" x14ac:dyDescent="0.35">
      <c r="D130" s="8" t="s">
        <v>378</v>
      </c>
      <c r="E130" s="9"/>
      <c r="F130" s="9"/>
      <c r="G130" s="9"/>
      <c r="H130" s="9"/>
      <c r="I130" s="9"/>
      <c r="J130" s="9"/>
      <c r="K130" s="61" t="s">
        <v>374</v>
      </c>
      <c r="L130" s="62"/>
      <c r="M130" s="9"/>
      <c r="N130" s="9"/>
      <c r="O130" s="114">
        <f>O128</f>
        <v>1.0105693828844187</v>
      </c>
      <c r="P130" s="114">
        <f>P128</f>
        <v>2.3210272873194224</v>
      </c>
      <c r="Q130" s="114">
        <f>Q128</f>
        <v>1.6198083067092652</v>
      </c>
      <c r="R130" s="114">
        <f>R128</f>
        <v>2.269199009083402</v>
      </c>
      <c r="S130" s="96">
        <f t="shared" ref="S130:AL130" si="28">$M129</f>
        <v>1.805150996499127</v>
      </c>
      <c r="T130" s="96">
        <f t="shared" si="28"/>
        <v>1.805150996499127</v>
      </c>
      <c r="U130" s="96">
        <f t="shared" si="28"/>
        <v>1.805150996499127</v>
      </c>
      <c r="V130" s="96">
        <f t="shared" si="28"/>
        <v>1.805150996499127</v>
      </c>
      <c r="W130" s="96">
        <f t="shared" si="28"/>
        <v>1.805150996499127</v>
      </c>
      <c r="X130" s="96">
        <f t="shared" si="28"/>
        <v>1.805150996499127</v>
      </c>
      <c r="Y130" s="96">
        <f t="shared" si="28"/>
        <v>1.805150996499127</v>
      </c>
      <c r="Z130" s="96">
        <f t="shared" si="28"/>
        <v>1.805150996499127</v>
      </c>
      <c r="AA130" s="96">
        <f t="shared" si="28"/>
        <v>1.805150996499127</v>
      </c>
      <c r="AB130" s="96">
        <f t="shared" si="28"/>
        <v>1.805150996499127</v>
      </c>
      <c r="AC130" s="96">
        <f t="shared" si="28"/>
        <v>1.805150996499127</v>
      </c>
      <c r="AD130" s="96">
        <f t="shared" si="28"/>
        <v>1.805150996499127</v>
      </c>
      <c r="AE130" s="96">
        <f t="shared" si="28"/>
        <v>1.805150996499127</v>
      </c>
      <c r="AF130" s="96">
        <f t="shared" si="28"/>
        <v>1.805150996499127</v>
      </c>
      <c r="AG130" s="96">
        <f t="shared" si="28"/>
        <v>1.805150996499127</v>
      </c>
      <c r="AH130" s="96">
        <f t="shared" si="28"/>
        <v>1.805150996499127</v>
      </c>
      <c r="AI130" s="96">
        <f t="shared" si="28"/>
        <v>1.805150996499127</v>
      </c>
      <c r="AJ130" s="96">
        <f t="shared" si="28"/>
        <v>1.805150996499127</v>
      </c>
      <c r="AK130" s="96">
        <f t="shared" si="28"/>
        <v>1.805150996499127</v>
      </c>
      <c r="AL130" s="96">
        <f t="shared" si="28"/>
        <v>1.805150996499127</v>
      </c>
    </row>
    <row r="132" spans="2:38" x14ac:dyDescent="0.35">
      <c r="C132" s="16" t="s">
        <v>337</v>
      </c>
    </row>
    <row r="133" spans="2:38" x14ac:dyDescent="0.35">
      <c r="D133" s="17" t="s">
        <v>373</v>
      </c>
      <c r="K133" s="59" t="str">
        <f>CurrencyUnit.In</f>
        <v>MMJPY</v>
      </c>
      <c r="L133" s="60">
        <f xml:space="preserve"> SUM(O133:AL133)</f>
        <v>74569.381659155813</v>
      </c>
      <c r="O133" s="85">
        <f>'Financial Statement'!O$21</f>
        <v>2933</v>
      </c>
      <c r="P133" s="85">
        <f>'Financial Statement'!P$21</f>
        <v>2492</v>
      </c>
      <c r="Q133" s="85">
        <f>'Financial Statement'!Q$21</f>
        <v>2504</v>
      </c>
      <c r="R133" s="85">
        <f>'Financial Statement'!R$21</f>
        <v>2422</v>
      </c>
      <c r="S133" s="85">
        <f>'Financial Statement'!S$21</f>
        <v>2990.2849999999999</v>
      </c>
      <c r="T133" s="85">
        <f>'Financial Statement'!T$21</f>
        <v>3045.33864739726</v>
      </c>
      <c r="U133" s="85">
        <f>'Financial Statement'!U$21</f>
        <v>3234.3123775958907</v>
      </c>
      <c r="V133" s="85">
        <f>'Financial Statement'!V$21</f>
        <v>3691.7407975381511</v>
      </c>
      <c r="W133" s="85">
        <f>'Financial Statement'!W$21</f>
        <v>3259.7602183305371</v>
      </c>
      <c r="X133" s="85">
        <f>'Financial Statement'!X$21</f>
        <v>3290.9332755757723</v>
      </c>
      <c r="Y133" s="85">
        <f>'Financial Statement'!Y$21</f>
        <v>3346.9953731324917</v>
      </c>
      <c r="Z133" s="85">
        <f>'Financial Statement'!Z$21</f>
        <v>3358.1066093066293</v>
      </c>
      <c r="AA133" s="85">
        <f>'Financial Statement'!AA$21</f>
        <v>3234.4526142471786</v>
      </c>
      <c r="AB133" s="85">
        <f>'Financial Statement'!AB$21</f>
        <v>3141.7110476909052</v>
      </c>
      <c r="AC133" s="85">
        <f>'Financial Statement'!AC$21</f>
        <v>3175.9085766537937</v>
      </c>
      <c r="AD133" s="85">
        <f>'Financial Statement'!AD$21</f>
        <v>3117.9146967268716</v>
      </c>
      <c r="AE133" s="85">
        <f>'Financial Statement'!AE$21</f>
        <v>3055.114394826986</v>
      </c>
      <c r="AF133" s="85">
        <f>'Financial Statement'!AF$21</f>
        <v>3094.1194169636819</v>
      </c>
      <c r="AG133" s="85">
        <f>'Financial Statement'!AG$21</f>
        <v>3116.5221941630089</v>
      </c>
      <c r="AH133" s="85">
        <f>'Financial Statement'!AH$21</f>
        <v>3147.6874161046399</v>
      </c>
      <c r="AI133" s="85">
        <f>'Financial Statement'!AI$21</f>
        <v>3179.1642902656854</v>
      </c>
      <c r="AJ133" s="85">
        <f>'Financial Statement'!AJ$21</f>
        <v>3219.7530727112689</v>
      </c>
      <c r="AK133" s="85">
        <f>'Financial Statement'!AK$21</f>
        <v>3243.0654925000254</v>
      </c>
      <c r="AL133" s="85">
        <f>'Financial Statement'!AL$21</f>
        <v>3275.4961474250258</v>
      </c>
    </row>
    <row r="134" spans="2:38" x14ac:dyDescent="0.35">
      <c r="D134" s="17" t="s">
        <v>376</v>
      </c>
      <c r="K134" s="59" t="s">
        <v>375</v>
      </c>
      <c r="M134" s="94">
        <v>12</v>
      </c>
    </row>
    <row r="135" spans="2:38" x14ac:dyDescent="0.35">
      <c r="D135" s="8" t="s">
        <v>377</v>
      </c>
      <c r="E135" s="9"/>
      <c r="F135" s="9"/>
      <c r="G135" s="9"/>
      <c r="H135" s="9"/>
      <c r="I135" s="9"/>
      <c r="J135" s="9"/>
      <c r="K135" s="61" t="str">
        <f>CurrencyUnit.In</f>
        <v>MMJPY</v>
      </c>
      <c r="L135" s="62"/>
      <c r="M135" s="9"/>
      <c r="N135" s="9"/>
      <c r="O135" s="13">
        <f t="shared" ref="O135:AL135" si="29">O133/$M134</f>
        <v>244.41666666666666</v>
      </c>
      <c r="P135" s="13">
        <f t="shared" si="29"/>
        <v>207.66666666666666</v>
      </c>
      <c r="Q135" s="13">
        <f t="shared" si="29"/>
        <v>208.66666666666666</v>
      </c>
      <c r="R135" s="13">
        <f t="shared" si="29"/>
        <v>201.83333333333334</v>
      </c>
      <c r="S135" s="13">
        <f t="shared" si="29"/>
        <v>249.19041666666666</v>
      </c>
      <c r="T135" s="13">
        <f t="shared" si="29"/>
        <v>253.77822061643835</v>
      </c>
      <c r="U135" s="13">
        <f t="shared" si="29"/>
        <v>269.52603146632424</v>
      </c>
      <c r="V135" s="13">
        <f t="shared" si="29"/>
        <v>307.64506646151261</v>
      </c>
      <c r="W135" s="13">
        <f t="shared" si="29"/>
        <v>271.64668486087811</v>
      </c>
      <c r="X135" s="13">
        <f t="shared" si="29"/>
        <v>274.24443963131438</v>
      </c>
      <c r="Y135" s="13">
        <f t="shared" si="29"/>
        <v>278.91628109437431</v>
      </c>
      <c r="Z135" s="13">
        <f t="shared" si="29"/>
        <v>279.84221744221912</v>
      </c>
      <c r="AA135" s="13">
        <f t="shared" si="29"/>
        <v>269.53771785393155</v>
      </c>
      <c r="AB135" s="13">
        <f t="shared" si="29"/>
        <v>261.8092539742421</v>
      </c>
      <c r="AC135" s="13">
        <f t="shared" si="29"/>
        <v>264.65904805448281</v>
      </c>
      <c r="AD135" s="13">
        <f t="shared" si="29"/>
        <v>259.82622472723932</v>
      </c>
      <c r="AE135" s="13">
        <f t="shared" si="29"/>
        <v>254.59286623558216</v>
      </c>
      <c r="AF135" s="13">
        <f t="shared" si="29"/>
        <v>257.8432847469735</v>
      </c>
      <c r="AG135" s="13">
        <f t="shared" si="29"/>
        <v>259.71018284691741</v>
      </c>
      <c r="AH135" s="13">
        <f t="shared" si="29"/>
        <v>262.30728467538665</v>
      </c>
      <c r="AI135" s="13">
        <f t="shared" si="29"/>
        <v>264.93035752214047</v>
      </c>
      <c r="AJ135" s="13">
        <f t="shared" si="29"/>
        <v>268.31275605927243</v>
      </c>
      <c r="AK135" s="13">
        <f t="shared" si="29"/>
        <v>270.25545770833543</v>
      </c>
      <c r="AL135" s="13">
        <f t="shared" si="29"/>
        <v>272.95801228541882</v>
      </c>
    </row>
    <row r="136" spans="2:38" x14ac:dyDescent="0.35">
      <c r="D136" s="17" t="s">
        <v>378</v>
      </c>
      <c r="K136" s="59" t="s">
        <v>375</v>
      </c>
      <c r="L136" s="60"/>
      <c r="O136" s="97">
        <f t="shared" ref="O136:AL136" si="30">O130</f>
        <v>1.0105693828844187</v>
      </c>
      <c r="P136" s="97">
        <f t="shared" si="30"/>
        <v>2.3210272873194224</v>
      </c>
      <c r="Q136" s="97">
        <f t="shared" si="30"/>
        <v>1.6198083067092652</v>
      </c>
      <c r="R136" s="97">
        <f t="shared" si="30"/>
        <v>2.269199009083402</v>
      </c>
      <c r="S136" s="97">
        <f t="shared" si="30"/>
        <v>1.805150996499127</v>
      </c>
      <c r="T136" s="97">
        <f t="shared" si="30"/>
        <v>1.805150996499127</v>
      </c>
      <c r="U136" s="97">
        <f t="shared" si="30"/>
        <v>1.805150996499127</v>
      </c>
      <c r="V136" s="97">
        <f t="shared" si="30"/>
        <v>1.805150996499127</v>
      </c>
      <c r="W136" s="97">
        <f t="shared" si="30"/>
        <v>1.805150996499127</v>
      </c>
      <c r="X136" s="97">
        <f t="shared" si="30"/>
        <v>1.805150996499127</v>
      </c>
      <c r="Y136" s="97">
        <f t="shared" si="30"/>
        <v>1.805150996499127</v>
      </c>
      <c r="Z136" s="97">
        <f t="shared" si="30"/>
        <v>1.805150996499127</v>
      </c>
      <c r="AA136" s="97">
        <f t="shared" si="30"/>
        <v>1.805150996499127</v>
      </c>
      <c r="AB136" s="97">
        <f t="shared" si="30"/>
        <v>1.805150996499127</v>
      </c>
      <c r="AC136" s="97">
        <f t="shared" si="30"/>
        <v>1.805150996499127</v>
      </c>
      <c r="AD136" s="97">
        <f t="shared" si="30"/>
        <v>1.805150996499127</v>
      </c>
      <c r="AE136" s="97">
        <f t="shared" si="30"/>
        <v>1.805150996499127</v>
      </c>
      <c r="AF136" s="97">
        <f t="shared" si="30"/>
        <v>1.805150996499127</v>
      </c>
      <c r="AG136" s="97">
        <f t="shared" si="30"/>
        <v>1.805150996499127</v>
      </c>
      <c r="AH136" s="97">
        <f t="shared" si="30"/>
        <v>1.805150996499127</v>
      </c>
      <c r="AI136" s="97">
        <f t="shared" si="30"/>
        <v>1.805150996499127</v>
      </c>
      <c r="AJ136" s="97">
        <f t="shared" si="30"/>
        <v>1.805150996499127</v>
      </c>
      <c r="AK136" s="97">
        <f t="shared" si="30"/>
        <v>1.805150996499127</v>
      </c>
      <c r="AL136" s="97">
        <f t="shared" si="30"/>
        <v>1.805150996499127</v>
      </c>
    </row>
    <row r="137" spans="2:38" x14ac:dyDescent="0.35">
      <c r="D137" s="8" t="s">
        <v>379</v>
      </c>
      <c r="E137" s="9"/>
      <c r="F137" s="9"/>
      <c r="G137" s="9"/>
      <c r="H137" s="9"/>
      <c r="I137" s="9"/>
      <c r="J137" s="9"/>
      <c r="K137" s="61" t="str">
        <f>CurrencyUnit.In</f>
        <v>MMJPY</v>
      </c>
      <c r="L137" s="62"/>
      <c r="M137" s="9"/>
      <c r="N137" s="9"/>
      <c r="O137" s="77">
        <f t="shared" ref="O137:AL137" si="31">O135*O136</f>
        <v>247</v>
      </c>
      <c r="P137" s="13">
        <f t="shared" si="31"/>
        <v>482.00000000000006</v>
      </c>
      <c r="Q137" s="13">
        <f t="shared" si="31"/>
        <v>338</v>
      </c>
      <c r="R137" s="13">
        <f t="shared" si="31"/>
        <v>458</v>
      </c>
      <c r="S137" s="13">
        <f t="shared" si="31"/>
        <v>449.82632896386599</v>
      </c>
      <c r="T137" s="13">
        <f t="shared" si="31"/>
        <v>458.10800783553896</v>
      </c>
      <c r="U137" s="13">
        <f t="shared" si="31"/>
        <v>486.53518428389026</v>
      </c>
      <c r="V137" s="13">
        <f t="shared" si="31"/>
        <v>555.34579829103961</v>
      </c>
      <c r="W137" s="13">
        <f t="shared" si="31"/>
        <v>490.36328387229844</v>
      </c>
      <c r="X137" s="13">
        <f t="shared" si="31"/>
        <v>495.05262348481182</v>
      </c>
      <c r="Y137" s="13">
        <f t="shared" si="31"/>
        <v>503.48600275734043</v>
      </c>
      <c r="Z137" s="13">
        <f t="shared" si="31"/>
        <v>505.15745767834721</v>
      </c>
      <c r="AA137" s="13">
        <f t="shared" si="31"/>
        <v>486.55627997812508</v>
      </c>
      <c r="AB137" s="13">
        <f t="shared" si="31"/>
        <v>472.60523570429615</v>
      </c>
      <c r="AC137" s="13">
        <f t="shared" si="31"/>
        <v>477.74954432805998</v>
      </c>
      <c r="AD137" s="13">
        <f t="shared" si="31"/>
        <v>469.02556848298218</v>
      </c>
      <c r="AE137" s="13">
        <f t="shared" si="31"/>
        <v>459.57856618673009</v>
      </c>
      <c r="AF137" s="13">
        <f t="shared" si="31"/>
        <v>465.44606240160738</v>
      </c>
      <c r="AG137" s="13">
        <f t="shared" si="31"/>
        <v>468.81609536708345</v>
      </c>
      <c r="AH137" s="13">
        <f t="shared" si="31"/>
        <v>473.50425632075439</v>
      </c>
      <c r="AI137" s="13">
        <f t="shared" si="31"/>
        <v>478.23929888396185</v>
      </c>
      <c r="AJ137" s="13">
        <f t="shared" si="31"/>
        <v>484.3450389738228</v>
      </c>
      <c r="AK137" s="13">
        <f t="shared" si="31"/>
        <v>487.85190879152935</v>
      </c>
      <c r="AL137" s="13">
        <f t="shared" si="31"/>
        <v>492.73042787944473</v>
      </c>
    </row>
    <row r="139" spans="2:38" ht="19.5" x14ac:dyDescent="0.35">
      <c r="B139" s="51" t="s">
        <v>392</v>
      </c>
    </row>
    <row r="140" spans="2:38" x14ac:dyDescent="0.35">
      <c r="C140" s="16" t="s">
        <v>397</v>
      </c>
    </row>
    <row r="141" spans="2:38" x14ac:dyDescent="0.35">
      <c r="D141" s="17" t="s">
        <v>376</v>
      </c>
      <c r="K141" s="59" t="s">
        <v>375</v>
      </c>
      <c r="M141" s="94">
        <v>12</v>
      </c>
      <c r="O141" s="81"/>
      <c r="P141" s="81"/>
      <c r="Q141" s="81"/>
      <c r="R141" s="81"/>
    </row>
    <row r="142" spans="2:38" x14ac:dyDescent="0.35">
      <c r="D142" s="17" t="s">
        <v>382</v>
      </c>
      <c r="K142" s="59" t="s">
        <v>375</v>
      </c>
      <c r="M142" s="113">
        <f>M129</f>
        <v>1.805150996499127</v>
      </c>
    </row>
    <row r="143" spans="2:38" x14ac:dyDescent="0.35">
      <c r="D143" s="8" t="s">
        <v>397</v>
      </c>
      <c r="E143" s="9"/>
      <c r="F143" s="9"/>
      <c r="G143" s="9"/>
      <c r="H143" s="9"/>
      <c r="I143" s="9"/>
      <c r="J143" s="9"/>
      <c r="K143" s="61" t="s">
        <v>374</v>
      </c>
      <c r="L143" s="62"/>
      <c r="M143" s="117">
        <f>100%-M142/M141</f>
        <v>0.84957075029173945</v>
      </c>
    </row>
    <row r="145" spans="2:38" x14ac:dyDescent="0.35">
      <c r="C145" s="16" t="s">
        <v>394</v>
      </c>
    </row>
    <row r="146" spans="2:38" x14ac:dyDescent="0.35">
      <c r="D146" s="17" t="s">
        <v>373</v>
      </c>
      <c r="K146" s="59" t="str">
        <f>CurrencyUnit.In</f>
        <v>MMJPY</v>
      </c>
      <c r="L146" s="60">
        <f xml:space="preserve"> SUM(O146:AL146)</f>
        <v>74569.381659155813</v>
      </c>
      <c r="O146" s="85">
        <f>'Financial Statement'!O$21</f>
        <v>2933</v>
      </c>
      <c r="P146" s="85">
        <f>'Financial Statement'!P$21</f>
        <v>2492</v>
      </c>
      <c r="Q146" s="85">
        <f>'Financial Statement'!Q$21</f>
        <v>2504</v>
      </c>
      <c r="R146" s="85">
        <f>'Financial Statement'!R$21</f>
        <v>2422</v>
      </c>
      <c r="S146" s="85">
        <f>'Financial Statement'!S$21</f>
        <v>2990.2849999999999</v>
      </c>
      <c r="T146" s="85">
        <f>'Financial Statement'!T$21</f>
        <v>3045.33864739726</v>
      </c>
      <c r="U146" s="85">
        <f>'Financial Statement'!U$21</f>
        <v>3234.3123775958907</v>
      </c>
      <c r="V146" s="85">
        <f>'Financial Statement'!V$21</f>
        <v>3691.7407975381511</v>
      </c>
      <c r="W146" s="85">
        <f>'Financial Statement'!W$21</f>
        <v>3259.7602183305371</v>
      </c>
      <c r="X146" s="85">
        <f>'Financial Statement'!X$21</f>
        <v>3290.9332755757723</v>
      </c>
      <c r="Y146" s="85">
        <f>'Financial Statement'!Y$21</f>
        <v>3346.9953731324917</v>
      </c>
      <c r="Z146" s="85">
        <f>'Financial Statement'!Z$21</f>
        <v>3358.1066093066293</v>
      </c>
      <c r="AA146" s="85">
        <f>'Financial Statement'!AA$21</f>
        <v>3234.4526142471786</v>
      </c>
      <c r="AB146" s="85">
        <f>'Financial Statement'!AB$21</f>
        <v>3141.7110476909052</v>
      </c>
      <c r="AC146" s="85">
        <f>'Financial Statement'!AC$21</f>
        <v>3175.9085766537937</v>
      </c>
      <c r="AD146" s="85">
        <f>'Financial Statement'!AD$21</f>
        <v>3117.9146967268716</v>
      </c>
      <c r="AE146" s="85">
        <f>'Financial Statement'!AE$21</f>
        <v>3055.114394826986</v>
      </c>
      <c r="AF146" s="85">
        <f>'Financial Statement'!AF$21</f>
        <v>3094.1194169636819</v>
      </c>
      <c r="AG146" s="85">
        <f>'Financial Statement'!AG$21</f>
        <v>3116.5221941630089</v>
      </c>
      <c r="AH146" s="85">
        <f>'Financial Statement'!AH$21</f>
        <v>3147.6874161046399</v>
      </c>
      <c r="AI146" s="85">
        <f>'Financial Statement'!AI$21</f>
        <v>3179.1642902656854</v>
      </c>
      <c r="AJ146" s="85">
        <f>'Financial Statement'!AJ$21</f>
        <v>3219.7530727112689</v>
      </c>
      <c r="AK146" s="85">
        <f>'Financial Statement'!AK$21</f>
        <v>3243.0654925000254</v>
      </c>
      <c r="AL146" s="85">
        <f>'Financial Statement'!AL$21</f>
        <v>3275.4961474250258</v>
      </c>
    </row>
    <row r="147" spans="2:38" x14ac:dyDescent="0.35">
      <c r="D147" s="17" t="s">
        <v>397</v>
      </c>
      <c r="K147" s="59" t="s">
        <v>246</v>
      </c>
      <c r="M147" s="118">
        <f>M143</f>
        <v>0.84957075029173945</v>
      </c>
    </row>
    <row r="148" spans="2:38" x14ac:dyDescent="0.35">
      <c r="D148" s="8" t="s">
        <v>395</v>
      </c>
      <c r="E148" s="9"/>
      <c r="F148" s="9"/>
      <c r="G148" s="9"/>
      <c r="H148" s="9"/>
      <c r="I148" s="9"/>
      <c r="J148" s="9"/>
      <c r="K148" s="61" t="str">
        <f>CurrencyUnit.In</f>
        <v>MMJPY</v>
      </c>
      <c r="L148" s="62">
        <f xml:space="preserve"> SUM(O148:AL148)</f>
        <v>63351.965524960076</v>
      </c>
      <c r="M148" s="9"/>
      <c r="N148" s="9"/>
      <c r="O148" s="77">
        <f t="shared" ref="O148:AL148" si="32">O146*$M147</f>
        <v>2491.791010605672</v>
      </c>
      <c r="P148" s="77">
        <f t="shared" si="32"/>
        <v>2117.1303097270147</v>
      </c>
      <c r="Q148" s="77">
        <f t="shared" si="32"/>
        <v>2127.3251587305158</v>
      </c>
      <c r="R148" s="77">
        <f t="shared" si="32"/>
        <v>2057.6603572065928</v>
      </c>
      <c r="S148" s="77">
        <f t="shared" si="32"/>
        <v>2540.4586710361341</v>
      </c>
      <c r="T148" s="77">
        <f t="shared" si="32"/>
        <v>2587.2306395617211</v>
      </c>
      <c r="U148" s="77">
        <f t="shared" si="32"/>
        <v>2747.7771933120007</v>
      </c>
      <c r="V148" s="77">
        <f t="shared" si="32"/>
        <v>3136.3949992471116</v>
      </c>
      <c r="W148" s="77">
        <f t="shared" si="32"/>
        <v>2769.3969344582388</v>
      </c>
      <c r="X148" s="77">
        <f t="shared" si="32"/>
        <v>2795.8806520909607</v>
      </c>
      <c r="Y148" s="77">
        <f t="shared" si="32"/>
        <v>2843.5093703751513</v>
      </c>
      <c r="Z148" s="77">
        <f t="shared" si="32"/>
        <v>2852.9491516282824</v>
      </c>
      <c r="AA148" s="77">
        <f t="shared" si="32"/>
        <v>2747.8963342690536</v>
      </c>
      <c r="AB148" s="77">
        <f t="shared" si="32"/>
        <v>2669.1058119866093</v>
      </c>
      <c r="AC148" s="77">
        <f t="shared" si="32"/>
        <v>2698.1590323257337</v>
      </c>
      <c r="AD148" s="77">
        <f t="shared" si="32"/>
        <v>2648.8891282438894</v>
      </c>
      <c r="AE148" s="77">
        <f t="shared" si="32"/>
        <v>2595.5358286402561</v>
      </c>
      <c r="AF148" s="77">
        <f t="shared" si="32"/>
        <v>2628.6733545620746</v>
      </c>
      <c r="AG148" s="77">
        <f t="shared" si="32"/>
        <v>2647.7060987959258</v>
      </c>
      <c r="AH148" s="77">
        <f t="shared" si="32"/>
        <v>2674.1831597838855</v>
      </c>
      <c r="AI148" s="77">
        <f t="shared" si="32"/>
        <v>2700.9249913817239</v>
      </c>
      <c r="AJ148" s="77">
        <f t="shared" si="32"/>
        <v>2735.4080337374462</v>
      </c>
      <c r="AK148" s="77">
        <f t="shared" si="32"/>
        <v>2755.2135837084961</v>
      </c>
      <c r="AL148" s="77">
        <f t="shared" si="32"/>
        <v>2782.7657195455813</v>
      </c>
    </row>
    <row r="149" spans="2:38" x14ac:dyDescent="0.35">
      <c r="D149" s="17" t="s">
        <v>396</v>
      </c>
      <c r="K149" s="59" t="str">
        <f>CurrencyUnit.In</f>
        <v>MMJPY</v>
      </c>
      <c r="L149" s="60">
        <f xml:space="preserve"> SUM(O149:AL149)</f>
        <v>9625.5925425860842</v>
      </c>
      <c r="O149" s="85">
        <f t="shared" ref="O149:AL149" si="33">O153</f>
        <v>0</v>
      </c>
      <c r="P149" s="85">
        <f t="shared" si="33"/>
        <v>0</v>
      </c>
      <c r="Q149" s="85">
        <f t="shared" si="33"/>
        <v>0</v>
      </c>
      <c r="R149" s="85">
        <f t="shared" si="33"/>
        <v>0</v>
      </c>
      <c r="S149" s="85">
        <f t="shared" si="33"/>
        <v>458</v>
      </c>
      <c r="T149" s="85">
        <f t="shared" si="33"/>
        <v>449.82632896386576</v>
      </c>
      <c r="U149" s="85">
        <f t="shared" si="33"/>
        <v>458.10800783553896</v>
      </c>
      <c r="V149" s="85">
        <f t="shared" si="33"/>
        <v>486.53518428388998</v>
      </c>
      <c r="W149" s="85">
        <f t="shared" si="33"/>
        <v>555.3457982910395</v>
      </c>
      <c r="X149" s="85">
        <f t="shared" si="33"/>
        <v>490.36328387229833</v>
      </c>
      <c r="Y149" s="85">
        <f t="shared" si="33"/>
        <v>495.05262348481165</v>
      </c>
      <c r="Z149" s="85">
        <f t="shared" si="33"/>
        <v>503.48600275734043</v>
      </c>
      <c r="AA149" s="85">
        <f t="shared" si="33"/>
        <v>505.15745767834687</v>
      </c>
      <c r="AB149" s="85">
        <f t="shared" si="33"/>
        <v>486.55627997812508</v>
      </c>
      <c r="AC149" s="85">
        <f t="shared" si="33"/>
        <v>472.60523570429586</v>
      </c>
      <c r="AD149" s="85">
        <f t="shared" si="33"/>
        <v>477.74954432805998</v>
      </c>
      <c r="AE149" s="85">
        <f t="shared" si="33"/>
        <v>469.02556848298218</v>
      </c>
      <c r="AF149" s="85">
        <f t="shared" si="33"/>
        <v>459.57856618672986</v>
      </c>
      <c r="AG149" s="85">
        <f t="shared" si="33"/>
        <v>465.44606240160738</v>
      </c>
      <c r="AH149" s="85">
        <f t="shared" si="33"/>
        <v>468.81609536708311</v>
      </c>
      <c r="AI149" s="85">
        <f t="shared" si="33"/>
        <v>473.50425632075439</v>
      </c>
      <c r="AJ149" s="85">
        <f t="shared" si="33"/>
        <v>478.23929888396151</v>
      </c>
      <c r="AK149" s="85">
        <f t="shared" si="33"/>
        <v>484.34503897382274</v>
      </c>
      <c r="AL149" s="85">
        <f t="shared" si="33"/>
        <v>487.85190879152924</v>
      </c>
    </row>
    <row r="150" spans="2:38" x14ac:dyDescent="0.35">
      <c r="D150" s="8" t="s">
        <v>219</v>
      </c>
      <c r="E150" s="9"/>
      <c r="F150" s="9"/>
      <c r="G150" s="9"/>
      <c r="H150" s="9"/>
      <c r="I150" s="9"/>
      <c r="J150" s="9"/>
      <c r="K150" s="61" t="str">
        <f>CurrencyUnit.In</f>
        <v>MMJPY</v>
      </c>
      <c r="L150" s="62">
        <f xml:space="preserve"> SUM(O150:AL150)</f>
        <v>72977.558067546168</v>
      </c>
      <c r="M150" s="9"/>
      <c r="N150" s="9"/>
      <c r="O150" s="77">
        <f t="shared" ref="O150:AL150" si="34">SUM(O148:O149)</f>
        <v>2491.791010605672</v>
      </c>
      <c r="P150" s="77">
        <f t="shared" si="34"/>
        <v>2117.1303097270147</v>
      </c>
      <c r="Q150" s="77">
        <f t="shared" si="34"/>
        <v>2127.3251587305158</v>
      </c>
      <c r="R150" s="77">
        <f t="shared" si="34"/>
        <v>2057.6603572065928</v>
      </c>
      <c r="S150" s="77">
        <f t="shared" si="34"/>
        <v>2998.4586710361341</v>
      </c>
      <c r="T150" s="77">
        <f t="shared" si="34"/>
        <v>3037.0569685255869</v>
      </c>
      <c r="U150" s="77">
        <f t="shared" si="34"/>
        <v>3205.8852011475396</v>
      </c>
      <c r="V150" s="77">
        <f t="shared" si="34"/>
        <v>3622.9301835310016</v>
      </c>
      <c r="W150" s="77">
        <f t="shared" si="34"/>
        <v>3324.7427327492783</v>
      </c>
      <c r="X150" s="77">
        <f t="shared" si="34"/>
        <v>3286.243935963259</v>
      </c>
      <c r="Y150" s="77">
        <f t="shared" si="34"/>
        <v>3338.561993859963</v>
      </c>
      <c r="Z150" s="77">
        <f t="shared" si="34"/>
        <v>3356.4351543856228</v>
      </c>
      <c r="AA150" s="77">
        <f t="shared" si="34"/>
        <v>3253.0537919474004</v>
      </c>
      <c r="AB150" s="77">
        <f t="shared" si="34"/>
        <v>3155.6620919647344</v>
      </c>
      <c r="AC150" s="77">
        <f t="shared" si="34"/>
        <v>3170.7642680300296</v>
      </c>
      <c r="AD150" s="77">
        <f t="shared" si="34"/>
        <v>3126.6386725719494</v>
      </c>
      <c r="AE150" s="77">
        <f t="shared" si="34"/>
        <v>3064.5613971232383</v>
      </c>
      <c r="AF150" s="77">
        <f t="shared" si="34"/>
        <v>3088.2519207488044</v>
      </c>
      <c r="AG150" s="77">
        <f t="shared" si="34"/>
        <v>3113.1521611975331</v>
      </c>
      <c r="AH150" s="77">
        <f t="shared" si="34"/>
        <v>3142.9992551509686</v>
      </c>
      <c r="AI150" s="77">
        <f t="shared" si="34"/>
        <v>3174.4292477024783</v>
      </c>
      <c r="AJ150" s="77">
        <f t="shared" si="34"/>
        <v>3213.6473326214077</v>
      </c>
      <c r="AK150" s="77">
        <f t="shared" si="34"/>
        <v>3239.5586226823189</v>
      </c>
      <c r="AL150" s="77">
        <f t="shared" si="34"/>
        <v>3270.6176283371105</v>
      </c>
    </row>
    <row r="152" spans="2:38" x14ac:dyDescent="0.35">
      <c r="C152" s="16" t="s">
        <v>392</v>
      </c>
    </row>
    <row r="153" spans="2:38" x14ac:dyDescent="0.35">
      <c r="D153" s="17" t="s">
        <v>393</v>
      </c>
      <c r="K153" s="59" t="str">
        <f>CurrencyUnit.In</f>
        <v>MMJPY</v>
      </c>
      <c r="L153" s="60"/>
      <c r="O153" s="73"/>
      <c r="P153" s="73"/>
      <c r="Q153" s="73"/>
      <c r="R153" s="73"/>
      <c r="S153" s="85">
        <f t="shared" ref="S153:AL153" si="35">R156</f>
        <v>458</v>
      </c>
      <c r="T153" s="85">
        <f t="shared" si="35"/>
        <v>449.82632896386576</v>
      </c>
      <c r="U153" s="85">
        <f t="shared" si="35"/>
        <v>458.10800783553896</v>
      </c>
      <c r="V153" s="85">
        <f t="shared" si="35"/>
        <v>486.53518428388998</v>
      </c>
      <c r="W153" s="85">
        <f t="shared" si="35"/>
        <v>555.3457982910395</v>
      </c>
      <c r="X153" s="85">
        <f t="shared" si="35"/>
        <v>490.36328387229833</v>
      </c>
      <c r="Y153" s="85">
        <f t="shared" si="35"/>
        <v>495.05262348481165</v>
      </c>
      <c r="Z153" s="85">
        <f t="shared" si="35"/>
        <v>503.48600275734043</v>
      </c>
      <c r="AA153" s="85">
        <f t="shared" si="35"/>
        <v>505.15745767834687</v>
      </c>
      <c r="AB153" s="85">
        <f t="shared" si="35"/>
        <v>486.55627997812508</v>
      </c>
      <c r="AC153" s="85">
        <f t="shared" si="35"/>
        <v>472.60523570429586</v>
      </c>
      <c r="AD153" s="85">
        <f t="shared" si="35"/>
        <v>477.74954432805998</v>
      </c>
      <c r="AE153" s="85">
        <f t="shared" si="35"/>
        <v>469.02556848298218</v>
      </c>
      <c r="AF153" s="85">
        <f t="shared" si="35"/>
        <v>459.57856618672986</v>
      </c>
      <c r="AG153" s="85">
        <f t="shared" si="35"/>
        <v>465.44606240160738</v>
      </c>
      <c r="AH153" s="85">
        <f t="shared" si="35"/>
        <v>468.81609536708311</v>
      </c>
      <c r="AI153" s="85">
        <f t="shared" si="35"/>
        <v>473.50425632075439</v>
      </c>
      <c r="AJ153" s="85">
        <f t="shared" si="35"/>
        <v>478.23929888396151</v>
      </c>
      <c r="AK153" s="85">
        <f t="shared" si="35"/>
        <v>484.34503897382274</v>
      </c>
      <c r="AL153" s="85">
        <f t="shared" si="35"/>
        <v>487.85190879152924</v>
      </c>
    </row>
    <row r="154" spans="2:38" x14ac:dyDescent="0.35">
      <c r="D154" s="17" t="s">
        <v>373</v>
      </c>
      <c r="K154" s="59" t="str">
        <f>CurrencyUnit.In</f>
        <v>MMJPY</v>
      </c>
      <c r="L154" s="60">
        <f xml:space="preserve"> SUM(O154:AL154)</f>
        <v>64218.381659155806</v>
      </c>
      <c r="O154" s="73"/>
      <c r="P154" s="73"/>
      <c r="Q154" s="73"/>
      <c r="R154" s="73"/>
      <c r="S154" s="85">
        <f>'Financial Statement'!S$21</f>
        <v>2990.2849999999999</v>
      </c>
      <c r="T154" s="85">
        <f>'Financial Statement'!T$21</f>
        <v>3045.33864739726</v>
      </c>
      <c r="U154" s="85">
        <f>'Financial Statement'!U$21</f>
        <v>3234.3123775958907</v>
      </c>
      <c r="V154" s="85">
        <f>'Financial Statement'!V$21</f>
        <v>3691.7407975381511</v>
      </c>
      <c r="W154" s="85">
        <f>'Financial Statement'!W$21</f>
        <v>3259.7602183305371</v>
      </c>
      <c r="X154" s="85">
        <f>'Financial Statement'!X$21</f>
        <v>3290.9332755757723</v>
      </c>
      <c r="Y154" s="85">
        <f>'Financial Statement'!Y$21</f>
        <v>3346.9953731324917</v>
      </c>
      <c r="Z154" s="85">
        <f>'Financial Statement'!Z$21</f>
        <v>3358.1066093066293</v>
      </c>
      <c r="AA154" s="85">
        <f>'Financial Statement'!AA$21</f>
        <v>3234.4526142471786</v>
      </c>
      <c r="AB154" s="85">
        <f>'Financial Statement'!AB$21</f>
        <v>3141.7110476909052</v>
      </c>
      <c r="AC154" s="85">
        <f>'Financial Statement'!AC$21</f>
        <v>3175.9085766537937</v>
      </c>
      <c r="AD154" s="85">
        <f>'Financial Statement'!AD$21</f>
        <v>3117.9146967268716</v>
      </c>
      <c r="AE154" s="85">
        <f>'Financial Statement'!AE$21</f>
        <v>3055.114394826986</v>
      </c>
      <c r="AF154" s="85">
        <f>'Financial Statement'!AF$21</f>
        <v>3094.1194169636819</v>
      </c>
      <c r="AG154" s="85">
        <f>'Financial Statement'!AG$21</f>
        <v>3116.5221941630089</v>
      </c>
      <c r="AH154" s="85">
        <f>'Financial Statement'!AH$21</f>
        <v>3147.6874161046399</v>
      </c>
      <c r="AI154" s="85">
        <f>'Financial Statement'!AI$21</f>
        <v>3179.1642902656854</v>
      </c>
      <c r="AJ154" s="85">
        <f>'Financial Statement'!AJ$21</f>
        <v>3219.7530727112689</v>
      </c>
      <c r="AK154" s="85">
        <f>'Financial Statement'!AK$21</f>
        <v>3243.0654925000254</v>
      </c>
      <c r="AL154" s="85">
        <f>'Financial Statement'!AL$21</f>
        <v>3275.4961474250258</v>
      </c>
    </row>
    <row r="155" spans="2:38" x14ac:dyDescent="0.35">
      <c r="D155" s="17" t="s">
        <v>394</v>
      </c>
      <c r="K155" s="59" t="str">
        <f>CurrencyUnit.In</f>
        <v>MMJPY</v>
      </c>
      <c r="L155" s="60">
        <f xml:space="preserve"> SUM(O155:AL155)</f>
        <v>-64183.651231276373</v>
      </c>
      <c r="O155" s="73"/>
      <c r="P155" s="73"/>
      <c r="Q155" s="73"/>
      <c r="R155" s="73"/>
      <c r="S155" s="85">
        <f t="shared" ref="S155:AL155" si="36">0-S150</f>
        <v>-2998.4586710361341</v>
      </c>
      <c r="T155" s="85">
        <f t="shared" si="36"/>
        <v>-3037.0569685255869</v>
      </c>
      <c r="U155" s="85">
        <f t="shared" si="36"/>
        <v>-3205.8852011475396</v>
      </c>
      <c r="V155" s="85">
        <f t="shared" si="36"/>
        <v>-3622.9301835310016</v>
      </c>
      <c r="W155" s="85">
        <f t="shared" si="36"/>
        <v>-3324.7427327492783</v>
      </c>
      <c r="X155" s="85">
        <f t="shared" si="36"/>
        <v>-3286.243935963259</v>
      </c>
      <c r="Y155" s="85">
        <f t="shared" si="36"/>
        <v>-3338.561993859963</v>
      </c>
      <c r="Z155" s="85">
        <f t="shared" si="36"/>
        <v>-3356.4351543856228</v>
      </c>
      <c r="AA155" s="85">
        <f t="shared" si="36"/>
        <v>-3253.0537919474004</v>
      </c>
      <c r="AB155" s="85">
        <f t="shared" si="36"/>
        <v>-3155.6620919647344</v>
      </c>
      <c r="AC155" s="85">
        <f t="shared" si="36"/>
        <v>-3170.7642680300296</v>
      </c>
      <c r="AD155" s="85">
        <f t="shared" si="36"/>
        <v>-3126.6386725719494</v>
      </c>
      <c r="AE155" s="85">
        <f t="shared" si="36"/>
        <v>-3064.5613971232383</v>
      </c>
      <c r="AF155" s="85">
        <f t="shared" si="36"/>
        <v>-3088.2519207488044</v>
      </c>
      <c r="AG155" s="85">
        <f t="shared" si="36"/>
        <v>-3113.1521611975331</v>
      </c>
      <c r="AH155" s="85">
        <f t="shared" si="36"/>
        <v>-3142.9992551509686</v>
      </c>
      <c r="AI155" s="85">
        <f t="shared" si="36"/>
        <v>-3174.4292477024783</v>
      </c>
      <c r="AJ155" s="85">
        <f t="shared" si="36"/>
        <v>-3213.6473326214077</v>
      </c>
      <c r="AK155" s="85">
        <f t="shared" si="36"/>
        <v>-3239.5586226823189</v>
      </c>
      <c r="AL155" s="85">
        <f t="shared" si="36"/>
        <v>-3270.6176283371105</v>
      </c>
    </row>
    <row r="156" spans="2:38" x14ac:dyDescent="0.35">
      <c r="D156" s="8" t="s">
        <v>366</v>
      </c>
      <c r="E156" s="9"/>
      <c r="F156" s="9"/>
      <c r="G156" s="9"/>
      <c r="H156" s="9"/>
      <c r="I156" s="9"/>
      <c r="J156" s="9"/>
      <c r="K156" s="61" t="str">
        <f>CurrencyUnit.In</f>
        <v>MMJPY</v>
      </c>
      <c r="L156" s="62"/>
      <c r="M156" s="9"/>
      <c r="N156" s="9"/>
      <c r="O156" s="98">
        <f>'Actual Data'!O$44</f>
        <v>247</v>
      </c>
      <c r="P156" s="98">
        <f>'Actual Data'!P$44</f>
        <v>482</v>
      </c>
      <c r="Q156" s="98">
        <f>'Actual Data'!Q$44</f>
        <v>338</v>
      </c>
      <c r="R156" s="98">
        <f>'Actual Data'!R$44</f>
        <v>458</v>
      </c>
      <c r="S156" s="77">
        <f t="shared" ref="S156:AL156" si="37">SUM(S153:S155)</f>
        <v>449.82632896386576</v>
      </c>
      <c r="T156" s="77">
        <f t="shared" si="37"/>
        <v>458.10800783553896</v>
      </c>
      <c r="U156" s="77">
        <f t="shared" si="37"/>
        <v>486.53518428388998</v>
      </c>
      <c r="V156" s="77">
        <f t="shared" si="37"/>
        <v>555.3457982910395</v>
      </c>
      <c r="W156" s="77">
        <f t="shared" si="37"/>
        <v>490.36328387229833</v>
      </c>
      <c r="X156" s="77">
        <f t="shared" si="37"/>
        <v>495.05262348481165</v>
      </c>
      <c r="Y156" s="77">
        <f t="shared" si="37"/>
        <v>503.48600275734043</v>
      </c>
      <c r="Z156" s="77">
        <f t="shared" si="37"/>
        <v>505.15745767834687</v>
      </c>
      <c r="AA156" s="77">
        <f t="shared" si="37"/>
        <v>486.55627997812508</v>
      </c>
      <c r="AB156" s="77">
        <f t="shared" si="37"/>
        <v>472.60523570429586</v>
      </c>
      <c r="AC156" s="77">
        <f t="shared" si="37"/>
        <v>477.74954432805998</v>
      </c>
      <c r="AD156" s="77">
        <f t="shared" si="37"/>
        <v>469.02556848298218</v>
      </c>
      <c r="AE156" s="77">
        <f t="shared" si="37"/>
        <v>459.57856618672986</v>
      </c>
      <c r="AF156" s="77">
        <f t="shared" si="37"/>
        <v>465.44606240160738</v>
      </c>
      <c r="AG156" s="77">
        <f t="shared" si="37"/>
        <v>468.81609536708311</v>
      </c>
      <c r="AH156" s="77">
        <f t="shared" si="37"/>
        <v>473.50425632075439</v>
      </c>
      <c r="AI156" s="77">
        <f t="shared" si="37"/>
        <v>478.23929888396151</v>
      </c>
      <c r="AJ156" s="77">
        <f t="shared" si="37"/>
        <v>484.34503897382274</v>
      </c>
      <c r="AK156" s="77">
        <f t="shared" si="37"/>
        <v>487.85190879152924</v>
      </c>
      <c r="AL156" s="77">
        <f t="shared" si="37"/>
        <v>492.73042787944451</v>
      </c>
    </row>
    <row r="158" spans="2:38" ht="19.5" x14ac:dyDescent="0.35">
      <c r="B158" s="51" t="s">
        <v>384</v>
      </c>
    </row>
    <row r="159" spans="2:38" x14ac:dyDescent="0.35">
      <c r="C159" s="16" t="s">
        <v>385</v>
      </c>
    </row>
    <row r="160" spans="2:38" x14ac:dyDescent="0.35">
      <c r="D160" s="17" t="s">
        <v>380</v>
      </c>
      <c r="K160" s="59" t="str">
        <f>CurrencyUnit.In</f>
        <v>MMJPY</v>
      </c>
      <c r="L160" s="60"/>
      <c r="O160" s="86">
        <f>'Actual Data'!O$45</f>
        <v>312</v>
      </c>
      <c r="P160" s="86">
        <f>'Actual Data'!P$45</f>
        <v>161</v>
      </c>
      <c r="Q160" s="86">
        <f>'Actual Data'!Q$45</f>
        <v>170</v>
      </c>
      <c r="R160" s="86">
        <f>'Actual Data'!R$45</f>
        <v>156</v>
      </c>
      <c r="S160" s="73"/>
      <c r="T160" s="73"/>
      <c r="U160" s="73"/>
      <c r="V160" s="73"/>
      <c r="W160" s="73"/>
      <c r="X160" s="73"/>
      <c r="Y160" s="73"/>
      <c r="Z160" s="73"/>
      <c r="AA160" s="73"/>
      <c r="AB160" s="73"/>
      <c r="AC160" s="73"/>
      <c r="AD160" s="73"/>
      <c r="AE160" s="73"/>
      <c r="AF160" s="73"/>
      <c r="AG160" s="73"/>
      <c r="AH160" s="73"/>
      <c r="AI160" s="73"/>
      <c r="AJ160" s="73"/>
      <c r="AK160" s="73"/>
      <c r="AL160" s="73"/>
    </row>
    <row r="161" spans="2:38" x14ac:dyDescent="0.35">
      <c r="D161" s="17" t="s">
        <v>265</v>
      </c>
      <c r="K161" s="59" t="s">
        <v>61</v>
      </c>
      <c r="L161" s="60">
        <f xml:space="preserve"> SUM(O161:AL161)</f>
        <v>38.972602739726028</v>
      </c>
      <c r="O161" s="97">
        <f>'Plan by Ship'!O$178</f>
        <v>8.9726027397260282</v>
      </c>
      <c r="P161" s="97">
        <f>'Plan by Ship'!P$178</f>
        <v>10</v>
      </c>
      <c r="Q161" s="97">
        <f>'Plan by Ship'!Q$178</f>
        <v>10</v>
      </c>
      <c r="R161" s="97">
        <f>'Plan by Ship'!R$178</f>
        <v>10</v>
      </c>
      <c r="S161" s="73"/>
      <c r="T161" s="73"/>
      <c r="U161" s="73"/>
      <c r="V161" s="73"/>
      <c r="W161" s="73"/>
      <c r="X161" s="73"/>
      <c r="Y161" s="73"/>
      <c r="Z161" s="73"/>
      <c r="AA161" s="73"/>
      <c r="AB161" s="73"/>
      <c r="AC161" s="73"/>
      <c r="AD161" s="73"/>
      <c r="AE161" s="73"/>
      <c r="AF161" s="73"/>
      <c r="AG161" s="73"/>
      <c r="AH161" s="73"/>
      <c r="AI161" s="73"/>
      <c r="AJ161" s="73"/>
      <c r="AK161" s="73"/>
      <c r="AL161" s="73"/>
    </row>
    <row r="162" spans="2:38" x14ac:dyDescent="0.35">
      <c r="D162" s="8" t="s">
        <v>388</v>
      </c>
      <c r="E162" s="9"/>
      <c r="F162" s="9"/>
      <c r="G162" s="9"/>
      <c r="H162" s="9"/>
      <c r="I162" s="9"/>
      <c r="J162" s="9"/>
      <c r="K162" s="61" t="str">
        <f>CurrencyUnit.In</f>
        <v>MMJPY</v>
      </c>
      <c r="L162" s="62"/>
      <c r="M162" s="9"/>
      <c r="N162" s="9"/>
      <c r="O162" s="13">
        <f>O160/O161</f>
        <v>34.772519083969463</v>
      </c>
      <c r="P162" s="13">
        <f>P160/P161</f>
        <v>16.100000000000001</v>
      </c>
      <c r="Q162" s="13">
        <f>Q160/Q161</f>
        <v>17</v>
      </c>
      <c r="R162" s="13">
        <f>R160/R161</f>
        <v>15.6</v>
      </c>
      <c r="S162" s="76"/>
      <c r="T162" s="76"/>
      <c r="U162" s="76"/>
      <c r="V162" s="76"/>
      <c r="W162" s="76"/>
      <c r="X162" s="76"/>
      <c r="Y162" s="76"/>
      <c r="Z162" s="76"/>
      <c r="AA162" s="76"/>
      <c r="AB162" s="76"/>
      <c r="AC162" s="76"/>
      <c r="AD162" s="76"/>
      <c r="AE162" s="76"/>
      <c r="AF162" s="76"/>
      <c r="AG162" s="76"/>
      <c r="AH162" s="76"/>
      <c r="AI162" s="76"/>
      <c r="AJ162" s="76"/>
      <c r="AK162" s="76"/>
      <c r="AL162" s="76"/>
    </row>
    <row r="163" spans="2:38" x14ac:dyDescent="0.35">
      <c r="D163" s="17" t="s">
        <v>385</v>
      </c>
      <c r="K163" s="59" t="s">
        <v>387</v>
      </c>
      <c r="M163" s="112">
        <f>AVERAGE(O162:AL162)</f>
        <v>20.868129770992365</v>
      </c>
    </row>
    <row r="165" spans="2:38" x14ac:dyDescent="0.35">
      <c r="C165" s="16" t="s">
        <v>384</v>
      </c>
    </row>
    <row r="166" spans="2:38" x14ac:dyDescent="0.35">
      <c r="D166" s="17" t="s">
        <v>265</v>
      </c>
      <c r="K166" s="59" t="s">
        <v>61</v>
      </c>
      <c r="L166" s="60">
        <f xml:space="preserve"> SUM(O166:AL166)</f>
        <v>256.96986301369861</v>
      </c>
      <c r="O166" s="97">
        <f>'Plan by Ship'!O$178</f>
        <v>8.9726027397260282</v>
      </c>
      <c r="P166" s="97">
        <f>'Plan by Ship'!P$178</f>
        <v>10</v>
      </c>
      <c r="Q166" s="97">
        <f>'Plan by Ship'!Q$178</f>
        <v>10</v>
      </c>
      <c r="R166" s="97">
        <f>'Plan by Ship'!R$178</f>
        <v>10</v>
      </c>
      <c r="S166" s="97">
        <f>'Plan by Ship'!S$178</f>
        <v>10</v>
      </c>
      <c r="T166" s="97">
        <f>'Plan by Ship'!T$178</f>
        <v>10</v>
      </c>
      <c r="U166" s="97">
        <f>'Plan by Ship'!U$178</f>
        <v>10.498630136986302</v>
      </c>
      <c r="V166" s="97">
        <f>'Plan by Ship'!V$178</f>
        <v>11.498630136986302</v>
      </c>
      <c r="W166" s="97">
        <f>'Plan by Ship'!W$178</f>
        <v>11</v>
      </c>
      <c r="X166" s="97">
        <f>'Plan by Ship'!X$178</f>
        <v>11</v>
      </c>
      <c r="Y166" s="97">
        <f>'Plan by Ship'!Y$178</f>
        <v>11</v>
      </c>
      <c r="Z166" s="97">
        <f>'Plan by Ship'!Z$178</f>
        <v>11</v>
      </c>
      <c r="AA166" s="97">
        <f>'Plan by Ship'!AA$178</f>
        <v>11</v>
      </c>
      <c r="AB166" s="97">
        <f>'Plan by Ship'!AB$178</f>
        <v>11</v>
      </c>
      <c r="AC166" s="97">
        <f>'Plan by Ship'!AC$178</f>
        <v>11</v>
      </c>
      <c r="AD166" s="97">
        <f>'Plan by Ship'!AD$178</f>
        <v>11</v>
      </c>
      <c r="AE166" s="97">
        <f>'Plan by Ship'!AE$178</f>
        <v>11</v>
      </c>
      <c r="AF166" s="97">
        <f>'Plan by Ship'!AF$178</f>
        <v>11</v>
      </c>
      <c r="AG166" s="97">
        <f>'Plan by Ship'!AG$178</f>
        <v>11</v>
      </c>
      <c r="AH166" s="97">
        <f>'Plan by Ship'!AH$178</f>
        <v>11</v>
      </c>
      <c r="AI166" s="97">
        <f>'Plan by Ship'!AI$178</f>
        <v>11</v>
      </c>
      <c r="AJ166" s="97">
        <f>'Plan by Ship'!AJ$178</f>
        <v>11</v>
      </c>
      <c r="AK166" s="97">
        <f>'Plan by Ship'!AK$178</f>
        <v>11</v>
      </c>
      <c r="AL166" s="97">
        <f>'Plan by Ship'!AL$178</f>
        <v>11</v>
      </c>
    </row>
    <row r="167" spans="2:38" x14ac:dyDescent="0.35">
      <c r="D167" s="17" t="s">
        <v>385</v>
      </c>
      <c r="K167" s="59" t="str">
        <f>CurrencyUnit.In</f>
        <v>MMJPY</v>
      </c>
      <c r="M167" s="85">
        <f>M163</f>
        <v>20.868129770992365</v>
      </c>
    </row>
    <row r="168" spans="2:38" x14ac:dyDescent="0.35">
      <c r="D168" s="8" t="s">
        <v>386</v>
      </c>
      <c r="E168" s="9"/>
      <c r="F168" s="9"/>
      <c r="G168" s="9"/>
      <c r="H168" s="9"/>
      <c r="I168" s="9"/>
      <c r="J168" s="9"/>
      <c r="K168" s="61" t="str">
        <f>CurrencyUnit.In</f>
        <v>MMJPY</v>
      </c>
      <c r="L168" s="62"/>
      <c r="M168" s="9"/>
      <c r="N168" s="9"/>
      <c r="O168" s="115">
        <f>'Actual Data'!O$45</f>
        <v>312</v>
      </c>
      <c r="P168" s="98">
        <f>'Actual Data'!P$45</f>
        <v>161</v>
      </c>
      <c r="Q168" s="98">
        <f>'Actual Data'!Q$45</f>
        <v>170</v>
      </c>
      <c r="R168" s="98">
        <f>'Actual Data'!R$45</f>
        <v>156</v>
      </c>
      <c r="S168" s="13">
        <f t="shared" ref="S168:AL168" si="38">S166*$M167</f>
        <v>208.68129770992365</v>
      </c>
      <c r="T168" s="13">
        <f t="shared" si="38"/>
        <v>208.68129770992365</v>
      </c>
      <c r="U168" s="13">
        <f t="shared" si="38"/>
        <v>219.0867761162815</v>
      </c>
      <c r="V168" s="13">
        <f t="shared" si="38"/>
        <v>239.95490588727387</v>
      </c>
      <c r="W168" s="13">
        <f t="shared" si="38"/>
        <v>229.54942748091602</v>
      </c>
      <c r="X168" s="13">
        <f t="shared" si="38"/>
        <v>229.54942748091602</v>
      </c>
      <c r="Y168" s="13">
        <f t="shared" si="38"/>
        <v>229.54942748091602</v>
      </c>
      <c r="Z168" s="13">
        <f t="shared" si="38"/>
        <v>229.54942748091602</v>
      </c>
      <c r="AA168" s="13">
        <f t="shared" si="38"/>
        <v>229.54942748091602</v>
      </c>
      <c r="AB168" s="13">
        <f t="shared" si="38"/>
        <v>229.54942748091602</v>
      </c>
      <c r="AC168" s="13">
        <f t="shared" si="38"/>
        <v>229.54942748091602</v>
      </c>
      <c r="AD168" s="13">
        <f t="shared" si="38"/>
        <v>229.54942748091602</v>
      </c>
      <c r="AE168" s="13">
        <f t="shared" si="38"/>
        <v>229.54942748091602</v>
      </c>
      <c r="AF168" s="13">
        <f t="shared" si="38"/>
        <v>229.54942748091602</v>
      </c>
      <c r="AG168" s="13">
        <f t="shared" si="38"/>
        <v>229.54942748091602</v>
      </c>
      <c r="AH168" s="13">
        <f t="shared" si="38"/>
        <v>229.54942748091602</v>
      </c>
      <c r="AI168" s="13">
        <f t="shared" si="38"/>
        <v>229.54942748091602</v>
      </c>
      <c r="AJ168" s="13">
        <f t="shared" si="38"/>
        <v>229.54942748091602</v>
      </c>
      <c r="AK168" s="13">
        <f t="shared" si="38"/>
        <v>229.54942748091602</v>
      </c>
      <c r="AL168" s="13">
        <f t="shared" si="38"/>
        <v>229.54942748091602</v>
      </c>
    </row>
    <row r="170" spans="2:38" ht="19.5" x14ac:dyDescent="0.35">
      <c r="B170" s="51" t="s">
        <v>389</v>
      </c>
    </row>
    <row r="171" spans="2:38" x14ac:dyDescent="0.35">
      <c r="C171" s="16" t="s">
        <v>385</v>
      </c>
    </row>
    <row r="172" spans="2:38" x14ac:dyDescent="0.35">
      <c r="D172" s="17" t="s">
        <v>380</v>
      </c>
      <c r="K172" s="59" t="str">
        <f>CurrencyUnit.In</f>
        <v>MMJPY</v>
      </c>
      <c r="L172" s="60"/>
      <c r="O172" s="116">
        <f>'Actual Data'!O$46</f>
        <v>12</v>
      </c>
      <c r="P172" s="116">
        <f>'Actual Data'!P$46</f>
        <v>57</v>
      </c>
      <c r="Q172" s="116">
        <f>'Actual Data'!Q$46</f>
        <v>78</v>
      </c>
      <c r="R172" s="116">
        <f>'Actual Data'!R$46</f>
        <v>25</v>
      </c>
      <c r="S172" s="73"/>
      <c r="T172" s="73"/>
      <c r="U172" s="73"/>
      <c r="V172" s="73"/>
      <c r="W172" s="73"/>
      <c r="X172" s="73"/>
      <c r="Y172" s="73"/>
      <c r="Z172" s="73"/>
      <c r="AA172" s="73"/>
      <c r="AB172" s="73"/>
      <c r="AC172" s="73"/>
      <c r="AD172" s="73"/>
      <c r="AE172" s="73"/>
      <c r="AF172" s="73"/>
      <c r="AG172" s="73"/>
      <c r="AH172" s="73"/>
      <c r="AI172" s="73"/>
      <c r="AJ172" s="73"/>
      <c r="AK172" s="73"/>
      <c r="AL172" s="73"/>
    </row>
    <row r="173" spans="2:38" x14ac:dyDescent="0.35">
      <c r="D173" s="17" t="s">
        <v>265</v>
      </c>
      <c r="K173" s="59" t="s">
        <v>61</v>
      </c>
      <c r="L173" s="60">
        <f xml:space="preserve"> SUM(O173:AL173)</f>
        <v>38.972602739726028</v>
      </c>
      <c r="O173" s="97">
        <f>'Plan by Ship'!O$178</f>
        <v>8.9726027397260282</v>
      </c>
      <c r="P173" s="97">
        <f>'Plan by Ship'!P$178</f>
        <v>10</v>
      </c>
      <c r="Q173" s="97">
        <f>'Plan by Ship'!Q$178</f>
        <v>10</v>
      </c>
      <c r="R173" s="97">
        <f>'Plan by Ship'!R$178</f>
        <v>10</v>
      </c>
      <c r="S173" s="73"/>
      <c r="T173" s="73"/>
      <c r="U173" s="73"/>
      <c r="V173" s="73"/>
      <c r="W173" s="73"/>
      <c r="X173" s="73"/>
      <c r="Y173" s="73"/>
      <c r="Z173" s="73"/>
      <c r="AA173" s="73"/>
      <c r="AB173" s="73"/>
      <c r="AC173" s="73"/>
      <c r="AD173" s="73"/>
      <c r="AE173" s="73"/>
      <c r="AF173" s="73"/>
      <c r="AG173" s="73"/>
      <c r="AH173" s="73"/>
      <c r="AI173" s="73"/>
      <c r="AJ173" s="73"/>
      <c r="AK173" s="73"/>
      <c r="AL173" s="73"/>
    </row>
    <row r="174" spans="2:38" x14ac:dyDescent="0.35">
      <c r="D174" s="8" t="s">
        <v>388</v>
      </c>
      <c r="E174" s="9"/>
      <c r="F174" s="9"/>
      <c r="G174" s="9"/>
      <c r="H174" s="9"/>
      <c r="I174" s="9"/>
      <c r="J174" s="9"/>
      <c r="K174" s="61" t="str">
        <f>CurrencyUnit.In</f>
        <v>MMJPY</v>
      </c>
      <c r="L174" s="62"/>
      <c r="M174" s="9"/>
      <c r="N174" s="9"/>
      <c r="O174" s="13">
        <f>O172/O173</f>
        <v>1.3374045801526717</v>
      </c>
      <c r="P174" s="13">
        <f>P172/P173</f>
        <v>5.7</v>
      </c>
      <c r="Q174" s="13">
        <f>Q172/Q173</f>
        <v>7.8</v>
      </c>
      <c r="R174" s="13">
        <f>R172/R173</f>
        <v>2.5</v>
      </c>
      <c r="S174" s="76"/>
      <c r="T174" s="76"/>
      <c r="U174" s="76"/>
      <c r="V174" s="76"/>
      <c r="W174" s="76"/>
      <c r="X174" s="76"/>
      <c r="Y174" s="76"/>
      <c r="Z174" s="76"/>
      <c r="AA174" s="76"/>
      <c r="AB174" s="76"/>
      <c r="AC174" s="76"/>
      <c r="AD174" s="76"/>
      <c r="AE174" s="76"/>
      <c r="AF174" s="76"/>
      <c r="AG174" s="76"/>
      <c r="AH174" s="76"/>
      <c r="AI174" s="76"/>
      <c r="AJ174" s="76"/>
      <c r="AK174" s="76"/>
      <c r="AL174" s="76"/>
    </row>
    <row r="175" spans="2:38" x14ac:dyDescent="0.35">
      <c r="D175" s="17" t="s">
        <v>385</v>
      </c>
      <c r="K175" s="59" t="s">
        <v>387</v>
      </c>
      <c r="M175" s="112">
        <f>AVERAGE(O174:AL174)</f>
        <v>4.334351145038168</v>
      </c>
    </row>
    <row r="177" spans="2:38" x14ac:dyDescent="0.35">
      <c r="C177" s="16" t="s">
        <v>390</v>
      </c>
    </row>
    <row r="178" spans="2:38" x14ac:dyDescent="0.35">
      <c r="D178" s="17" t="s">
        <v>265</v>
      </c>
      <c r="K178" s="59" t="s">
        <v>61</v>
      </c>
      <c r="L178" s="60">
        <f xml:space="preserve"> SUM(O178:AL178)</f>
        <v>256.96986301369861</v>
      </c>
      <c r="O178" s="97">
        <f>'Plan by Ship'!O$178</f>
        <v>8.9726027397260282</v>
      </c>
      <c r="P178" s="97">
        <f>'Plan by Ship'!P$178</f>
        <v>10</v>
      </c>
      <c r="Q178" s="97">
        <f>'Plan by Ship'!Q$178</f>
        <v>10</v>
      </c>
      <c r="R178" s="97">
        <f>'Plan by Ship'!R$178</f>
        <v>10</v>
      </c>
      <c r="S178" s="97">
        <f>'Plan by Ship'!S$178</f>
        <v>10</v>
      </c>
      <c r="T178" s="97">
        <f>'Plan by Ship'!T$178</f>
        <v>10</v>
      </c>
      <c r="U178" s="97">
        <f>'Plan by Ship'!U$178</f>
        <v>10.498630136986302</v>
      </c>
      <c r="V178" s="97">
        <f>'Plan by Ship'!V$178</f>
        <v>11.498630136986302</v>
      </c>
      <c r="W178" s="97">
        <f>'Plan by Ship'!W$178</f>
        <v>11</v>
      </c>
      <c r="X178" s="97">
        <f>'Plan by Ship'!X$178</f>
        <v>11</v>
      </c>
      <c r="Y178" s="97">
        <f>'Plan by Ship'!Y$178</f>
        <v>11</v>
      </c>
      <c r="Z178" s="97">
        <f>'Plan by Ship'!Z$178</f>
        <v>11</v>
      </c>
      <c r="AA178" s="97">
        <f>'Plan by Ship'!AA$178</f>
        <v>11</v>
      </c>
      <c r="AB178" s="97">
        <f>'Plan by Ship'!AB$178</f>
        <v>11</v>
      </c>
      <c r="AC178" s="97">
        <f>'Plan by Ship'!AC$178</f>
        <v>11</v>
      </c>
      <c r="AD178" s="97">
        <f>'Plan by Ship'!AD$178</f>
        <v>11</v>
      </c>
      <c r="AE178" s="97">
        <f>'Plan by Ship'!AE$178</f>
        <v>11</v>
      </c>
      <c r="AF178" s="97">
        <f>'Plan by Ship'!AF$178</f>
        <v>11</v>
      </c>
      <c r="AG178" s="97">
        <f>'Plan by Ship'!AG$178</f>
        <v>11</v>
      </c>
      <c r="AH178" s="97">
        <f>'Plan by Ship'!AH$178</f>
        <v>11</v>
      </c>
      <c r="AI178" s="97">
        <f>'Plan by Ship'!AI$178</f>
        <v>11</v>
      </c>
      <c r="AJ178" s="97">
        <f>'Plan by Ship'!AJ$178</f>
        <v>11</v>
      </c>
      <c r="AK178" s="97">
        <f>'Plan by Ship'!AK$178</f>
        <v>11</v>
      </c>
      <c r="AL178" s="97">
        <f>'Plan by Ship'!AL$178</f>
        <v>11</v>
      </c>
    </row>
    <row r="179" spans="2:38" x14ac:dyDescent="0.35">
      <c r="D179" s="17" t="s">
        <v>385</v>
      </c>
      <c r="K179" s="59" t="str">
        <f>CurrencyUnit.In</f>
        <v>MMJPY</v>
      </c>
      <c r="M179" s="85">
        <f>M175</f>
        <v>4.334351145038168</v>
      </c>
    </row>
    <row r="180" spans="2:38" x14ac:dyDescent="0.35">
      <c r="D180" s="8" t="s">
        <v>391</v>
      </c>
      <c r="E180" s="9"/>
      <c r="F180" s="9"/>
      <c r="G180" s="9"/>
      <c r="H180" s="9"/>
      <c r="I180" s="9"/>
      <c r="J180" s="9"/>
      <c r="K180" s="61" t="str">
        <f>CurrencyUnit.In</f>
        <v>MMJPY</v>
      </c>
      <c r="L180" s="62"/>
      <c r="M180" s="9"/>
      <c r="N180" s="9"/>
      <c r="O180" s="115">
        <f>'Actual Data'!O$46</f>
        <v>12</v>
      </c>
      <c r="P180" s="98">
        <f>'Actual Data'!P$46</f>
        <v>57</v>
      </c>
      <c r="Q180" s="98">
        <f>'Actual Data'!Q$46</f>
        <v>78</v>
      </c>
      <c r="R180" s="98">
        <f>'Actual Data'!R$46</f>
        <v>25</v>
      </c>
      <c r="S180" s="13">
        <f t="shared" ref="S180:AL180" si="39">S178*$M179</f>
        <v>43.343511450381683</v>
      </c>
      <c r="T180" s="13">
        <f t="shared" si="39"/>
        <v>43.343511450381683</v>
      </c>
      <c r="U180" s="13">
        <f t="shared" si="39"/>
        <v>45.504749555578798</v>
      </c>
      <c r="V180" s="13">
        <f t="shared" si="39"/>
        <v>49.83910070061696</v>
      </c>
      <c r="W180" s="13">
        <f t="shared" si="39"/>
        <v>47.677862595419846</v>
      </c>
      <c r="X180" s="13">
        <f t="shared" si="39"/>
        <v>47.677862595419846</v>
      </c>
      <c r="Y180" s="13">
        <f t="shared" si="39"/>
        <v>47.677862595419846</v>
      </c>
      <c r="Z180" s="13">
        <f t="shared" si="39"/>
        <v>47.677862595419846</v>
      </c>
      <c r="AA180" s="13">
        <f t="shared" si="39"/>
        <v>47.677862595419846</v>
      </c>
      <c r="AB180" s="13">
        <f t="shared" si="39"/>
        <v>47.677862595419846</v>
      </c>
      <c r="AC180" s="13">
        <f t="shared" si="39"/>
        <v>47.677862595419846</v>
      </c>
      <c r="AD180" s="13">
        <f t="shared" si="39"/>
        <v>47.677862595419846</v>
      </c>
      <c r="AE180" s="13">
        <f t="shared" si="39"/>
        <v>47.677862595419846</v>
      </c>
      <c r="AF180" s="13">
        <f t="shared" si="39"/>
        <v>47.677862595419846</v>
      </c>
      <c r="AG180" s="13">
        <f t="shared" si="39"/>
        <v>47.677862595419846</v>
      </c>
      <c r="AH180" s="13">
        <f t="shared" si="39"/>
        <v>47.677862595419846</v>
      </c>
      <c r="AI180" s="13">
        <f t="shared" si="39"/>
        <v>47.677862595419846</v>
      </c>
      <c r="AJ180" s="13">
        <f t="shared" si="39"/>
        <v>47.677862595419846</v>
      </c>
      <c r="AK180" s="13">
        <f t="shared" si="39"/>
        <v>47.677862595419846</v>
      </c>
      <c r="AL180" s="13">
        <f t="shared" si="39"/>
        <v>47.677862595419846</v>
      </c>
    </row>
    <row r="182" spans="2:38" ht="19.5" x14ac:dyDescent="0.35">
      <c r="B182" s="51" t="s">
        <v>398</v>
      </c>
    </row>
    <row r="183" spans="2:38" x14ac:dyDescent="0.35">
      <c r="C183" s="16" t="s">
        <v>401</v>
      </c>
    </row>
    <row r="184" spans="2:38" x14ac:dyDescent="0.35">
      <c r="D184" s="84" t="s">
        <v>241</v>
      </c>
    </row>
    <row r="185" spans="2:38" x14ac:dyDescent="0.35">
      <c r="D185" s="17" t="s">
        <v>401</v>
      </c>
      <c r="K185" s="59" t="str">
        <f>CurrencyUnit.In</f>
        <v>MMJPY</v>
      </c>
      <c r="L185" s="60">
        <f xml:space="preserve"> SUM(O185:AL185)</f>
        <v>4526</v>
      </c>
      <c r="O185" s="85">
        <f>'Plan by Ship'!O$428</f>
        <v>1026</v>
      </c>
      <c r="P185" s="85">
        <f>'Plan by Ship'!P$428</f>
        <v>0</v>
      </c>
      <c r="Q185" s="85">
        <f>'Plan by Ship'!Q$428</f>
        <v>0</v>
      </c>
      <c r="R185" s="85">
        <f>'Plan by Ship'!R$428</f>
        <v>0</v>
      </c>
      <c r="S185" s="85">
        <f>'Plan by Ship'!S$428</f>
        <v>0</v>
      </c>
      <c r="T185" s="85">
        <f>'Plan by Ship'!T$428</f>
        <v>0</v>
      </c>
      <c r="U185" s="85">
        <f>'Plan by Ship'!U$428</f>
        <v>1300</v>
      </c>
      <c r="V185" s="85">
        <f>'Plan by Ship'!V$428</f>
        <v>2200</v>
      </c>
      <c r="W185" s="85">
        <f>'Plan by Ship'!W$428</f>
        <v>0</v>
      </c>
      <c r="X185" s="85">
        <f>'Plan by Ship'!X$428</f>
        <v>0</v>
      </c>
      <c r="Y185" s="85">
        <f>'Plan by Ship'!Y$428</f>
        <v>0</v>
      </c>
      <c r="Z185" s="85">
        <f>'Plan by Ship'!Z$428</f>
        <v>0</v>
      </c>
      <c r="AA185" s="85">
        <f>'Plan by Ship'!AA$428</f>
        <v>0</v>
      </c>
      <c r="AB185" s="85">
        <f>'Plan by Ship'!AB$428</f>
        <v>0</v>
      </c>
      <c r="AC185" s="85">
        <f>'Plan by Ship'!AC$428</f>
        <v>0</v>
      </c>
      <c r="AD185" s="85">
        <f>'Plan by Ship'!AD$428</f>
        <v>0</v>
      </c>
      <c r="AE185" s="85">
        <f>'Plan by Ship'!AE$428</f>
        <v>0</v>
      </c>
      <c r="AF185" s="85">
        <f>'Plan by Ship'!AF$428</f>
        <v>0</v>
      </c>
      <c r="AG185" s="85">
        <f>'Plan by Ship'!AG$428</f>
        <v>0</v>
      </c>
      <c r="AH185" s="85">
        <f>'Plan by Ship'!AH$428</f>
        <v>0</v>
      </c>
      <c r="AI185" s="85">
        <f>'Plan by Ship'!AI$428</f>
        <v>0</v>
      </c>
      <c r="AJ185" s="85">
        <f>'Plan by Ship'!AJ$428</f>
        <v>0</v>
      </c>
      <c r="AK185" s="85">
        <f>'Plan by Ship'!AK$428</f>
        <v>0</v>
      </c>
      <c r="AL185" s="85">
        <f>'Plan by Ship'!AL$428</f>
        <v>0</v>
      </c>
    </row>
    <row r="187" spans="2:38" x14ac:dyDescent="0.35">
      <c r="C187" s="16" t="s">
        <v>398</v>
      </c>
    </row>
    <row r="188" spans="2:38" x14ac:dyDescent="0.35">
      <c r="D188" s="17" t="s">
        <v>393</v>
      </c>
      <c r="K188" s="59" t="str">
        <f>CurrencyUnit.In</f>
        <v>MMJPY</v>
      </c>
      <c r="L188" s="60"/>
      <c r="O188" s="73"/>
      <c r="P188" s="73"/>
      <c r="Q188" s="73"/>
      <c r="R188" s="73"/>
      <c r="S188" s="85">
        <f t="shared" ref="S188:AL188" si="40">R191</f>
        <v>1248</v>
      </c>
      <c r="T188" s="85">
        <f t="shared" si="40"/>
        <v>1110.8</v>
      </c>
      <c r="U188" s="85">
        <f t="shared" si="40"/>
        <v>973.59999999999991</v>
      </c>
      <c r="V188" s="85">
        <f t="shared" si="40"/>
        <v>2006.3999999999999</v>
      </c>
      <c r="W188" s="85">
        <f t="shared" si="40"/>
        <v>3589.2</v>
      </c>
      <c r="X188" s="85">
        <f t="shared" si="40"/>
        <v>2762.3722222222223</v>
      </c>
      <c r="Y188" s="85">
        <f t="shared" si="40"/>
        <v>1958.038888888889</v>
      </c>
      <c r="Z188" s="85">
        <f t="shared" si="40"/>
        <v>1153.7055555555557</v>
      </c>
      <c r="AA188" s="85">
        <f t="shared" si="40"/>
        <v>479.37222222222249</v>
      </c>
      <c r="AB188" s="85">
        <f t="shared" si="40"/>
        <v>170.0111111111114</v>
      </c>
      <c r="AC188" s="85">
        <f t="shared" si="40"/>
        <v>101.6111111111114</v>
      </c>
      <c r="AD188" s="85">
        <f t="shared" si="40"/>
        <v>33.211111111111393</v>
      </c>
      <c r="AE188" s="85">
        <f t="shared" si="40"/>
        <v>0.69444444444472708</v>
      </c>
      <c r="AF188" s="85">
        <f t="shared" si="40"/>
        <v>0.69444444444472708</v>
      </c>
      <c r="AG188" s="85">
        <f t="shared" si="40"/>
        <v>0.69444444444472708</v>
      </c>
      <c r="AH188" s="85">
        <f t="shared" si="40"/>
        <v>0.69444444444472708</v>
      </c>
      <c r="AI188" s="85">
        <f t="shared" si="40"/>
        <v>0.69444444444472708</v>
      </c>
      <c r="AJ188" s="85">
        <f t="shared" si="40"/>
        <v>0.69444444444472708</v>
      </c>
      <c r="AK188" s="85">
        <f t="shared" si="40"/>
        <v>0.69444444444472708</v>
      </c>
      <c r="AL188" s="85">
        <f t="shared" si="40"/>
        <v>0.69444444444472708</v>
      </c>
    </row>
    <row r="189" spans="2:38" x14ac:dyDescent="0.35">
      <c r="D189" s="17" t="s">
        <v>399</v>
      </c>
      <c r="K189" s="59" t="str">
        <f>CurrencyUnit.In</f>
        <v>MMJPY</v>
      </c>
      <c r="L189" s="60">
        <f xml:space="preserve"> SUM(O189:AL189)</f>
        <v>3500</v>
      </c>
      <c r="O189" s="73"/>
      <c r="P189" s="73"/>
      <c r="Q189" s="73"/>
      <c r="R189" s="73"/>
      <c r="S189" s="85">
        <f t="shared" ref="S189:AL189" si="41">S185</f>
        <v>0</v>
      </c>
      <c r="T189" s="85">
        <f t="shared" si="41"/>
        <v>0</v>
      </c>
      <c r="U189" s="85">
        <f t="shared" si="41"/>
        <v>1300</v>
      </c>
      <c r="V189" s="85">
        <f t="shared" si="41"/>
        <v>2200</v>
      </c>
      <c r="W189" s="85">
        <f t="shared" si="41"/>
        <v>0</v>
      </c>
      <c r="X189" s="85">
        <f t="shared" si="41"/>
        <v>0</v>
      </c>
      <c r="Y189" s="85">
        <f t="shared" si="41"/>
        <v>0</v>
      </c>
      <c r="Z189" s="85">
        <f t="shared" si="41"/>
        <v>0</v>
      </c>
      <c r="AA189" s="85">
        <f t="shared" si="41"/>
        <v>0</v>
      </c>
      <c r="AB189" s="85">
        <f t="shared" si="41"/>
        <v>0</v>
      </c>
      <c r="AC189" s="85">
        <f t="shared" si="41"/>
        <v>0</v>
      </c>
      <c r="AD189" s="85">
        <f t="shared" si="41"/>
        <v>0</v>
      </c>
      <c r="AE189" s="85">
        <f t="shared" si="41"/>
        <v>0</v>
      </c>
      <c r="AF189" s="85">
        <f t="shared" si="41"/>
        <v>0</v>
      </c>
      <c r="AG189" s="85">
        <f t="shared" si="41"/>
        <v>0</v>
      </c>
      <c r="AH189" s="85">
        <f t="shared" si="41"/>
        <v>0</v>
      </c>
      <c r="AI189" s="85">
        <f t="shared" si="41"/>
        <v>0</v>
      </c>
      <c r="AJ189" s="85">
        <f t="shared" si="41"/>
        <v>0</v>
      </c>
      <c r="AK189" s="85">
        <f t="shared" si="41"/>
        <v>0</v>
      </c>
      <c r="AL189" s="85">
        <f t="shared" si="41"/>
        <v>0</v>
      </c>
    </row>
    <row r="190" spans="2:38" x14ac:dyDescent="0.35">
      <c r="D190" s="17" t="s">
        <v>400</v>
      </c>
      <c r="K190" s="59" t="str">
        <f>CurrencyUnit.In</f>
        <v>MMJPY</v>
      </c>
      <c r="L190" s="60">
        <f xml:space="preserve"> SUM(O190:AL190)</f>
        <v>-4747.3055555555538</v>
      </c>
      <c r="O190" s="73"/>
      <c r="P190" s="73"/>
      <c r="Q190" s="73"/>
      <c r="R190" s="73"/>
      <c r="S190" s="85">
        <f t="shared" ref="S190:AL190" si="42">0-S$51</f>
        <v>-137.19999999999999</v>
      </c>
      <c r="T190" s="85">
        <f t="shared" si="42"/>
        <v>-137.19999999999999</v>
      </c>
      <c r="U190" s="85">
        <f t="shared" si="42"/>
        <v>-267.2</v>
      </c>
      <c r="V190" s="85">
        <f t="shared" si="42"/>
        <v>-617.20000000000005</v>
      </c>
      <c r="W190" s="85">
        <f t="shared" si="42"/>
        <v>-826.82777777777778</v>
      </c>
      <c r="X190" s="85">
        <f t="shared" si="42"/>
        <v>-804.33333333333326</v>
      </c>
      <c r="Y190" s="85">
        <f t="shared" si="42"/>
        <v>-804.33333333333326</v>
      </c>
      <c r="Z190" s="85">
        <f t="shared" si="42"/>
        <v>-674.33333333333326</v>
      </c>
      <c r="AA190" s="85">
        <f t="shared" si="42"/>
        <v>-309.36111111111109</v>
      </c>
      <c r="AB190" s="85">
        <f t="shared" si="42"/>
        <v>-68.400000000000006</v>
      </c>
      <c r="AC190" s="85">
        <f t="shared" si="42"/>
        <v>-68.400000000000006</v>
      </c>
      <c r="AD190" s="85">
        <f t="shared" si="42"/>
        <v>-32.516666666666666</v>
      </c>
      <c r="AE190" s="85">
        <f t="shared" si="42"/>
        <v>0</v>
      </c>
      <c r="AF190" s="85">
        <f t="shared" si="42"/>
        <v>0</v>
      </c>
      <c r="AG190" s="85">
        <f t="shared" si="42"/>
        <v>0</v>
      </c>
      <c r="AH190" s="85">
        <f t="shared" si="42"/>
        <v>0</v>
      </c>
      <c r="AI190" s="85">
        <f t="shared" si="42"/>
        <v>0</v>
      </c>
      <c r="AJ190" s="85">
        <f t="shared" si="42"/>
        <v>0</v>
      </c>
      <c r="AK190" s="85">
        <f t="shared" si="42"/>
        <v>0</v>
      </c>
      <c r="AL190" s="85">
        <f t="shared" si="42"/>
        <v>0</v>
      </c>
    </row>
    <row r="191" spans="2:38" x14ac:dyDescent="0.35">
      <c r="D191" s="8" t="s">
        <v>366</v>
      </c>
      <c r="E191" s="9"/>
      <c r="F191" s="9"/>
      <c r="G191" s="9"/>
      <c r="H191" s="9"/>
      <c r="I191" s="9"/>
      <c r="J191" s="9"/>
      <c r="K191" s="61" t="str">
        <f>CurrencyUnit.In</f>
        <v>MMJPY</v>
      </c>
      <c r="L191" s="62"/>
      <c r="M191" s="9"/>
      <c r="N191" s="9"/>
      <c r="O191" s="115">
        <f>'Actual Data'!O$47</f>
        <v>1915</v>
      </c>
      <c r="P191" s="98">
        <f>'Actual Data'!P$47</f>
        <v>1573</v>
      </c>
      <c r="Q191" s="98">
        <f>'Actual Data'!Q$47</f>
        <v>1407</v>
      </c>
      <c r="R191" s="98">
        <f>'Actual Data'!R$47</f>
        <v>1248</v>
      </c>
      <c r="S191" s="77">
        <f t="shared" ref="S191:AL191" si="43">SUM(S188:S190)</f>
        <v>1110.8</v>
      </c>
      <c r="T191" s="77">
        <f t="shared" si="43"/>
        <v>973.59999999999991</v>
      </c>
      <c r="U191" s="77">
        <f t="shared" si="43"/>
        <v>2006.3999999999999</v>
      </c>
      <c r="V191" s="77">
        <f t="shared" si="43"/>
        <v>3589.2</v>
      </c>
      <c r="W191" s="77">
        <f t="shared" si="43"/>
        <v>2762.3722222222223</v>
      </c>
      <c r="X191" s="77">
        <f t="shared" si="43"/>
        <v>1958.038888888889</v>
      </c>
      <c r="Y191" s="77">
        <f t="shared" si="43"/>
        <v>1153.7055555555557</v>
      </c>
      <c r="Z191" s="77">
        <f t="shared" si="43"/>
        <v>479.37222222222249</v>
      </c>
      <c r="AA191" s="77">
        <f t="shared" si="43"/>
        <v>170.0111111111114</v>
      </c>
      <c r="AB191" s="77">
        <f t="shared" si="43"/>
        <v>101.6111111111114</v>
      </c>
      <c r="AC191" s="77">
        <f t="shared" si="43"/>
        <v>33.211111111111393</v>
      </c>
      <c r="AD191" s="77">
        <f t="shared" si="43"/>
        <v>0.69444444444472708</v>
      </c>
      <c r="AE191" s="77">
        <f t="shared" si="43"/>
        <v>0.69444444444472708</v>
      </c>
      <c r="AF191" s="77">
        <f t="shared" si="43"/>
        <v>0.69444444444472708</v>
      </c>
      <c r="AG191" s="77">
        <f t="shared" si="43"/>
        <v>0.69444444444472708</v>
      </c>
      <c r="AH191" s="77">
        <f t="shared" si="43"/>
        <v>0.69444444444472708</v>
      </c>
      <c r="AI191" s="77">
        <f t="shared" si="43"/>
        <v>0.69444444444472708</v>
      </c>
      <c r="AJ191" s="77">
        <f t="shared" si="43"/>
        <v>0.69444444444472708</v>
      </c>
      <c r="AK191" s="77">
        <f t="shared" si="43"/>
        <v>0.69444444444472708</v>
      </c>
      <c r="AL191" s="77">
        <f t="shared" si="43"/>
        <v>0.69444444444472708</v>
      </c>
    </row>
    <row r="193" spans="2:38" ht="19.5" x14ac:dyDescent="0.35">
      <c r="B193" s="51" t="s">
        <v>404</v>
      </c>
    </row>
    <row r="194" spans="2:38" x14ac:dyDescent="0.35">
      <c r="C194" s="16" t="s">
        <v>400</v>
      </c>
    </row>
    <row r="195" spans="2:38" x14ac:dyDescent="0.35">
      <c r="D195" s="17" t="s">
        <v>405</v>
      </c>
      <c r="K195" s="59" t="s">
        <v>387</v>
      </c>
      <c r="M195" s="86">
        <f>'Actual Data'!$R$48</f>
        <v>194</v>
      </c>
    </row>
    <row r="196" spans="2:38" x14ac:dyDescent="0.35">
      <c r="D196" s="17" t="s">
        <v>406</v>
      </c>
      <c r="K196" s="59" t="s">
        <v>407</v>
      </c>
      <c r="M196" s="80">
        <v>11</v>
      </c>
    </row>
    <row r="197" spans="2:38" x14ac:dyDescent="0.35">
      <c r="D197" s="8" t="s">
        <v>408</v>
      </c>
      <c r="E197" s="9"/>
      <c r="F197" s="9"/>
      <c r="G197" s="9"/>
      <c r="H197" s="9"/>
      <c r="I197" s="9"/>
      <c r="J197" s="9"/>
      <c r="K197" s="61" t="str">
        <f>CurrencyUnit.In</f>
        <v>MMJPY</v>
      </c>
      <c r="L197" s="62"/>
      <c r="M197" s="95">
        <f>M195/M196</f>
        <v>17.636363636363637</v>
      </c>
    </row>
    <row r="198" spans="2:38" x14ac:dyDescent="0.35">
      <c r="D198" s="17" t="s">
        <v>400</v>
      </c>
      <c r="K198" s="59" t="str">
        <f>CurrencyUnit.In</f>
        <v>MMJPY</v>
      </c>
      <c r="L198" s="60">
        <f xml:space="preserve"> SUM(O198:AL198)</f>
        <v>423.27272727272714</v>
      </c>
      <c r="O198" s="85">
        <f t="shared" ref="O198" si="44">$M197</f>
        <v>17.636363636363637</v>
      </c>
      <c r="P198" s="85">
        <f t="shared" ref="P198" si="45">$M197</f>
        <v>17.636363636363637</v>
      </c>
      <c r="Q198" s="85">
        <f t="shared" ref="Q198:R198" si="46">$M197</f>
        <v>17.636363636363637</v>
      </c>
      <c r="R198" s="85">
        <f t="shared" si="46"/>
        <v>17.636363636363637</v>
      </c>
      <c r="S198" s="85">
        <f t="shared" ref="S198:AL198" si="47">$M197</f>
        <v>17.636363636363637</v>
      </c>
      <c r="T198" s="85">
        <f t="shared" si="47"/>
        <v>17.636363636363637</v>
      </c>
      <c r="U198" s="85">
        <f t="shared" si="47"/>
        <v>17.636363636363637</v>
      </c>
      <c r="V198" s="85">
        <f t="shared" si="47"/>
        <v>17.636363636363637</v>
      </c>
      <c r="W198" s="85">
        <f t="shared" si="47"/>
        <v>17.636363636363637</v>
      </c>
      <c r="X198" s="85">
        <f t="shared" si="47"/>
        <v>17.636363636363637</v>
      </c>
      <c r="Y198" s="85">
        <f t="shared" si="47"/>
        <v>17.636363636363637</v>
      </c>
      <c r="Z198" s="85">
        <f t="shared" si="47"/>
        <v>17.636363636363637</v>
      </c>
      <c r="AA198" s="85">
        <f t="shared" si="47"/>
        <v>17.636363636363637</v>
      </c>
      <c r="AB198" s="85">
        <f t="shared" si="47"/>
        <v>17.636363636363637</v>
      </c>
      <c r="AC198" s="85">
        <f t="shared" si="47"/>
        <v>17.636363636363637</v>
      </c>
      <c r="AD198" s="85">
        <f t="shared" si="47"/>
        <v>17.636363636363637</v>
      </c>
      <c r="AE198" s="85">
        <f t="shared" si="47"/>
        <v>17.636363636363637</v>
      </c>
      <c r="AF198" s="85">
        <f t="shared" si="47"/>
        <v>17.636363636363637</v>
      </c>
      <c r="AG198" s="85">
        <f t="shared" si="47"/>
        <v>17.636363636363637</v>
      </c>
      <c r="AH198" s="85">
        <f t="shared" si="47"/>
        <v>17.636363636363637</v>
      </c>
      <c r="AI198" s="85">
        <f t="shared" si="47"/>
        <v>17.636363636363637</v>
      </c>
      <c r="AJ198" s="85">
        <f t="shared" si="47"/>
        <v>17.636363636363637</v>
      </c>
      <c r="AK198" s="85">
        <f t="shared" si="47"/>
        <v>17.636363636363637</v>
      </c>
      <c r="AL198" s="85">
        <f t="shared" si="47"/>
        <v>17.636363636363637</v>
      </c>
    </row>
    <row r="200" spans="2:38" x14ac:dyDescent="0.35">
      <c r="C200" s="16" t="s">
        <v>404</v>
      </c>
    </row>
    <row r="201" spans="2:38" x14ac:dyDescent="0.35">
      <c r="D201" s="17" t="s">
        <v>393</v>
      </c>
      <c r="K201" s="59" t="str">
        <f>CurrencyUnit.In</f>
        <v>MMJPY</v>
      </c>
      <c r="L201" s="60"/>
      <c r="O201" s="85">
        <f t="shared" ref="O201:AL201" si="48">N204</f>
        <v>0</v>
      </c>
      <c r="P201" s="85">
        <f t="shared" si="48"/>
        <v>247</v>
      </c>
      <c r="Q201" s="85">
        <f t="shared" si="48"/>
        <v>229</v>
      </c>
      <c r="R201" s="85">
        <f t="shared" si="48"/>
        <v>212</v>
      </c>
      <c r="S201" s="85">
        <f t="shared" si="48"/>
        <v>194</v>
      </c>
      <c r="T201" s="85">
        <f t="shared" si="48"/>
        <v>176.36363636363637</v>
      </c>
      <c r="U201" s="85">
        <f t="shared" si="48"/>
        <v>158.72727272727275</v>
      </c>
      <c r="V201" s="85">
        <f t="shared" si="48"/>
        <v>141.09090909090912</v>
      </c>
      <c r="W201" s="85">
        <f t="shared" si="48"/>
        <v>123.45454545454548</v>
      </c>
      <c r="X201" s="85">
        <f t="shared" si="48"/>
        <v>105.81818181818184</v>
      </c>
      <c r="Y201" s="85">
        <f t="shared" si="48"/>
        <v>88.181818181818201</v>
      </c>
      <c r="Z201" s="85">
        <f t="shared" si="48"/>
        <v>70.545454545454561</v>
      </c>
      <c r="AA201" s="85">
        <f t="shared" si="48"/>
        <v>52.909090909090921</v>
      </c>
      <c r="AB201" s="85">
        <f t="shared" si="48"/>
        <v>35.27272727272728</v>
      </c>
      <c r="AC201" s="85">
        <f t="shared" si="48"/>
        <v>17.636363636363644</v>
      </c>
      <c r="AD201" s="85">
        <f t="shared" si="48"/>
        <v>0</v>
      </c>
      <c r="AE201" s="85">
        <f t="shared" si="48"/>
        <v>0</v>
      </c>
      <c r="AF201" s="85">
        <f t="shared" si="48"/>
        <v>0</v>
      </c>
      <c r="AG201" s="85">
        <f t="shared" si="48"/>
        <v>0</v>
      </c>
      <c r="AH201" s="85">
        <f t="shared" si="48"/>
        <v>0</v>
      </c>
      <c r="AI201" s="85">
        <f t="shared" si="48"/>
        <v>0</v>
      </c>
      <c r="AJ201" s="85">
        <f t="shared" si="48"/>
        <v>0</v>
      </c>
      <c r="AK201" s="85">
        <f t="shared" si="48"/>
        <v>0</v>
      </c>
      <c r="AL201" s="85">
        <f t="shared" si="48"/>
        <v>0</v>
      </c>
    </row>
    <row r="202" spans="2:38" x14ac:dyDescent="0.35">
      <c r="D202" s="17" t="s">
        <v>399</v>
      </c>
      <c r="K202" s="59" t="str">
        <f>CurrencyUnit.In</f>
        <v>MMJPY</v>
      </c>
      <c r="L202" s="60">
        <f xml:space="preserve"> SUM(O202:AL202)</f>
        <v>0</v>
      </c>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D203" s="17" t="s">
        <v>400</v>
      </c>
      <c r="K203" s="59" t="str">
        <f>CurrencyUnit.In</f>
        <v>MMJPY</v>
      </c>
      <c r="L203" s="60">
        <f xml:space="preserve"> SUM(O203:AL203)</f>
        <v>-246.90909090909085</v>
      </c>
      <c r="O203" s="85">
        <f t="shared" ref="O203" si="49">0-MIN(O198,O201)</f>
        <v>0</v>
      </c>
      <c r="P203" s="85">
        <f t="shared" ref="P203" si="50">0-MIN(P198,P201)</f>
        <v>-17.636363636363637</v>
      </c>
      <c r="Q203" s="85">
        <f t="shared" ref="Q203:R203" si="51">0-MIN(Q198,Q201)</f>
        <v>-17.636363636363637</v>
      </c>
      <c r="R203" s="85">
        <f t="shared" si="51"/>
        <v>-17.636363636363637</v>
      </c>
      <c r="S203" s="85">
        <f t="shared" ref="S203:AL203" si="52">0-MIN(S198,S201)</f>
        <v>-17.636363636363637</v>
      </c>
      <c r="T203" s="85">
        <f t="shared" si="52"/>
        <v>-17.636363636363637</v>
      </c>
      <c r="U203" s="85">
        <f t="shared" si="52"/>
        <v>-17.636363636363637</v>
      </c>
      <c r="V203" s="85">
        <f t="shared" si="52"/>
        <v>-17.636363636363637</v>
      </c>
      <c r="W203" s="85">
        <f t="shared" si="52"/>
        <v>-17.636363636363637</v>
      </c>
      <c r="X203" s="85">
        <f t="shared" si="52"/>
        <v>-17.636363636363637</v>
      </c>
      <c r="Y203" s="85">
        <f t="shared" si="52"/>
        <v>-17.636363636363637</v>
      </c>
      <c r="Z203" s="85">
        <f t="shared" si="52"/>
        <v>-17.636363636363637</v>
      </c>
      <c r="AA203" s="85">
        <f t="shared" si="52"/>
        <v>-17.636363636363637</v>
      </c>
      <c r="AB203" s="85">
        <f t="shared" si="52"/>
        <v>-17.636363636363637</v>
      </c>
      <c r="AC203" s="85">
        <f t="shared" si="52"/>
        <v>-17.636363636363637</v>
      </c>
      <c r="AD203" s="85">
        <f t="shared" si="52"/>
        <v>0</v>
      </c>
      <c r="AE203" s="85">
        <f t="shared" si="52"/>
        <v>0</v>
      </c>
      <c r="AF203" s="85">
        <f t="shared" si="52"/>
        <v>0</v>
      </c>
      <c r="AG203" s="85">
        <f t="shared" si="52"/>
        <v>0</v>
      </c>
      <c r="AH203" s="85">
        <f t="shared" si="52"/>
        <v>0</v>
      </c>
      <c r="AI203" s="85">
        <f t="shared" si="52"/>
        <v>0</v>
      </c>
      <c r="AJ203" s="85">
        <f t="shared" si="52"/>
        <v>0</v>
      </c>
      <c r="AK203" s="85">
        <f t="shared" si="52"/>
        <v>0</v>
      </c>
      <c r="AL203" s="85">
        <f t="shared" si="52"/>
        <v>0</v>
      </c>
    </row>
    <row r="204" spans="2:38" x14ac:dyDescent="0.35">
      <c r="D204" s="8" t="s">
        <v>366</v>
      </c>
      <c r="E204" s="9"/>
      <c r="F204" s="9"/>
      <c r="G204" s="9"/>
      <c r="H204" s="9"/>
      <c r="I204" s="9"/>
      <c r="J204" s="9"/>
      <c r="K204" s="61" t="str">
        <f>CurrencyUnit.In</f>
        <v>MMJPY</v>
      </c>
      <c r="L204" s="62"/>
      <c r="M204" s="9"/>
      <c r="N204" s="9"/>
      <c r="O204" s="115">
        <f>'Actual Data'!O$48</f>
        <v>247</v>
      </c>
      <c r="P204" s="115">
        <f>'Actual Data'!P$48</f>
        <v>229</v>
      </c>
      <c r="Q204" s="115">
        <f>'Actual Data'!Q$48</f>
        <v>212</v>
      </c>
      <c r="R204" s="115">
        <f>'Actual Data'!R$48</f>
        <v>194</v>
      </c>
      <c r="S204" s="77">
        <f t="shared" ref="S204:AL204" si="53">SUM(S201:S203)</f>
        <v>176.36363636363637</v>
      </c>
      <c r="T204" s="77">
        <f t="shared" si="53"/>
        <v>158.72727272727275</v>
      </c>
      <c r="U204" s="77">
        <f t="shared" si="53"/>
        <v>141.09090909090912</v>
      </c>
      <c r="V204" s="77">
        <f t="shared" si="53"/>
        <v>123.45454545454548</v>
      </c>
      <c r="W204" s="77">
        <f t="shared" si="53"/>
        <v>105.81818181818184</v>
      </c>
      <c r="X204" s="77">
        <f t="shared" si="53"/>
        <v>88.181818181818201</v>
      </c>
      <c r="Y204" s="77">
        <f t="shared" si="53"/>
        <v>70.545454545454561</v>
      </c>
      <c r="Z204" s="77">
        <f t="shared" si="53"/>
        <v>52.909090909090921</v>
      </c>
      <c r="AA204" s="77">
        <f t="shared" si="53"/>
        <v>35.27272727272728</v>
      </c>
      <c r="AB204" s="77">
        <f t="shared" si="53"/>
        <v>17.636363636363644</v>
      </c>
      <c r="AC204" s="77">
        <f t="shared" si="53"/>
        <v>0</v>
      </c>
      <c r="AD204" s="77">
        <f t="shared" si="53"/>
        <v>0</v>
      </c>
      <c r="AE204" s="77">
        <f t="shared" si="53"/>
        <v>0</v>
      </c>
      <c r="AF204" s="77">
        <f t="shared" si="53"/>
        <v>0</v>
      </c>
      <c r="AG204" s="77">
        <f t="shared" si="53"/>
        <v>0</v>
      </c>
      <c r="AH204" s="77">
        <f t="shared" si="53"/>
        <v>0</v>
      </c>
      <c r="AI204" s="77">
        <f t="shared" si="53"/>
        <v>0</v>
      </c>
      <c r="AJ204" s="77">
        <f t="shared" si="53"/>
        <v>0</v>
      </c>
      <c r="AK204" s="77">
        <f t="shared" si="53"/>
        <v>0</v>
      </c>
      <c r="AL204" s="77">
        <f t="shared" si="53"/>
        <v>0</v>
      </c>
    </row>
    <row r="206" spans="2:38" ht="19.5" x14ac:dyDescent="0.35">
      <c r="B206" s="51" t="s">
        <v>409</v>
      </c>
    </row>
    <row r="207" spans="2:38" x14ac:dyDescent="0.35">
      <c r="D207" s="17" t="s">
        <v>410</v>
      </c>
      <c r="K207" s="59" t="str">
        <f>CurrencyUnit.In</f>
        <v>MMJPY</v>
      </c>
      <c r="L207" s="60"/>
      <c r="O207" s="116">
        <f>'Actual Data'!O$49</f>
        <v>15</v>
      </c>
      <c r="P207" s="116">
        <f>'Actual Data'!P$49</f>
        <v>15</v>
      </c>
      <c r="Q207" s="116">
        <f>'Actual Data'!Q$49</f>
        <v>15</v>
      </c>
      <c r="R207" s="116">
        <f>'Actual Data'!R$49</f>
        <v>15</v>
      </c>
      <c r="S207" s="73"/>
      <c r="T207" s="73"/>
      <c r="U207" s="73"/>
      <c r="V207" s="73"/>
      <c r="W207" s="73"/>
      <c r="X207" s="73"/>
      <c r="Y207" s="73"/>
      <c r="Z207" s="73"/>
      <c r="AA207" s="73"/>
      <c r="AB207" s="73"/>
      <c r="AC207" s="73"/>
      <c r="AD207" s="73"/>
      <c r="AE207" s="73"/>
      <c r="AF207" s="73"/>
      <c r="AG207" s="73"/>
      <c r="AH207" s="73"/>
      <c r="AI207" s="73"/>
      <c r="AJ207" s="73"/>
      <c r="AK207" s="73"/>
      <c r="AL207" s="73"/>
    </row>
    <row r="208" spans="2:38" x14ac:dyDescent="0.35">
      <c r="D208" s="8" t="s">
        <v>409</v>
      </c>
      <c r="E208" s="9"/>
      <c r="F208" s="9"/>
      <c r="G208" s="9"/>
      <c r="H208" s="9"/>
      <c r="I208" s="9"/>
      <c r="J208" s="9"/>
      <c r="K208" s="61" t="str">
        <f>CurrencyUnit.In</f>
        <v>MMJPY</v>
      </c>
      <c r="L208" s="62"/>
      <c r="M208" s="9"/>
      <c r="N208" s="9"/>
      <c r="O208" s="115">
        <f>O207</f>
        <v>15</v>
      </c>
      <c r="P208" s="115">
        <f>P207</f>
        <v>15</v>
      </c>
      <c r="Q208" s="115">
        <f>Q207</f>
        <v>15</v>
      </c>
      <c r="R208" s="115">
        <f>R207</f>
        <v>15</v>
      </c>
      <c r="S208" s="77">
        <f t="shared" ref="S208:AL208" si="54">$R207</f>
        <v>15</v>
      </c>
      <c r="T208" s="77">
        <f t="shared" si="54"/>
        <v>15</v>
      </c>
      <c r="U208" s="77">
        <f t="shared" si="54"/>
        <v>15</v>
      </c>
      <c r="V208" s="77">
        <f t="shared" si="54"/>
        <v>15</v>
      </c>
      <c r="W208" s="77">
        <f t="shared" si="54"/>
        <v>15</v>
      </c>
      <c r="X208" s="77">
        <f t="shared" si="54"/>
        <v>15</v>
      </c>
      <c r="Y208" s="77">
        <f t="shared" si="54"/>
        <v>15</v>
      </c>
      <c r="Z208" s="77">
        <f t="shared" si="54"/>
        <v>15</v>
      </c>
      <c r="AA208" s="77">
        <f t="shared" si="54"/>
        <v>15</v>
      </c>
      <c r="AB208" s="77">
        <f t="shared" si="54"/>
        <v>15</v>
      </c>
      <c r="AC208" s="77">
        <f t="shared" si="54"/>
        <v>15</v>
      </c>
      <c r="AD208" s="77">
        <f t="shared" si="54"/>
        <v>15</v>
      </c>
      <c r="AE208" s="77">
        <f t="shared" si="54"/>
        <v>15</v>
      </c>
      <c r="AF208" s="77">
        <f t="shared" si="54"/>
        <v>15</v>
      </c>
      <c r="AG208" s="77">
        <f t="shared" si="54"/>
        <v>15</v>
      </c>
      <c r="AH208" s="77">
        <f t="shared" si="54"/>
        <v>15</v>
      </c>
      <c r="AI208" s="77">
        <f t="shared" si="54"/>
        <v>15</v>
      </c>
      <c r="AJ208" s="77">
        <f t="shared" si="54"/>
        <v>15</v>
      </c>
      <c r="AK208" s="77">
        <f t="shared" si="54"/>
        <v>15</v>
      </c>
      <c r="AL208" s="77">
        <f t="shared" si="54"/>
        <v>15</v>
      </c>
    </row>
    <row r="210" spans="2:38" ht="19.5" x14ac:dyDescent="0.35">
      <c r="B210" s="51" t="s">
        <v>411</v>
      </c>
    </row>
    <row r="211" spans="2:38" x14ac:dyDescent="0.35">
      <c r="D211" s="17" t="s">
        <v>412</v>
      </c>
      <c r="K211" s="59" t="str">
        <f>CurrencyUnit.In</f>
        <v>MMJPY</v>
      </c>
      <c r="L211" s="60"/>
      <c r="O211" s="116">
        <f>'Actual Data'!O$50</f>
        <v>79</v>
      </c>
      <c r="P211" s="116">
        <f>'Actual Data'!P$50</f>
        <v>17</v>
      </c>
      <c r="Q211" s="116">
        <f>'Actual Data'!Q$50</f>
        <v>63</v>
      </c>
      <c r="R211" s="116">
        <f>'Actual Data'!R$50</f>
        <v>28</v>
      </c>
      <c r="S211" s="73"/>
      <c r="T211" s="73"/>
      <c r="U211" s="73"/>
      <c r="V211" s="73"/>
      <c r="W211" s="73"/>
      <c r="X211" s="73"/>
      <c r="Y211" s="73"/>
      <c r="Z211" s="73"/>
      <c r="AA211" s="73"/>
      <c r="AB211" s="73"/>
      <c r="AC211" s="73"/>
      <c r="AD211" s="73"/>
      <c r="AE211" s="73"/>
      <c r="AF211" s="73"/>
      <c r="AG211" s="73"/>
      <c r="AH211" s="73"/>
      <c r="AI211" s="73"/>
      <c r="AJ211" s="73"/>
      <c r="AK211" s="73"/>
      <c r="AL211" s="73"/>
    </row>
    <row r="212" spans="2:38" x14ac:dyDescent="0.35">
      <c r="D212" s="8" t="s">
        <v>411</v>
      </c>
      <c r="E212" s="9"/>
      <c r="F212" s="9"/>
      <c r="G212" s="9"/>
      <c r="H212" s="9"/>
      <c r="I212" s="9"/>
      <c r="J212" s="9"/>
      <c r="K212" s="61" t="str">
        <f>CurrencyUnit.In</f>
        <v>MMJPY</v>
      </c>
      <c r="L212" s="62"/>
      <c r="M212" s="9"/>
      <c r="N212" s="9"/>
      <c r="O212" s="115">
        <f>O211</f>
        <v>79</v>
      </c>
      <c r="P212" s="115">
        <f>P211</f>
        <v>17</v>
      </c>
      <c r="Q212" s="115">
        <f>Q211</f>
        <v>63</v>
      </c>
      <c r="R212" s="115">
        <f>R211</f>
        <v>28</v>
      </c>
      <c r="S212" s="77">
        <f t="shared" ref="S212:AL212" si="55">$R211</f>
        <v>28</v>
      </c>
      <c r="T212" s="77">
        <f t="shared" si="55"/>
        <v>28</v>
      </c>
      <c r="U212" s="77">
        <f t="shared" si="55"/>
        <v>28</v>
      </c>
      <c r="V212" s="77">
        <f t="shared" si="55"/>
        <v>28</v>
      </c>
      <c r="W212" s="77">
        <f t="shared" si="55"/>
        <v>28</v>
      </c>
      <c r="X212" s="77">
        <f t="shared" si="55"/>
        <v>28</v>
      </c>
      <c r="Y212" s="77">
        <f t="shared" si="55"/>
        <v>28</v>
      </c>
      <c r="Z212" s="77">
        <f t="shared" si="55"/>
        <v>28</v>
      </c>
      <c r="AA212" s="77">
        <f t="shared" si="55"/>
        <v>28</v>
      </c>
      <c r="AB212" s="77">
        <f t="shared" si="55"/>
        <v>28</v>
      </c>
      <c r="AC212" s="77">
        <f t="shared" si="55"/>
        <v>28</v>
      </c>
      <c r="AD212" s="77">
        <f t="shared" si="55"/>
        <v>28</v>
      </c>
      <c r="AE212" s="77">
        <f t="shared" si="55"/>
        <v>28</v>
      </c>
      <c r="AF212" s="77">
        <f t="shared" si="55"/>
        <v>28</v>
      </c>
      <c r="AG212" s="77">
        <f t="shared" si="55"/>
        <v>28</v>
      </c>
      <c r="AH212" s="77">
        <f t="shared" si="55"/>
        <v>28</v>
      </c>
      <c r="AI212" s="77">
        <f t="shared" si="55"/>
        <v>28</v>
      </c>
      <c r="AJ212" s="77">
        <f t="shared" si="55"/>
        <v>28</v>
      </c>
      <c r="AK212" s="77">
        <f t="shared" si="55"/>
        <v>28</v>
      </c>
      <c r="AL212" s="77">
        <f t="shared" si="55"/>
        <v>28</v>
      </c>
    </row>
    <row r="214" spans="2:38" ht="19.5" x14ac:dyDescent="0.35">
      <c r="B214" s="51" t="s">
        <v>413</v>
      </c>
    </row>
    <row r="215" spans="2:38" x14ac:dyDescent="0.35">
      <c r="C215" s="16" t="s">
        <v>420</v>
      </c>
    </row>
    <row r="216" spans="2:38" x14ac:dyDescent="0.35">
      <c r="D216" s="17" t="s">
        <v>202</v>
      </c>
      <c r="K216" s="59" t="str">
        <f>CurrencyUnit.In</f>
        <v>MMJPY</v>
      </c>
      <c r="L216" s="60">
        <f xml:space="preserve"> SUM(O216:AL216)</f>
        <v>2188</v>
      </c>
      <c r="O216" s="86">
        <f>0-'Actual Data'!O$22</f>
        <v>999</v>
      </c>
      <c r="P216" s="86">
        <f>0-'Actual Data'!P$22</f>
        <v>436</v>
      </c>
      <c r="Q216" s="86">
        <f>0-'Actual Data'!Q$22</f>
        <v>426</v>
      </c>
      <c r="R216" s="86">
        <f>0-'Actual Data'!R$22</f>
        <v>327</v>
      </c>
      <c r="S216" s="73"/>
      <c r="T216" s="73"/>
      <c r="U216" s="73"/>
      <c r="V216" s="73"/>
      <c r="W216" s="73"/>
      <c r="X216" s="73"/>
      <c r="Y216" s="73"/>
      <c r="Z216" s="73"/>
      <c r="AA216" s="73"/>
      <c r="AB216" s="73"/>
      <c r="AC216" s="73"/>
      <c r="AD216" s="73"/>
      <c r="AE216" s="73"/>
      <c r="AF216" s="73"/>
      <c r="AG216" s="73"/>
      <c r="AH216" s="73"/>
      <c r="AI216" s="73"/>
      <c r="AJ216" s="73"/>
      <c r="AK216" s="73"/>
      <c r="AL216" s="73"/>
    </row>
    <row r="217" spans="2:38" x14ac:dyDescent="0.35">
      <c r="D217" s="17" t="s">
        <v>203</v>
      </c>
      <c r="K217" s="59" t="str">
        <f>CurrencyUnit.In</f>
        <v>MMJPY</v>
      </c>
      <c r="L217" s="60">
        <f xml:space="preserve"> SUM(O217:AL217)</f>
        <v>76</v>
      </c>
      <c r="O217" s="86">
        <f>0-'Actual Data'!O$23</f>
        <v>18</v>
      </c>
      <c r="P217" s="86">
        <f>0-'Actual Data'!P$23</f>
        <v>19</v>
      </c>
      <c r="Q217" s="86">
        <f>0-'Actual Data'!Q$23</f>
        <v>19</v>
      </c>
      <c r="R217" s="86">
        <f>0-'Actual Data'!R$23</f>
        <v>20</v>
      </c>
      <c r="S217" s="73"/>
      <c r="T217" s="73"/>
      <c r="U217" s="73"/>
      <c r="V217" s="73"/>
      <c r="W217" s="73"/>
      <c r="X217" s="73"/>
      <c r="Y217" s="73"/>
      <c r="Z217" s="73"/>
      <c r="AA217" s="73"/>
      <c r="AB217" s="73"/>
      <c r="AC217" s="73"/>
      <c r="AD217" s="73"/>
      <c r="AE217" s="73"/>
      <c r="AF217" s="73"/>
      <c r="AG217" s="73"/>
      <c r="AH217" s="73"/>
      <c r="AI217" s="73"/>
      <c r="AJ217" s="73"/>
      <c r="AK217" s="73"/>
      <c r="AL217" s="73"/>
    </row>
    <row r="218" spans="2:38" x14ac:dyDescent="0.35">
      <c r="D218" s="17" t="s">
        <v>210</v>
      </c>
      <c r="K218" s="59" t="str">
        <f>CurrencyUnit.In</f>
        <v>MMJPY</v>
      </c>
      <c r="L218" s="60">
        <f xml:space="preserve"> SUM(O218:AL218)</f>
        <v>1568</v>
      </c>
      <c r="O218" s="86">
        <f>0-'Actual Data'!O$24</f>
        <v>382</v>
      </c>
      <c r="P218" s="86">
        <f>0-'Actual Data'!P$24</f>
        <v>395</v>
      </c>
      <c r="Q218" s="86">
        <f>0-'Actual Data'!Q$24</f>
        <v>405</v>
      </c>
      <c r="R218" s="86">
        <f>0-'Actual Data'!R$24</f>
        <v>386</v>
      </c>
      <c r="S218" s="73"/>
      <c r="T218" s="73"/>
      <c r="U218" s="73"/>
      <c r="V218" s="73"/>
      <c r="W218" s="73"/>
      <c r="X218" s="73"/>
      <c r="Y218" s="73"/>
      <c r="Z218" s="73"/>
      <c r="AA218" s="73"/>
      <c r="AB218" s="73"/>
      <c r="AC218" s="73"/>
      <c r="AD218" s="73"/>
      <c r="AE218" s="73"/>
      <c r="AF218" s="73"/>
      <c r="AG218" s="73"/>
      <c r="AH218" s="73"/>
      <c r="AI218" s="73"/>
      <c r="AJ218" s="73"/>
      <c r="AK218" s="73"/>
      <c r="AL218" s="73"/>
    </row>
    <row r="219" spans="2:38" x14ac:dyDescent="0.35">
      <c r="D219" s="8" t="s">
        <v>219</v>
      </c>
      <c r="E219" s="9"/>
      <c r="F219" s="9"/>
      <c r="G219" s="9"/>
      <c r="H219" s="9"/>
      <c r="I219" s="9"/>
      <c r="J219" s="9"/>
      <c r="K219" s="61" t="str">
        <f>CurrencyUnit.In</f>
        <v>MMJPY</v>
      </c>
      <c r="L219" s="62">
        <f xml:space="preserve"> SUM(O219:AL219)</f>
        <v>3832</v>
      </c>
      <c r="M219" s="9"/>
      <c r="N219" s="9"/>
      <c r="O219" s="13">
        <f>SUM(O216:O218)</f>
        <v>1399</v>
      </c>
      <c r="P219" s="13">
        <f>SUM(P216:P218)</f>
        <v>850</v>
      </c>
      <c r="Q219" s="13">
        <f>SUM(Q216:Q218)</f>
        <v>850</v>
      </c>
      <c r="R219" s="13">
        <f>SUM(R216:R218)</f>
        <v>733</v>
      </c>
      <c r="S219" s="76"/>
      <c r="T219" s="76"/>
      <c r="U219" s="76"/>
      <c r="V219" s="76"/>
      <c r="W219" s="76"/>
      <c r="X219" s="76"/>
      <c r="Y219" s="76"/>
      <c r="Z219" s="76"/>
      <c r="AA219" s="76"/>
      <c r="AB219" s="76"/>
      <c r="AC219" s="76"/>
      <c r="AD219" s="76"/>
      <c r="AE219" s="76"/>
      <c r="AF219" s="76"/>
      <c r="AG219" s="76"/>
      <c r="AH219" s="76"/>
      <c r="AI219" s="76"/>
      <c r="AJ219" s="76"/>
      <c r="AK219" s="76"/>
      <c r="AL219" s="76"/>
    </row>
    <row r="221" spans="2:38" x14ac:dyDescent="0.35">
      <c r="C221" s="16" t="s">
        <v>416</v>
      </c>
    </row>
    <row r="222" spans="2:38" x14ac:dyDescent="0.35">
      <c r="D222" s="123" t="s">
        <v>420</v>
      </c>
      <c r="K222" s="59" t="str">
        <f>CurrencyUnit.In</f>
        <v>MMJPY</v>
      </c>
      <c r="L222" s="60">
        <f xml:space="preserve"> SUM(O222:AL222)</f>
        <v>3832</v>
      </c>
      <c r="O222" s="85">
        <f>O219</f>
        <v>1399</v>
      </c>
      <c r="P222" s="85">
        <f>P219</f>
        <v>850</v>
      </c>
      <c r="Q222" s="85">
        <f>Q219</f>
        <v>850</v>
      </c>
      <c r="R222" s="85">
        <f>R219</f>
        <v>733</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17" t="s">
        <v>376</v>
      </c>
      <c r="K223" s="59" t="s">
        <v>375</v>
      </c>
      <c r="M223" s="94">
        <v>12</v>
      </c>
    </row>
    <row r="224" spans="2:38" x14ac:dyDescent="0.35">
      <c r="D224" s="8" t="s">
        <v>416</v>
      </c>
      <c r="E224" s="9"/>
      <c r="F224" s="9"/>
      <c r="G224" s="9"/>
      <c r="H224" s="9"/>
      <c r="I224" s="9"/>
      <c r="J224" s="9"/>
      <c r="K224" s="61" t="str">
        <f>CurrencyUnit.In</f>
        <v>MMJPY</v>
      </c>
      <c r="L224" s="62">
        <f xml:space="preserve"> SUM(O224:AL224)</f>
        <v>319.33333333333331</v>
      </c>
      <c r="M224" s="9"/>
      <c r="N224" s="9"/>
      <c r="O224" s="13">
        <f>O222/$M223</f>
        <v>116.58333333333333</v>
      </c>
      <c r="P224" s="13">
        <f>P222/$M223</f>
        <v>70.833333333333329</v>
      </c>
      <c r="Q224" s="13">
        <f>Q222/$M223</f>
        <v>70.833333333333329</v>
      </c>
      <c r="R224" s="13">
        <f>R222/$M223</f>
        <v>61.083333333333336</v>
      </c>
      <c r="S224" s="76"/>
      <c r="T224" s="76"/>
      <c r="U224" s="76"/>
      <c r="V224" s="76"/>
      <c r="W224" s="76"/>
      <c r="X224" s="76"/>
      <c r="Y224" s="76"/>
      <c r="Z224" s="76"/>
      <c r="AA224" s="76"/>
      <c r="AB224" s="76"/>
      <c r="AC224" s="76"/>
      <c r="AD224" s="76"/>
      <c r="AE224" s="76"/>
      <c r="AF224" s="76"/>
      <c r="AG224" s="76"/>
      <c r="AH224" s="76"/>
      <c r="AI224" s="76"/>
      <c r="AJ224" s="76"/>
      <c r="AK224" s="76"/>
      <c r="AL224" s="76"/>
    </row>
    <row r="226" spans="3:38" x14ac:dyDescent="0.35">
      <c r="C226" s="16" t="s">
        <v>419</v>
      </c>
    </row>
    <row r="227" spans="3:38" x14ac:dyDescent="0.35">
      <c r="D227" s="17" t="s">
        <v>380</v>
      </c>
      <c r="K227" s="59" t="str">
        <f>CurrencyUnit.In</f>
        <v>MMJPY</v>
      </c>
      <c r="L227" s="60">
        <f xml:space="preserve"> SUM(O227:AL227)</f>
        <v>1817</v>
      </c>
      <c r="O227" s="116">
        <f>'Actual Data'!O$54</f>
        <v>547</v>
      </c>
      <c r="P227" s="86">
        <f>'Actual Data'!P$54</f>
        <v>588</v>
      </c>
      <c r="Q227" s="86">
        <f>'Actual Data'!Q$54</f>
        <v>433</v>
      </c>
      <c r="R227" s="86">
        <f>'Actual Data'!R$54</f>
        <v>249</v>
      </c>
      <c r="S227" s="73"/>
      <c r="T227" s="73"/>
      <c r="U227" s="73"/>
      <c r="V227" s="73"/>
      <c r="W227" s="73"/>
      <c r="X227" s="73"/>
      <c r="Y227" s="73"/>
      <c r="Z227" s="73"/>
      <c r="AA227" s="73"/>
      <c r="AB227" s="73"/>
      <c r="AC227" s="73"/>
      <c r="AD227" s="73"/>
      <c r="AE227" s="73"/>
      <c r="AF227" s="73"/>
      <c r="AG227" s="73"/>
      <c r="AH227" s="73"/>
      <c r="AI227" s="73"/>
      <c r="AJ227" s="73"/>
      <c r="AK227" s="73"/>
      <c r="AL227" s="73"/>
    </row>
    <row r="228" spans="3:38" x14ac:dyDescent="0.35">
      <c r="D228" s="17" t="s">
        <v>416</v>
      </c>
      <c r="K228" s="59" t="str">
        <f>CurrencyUnit.In</f>
        <v>MMJPY</v>
      </c>
      <c r="L228" s="60">
        <f xml:space="preserve"> SUM(O228:AL228)</f>
        <v>319.33333333333331</v>
      </c>
      <c r="O228" s="85">
        <f>O224</f>
        <v>116.58333333333333</v>
      </c>
      <c r="P228" s="85">
        <f>P224</f>
        <v>70.833333333333329</v>
      </c>
      <c r="Q228" s="85">
        <f>Q224</f>
        <v>70.833333333333329</v>
      </c>
      <c r="R228" s="85">
        <f>R224</f>
        <v>61.083333333333336</v>
      </c>
      <c r="S228" s="73"/>
      <c r="T228" s="73"/>
      <c r="U228" s="73"/>
      <c r="V228" s="73"/>
      <c r="W228" s="73"/>
      <c r="X228" s="73"/>
      <c r="Y228" s="73"/>
      <c r="Z228" s="73"/>
      <c r="AA228" s="73"/>
      <c r="AB228" s="73"/>
      <c r="AC228" s="73"/>
      <c r="AD228" s="73"/>
      <c r="AE228" s="73"/>
      <c r="AF228" s="73"/>
      <c r="AG228" s="73"/>
      <c r="AH228" s="73"/>
      <c r="AI228" s="73"/>
      <c r="AJ228" s="73"/>
      <c r="AK228" s="73"/>
      <c r="AL228" s="73"/>
    </row>
    <row r="229" spans="3:38" x14ac:dyDescent="0.35">
      <c r="D229" s="8" t="s">
        <v>417</v>
      </c>
      <c r="E229" s="9"/>
      <c r="F229" s="9"/>
      <c r="G229" s="9"/>
      <c r="H229" s="9"/>
      <c r="I229" s="9"/>
      <c r="J229" s="9"/>
      <c r="K229" s="61" t="s">
        <v>374</v>
      </c>
      <c r="L229" s="62"/>
      <c r="M229" s="9"/>
      <c r="N229" s="9"/>
      <c r="O229" s="110">
        <f>O227/O228</f>
        <v>4.6919228020014296</v>
      </c>
      <c r="P229" s="110">
        <f>P227/P228</f>
        <v>8.3011764705882367</v>
      </c>
      <c r="Q229" s="110">
        <f>Q227/Q228</f>
        <v>6.1129411764705885</v>
      </c>
      <c r="R229" s="110">
        <f>R227/R228</f>
        <v>4.076398362892224</v>
      </c>
      <c r="S229" s="111"/>
      <c r="T229" s="111"/>
      <c r="U229" s="111"/>
      <c r="V229" s="111"/>
      <c r="W229" s="111"/>
      <c r="X229" s="111"/>
      <c r="Y229" s="111"/>
      <c r="Z229" s="111"/>
      <c r="AA229" s="111"/>
      <c r="AB229" s="111"/>
      <c r="AC229" s="111"/>
      <c r="AD229" s="111"/>
      <c r="AE229" s="111"/>
      <c r="AF229" s="111"/>
      <c r="AG229" s="111"/>
      <c r="AH229" s="111"/>
      <c r="AI229" s="111"/>
      <c r="AJ229" s="111"/>
      <c r="AK229" s="111"/>
      <c r="AL229" s="111"/>
    </row>
    <row r="230" spans="3:38" x14ac:dyDescent="0.35">
      <c r="D230" s="17" t="s">
        <v>418</v>
      </c>
      <c r="K230" s="59" t="s">
        <v>375</v>
      </c>
      <c r="M230" s="113">
        <f>AVERAGE(O229:AL229)</f>
        <v>5.7956097029881199</v>
      </c>
    </row>
    <row r="231" spans="3:38" x14ac:dyDescent="0.35">
      <c r="D231" s="8" t="s">
        <v>419</v>
      </c>
      <c r="E231" s="9"/>
      <c r="F231" s="9"/>
      <c r="G231" s="9"/>
      <c r="H231" s="9"/>
      <c r="I231" s="9"/>
      <c r="J231" s="9"/>
      <c r="K231" s="61" t="s">
        <v>374</v>
      </c>
      <c r="L231" s="62"/>
      <c r="M231" s="9"/>
      <c r="N231" s="9"/>
      <c r="O231" s="114">
        <f>O229</f>
        <v>4.6919228020014296</v>
      </c>
      <c r="P231" s="114">
        <f>P229</f>
        <v>8.3011764705882367</v>
      </c>
      <c r="Q231" s="114">
        <f>Q229</f>
        <v>6.1129411764705885</v>
      </c>
      <c r="R231" s="114">
        <f>R229</f>
        <v>4.076398362892224</v>
      </c>
      <c r="S231" s="96">
        <f t="shared" ref="S231:AL231" si="56">$M230</f>
        <v>5.7956097029881199</v>
      </c>
      <c r="T231" s="96">
        <f t="shared" si="56"/>
        <v>5.7956097029881199</v>
      </c>
      <c r="U231" s="96">
        <f t="shared" si="56"/>
        <v>5.7956097029881199</v>
      </c>
      <c r="V231" s="96">
        <f t="shared" si="56"/>
        <v>5.7956097029881199</v>
      </c>
      <c r="W231" s="96">
        <f t="shared" si="56"/>
        <v>5.7956097029881199</v>
      </c>
      <c r="X231" s="96">
        <f t="shared" si="56"/>
        <v>5.7956097029881199</v>
      </c>
      <c r="Y231" s="96">
        <f t="shared" si="56"/>
        <v>5.7956097029881199</v>
      </c>
      <c r="Z231" s="96">
        <f t="shared" si="56"/>
        <v>5.7956097029881199</v>
      </c>
      <c r="AA231" s="96">
        <f t="shared" si="56"/>
        <v>5.7956097029881199</v>
      </c>
      <c r="AB231" s="96">
        <f t="shared" si="56"/>
        <v>5.7956097029881199</v>
      </c>
      <c r="AC231" s="96">
        <f t="shared" si="56"/>
        <v>5.7956097029881199</v>
      </c>
      <c r="AD231" s="96">
        <f t="shared" si="56"/>
        <v>5.7956097029881199</v>
      </c>
      <c r="AE231" s="96">
        <f t="shared" si="56"/>
        <v>5.7956097029881199</v>
      </c>
      <c r="AF231" s="96">
        <f t="shared" si="56"/>
        <v>5.7956097029881199</v>
      </c>
      <c r="AG231" s="96">
        <f t="shared" si="56"/>
        <v>5.7956097029881199</v>
      </c>
      <c r="AH231" s="96">
        <f t="shared" si="56"/>
        <v>5.7956097029881199</v>
      </c>
      <c r="AI231" s="96">
        <f t="shared" si="56"/>
        <v>5.7956097029881199</v>
      </c>
      <c r="AJ231" s="96">
        <f t="shared" si="56"/>
        <v>5.7956097029881199</v>
      </c>
      <c r="AK231" s="96">
        <f t="shared" si="56"/>
        <v>5.7956097029881199</v>
      </c>
      <c r="AL231" s="96">
        <f t="shared" si="56"/>
        <v>5.7956097029881199</v>
      </c>
    </row>
    <row r="233" spans="3:38" x14ac:dyDescent="0.35">
      <c r="C233" s="16" t="s">
        <v>421</v>
      </c>
    </row>
    <row r="234" spans="3:38" x14ac:dyDescent="0.35">
      <c r="D234" s="17" t="s">
        <v>202</v>
      </c>
      <c r="K234" s="59" t="str">
        <f>CurrencyUnit.In</f>
        <v>MMJPY</v>
      </c>
      <c r="L234" s="60">
        <f xml:space="preserve"> SUM(O234:AL234)</f>
        <v>7465.8490326101037</v>
      </c>
      <c r="O234" s="85">
        <f t="shared" ref="O234:AL234" si="57">O$28</f>
        <v>999</v>
      </c>
      <c r="P234" s="85">
        <f t="shared" si="57"/>
        <v>436</v>
      </c>
      <c r="Q234" s="85">
        <f t="shared" si="57"/>
        <v>426</v>
      </c>
      <c r="R234" s="85">
        <f t="shared" si="57"/>
        <v>327</v>
      </c>
      <c r="S234" s="85">
        <f t="shared" si="57"/>
        <v>336.60400000000004</v>
      </c>
      <c r="T234" s="85">
        <f t="shared" si="57"/>
        <v>347.65198882191788</v>
      </c>
      <c r="U234" s="85">
        <f t="shared" si="57"/>
        <v>416.93880003835625</v>
      </c>
      <c r="V234" s="85">
        <f t="shared" si="57"/>
        <v>591.14230650526042</v>
      </c>
      <c r="W234" s="85">
        <f t="shared" si="57"/>
        <v>677.46947586615897</v>
      </c>
      <c r="X234" s="85">
        <f t="shared" si="57"/>
        <v>646.45230276623181</v>
      </c>
      <c r="Y234" s="85">
        <f t="shared" si="57"/>
        <v>664.0266208332373</v>
      </c>
      <c r="Z234" s="85">
        <f t="shared" si="57"/>
        <v>614.58154060148922</v>
      </c>
      <c r="AA234" s="85">
        <f t="shared" si="57"/>
        <v>401.30757230317624</v>
      </c>
      <c r="AB234" s="85">
        <f t="shared" si="57"/>
        <v>229.63075748144456</v>
      </c>
      <c r="AC234" s="85">
        <f t="shared" si="57"/>
        <v>235.87345157144563</v>
      </c>
      <c r="AD234" s="85">
        <f t="shared" si="57"/>
        <v>116.17021582138462</v>
      </c>
      <c r="AE234" s="85">
        <f t="shared" si="57"/>
        <v>0</v>
      </c>
      <c r="AF234" s="85">
        <f t="shared" si="57"/>
        <v>0</v>
      </c>
      <c r="AG234" s="85">
        <f t="shared" si="57"/>
        <v>0</v>
      </c>
      <c r="AH234" s="85">
        <f t="shared" si="57"/>
        <v>0</v>
      </c>
      <c r="AI234" s="85">
        <f t="shared" si="57"/>
        <v>0</v>
      </c>
      <c r="AJ234" s="85">
        <f t="shared" si="57"/>
        <v>0</v>
      </c>
      <c r="AK234" s="85">
        <f t="shared" si="57"/>
        <v>0</v>
      </c>
      <c r="AL234" s="85">
        <f t="shared" si="57"/>
        <v>0</v>
      </c>
    </row>
    <row r="235" spans="3:38" x14ac:dyDescent="0.35">
      <c r="D235" s="17" t="s">
        <v>203</v>
      </c>
      <c r="K235" s="59" t="str">
        <f>CurrencyUnit.In</f>
        <v>MMJPY</v>
      </c>
      <c r="L235" s="60">
        <f xml:space="preserve"> SUM(O235:AL235)</f>
        <v>476</v>
      </c>
      <c r="O235" s="85">
        <f t="shared" ref="O235:AL235" si="58">O$32</f>
        <v>18</v>
      </c>
      <c r="P235" s="85">
        <f t="shared" si="58"/>
        <v>19</v>
      </c>
      <c r="Q235" s="85">
        <f t="shared" si="58"/>
        <v>19</v>
      </c>
      <c r="R235" s="85">
        <f t="shared" si="58"/>
        <v>20</v>
      </c>
      <c r="S235" s="85">
        <f t="shared" si="58"/>
        <v>20</v>
      </c>
      <c r="T235" s="85">
        <f t="shared" si="58"/>
        <v>20</v>
      </c>
      <c r="U235" s="85">
        <f t="shared" si="58"/>
        <v>20</v>
      </c>
      <c r="V235" s="85">
        <f t="shared" si="58"/>
        <v>20</v>
      </c>
      <c r="W235" s="85">
        <f t="shared" si="58"/>
        <v>20</v>
      </c>
      <c r="X235" s="85">
        <f t="shared" si="58"/>
        <v>20</v>
      </c>
      <c r="Y235" s="85">
        <f t="shared" si="58"/>
        <v>20</v>
      </c>
      <c r="Z235" s="85">
        <f t="shared" si="58"/>
        <v>20</v>
      </c>
      <c r="AA235" s="85">
        <f t="shared" si="58"/>
        <v>20</v>
      </c>
      <c r="AB235" s="85">
        <f t="shared" si="58"/>
        <v>20</v>
      </c>
      <c r="AC235" s="85">
        <f t="shared" si="58"/>
        <v>20</v>
      </c>
      <c r="AD235" s="85">
        <f t="shared" si="58"/>
        <v>20</v>
      </c>
      <c r="AE235" s="85">
        <f t="shared" si="58"/>
        <v>20</v>
      </c>
      <c r="AF235" s="85">
        <f t="shared" si="58"/>
        <v>20</v>
      </c>
      <c r="AG235" s="85">
        <f t="shared" si="58"/>
        <v>20</v>
      </c>
      <c r="AH235" s="85">
        <f t="shared" si="58"/>
        <v>20</v>
      </c>
      <c r="AI235" s="85">
        <f t="shared" si="58"/>
        <v>20</v>
      </c>
      <c r="AJ235" s="85">
        <f t="shared" si="58"/>
        <v>20</v>
      </c>
      <c r="AK235" s="85">
        <f t="shared" si="58"/>
        <v>20</v>
      </c>
      <c r="AL235" s="85">
        <f t="shared" si="58"/>
        <v>20</v>
      </c>
    </row>
    <row r="236" spans="3:38" x14ac:dyDescent="0.35">
      <c r="D236" s="17" t="s">
        <v>210</v>
      </c>
      <c r="K236" s="59" t="str">
        <f>CurrencyUnit.In</f>
        <v>MMJPY</v>
      </c>
      <c r="L236" s="60">
        <f xml:space="preserve"> SUM(O236:AL236)</f>
        <v>10287.890410958904</v>
      </c>
      <c r="O236" s="85">
        <f t="shared" ref="O236:AL236" si="59">O$43</f>
        <v>382</v>
      </c>
      <c r="P236" s="85">
        <f t="shared" si="59"/>
        <v>395</v>
      </c>
      <c r="Q236" s="85">
        <f t="shared" si="59"/>
        <v>405</v>
      </c>
      <c r="R236" s="85">
        <f t="shared" si="59"/>
        <v>386</v>
      </c>
      <c r="S236" s="85">
        <f t="shared" si="59"/>
        <v>400</v>
      </c>
      <c r="T236" s="85">
        <f t="shared" si="59"/>
        <v>400</v>
      </c>
      <c r="U236" s="85">
        <f t="shared" si="59"/>
        <v>419.94520547945206</v>
      </c>
      <c r="V236" s="85">
        <f t="shared" si="59"/>
        <v>459.94520547945206</v>
      </c>
      <c r="W236" s="85">
        <f t="shared" si="59"/>
        <v>440</v>
      </c>
      <c r="X236" s="85">
        <f t="shared" si="59"/>
        <v>440</v>
      </c>
      <c r="Y236" s="85">
        <f t="shared" si="59"/>
        <v>440</v>
      </c>
      <c r="Z236" s="85">
        <f t="shared" si="59"/>
        <v>440</v>
      </c>
      <c r="AA236" s="85">
        <f t="shared" si="59"/>
        <v>440</v>
      </c>
      <c r="AB236" s="85">
        <f t="shared" si="59"/>
        <v>440</v>
      </c>
      <c r="AC236" s="85">
        <f t="shared" si="59"/>
        <v>440</v>
      </c>
      <c r="AD236" s="85">
        <f t="shared" si="59"/>
        <v>440</v>
      </c>
      <c r="AE236" s="85">
        <f t="shared" si="59"/>
        <v>440</v>
      </c>
      <c r="AF236" s="85">
        <f t="shared" si="59"/>
        <v>440</v>
      </c>
      <c r="AG236" s="85">
        <f t="shared" si="59"/>
        <v>440</v>
      </c>
      <c r="AH236" s="85">
        <f t="shared" si="59"/>
        <v>440</v>
      </c>
      <c r="AI236" s="85">
        <f t="shared" si="59"/>
        <v>440</v>
      </c>
      <c r="AJ236" s="85">
        <f t="shared" si="59"/>
        <v>440</v>
      </c>
      <c r="AK236" s="85">
        <f t="shared" si="59"/>
        <v>440</v>
      </c>
      <c r="AL236" s="85">
        <f t="shared" si="59"/>
        <v>440</v>
      </c>
    </row>
    <row r="237" spans="3:38" x14ac:dyDescent="0.35">
      <c r="D237" s="8" t="s">
        <v>219</v>
      </c>
      <c r="E237" s="9"/>
      <c r="F237" s="9"/>
      <c r="G237" s="9"/>
      <c r="H237" s="9"/>
      <c r="I237" s="9"/>
      <c r="J237" s="9"/>
      <c r="K237" s="61" t="str">
        <f>CurrencyUnit.In</f>
        <v>MMJPY</v>
      </c>
      <c r="L237" s="62">
        <f xml:space="preserve"> SUM(O237:AL237)</f>
        <v>18229.739443569011</v>
      </c>
      <c r="M237" s="9"/>
      <c r="N237" s="9"/>
      <c r="O237" s="13">
        <f t="shared" ref="O237:AL237" si="60">SUM(O234:O236)</f>
        <v>1399</v>
      </c>
      <c r="P237" s="13">
        <f t="shared" si="60"/>
        <v>850</v>
      </c>
      <c r="Q237" s="13">
        <f t="shared" si="60"/>
        <v>850</v>
      </c>
      <c r="R237" s="13">
        <f t="shared" si="60"/>
        <v>733</v>
      </c>
      <c r="S237" s="13">
        <f t="shared" si="60"/>
        <v>756.60400000000004</v>
      </c>
      <c r="T237" s="13">
        <f t="shared" si="60"/>
        <v>767.65198882191794</v>
      </c>
      <c r="U237" s="13">
        <f t="shared" si="60"/>
        <v>856.8840055178083</v>
      </c>
      <c r="V237" s="13">
        <f t="shared" si="60"/>
        <v>1071.0875119847124</v>
      </c>
      <c r="W237" s="13">
        <f t="shared" si="60"/>
        <v>1137.469475866159</v>
      </c>
      <c r="X237" s="13">
        <f t="shared" si="60"/>
        <v>1106.4523027662317</v>
      </c>
      <c r="Y237" s="13">
        <f t="shared" si="60"/>
        <v>1124.0266208332373</v>
      </c>
      <c r="Z237" s="13">
        <f t="shared" si="60"/>
        <v>1074.5815406014892</v>
      </c>
      <c r="AA237" s="13">
        <f t="shared" si="60"/>
        <v>861.30757230317624</v>
      </c>
      <c r="AB237" s="13">
        <f t="shared" si="60"/>
        <v>689.63075748144456</v>
      </c>
      <c r="AC237" s="13">
        <f t="shared" si="60"/>
        <v>695.87345157144568</v>
      </c>
      <c r="AD237" s="13">
        <f t="shared" si="60"/>
        <v>576.17021582138455</v>
      </c>
      <c r="AE237" s="13">
        <f t="shared" si="60"/>
        <v>460</v>
      </c>
      <c r="AF237" s="13">
        <f t="shared" si="60"/>
        <v>460</v>
      </c>
      <c r="AG237" s="13">
        <f t="shared" si="60"/>
        <v>460</v>
      </c>
      <c r="AH237" s="13">
        <f t="shared" si="60"/>
        <v>460</v>
      </c>
      <c r="AI237" s="13">
        <f t="shared" si="60"/>
        <v>460</v>
      </c>
      <c r="AJ237" s="13">
        <f t="shared" si="60"/>
        <v>460</v>
      </c>
      <c r="AK237" s="13">
        <f t="shared" si="60"/>
        <v>460</v>
      </c>
      <c r="AL237" s="13">
        <f t="shared" si="60"/>
        <v>460</v>
      </c>
    </row>
    <row r="239" spans="3:38" x14ac:dyDescent="0.35">
      <c r="C239" s="16" t="s">
        <v>413</v>
      </c>
    </row>
    <row r="240" spans="3:38" x14ac:dyDescent="0.35">
      <c r="D240" s="123" t="s">
        <v>421</v>
      </c>
      <c r="K240" s="59" t="str">
        <f>CurrencyUnit.In</f>
        <v>MMJPY</v>
      </c>
      <c r="L240" s="60">
        <f xml:space="preserve"> SUM(O240:AL240)</f>
        <v>18229.739443569011</v>
      </c>
      <c r="O240" s="85">
        <f t="shared" ref="O240:AL240" si="61">O237</f>
        <v>1399</v>
      </c>
      <c r="P240" s="85">
        <f t="shared" si="61"/>
        <v>850</v>
      </c>
      <c r="Q240" s="85">
        <f t="shared" si="61"/>
        <v>850</v>
      </c>
      <c r="R240" s="85">
        <f t="shared" si="61"/>
        <v>733</v>
      </c>
      <c r="S240" s="85">
        <f t="shared" si="61"/>
        <v>756.60400000000004</v>
      </c>
      <c r="T240" s="85">
        <f t="shared" si="61"/>
        <v>767.65198882191794</v>
      </c>
      <c r="U240" s="85">
        <f t="shared" si="61"/>
        <v>856.8840055178083</v>
      </c>
      <c r="V240" s="85">
        <f t="shared" si="61"/>
        <v>1071.0875119847124</v>
      </c>
      <c r="W240" s="85">
        <f t="shared" si="61"/>
        <v>1137.469475866159</v>
      </c>
      <c r="X240" s="85">
        <f t="shared" si="61"/>
        <v>1106.4523027662317</v>
      </c>
      <c r="Y240" s="85">
        <f t="shared" si="61"/>
        <v>1124.0266208332373</v>
      </c>
      <c r="Z240" s="85">
        <f t="shared" si="61"/>
        <v>1074.5815406014892</v>
      </c>
      <c r="AA240" s="85">
        <f t="shared" si="61"/>
        <v>861.30757230317624</v>
      </c>
      <c r="AB240" s="85">
        <f t="shared" si="61"/>
        <v>689.63075748144456</v>
      </c>
      <c r="AC240" s="85">
        <f t="shared" si="61"/>
        <v>695.87345157144568</v>
      </c>
      <c r="AD240" s="85">
        <f t="shared" si="61"/>
        <v>576.17021582138455</v>
      </c>
      <c r="AE240" s="85">
        <f t="shared" si="61"/>
        <v>460</v>
      </c>
      <c r="AF240" s="85">
        <f t="shared" si="61"/>
        <v>460</v>
      </c>
      <c r="AG240" s="85">
        <f t="shared" si="61"/>
        <v>460</v>
      </c>
      <c r="AH240" s="85">
        <f t="shared" si="61"/>
        <v>460</v>
      </c>
      <c r="AI240" s="85">
        <f t="shared" si="61"/>
        <v>460</v>
      </c>
      <c r="AJ240" s="85">
        <f t="shared" si="61"/>
        <v>460</v>
      </c>
      <c r="AK240" s="85">
        <f t="shared" si="61"/>
        <v>460</v>
      </c>
      <c r="AL240" s="85">
        <f t="shared" si="61"/>
        <v>460</v>
      </c>
    </row>
    <row r="241" spans="2:38" x14ac:dyDescent="0.35">
      <c r="D241" s="17" t="s">
        <v>376</v>
      </c>
      <c r="K241" s="59" t="s">
        <v>375</v>
      </c>
      <c r="M241" s="94">
        <v>12</v>
      </c>
    </row>
    <row r="242" spans="2:38" x14ac:dyDescent="0.35">
      <c r="D242" s="8" t="s">
        <v>416</v>
      </c>
      <c r="E242" s="9"/>
      <c r="F242" s="9"/>
      <c r="G242" s="9"/>
      <c r="H242" s="9"/>
      <c r="I242" s="9"/>
      <c r="J242" s="9"/>
      <c r="K242" s="61" t="str">
        <f>CurrencyUnit.In</f>
        <v>MMJPY</v>
      </c>
      <c r="L242" s="62"/>
      <c r="M242" s="9"/>
      <c r="N242" s="9"/>
      <c r="O242" s="13">
        <f t="shared" ref="O242:AL242" si="62">O240/$M241</f>
        <v>116.58333333333333</v>
      </c>
      <c r="P242" s="13">
        <f t="shared" si="62"/>
        <v>70.833333333333329</v>
      </c>
      <c r="Q242" s="13">
        <f t="shared" si="62"/>
        <v>70.833333333333329</v>
      </c>
      <c r="R242" s="13">
        <f t="shared" si="62"/>
        <v>61.083333333333336</v>
      </c>
      <c r="S242" s="13">
        <f t="shared" si="62"/>
        <v>63.050333333333334</v>
      </c>
      <c r="T242" s="13">
        <f t="shared" si="62"/>
        <v>63.970999068493164</v>
      </c>
      <c r="U242" s="13">
        <f t="shared" si="62"/>
        <v>71.407000459817354</v>
      </c>
      <c r="V242" s="13">
        <f t="shared" si="62"/>
        <v>89.257292665392697</v>
      </c>
      <c r="W242" s="13">
        <f t="shared" si="62"/>
        <v>94.789122988846586</v>
      </c>
      <c r="X242" s="13">
        <f t="shared" si="62"/>
        <v>92.204358563852637</v>
      </c>
      <c r="Y242" s="13">
        <f t="shared" si="62"/>
        <v>93.668885069436442</v>
      </c>
      <c r="Z242" s="13">
        <f t="shared" si="62"/>
        <v>89.548461716790769</v>
      </c>
      <c r="AA242" s="13">
        <f t="shared" si="62"/>
        <v>71.775631025264687</v>
      </c>
      <c r="AB242" s="13">
        <f t="shared" si="62"/>
        <v>57.46922979012038</v>
      </c>
      <c r="AC242" s="13">
        <f t="shared" si="62"/>
        <v>57.989454297620476</v>
      </c>
      <c r="AD242" s="13">
        <f t="shared" si="62"/>
        <v>48.014184651782045</v>
      </c>
      <c r="AE242" s="13">
        <f t="shared" si="62"/>
        <v>38.333333333333336</v>
      </c>
      <c r="AF242" s="13">
        <f t="shared" si="62"/>
        <v>38.333333333333336</v>
      </c>
      <c r="AG242" s="13">
        <f t="shared" si="62"/>
        <v>38.333333333333336</v>
      </c>
      <c r="AH242" s="13">
        <f t="shared" si="62"/>
        <v>38.333333333333336</v>
      </c>
      <c r="AI242" s="13">
        <f t="shared" si="62"/>
        <v>38.333333333333336</v>
      </c>
      <c r="AJ242" s="13">
        <f t="shared" si="62"/>
        <v>38.333333333333336</v>
      </c>
      <c r="AK242" s="13">
        <f t="shared" si="62"/>
        <v>38.333333333333336</v>
      </c>
      <c r="AL242" s="13">
        <f t="shared" si="62"/>
        <v>38.333333333333336</v>
      </c>
    </row>
    <row r="243" spans="2:38" x14ac:dyDescent="0.35">
      <c r="D243" s="17" t="s">
        <v>415</v>
      </c>
      <c r="K243" s="59" t="s">
        <v>375</v>
      </c>
      <c r="L243" s="60"/>
      <c r="O243" s="97">
        <f t="shared" ref="O243:AL243" si="63">O231</f>
        <v>4.6919228020014296</v>
      </c>
      <c r="P243" s="97">
        <f t="shared" si="63"/>
        <v>8.3011764705882367</v>
      </c>
      <c r="Q243" s="97">
        <f t="shared" si="63"/>
        <v>6.1129411764705885</v>
      </c>
      <c r="R243" s="97">
        <f t="shared" si="63"/>
        <v>4.076398362892224</v>
      </c>
      <c r="S243" s="97">
        <f t="shared" si="63"/>
        <v>5.7956097029881199</v>
      </c>
      <c r="T243" s="97">
        <f t="shared" si="63"/>
        <v>5.7956097029881199</v>
      </c>
      <c r="U243" s="97">
        <f t="shared" si="63"/>
        <v>5.7956097029881199</v>
      </c>
      <c r="V243" s="97">
        <f t="shared" si="63"/>
        <v>5.7956097029881199</v>
      </c>
      <c r="W243" s="97">
        <f t="shared" si="63"/>
        <v>5.7956097029881199</v>
      </c>
      <c r="X243" s="97">
        <f t="shared" si="63"/>
        <v>5.7956097029881199</v>
      </c>
      <c r="Y243" s="97">
        <f t="shared" si="63"/>
        <v>5.7956097029881199</v>
      </c>
      <c r="Z243" s="97">
        <f t="shared" si="63"/>
        <v>5.7956097029881199</v>
      </c>
      <c r="AA243" s="97">
        <f t="shared" si="63"/>
        <v>5.7956097029881199</v>
      </c>
      <c r="AB243" s="97">
        <f t="shared" si="63"/>
        <v>5.7956097029881199</v>
      </c>
      <c r="AC243" s="97">
        <f t="shared" si="63"/>
        <v>5.7956097029881199</v>
      </c>
      <c r="AD243" s="97">
        <f t="shared" si="63"/>
        <v>5.7956097029881199</v>
      </c>
      <c r="AE243" s="97">
        <f t="shared" si="63"/>
        <v>5.7956097029881199</v>
      </c>
      <c r="AF243" s="97">
        <f t="shared" si="63"/>
        <v>5.7956097029881199</v>
      </c>
      <c r="AG243" s="97">
        <f t="shared" si="63"/>
        <v>5.7956097029881199</v>
      </c>
      <c r="AH243" s="97">
        <f t="shared" si="63"/>
        <v>5.7956097029881199</v>
      </c>
      <c r="AI243" s="97">
        <f t="shared" si="63"/>
        <v>5.7956097029881199</v>
      </c>
      <c r="AJ243" s="97">
        <f t="shared" si="63"/>
        <v>5.7956097029881199</v>
      </c>
      <c r="AK243" s="97">
        <f t="shared" si="63"/>
        <v>5.7956097029881199</v>
      </c>
      <c r="AL243" s="97">
        <f t="shared" si="63"/>
        <v>5.7956097029881199</v>
      </c>
    </row>
    <row r="244" spans="2:38" x14ac:dyDescent="0.35">
      <c r="D244" s="8" t="s">
        <v>414</v>
      </c>
      <c r="E244" s="9"/>
      <c r="F244" s="9"/>
      <c r="G244" s="9"/>
      <c r="H244" s="9"/>
      <c r="I244" s="9"/>
      <c r="J244" s="9"/>
      <c r="K244" s="61" t="str">
        <f>CurrencyUnit.In</f>
        <v>MMJPY</v>
      </c>
      <c r="L244" s="62"/>
      <c r="M244" s="9"/>
      <c r="N244" s="9"/>
      <c r="O244" s="77">
        <f t="shared" ref="O244:AL244" si="64">O242*O243</f>
        <v>547</v>
      </c>
      <c r="P244" s="13">
        <f t="shared" si="64"/>
        <v>588.00000000000011</v>
      </c>
      <c r="Q244" s="13">
        <f t="shared" si="64"/>
        <v>433</v>
      </c>
      <c r="R244" s="13">
        <f t="shared" si="64"/>
        <v>249.00000000000003</v>
      </c>
      <c r="S244" s="13">
        <f t="shared" si="64"/>
        <v>365.41512364330197</v>
      </c>
      <c r="T244" s="13">
        <f t="shared" si="64"/>
        <v>370.75094291120297</v>
      </c>
      <c r="U244" s="13">
        <f t="shared" si="64"/>
        <v>413.84710472619457</v>
      </c>
      <c r="V244" s="13">
        <f t="shared" si="64"/>
        <v>517.3004314340003</v>
      </c>
      <c r="W244" s="13">
        <f t="shared" si="64"/>
        <v>549.36076093189354</v>
      </c>
      <c r="X244" s="13">
        <f t="shared" si="64"/>
        <v>534.38047515046014</v>
      </c>
      <c r="Y244" s="13">
        <f t="shared" si="64"/>
        <v>542.86829917650493</v>
      </c>
      <c r="Z244" s="13">
        <f t="shared" si="64"/>
        <v>518.98793361349283</v>
      </c>
      <c r="AA244" s="13">
        <f t="shared" si="64"/>
        <v>415.98354360811913</v>
      </c>
      <c r="AB244" s="13">
        <f t="shared" si="64"/>
        <v>333.06922579487559</v>
      </c>
      <c r="AC244" s="13">
        <f t="shared" si="64"/>
        <v>336.08424399827538</v>
      </c>
      <c r="AD244" s="13">
        <f t="shared" si="64"/>
        <v>278.27147444893131</v>
      </c>
      <c r="AE244" s="13">
        <f t="shared" si="64"/>
        <v>222.16503861454461</v>
      </c>
      <c r="AF244" s="13">
        <f t="shared" si="64"/>
        <v>222.16503861454461</v>
      </c>
      <c r="AG244" s="13">
        <f t="shared" si="64"/>
        <v>222.16503861454461</v>
      </c>
      <c r="AH244" s="13">
        <f t="shared" si="64"/>
        <v>222.16503861454461</v>
      </c>
      <c r="AI244" s="13">
        <f t="shared" si="64"/>
        <v>222.16503861454461</v>
      </c>
      <c r="AJ244" s="13">
        <f t="shared" si="64"/>
        <v>222.16503861454461</v>
      </c>
      <c r="AK244" s="13">
        <f t="shared" si="64"/>
        <v>222.16503861454461</v>
      </c>
      <c r="AL244" s="13">
        <f t="shared" si="64"/>
        <v>222.16503861454461</v>
      </c>
    </row>
    <row r="246" spans="2:38" ht="19.5" x14ac:dyDescent="0.35">
      <c r="B246" s="51" t="s">
        <v>422</v>
      </c>
    </row>
    <row r="247" spans="2:38" x14ac:dyDescent="0.35">
      <c r="C247" s="16" t="s">
        <v>426</v>
      </c>
    </row>
    <row r="248" spans="2:38" x14ac:dyDescent="0.35">
      <c r="D248" s="17" t="s">
        <v>208</v>
      </c>
      <c r="K248" s="59" t="str">
        <f>CurrencyUnit.In</f>
        <v>MMJPY</v>
      </c>
      <c r="L248" s="60">
        <f xml:space="preserve"> SUM(O248:AL248)</f>
        <v>374</v>
      </c>
      <c r="O248" s="116">
        <f>0-'Actual Data'!O$30</f>
        <v>112</v>
      </c>
      <c r="P248" s="116">
        <f>0-'Actual Data'!P$30</f>
        <v>65</v>
      </c>
      <c r="Q248" s="116">
        <f>0-'Actual Data'!Q$30</f>
        <v>94</v>
      </c>
      <c r="R248" s="116">
        <f>0-'Actual Data'!R$30</f>
        <v>103</v>
      </c>
      <c r="S248" s="73"/>
      <c r="T248" s="73"/>
      <c r="U248" s="73"/>
      <c r="V248" s="73"/>
      <c r="W248" s="73"/>
      <c r="X248" s="73"/>
      <c r="Y248" s="73"/>
      <c r="Z248" s="73"/>
      <c r="AA248" s="73"/>
      <c r="AB248" s="73"/>
      <c r="AC248" s="73"/>
      <c r="AD248" s="73"/>
      <c r="AE248" s="73"/>
      <c r="AF248" s="73"/>
      <c r="AG248" s="73"/>
      <c r="AH248" s="73"/>
      <c r="AI248" s="73"/>
      <c r="AJ248" s="73"/>
      <c r="AK248" s="73"/>
      <c r="AL248" s="73"/>
    </row>
    <row r="249" spans="2:38" x14ac:dyDescent="0.35">
      <c r="D249" s="17" t="s">
        <v>209</v>
      </c>
      <c r="K249" s="59" t="str">
        <f>CurrencyUnit.In</f>
        <v>MMJPY</v>
      </c>
      <c r="L249" s="60">
        <f xml:space="preserve"> SUM(O249:AL249)</f>
        <v>632</v>
      </c>
      <c r="O249" s="86">
        <f>0-'Actual Data'!O$31</f>
        <v>153</v>
      </c>
      <c r="P249" s="86">
        <f>0-'Actual Data'!P$31</f>
        <v>164</v>
      </c>
      <c r="Q249" s="86">
        <f>0-'Actual Data'!Q$31</f>
        <v>160</v>
      </c>
      <c r="R249" s="86">
        <f>0-'Actual Data'!R$31</f>
        <v>155</v>
      </c>
      <c r="S249" s="73"/>
      <c r="T249" s="73"/>
      <c r="U249" s="73"/>
      <c r="V249" s="73"/>
      <c r="W249" s="73"/>
      <c r="X249" s="73"/>
      <c r="Y249" s="73"/>
      <c r="Z249" s="73"/>
      <c r="AA249" s="73"/>
      <c r="AB249" s="73"/>
      <c r="AC249" s="73"/>
      <c r="AD249" s="73"/>
      <c r="AE249" s="73"/>
      <c r="AF249" s="73"/>
      <c r="AG249" s="73"/>
      <c r="AH249" s="73"/>
      <c r="AI249" s="73"/>
      <c r="AJ249" s="73"/>
      <c r="AK249" s="73"/>
      <c r="AL249" s="73"/>
    </row>
    <row r="250" spans="2:38" x14ac:dyDescent="0.35">
      <c r="D250" s="17" t="s">
        <v>211</v>
      </c>
      <c r="K250" s="59" t="str">
        <f>CurrencyUnit.In</f>
        <v>MMJPY</v>
      </c>
      <c r="L250" s="60">
        <f xml:space="preserve"> SUM(O250:AL250)</f>
        <v>344</v>
      </c>
      <c r="O250" s="86">
        <f>0-'Actual Data'!O$32</f>
        <v>80</v>
      </c>
      <c r="P250" s="86">
        <f>0-'Actual Data'!P$32</f>
        <v>79</v>
      </c>
      <c r="Q250" s="86">
        <f>0-'Actual Data'!Q$32</f>
        <v>95</v>
      </c>
      <c r="R250" s="86">
        <f>0-'Actual Data'!R$32</f>
        <v>90</v>
      </c>
      <c r="S250" s="73"/>
      <c r="T250" s="73"/>
      <c r="U250" s="73"/>
      <c r="V250" s="73"/>
      <c r="W250" s="73"/>
      <c r="X250" s="73"/>
      <c r="Y250" s="73"/>
      <c r="Z250" s="73"/>
      <c r="AA250" s="73"/>
      <c r="AB250" s="73"/>
      <c r="AC250" s="73"/>
      <c r="AD250" s="73"/>
      <c r="AE250" s="73"/>
      <c r="AF250" s="73"/>
      <c r="AG250" s="73"/>
      <c r="AH250" s="73"/>
      <c r="AI250" s="73"/>
      <c r="AJ250" s="73"/>
      <c r="AK250" s="73"/>
      <c r="AL250" s="73"/>
    </row>
    <row r="251" spans="2:38" x14ac:dyDescent="0.35">
      <c r="D251" s="8" t="s">
        <v>219</v>
      </c>
      <c r="E251" s="9"/>
      <c r="F251" s="9"/>
      <c r="G251" s="9"/>
      <c r="H251" s="9"/>
      <c r="I251" s="9"/>
      <c r="J251" s="9"/>
      <c r="K251" s="61" t="str">
        <f>CurrencyUnit.In</f>
        <v>MMJPY</v>
      </c>
      <c r="L251" s="62">
        <f xml:space="preserve"> SUM(O251:AL251)</f>
        <v>1350</v>
      </c>
      <c r="M251" s="9"/>
      <c r="N251" s="9"/>
      <c r="O251" s="13">
        <f>SUM(O248:O250)</f>
        <v>345</v>
      </c>
      <c r="P251" s="13">
        <f>SUM(P248:P250)</f>
        <v>308</v>
      </c>
      <c r="Q251" s="13">
        <f>SUM(Q248:Q250)</f>
        <v>349</v>
      </c>
      <c r="R251" s="13">
        <f>SUM(R248:R250)</f>
        <v>348</v>
      </c>
      <c r="S251" s="76"/>
      <c r="T251" s="76"/>
      <c r="U251" s="76"/>
      <c r="V251" s="76"/>
      <c r="W251" s="76"/>
      <c r="X251" s="76"/>
      <c r="Y251" s="76"/>
      <c r="Z251" s="76"/>
      <c r="AA251" s="76"/>
      <c r="AB251" s="76"/>
      <c r="AC251" s="76"/>
      <c r="AD251" s="76"/>
      <c r="AE251" s="76"/>
      <c r="AF251" s="76"/>
      <c r="AG251" s="76"/>
      <c r="AH251" s="76"/>
      <c r="AI251" s="76"/>
      <c r="AJ251" s="76"/>
      <c r="AK251" s="76"/>
      <c r="AL251" s="76"/>
    </row>
    <row r="253" spans="2:38" x14ac:dyDescent="0.35">
      <c r="C253" s="16" t="s">
        <v>416</v>
      </c>
    </row>
    <row r="254" spans="2:38" x14ac:dyDescent="0.35">
      <c r="D254" s="123" t="s">
        <v>426</v>
      </c>
      <c r="K254" s="59" t="str">
        <f>CurrencyUnit.In</f>
        <v>MMJPY</v>
      </c>
      <c r="L254" s="60">
        <f xml:space="preserve"> SUM(O254:AL254)</f>
        <v>1350</v>
      </c>
      <c r="O254" s="85">
        <f>O251</f>
        <v>345</v>
      </c>
      <c r="P254" s="85">
        <f>P251</f>
        <v>308</v>
      </c>
      <c r="Q254" s="85">
        <f>Q251</f>
        <v>349</v>
      </c>
      <c r="R254" s="85">
        <f>R251</f>
        <v>348</v>
      </c>
      <c r="S254" s="73"/>
      <c r="T254" s="73"/>
      <c r="U254" s="73"/>
      <c r="V254" s="73"/>
      <c r="W254" s="73"/>
      <c r="X254" s="73"/>
      <c r="Y254" s="73"/>
      <c r="Z254" s="73"/>
      <c r="AA254" s="73"/>
      <c r="AB254" s="73"/>
      <c r="AC254" s="73"/>
      <c r="AD254" s="73"/>
      <c r="AE254" s="73"/>
      <c r="AF254" s="73"/>
      <c r="AG254" s="73"/>
      <c r="AH254" s="73"/>
      <c r="AI254" s="73"/>
      <c r="AJ254" s="73"/>
      <c r="AK254" s="73"/>
      <c r="AL254" s="73"/>
    </row>
    <row r="255" spans="2:38" x14ac:dyDescent="0.35">
      <c r="D255" s="17" t="s">
        <v>376</v>
      </c>
      <c r="K255" s="59" t="s">
        <v>375</v>
      </c>
      <c r="M255" s="94">
        <v>12</v>
      </c>
    </row>
    <row r="256" spans="2:38" x14ac:dyDescent="0.35">
      <c r="D256" s="8" t="s">
        <v>416</v>
      </c>
      <c r="E256" s="9"/>
      <c r="F256" s="9"/>
      <c r="G256" s="9"/>
      <c r="H256" s="9"/>
      <c r="I256" s="9"/>
      <c r="J256" s="9"/>
      <c r="K256" s="61" t="str">
        <f>CurrencyUnit.In</f>
        <v>MMJPY</v>
      </c>
      <c r="L256" s="62">
        <f xml:space="preserve"> SUM(O256:AL256)</f>
        <v>112.5</v>
      </c>
      <c r="M256" s="9"/>
      <c r="N256" s="9"/>
      <c r="O256" s="13">
        <f>O254/$M255</f>
        <v>28.75</v>
      </c>
      <c r="P256" s="13">
        <f>P254/$M255</f>
        <v>25.666666666666668</v>
      </c>
      <c r="Q256" s="13">
        <f>Q254/$M255</f>
        <v>29.083333333333332</v>
      </c>
      <c r="R256" s="13">
        <f>R254/$M255</f>
        <v>29</v>
      </c>
      <c r="S256" s="76"/>
      <c r="T256" s="76"/>
      <c r="U256" s="76"/>
      <c r="V256" s="76"/>
      <c r="W256" s="76"/>
      <c r="X256" s="76"/>
      <c r="Y256" s="76"/>
      <c r="Z256" s="76"/>
      <c r="AA256" s="76"/>
      <c r="AB256" s="76"/>
      <c r="AC256" s="76"/>
      <c r="AD256" s="76"/>
      <c r="AE256" s="76"/>
      <c r="AF256" s="76"/>
      <c r="AG256" s="76"/>
      <c r="AH256" s="76"/>
      <c r="AI256" s="76"/>
      <c r="AJ256" s="76"/>
      <c r="AK256" s="76"/>
      <c r="AL256" s="76"/>
    </row>
    <row r="258" spans="3:38" x14ac:dyDescent="0.35">
      <c r="C258" s="16" t="s">
        <v>419</v>
      </c>
    </row>
    <row r="259" spans="3:38" x14ac:dyDescent="0.35">
      <c r="D259" s="17" t="s">
        <v>380</v>
      </c>
      <c r="K259" s="59" t="str">
        <f>CurrencyUnit.In</f>
        <v>MMJPY</v>
      </c>
      <c r="L259" s="60">
        <f xml:space="preserve"> SUM(O259:AL259)</f>
        <v>201</v>
      </c>
      <c r="O259" s="116">
        <f>'Actual Data'!O$57</f>
        <v>79</v>
      </c>
      <c r="P259" s="116">
        <f>'Actual Data'!P$57</f>
        <v>52</v>
      </c>
      <c r="Q259" s="116">
        <f>'Actual Data'!Q$57</f>
        <v>35</v>
      </c>
      <c r="R259" s="116">
        <f>'Actual Data'!R$57</f>
        <v>35</v>
      </c>
      <c r="S259" s="73"/>
      <c r="T259" s="73"/>
      <c r="U259" s="73"/>
      <c r="V259" s="73"/>
      <c r="W259" s="73"/>
      <c r="X259" s="73"/>
      <c r="Y259" s="73"/>
      <c r="Z259" s="73"/>
      <c r="AA259" s="73"/>
      <c r="AB259" s="73"/>
      <c r="AC259" s="73"/>
      <c r="AD259" s="73"/>
      <c r="AE259" s="73"/>
      <c r="AF259" s="73"/>
      <c r="AG259" s="73"/>
      <c r="AH259" s="73"/>
      <c r="AI259" s="73"/>
      <c r="AJ259" s="73"/>
      <c r="AK259" s="73"/>
      <c r="AL259" s="73"/>
    </row>
    <row r="260" spans="3:38" x14ac:dyDescent="0.35">
      <c r="D260" s="17" t="s">
        <v>416</v>
      </c>
      <c r="K260" s="59" t="str">
        <f>CurrencyUnit.In</f>
        <v>MMJPY</v>
      </c>
      <c r="L260" s="60">
        <f xml:space="preserve"> SUM(O260:AL260)</f>
        <v>112.5</v>
      </c>
      <c r="O260" s="85">
        <f>O256</f>
        <v>28.75</v>
      </c>
      <c r="P260" s="85">
        <f>P256</f>
        <v>25.666666666666668</v>
      </c>
      <c r="Q260" s="85">
        <f>Q256</f>
        <v>29.083333333333332</v>
      </c>
      <c r="R260" s="85">
        <f>R256</f>
        <v>29</v>
      </c>
      <c r="S260" s="73"/>
      <c r="T260" s="73"/>
      <c r="U260" s="73"/>
      <c r="V260" s="73"/>
      <c r="W260" s="73"/>
      <c r="X260" s="73"/>
      <c r="Y260" s="73"/>
      <c r="Z260" s="73"/>
      <c r="AA260" s="73"/>
      <c r="AB260" s="73"/>
      <c r="AC260" s="73"/>
      <c r="AD260" s="73"/>
      <c r="AE260" s="73"/>
      <c r="AF260" s="73"/>
      <c r="AG260" s="73"/>
      <c r="AH260" s="73"/>
      <c r="AI260" s="73"/>
      <c r="AJ260" s="73"/>
      <c r="AK260" s="73"/>
      <c r="AL260" s="73"/>
    </row>
    <row r="261" spans="3:38" x14ac:dyDescent="0.35">
      <c r="D261" s="8" t="s">
        <v>417</v>
      </c>
      <c r="E261" s="9"/>
      <c r="F261" s="9"/>
      <c r="G261" s="9"/>
      <c r="H261" s="9"/>
      <c r="I261" s="9"/>
      <c r="J261" s="9"/>
      <c r="K261" s="61" t="s">
        <v>374</v>
      </c>
      <c r="L261" s="62"/>
      <c r="M261" s="9"/>
      <c r="N261" s="9"/>
      <c r="O261" s="110">
        <f>O259/O260</f>
        <v>2.7478260869565219</v>
      </c>
      <c r="P261" s="110">
        <f>P259/P260</f>
        <v>2.0259740259740258</v>
      </c>
      <c r="Q261" s="110">
        <f>Q259/Q260</f>
        <v>1.2034383954154728</v>
      </c>
      <c r="R261" s="110">
        <f>R259/R260</f>
        <v>1.2068965517241379</v>
      </c>
      <c r="S261" s="111"/>
      <c r="T261" s="111"/>
      <c r="U261" s="111"/>
      <c r="V261" s="111"/>
      <c r="W261" s="111"/>
      <c r="X261" s="111"/>
      <c r="Y261" s="111"/>
      <c r="Z261" s="111"/>
      <c r="AA261" s="111"/>
      <c r="AB261" s="111"/>
      <c r="AC261" s="111"/>
      <c r="AD261" s="111"/>
      <c r="AE261" s="111"/>
      <c r="AF261" s="111"/>
      <c r="AG261" s="111"/>
      <c r="AH261" s="111"/>
      <c r="AI261" s="111"/>
      <c r="AJ261" s="111"/>
      <c r="AK261" s="111"/>
      <c r="AL261" s="111"/>
    </row>
    <row r="262" spans="3:38" x14ac:dyDescent="0.35">
      <c r="D262" s="17" t="s">
        <v>418</v>
      </c>
      <c r="K262" s="59" t="s">
        <v>375</v>
      </c>
      <c r="M262" s="113">
        <f>AVERAGE(O261:AL261)</f>
        <v>1.7960337650175398</v>
      </c>
    </row>
    <row r="263" spans="3:38" x14ac:dyDescent="0.35">
      <c r="D263" s="8" t="s">
        <v>419</v>
      </c>
      <c r="E263" s="9"/>
      <c r="F263" s="9"/>
      <c r="G263" s="9"/>
      <c r="H263" s="9"/>
      <c r="I263" s="9"/>
      <c r="J263" s="9"/>
      <c r="K263" s="61" t="s">
        <v>374</v>
      </c>
      <c r="L263" s="62"/>
      <c r="M263" s="9"/>
      <c r="N263" s="9"/>
      <c r="O263" s="114">
        <f>O261</f>
        <v>2.7478260869565219</v>
      </c>
      <c r="P263" s="114">
        <f>P261</f>
        <v>2.0259740259740258</v>
      </c>
      <c r="Q263" s="114">
        <f>Q261</f>
        <v>1.2034383954154728</v>
      </c>
      <c r="R263" s="114">
        <f>R261</f>
        <v>1.2068965517241379</v>
      </c>
      <c r="S263" s="96">
        <f t="shared" ref="S263:AL263" si="65">$M262</f>
        <v>1.7960337650175398</v>
      </c>
      <c r="T263" s="96">
        <f t="shared" si="65"/>
        <v>1.7960337650175398</v>
      </c>
      <c r="U263" s="96">
        <f t="shared" si="65"/>
        <v>1.7960337650175398</v>
      </c>
      <c r="V263" s="96">
        <f t="shared" si="65"/>
        <v>1.7960337650175398</v>
      </c>
      <c r="W263" s="96">
        <f t="shared" si="65"/>
        <v>1.7960337650175398</v>
      </c>
      <c r="X263" s="96">
        <f t="shared" si="65"/>
        <v>1.7960337650175398</v>
      </c>
      <c r="Y263" s="96">
        <f t="shared" si="65"/>
        <v>1.7960337650175398</v>
      </c>
      <c r="Z263" s="96">
        <f t="shared" si="65"/>
        <v>1.7960337650175398</v>
      </c>
      <c r="AA263" s="96">
        <f t="shared" si="65"/>
        <v>1.7960337650175398</v>
      </c>
      <c r="AB263" s="96">
        <f t="shared" si="65"/>
        <v>1.7960337650175398</v>
      </c>
      <c r="AC263" s="96">
        <f t="shared" si="65"/>
        <v>1.7960337650175398</v>
      </c>
      <c r="AD263" s="96">
        <f t="shared" si="65"/>
        <v>1.7960337650175398</v>
      </c>
      <c r="AE263" s="96">
        <f t="shared" si="65"/>
        <v>1.7960337650175398</v>
      </c>
      <c r="AF263" s="96">
        <f t="shared" si="65"/>
        <v>1.7960337650175398</v>
      </c>
      <c r="AG263" s="96">
        <f t="shared" si="65"/>
        <v>1.7960337650175398</v>
      </c>
      <c r="AH263" s="96">
        <f t="shared" si="65"/>
        <v>1.7960337650175398</v>
      </c>
      <c r="AI263" s="96">
        <f t="shared" si="65"/>
        <v>1.7960337650175398</v>
      </c>
      <c r="AJ263" s="96">
        <f t="shared" si="65"/>
        <v>1.7960337650175398</v>
      </c>
      <c r="AK263" s="96">
        <f t="shared" si="65"/>
        <v>1.7960337650175398</v>
      </c>
      <c r="AL263" s="96">
        <f t="shared" si="65"/>
        <v>1.7960337650175398</v>
      </c>
    </row>
    <row r="265" spans="3:38" x14ac:dyDescent="0.35">
      <c r="C265" s="16" t="s">
        <v>425</v>
      </c>
    </row>
    <row r="266" spans="3:38" x14ac:dyDescent="0.35">
      <c r="D266" s="17" t="s">
        <v>208</v>
      </c>
      <c r="K266" s="59" t="str">
        <f>CurrencyUnit.In</f>
        <v>MMJPY</v>
      </c>
      <c r="L266" s="60">
        <f xml:space="preserve"> SUM(O266:AL266)</f>
        <v>3427.8542726030878</v>
      </c>
      <c r="O266" s="85">
        <f t="shared" ref="O266:AL266" si="66">O$77</f>
        <v>112</v>
      </c>
      <c r="P266" s="85">
        <f t="shared" si="66"/>
        <v>65</v>
      </c>
      <c r="Q266" s="85">
        <f t="shared" si="66"/>
        <v>94</v>
      </c>
      <c r="R266" s="85">
        <f t="shared" si="66"/>
        <v>103</v>
      </c>
      <c r="S266" s="85">
        <f t="shared" si="66"/>
        <v>105.59000000000002</v>
      </c>
      <c r="T266" s="85">
        <f t="shared" si="66"/>
        <v>152.47498611111106</v>
      </c>
      <c r="U266" s="85">
        <f t="shared" si="66"/>
        <v>167.23159196864535</v>
      </c>
      <c r="V266" s="85">
        <f t="shared" si="66"/>
        <v>156.8667596263775</v>
      </c>
      <c r="W266" s="85">
        <f t="shared" si="66"/>
        <v>143.75510697391314</v>
      </c>
      <c r="X266" s="85">
        <f t="shared" si="66"/>
        <v>78.957140932891406</v>
      </c>
      <c r="Y266" s="85">
        <f t="shared" si="66"/>
        <v>63.641653058731848</v>
      </c>
      <c r="Z266" s="85">
        <f t="shared" si="66"/>
        <v>69.538677674369907</v>
      </c>
      <c r="AA266" s="85">
        <f t="shared" si="66"/>
        <v>105.49392584463885</v>
      </c>
      <c r="AB266" s="85">
        <f t="shared" si="66"/>
        <v>151.99696009394364</v>
      </c>
      <c r="AC266" s="85">
        <f t="shared" si="66"/>
        <v>183.20209868761273</v>
      </c>
      <c r="AD266" s="85">
        <f t="shared" si="66"/>
        <v>162.8046141749015</v>
      </c>
      <c r="AE266" s="85">
        <f t="shared" si="66"/>
        <v>165.97146303575417</v>
      </c>
      <c r="AF266" s="85">
        <f t="shared" si="66"/>
        <v>195.67143948269859</v>
      </c>
      <c r="AG266" s="85">
        <f t="shared" si="66"/>
        <v>199.57194169636819</v>
      </c>
      <c r="AH266" s="85">
        <f t="shared" si="66"/>
        <v>201.81221941630088</v>
      </c>
      <c r="AI266" s="85">
        <f t="shared" si="66"/>
        <v>191.92874161046399</v>
      </c>
      <c r="AJ266" s="85">
        <f t="shared" si="66"/>
        <v>177.40976235990189</v>
      </c>
      <c r="AK266" s="85">
        <f t="shared" si="66"/>
        <v>188.80197393779355</v>
      </c>
      <c r="AL266" s="85">
        <f t="shared" si="66"/>
        <v>191.1332159166692</v>
      </c>
    </row>
    <row r="267" spans="3:38" x14ac:dyDescent="0.35">
      <c r="D267" s="17" t="s">
        <v>209</v>
      </c>
      <c r="K267" s="59" t="str">
        <f>CurrencyUnit.In</f>
        <v>MMJPY</v>
      </c>
      <c r="L267" s="60">
        <f xml:space="preserve"> SUM(O267:AL267)</f>
        <v>3792</v>
      </c>
      <c r="O267" s="85">
        <f t="shared" ref="O267:AL267" si="67">O$81</f>
        <v>153</v>
      </c>
      <c r="P267" s="85">
        <f t="shared" si="67"/>
        <v>164</v>
      </c>
      <c r="Q267" s="85">
        <f t="shared" si="67"/>
        <v>160</v>
      </c>
      <c r="R267" s="85">
        <f t="shared" si="67"/>
        <v>155</v>
      </c>
      <c r="S267" s="85">
        <f t="shared" si="67"/>
        <v>158</v>
      </c>
      <c r="T267" s="85">
        <f t="shared" si="67"/>
        <v>158</v>
      </c>
      <c r="U267" s="85">
        <f t="shared" si="67"/>
        <v>158</v>
      </c>
      <c r="V267" s="85">
        <f t="shared" si="67"/>
        <v>158</v>
      </c>
      <c r="W267" s="85">
        <f t="shared" si="67"/>
        <v>158</v>
      </c>
      <c r="X267" s="85">
        <f t="shared" si="67"/>
        <v>158</v>
      </c>
      <c r="Y267" s="85">
        <f t="shared" si="67"/>
        <v>158</v>
      </c>
      <c r="Z267" s="85">
        <f t="shared" si="67"/>
        <v>158</v>
      </c>
      <c r="AA267" s="85">
        <f t="shared" si="67"/>
        <v>158</v>
      </c>
      <c r="AB267" s="85">
        <f t="shared" si="67"/>
        <v>158</v>
      </c>
      <c r="AC267" s="85">
        <f t="shared" si="67"/>
        <v>158</v>
      </c>
      <c r="AD267" s="85">
        <f t="shared" si="67"/>
        <v>158</v>
      </c>
      <c r="AE267" s="85">
        <f t="shared" si="67"/>
        <v>158</v>
      </c>
      <c r="AF267" s="85">
        <f t="shared" si="67"/>
        <v>158</v>
      </c>
      <c r="AG267" s="85">
        <f t="shared" si="67"/>
        <v>158</v>
      </c>
      <c r="AH267" s="85">
        <f t="shared" si="67"/>
        <v>158</v>
      </c>
      <c r="AI267" s="85">
        <f t="shared" si="67"/>
        <v>158</v>
      </c>
      <c r="AJ267" s="85">
        <f t="shared" si="67"/>
        <v>158</v>
      </c>
      <c r="AK267" s="85">
        <f t="shared" si="67"/>
        <v>158</v>
      </c>
      <c r="AL267" s="85">
        <f t="shared" si="67"/>
        <v>158</v>
      </c>
    </row>
    <row r="268" spans="3:38" x14ac:dyDescent="0.35">
      <c r="D268" s="17" t="s">
        <v>211</v>
      </c>
      <c r="K268" s="59" t="str">
        <f>CurrencyUnit.In</f>
        <v>MMJPY</v>
      </c>
      <c r="L268" s="60">
        <f xml:space="preserve"> SUM(O268:AL268)</f>
        <v>2064</v>
      </c>
      <c r="O268" s="85">
        <f t="shared" ref="O268:AL268" si="68">O$85</f>
        <v>80</v>
      </c>
      <c r="P268" s="85">
        <f t="shared" si="68"/>
        <v>79</v>
      </c>
      <c r="Q268" s="85">
        <f t="shared" si="68"/>
        <v>95</v>
      </c>
      <c r="R268" s="85">
        <f t="shared" si="68"/>
        <v>90</v>
      </c>
      <c r="S268" s="85">
        <f t="shared" si="68"/>
        <v>86</v>
      </c>
      <c r="T268" s="85">
        <f t="shared" si="68"/>
        <v>86</v>
      </c>
      <c r="U268" s="85">
        <f t="shared" si="68"/>
        <v>86</v>
      </c>
      <c r="V268" s="85">
        <f t="shared" si="68"/>
        <v>86</v>
      </c>
      <c r="W268" s="85">
        <f t="shared" si="68"/>
        <v>86</v>
      </c>
      <c r="X268" s="85">
        <f t="shared" si="68"/>
        <v>86</v>
      </c>
      <c r="Y268" s="85">
        <f t="shared" si="68"/>
        <v>86</v>
      </c>
      <c r="Z268" s="85">
        <f t="shared" si="68"/>
        <v>86</v>
      </c>
      <c r="AA268" s="85">
        <f t="shared" si="68"/>
        <v>86</v>
      </c>
      <c r="AB268" s="85">
        <f t="shared" si="68"/>
        <v>86</v>
      </c>
      <c r="AC268" s="85">
        <f t="shared" si="68"/>
        <v>86</v>
      </c>
      <c r="AD268" s="85">
        <f t="shared" si="68"/>
        <v>86</v>
      </c>
      <c r="AE268" s="85">
        <f t="shared" si="68"/>
        <v>86</v>
      </c>
      <c r="AF268" s="85">
        <f t="shared" si="68"/>
        <v>86</v>
      </c>
      <c r="AG268" s="85">
        <f t="shared" si="68"/>
        <v>86</v>
      </c>
      <c r="AH268" s="85">
        <f t="shared" si="68"/>
        <v>86</v>
      </c>
      <c r="AI268" s="85">
        <f t="shared" si="68"/>
        <v>86</v>
      </c>
      <c r="AJ268" s="85">
        <f t="shared" si="68"/>
        <v>86</v>
      </c>
      <c r="AK268" s="85">
        <f t="shared" si="68"/>
        <v>86</v>
      </c>
      <c r="AL268" s="85">
        <f t="shared" si="68"/>
        <v>86</v>
      </c>
    </row>
    <row r="269" spans="3:38" x14ac:dyDescent="0.35">
      <c r="D269" s="8" t="s">
        <v>219</v>
      </c>
      <c r="E269" s="9"/>
      <c r="F269" s="9"/>
      <c r="G269" s="9"/>
      <c r="H269" s="9"/>
      <c r="I269" s="9"/>
      <c r="J269" s="9"/>
      <c r="K269" s="61" t="str">
        <f>CurrencyUnit.In</f>
        <v>MMJPY</v>
      </c>
      <c r="L269" s="62">
        <f xml:space="preserve"> SUM(O269:AL269)</f>
        <v>9283.8542726030882</v>
      </c>
      <c r="M269" s="9"/>
      <c r="N269" s="9"/>
      <c r="O269" s="13">
        <f t="shared" ref="O269:AL269" si="69">SUM(O266:O268)</f>
        <v>345</v>
      </c>
      <c r="P269" s="13">
        <f t="shared" si="69"/>
        <v>308</v>
      </c>
      <c r="Q269" s="13">
        <f t="shared" si="69"/>
        <v>349</v>
      </c>
      <c r="R269" s="13">
        <f t="shared" si="69"/>
        <v>348</v>
      </c>
      <c r="S269" s="13">
        <f t="shared" si="69"/>
        <v>349.59000000000003</v>
      </c>
      <c r="T269" s="13">
        <f t="shared" si="69"/>
        <v>396.47498611111109</v>
      </c>
      <c r="U269" s="13">
        <f t="shared" si="69"/>
        <v>411.23159196864538</v>
      </c>
      <c r="V269" s="13">
        <f t="shared" si="69"/>
        <v>400.86675962637753</v>
      </c>
      <c r="W269" s="13">
        <f t="shared" si="69"/>
        <v>387.75510697391314</v>
      </c>
      <c r="X269" s="13">
        <f t="shared" si="69"/>
        <v>322.95714093289143</v>
      </c>
      <c r="Y269" s="13">
        <f t="shared" si="69"/>
        <v>307.64165305873183</v>
      </c>
      <c r="Z269" s="13">
        <f t="shared" si="69"/>
        <v>313.53867767436992</v>
      </c>
      <c r="AA269" s="13">
        <f t="shared" si="69"/>
        <v>349.49392584463885</v>
      </c>
      <c r="AB269" s="13">
        <f t="shared" si="69"/>
        <v>395.99696009394364</v>
      </c>
      <c r="AC269" s="13">
        <f t="shared" si="69"/>
        <v>427.20209868761276</v>
      </c>
      <c r="AD269" s="13">
        <f t="shared" si="69"/>
        <v>406.80461417490153</v>
      </c>
      <c r="AE269" s="13">
        <f t="shared" si="69"/>
        <v>409.97146303575414</v>
      </c>
      <c r="AF269" s="13">
        <f t="shared" si="69"/>
        <v>439.67143948269859</v>
      </c>
      <c r="AG269" s="13">
        <f t="shared" si="69"/>
        <v>443.57194169636819</v>
      </c>
      <c r="AH269" s="13">
        <f t="shared" si="69"/>
        <v>445.81221941630088</v>
      </c>
      <c r="AI269" s="13">
        <f t="shared" si="69"/>
        <v>435.92874161046399</v>
      </c>
      <c r="AJ269" s="13">
        <f t="shared" si="69"/>
        <v>421.40976235990189</v>
      </c>
      <c r="AK269" s="13">
        <f t="shared" si="69"/>
        <v>432.80197393779355</v>
      </c>
      <c r="AL269" s="13">
        <f t="shared" si="69"/>
        <v>435.1332159166692</v>
      </c>
    </row>
    <row r="271" spans="3:38" x14ac:dyDescent="0.35">
      <c r="C271" s="16" t="s">
        <v>422</v>
      </c>
    </row>
    <row r="272" spans="3:38" x14ac:dyDescent="0.35">
      <c r="D272" s="123" t="s">
        <v>424</v>
      </c>
      <c r="K272" s="59" t="str">
        <f>CurrencyUnit.In</f>
        <v>MMJPY</v>
      </c>
      <c r="L272" s="60">
        <f xml:space="preserve"> SUM(O272:AL272)</f>
        <v>9283.8542726030882</v>
      </c>
      <c r="O272" s="85">
        <f t="shared" ref="O272:AL272" si="70">O269</f>
        <v>345</v>
      </c>
      <c r="P272" s="85">
        <f t="shared" si="70"/>
        <v>308</v>
      </c>
      <c r="Q272" s="85">
        <f t="shared" si="70"/>
        <v>349</v>
      </c>
      <c r="R272" s="85">
        <f t="shared" si="70"/>
        <v>348</v>
      </c>
      <c r="S272" s="85">
        <f t="shared" si="70"/>
        <v>349.59000000000003</v>
      </c>
      <c r="T272" s="85">
        <f t="shared" si="70"/>
        <v>396.47498611111109</v>
      </c>
      <c r="U272" s="85">
        <f t="shared" si="70"/>
        <v>411.23159196864538</v>
      </c>
      <c r="V272" s="85">
        <f t="shared" si="70"/>
        <v>400.86675962637753</v>
      </c>
      <c r="W272" s="85">
        <f t="shared" si="70"/>
        <v>387.75510697391314</v>
      </c>
      <c r="X272" s="85">
        <f t="shared" si="70"/>
        <v>322.95714093289143</v>
      </c>
      <c r="Y272" s="85">
        <f t="shared" si="70"/>
        <v>307.64165305873183</v>
      </c>
      <c r="Z272" s="85">
        <f t="shared" si="70"/>
        <v>313.53867767436992</v>
      </c>
      <c r="AA272" s="85">
        <f t="shared" si="70"/>
        <v>349.49392584463885</v>
      </c>
      <c r="AB272" s="85">
        <f t="shared" si="70"/>
        <v>395.99696009394364</v>
      </c>
      <c r="AC272" s="85">
        <f t="shared" si="70"/>
        <v>427.20209868761276</v>
      </c>
      <c r="AD272" s="85">
        <f t="shared" si="70"/>
        <v>406.80461417490153</v>
      </c>
      <c r="AE272" s="85">
        <f t="shared" si="70"/>
        <v>409.97146303575414</v>
      </c>
      <c r="AF272" s="85">
        <f t="shared" si="70"/>
        <v>439.67143948269859</v>
      </c>
      <c r="AG272" s="85">
        <f t="shared" si="70"/>
        <v>443.57194169636819</v>
      </c>
      <c r="AH272" s="85">
        <f t="shared" si="70"/>
        <v>445.81221941630088</v>
      </c>
      <c r="AI272" s="85">
        <f t="shared" si="70"/>
        <v>435.92874161046399</v>
      </c>
      <c r="AJ272" s="85">
        <f t="shared" si="70"/>
        <v>421.40976235990189</v>
      </c>
      <c r="AK272" s="85">
        <f t="shared" si="70"/>
        <v>432.80197393779355</v>
      </c>
      <c r="AL272" s="85">
        <f t="shared" si="70"/>
        <v>435.1332159166692</v>
      </c>
    </row>
    <row r="273" spans="2:38" x14ac:dyDescent="0.35">
      <c r="D273" s="17" t="s">
        <v>376</v>
      </c>
      <c r="K273" s="59" t="s">
        <v>375</v>
      </c>
      <c r="M273" s="94">
        <v>12</v>
      </c>
    </row>
    <row r="274" spans="2:38" x14ac:dyDescent="0.35">
      <c r="D274" s="8" t="s">
        <v>416</v>
      </c>
      <c r="E274" s="9"/>
      <c r="F274" s="9"/>
      <c r="G274" s="9"/>
      <c r="H274" s="9"/>
      <c r="I274" s="9"/>
      <c r="J274" s="9"/>
      <c r="K274" s="61" t="str">
        <f>CurrencyUnit.In</f>
        <v>MMJPY</v>
      </c>
      <c r="L274" s="62"/>
      <c r="M274" s="9"/>
      <c r="N274" s="9"/>
      <c r="O274" s="13">
        <f t="shared" ref="O274:AL274" si="71">O272/$M273</f>
        <v>28.75</v>
      </c>
      <c r="P274" s="13">
        <f t="shared" si="71"/>
        <v>25.666666666666668</v>
      </c>
      <c r="Q274" s="13">
        <f t="shared" si="71"/>
        <v>29.083333333333332</v>
      </c>
      <c r="R274" s="13">
        <f t="shared" si="71"/>
        <v>29</v>
      </c>
      <c r="S274" s="13">
        <f t="shared" si="71"/>
        <v>29.132500000000004</v>
      </c>
      <c r="T274" s="13">
        <f t="shared" si="71"/>
        <v>33.039582175925922</v>
      </c>
      <c r="U274" s="13">
        <f t="shared" si="71"/>
        <v>34.26929933072045</v>
      </c>
      <c r="V274" s="13">
        <f t="shared" si="71"/>
        <v>33.405563302198125</v>
      </c>
      <c r="W274" s="13">
        <f t="shared" si="71"/>
        <v>32.312925581159426</v>
      </c>
      <c r="X274" s="13">
        <f t="shared" si="71"/>
        <v>26.913095077740952</v>
      </c>
      <c r="Y274" s="13">
        <f t="shared" si="71"/>
        <v>25.636804421560985</v>
      </c>
      <c r="Z274" s="13">
        <f t="shared" si="71"/>
        <v>26.128223139530828</v>
      </c>
      <c r="AA274" s="13">
        <f t="shared" si="71"/>
        <v>29.124493820386572</v>
      </c>
      <c r="AB274" s="13">
        <f t="shared" si="71"/>
        <v>32.999746674495306</v>
      </c>
      <c r="AC274" s="13">
        <f t="shared" si="71"/>
        <v>35.600174890634399</v>
      </c>
      <c r="AD274" s="13">
        <f t="shared" si="71"/>
        <v>33.90038451457513</v>
      </c>
      <c r="AE274" s="13">
        <f t="shared" si="71"/>
        <v>34.164288586312843</v>
      </c>
      <c r="AF274" s="13">
        <f t="shared" si="71"/>
        <v>36.639286623558213</v>
      </c>
      <c r="AG274" s="13">
        <f t="shared" si="71"/>
        <v>36.964328474697346</v>
      </c>
      <c r="AH274" s="13">
        <f t="shared" si="71"/>
        <v>37.151018284691737</v>
      </c>
      <c r="AI274" s="13">
        <f t="shared" si="71"/>
        <v>36.327395134205332</v>
      </c>
      <c r="AJ274" s="13">
        <f t="shared" si="71"/>
        <v>35.117480196658491</v>
      </c>
      <c r="AK274" s="13">
        <f t="shared" si="71"/>
        <v>36.066831161482796</v>
      </c>
      <c r="AL274" s="13">
        <f t="shared" si="71"/>
        <v>36.261101326389102</v>
      </c>
    </row>
    <row r="275" spans="2:38" x14ac:dyDescent="0.35">
      <c r="D275" s="17" t="s">
        <v>415</v>
      </c>
      <c r="K275" s="59" t="s">
        <v>375</v>
      </c>
      <c r="L275" s="60"/>
      <c r="O275" s="97">
        <f t="shared" ref="O275:AL275" si="72">O263</f>
        <v>2.7478260869565219</v>
      </c>
      <c r="P275" s="97">
        <f t="shared" si="72"/>
        <v>2.0259740259740258</v>
      </c>
      <c r="Q275" s="97">
        <f t="shared" si="72"/>
        <v>1.2034383954154728</v>
      </c>
      <c r="R275" s="97">
        <f t="shared" si="72"/>
        <v>1.2068965517241379</v>
      </c>
      <c r="S275" s="97">
        <f t="shared" si="72"/>
        <v>1.7960337650175398</v>
      </c>
      <c r="T275" s="97">
        <f t="shared" si="72"/>
        <v>1.7960337650175398</v>
      </c>
      <c r="U275" s="97">
        <f t="shared" si="72"/>
        <v>1.7960337650175398</v>
      </c>
      <c r="V275" s="97">
        <f t="shared" si="72"/>
        <v>1.7960337650175398</v>
      </c>
      <c r="W275" s="97">
        <f t="shared" si="72"/>
        <v>1.7960337650175398</v>
      </c>
      <c r="X275" s="97">
        <f t="shared" si="72"/>
        <v>1.7960337650175398</v>
      </c>
      <c r="Y275" s="97">
        <f t="shared" si="72"/>
        <v>1.7960337650175398</v>
      </c>
      <c r="Z275" s="97">
        <f t="shared" si="72"/>
        <v>1.7960337650175398</v>
      </c>
      <c r="AA275" s="97">
        <f t="shared" si="72"/>
        <v>1.7960337650175398</v>
      </c>
      <c r="AB275" s="97">
        <f t="shared" si="72"/>
        <v>1.7960337650175398</v>
      </c>
      <c r="AC275" s="97">
        <f t="shared" si="72"/>
        <v>1.7960337650175398</v>
      </c>
      <c r="AD275" s="97">
        <f t="shared" si="72"/>
        <v>1.7960337650175398</v>
      </c>
      <c r="AE275" s="97">
        <f t="shared" si="72"/>
        <v>1.7960337650175398</v>
      </c>
      <c r="AF275" s="97">
        <f t="shared" si="72"/>
        <v>1.7960337650175398</v>
      </c>
      <c r="AG275" s="97">
        <f t="shared" si="72"/>
        <v>1.7960337650175398</v>
      </c>
      <c r="AH275" s="97">
        <f t="shared" si="72"/>
        <v>1.7960337650175398</v>
      </c>
      <c r="AI275" s="97">
        <f t="shared" si="72"/>
        <v>1.7960337650175398</v>
      </c>
      <c r="AJ275" s="97">
        <f t="shared" si="72"/>
        <v>1.7960337650175398</v>
      </c>
      <c r="AK275" s="97">
        <f t="shared" si="72"/>
        <v>1.7960337650175398</v>
      </c>
      <c r="AL275" s="97">
        <f t="shared" si="72"/>
        <v>1.7960337650175398</v>
      </c>
    </row>
    <row r="276" spans="2:38" x14ac:dyDescent="0.35">
      <c r="D276" s="8" t="s">
        <v>423</v>
      </c>
      <c r="E276" s="9"/>
      <c r="F276" s="9"/>
      <c r="G276" s="9"/>
      <c r="H276" s="9"/>
      <c r="I276" s="9"/>
      <c r="J276" s="9"/>
      <c r="K276" s="61" t="str">
        <f>CurrencyUnit.In</f>
        <v>MMJPY</v>
      </c>
      <c r="L276" s="62"/>
      <c r="M276" s="9"/>
      <c r="N276" s="9"/>
      <c r="O276" s="77">
        <f t="shared" ref="O276:AL276" si="73">O274*O275</f>
        <v>79</v>
      </c>
      <c r="P276" s="13">
        <f t="shared" si="73"/>
        <v>52</v>
      </c>
      <c r="Q276" s="13">
        <f t="shared" si="73"/>
        <v>35</v>
      </c>
      <c r="R276" s="13">
        <f t="shared" si="73"/>
        <v>35</v>
      </c>
      <c r="S276" s="13">
        <f t="shared" si="73"/>
        <v>52.322953659373482</v>
      </c>
      <c r="T276" s="13">
        <f t="shared" si="73"/>
        <v>59.340205170034629</v>
      </c>
      <c r="U276" s="13">
        <f t="shared" si="73"/>
        <v>61.548818701466907</v>
      </c>
      <c r="V276" s="13">
        <f t="shared" si="73"/>
        <v>59.997519630178658</v>
      </c>
      <c r="W276" s="13">
        <f t="shared" si="73"/>
        <v>58.035105390261336</v>
      </c>
      <c r="X276" s="13">
        <f t="shared" si="73"/>
        <v>48.336827480750095</v>
      </c>
      <c r="Y276" s="13">
        <f t="shared" si="73"/>
        <v>46.044566368274488</v>
      </c>
      <c r="Z276" s="13">
        <f t="shared" si="73"/>
        <v>46.927170978509956</v>
      </c>
      <c r="AA276" s="13">
        <f t="shared" si="73"/>
        <v>52.308574290458964</v>
      </c>
      <c r="AB276" s="13">
        <f t="shared" si="73"/>
        <v>59.268659264418844</v>
      </c>
      <c r="AC276" s="13">
        <f t="shared" si="73"/>
        <v>63.939116144108979</v>
      </c>
      <c r="AD276" s="13">
        <f t="shared" si="73"/>
        <v>60.886235235254674</v>
      </c>
      <c r="AE276" s="13">
        <f t="shared" si="73"/>
        <v>61.360215858821213</v>
      </c>
      <c r="AF276" s="13">
        <f t="shared" si="73"/>
        <v>65.805395902066039</v>
      </c>
      <c r="AG276" s="13">
        <f t="shared" si="73"/>
        <v>66.389182041755731</v>
      </c>
      <c r="AH276" s="13">
        <f t="shared" si="73"/>
        <v>66.724483244090365</v>
      </c>
      <c r="AI276" s="13">
        <f t="shared" si="73"/>
        <v>65.245228256166655</v>
      </c>
      <c r="AJ276" s="13">
        <f t="shared" si="73"/>
        <v>63.07218017553344</v>
      </c>
      <c r="AK276" s="13">
        <f t="shared" si="73"/>
        <v>64.777246563209872</v>
      </c>
      <c r="AL276" s="13">
        <f t="shared" si="73"/>
        <v>65.126162338917126</v>
      </c>
    </row>
    <row r="278" spans="2:38" ht="19.5" x14ac:dyDescent="0.35">
      <c r="B278" s="51" t="s">
        <v>427</v>
      </c>
    </row>
    <row r="279" spans="2:38" x14ac:dyDescent="0.35">
      <c r="C279" s="16" t="s">
        <v>428</v>
      </c>
    </row>
    <row r="280" spans="2:38" x14ac:dyDescent="0.35">
      <c r="D280" s="17" t="s">
        <v>217</v>
      </c>
      <c r="K280" s="59" t="str">
        <f>CurrencyUnit.In</f>
        <v>MMJPY</v>
      </c>
      <c r="L280" s="60">
        <f xml:space="preserve"> SUM(O280:AL280)</f>
        <v>7741.607366496527</v>
      </c>
      <c r="N280" s="94">
        <v>0</v>
      </c>
      <c r="O280" s="85">
        <f t="shared" ref="O280:AL280" si="74">O$113</f>
        <v>140.30504909429496</v>
      </c>
      <c r="P280" s="85">
        <f t="shared" si="74"/>
        <v>126.72669217157299</v>
      </c>
      <c r="Q280" s="85">
        <f t="shared" si="74"/>
        <v>178.87671471467183</v>
      </c>
      <c r="R280" s="85">
        <f t="shared" si="74"/>
        <v>210.28787279357041</v>
      </c>
      <c r="S280" s="85">
        <f t="shared" si="74"/>
        <v>353.76576779666357</v>
      </c>
      <c r="T280" s="85">
        <f t="shared" si="74"/>
        <v>376.24999085435405</v>
      </c>
      <c r="U280" s="85">
        <f t="shared" si="74"/>
        <v>324.07584615691172</v>
      </c>
      <c r="V280" s="85">
        <f t="shared" si="74"/>
        <v>442.08484868595821</v>
      </c>
      <c r="W280" s="85">
        <f t="shared" si="74"/>
        <v>96.516984975392546</v>
      </c>
      <c r="X280" s="85">
        <f t="shared" si="74"/>
        <v>71.437472606222499</v>
      </c>
      <c r="Y280" s="85">
        <f t="shared" si="74"/>
        <v>96.20692464450083</v>
      </c>
      <c r="Z280" s="85">
        <f t="shared" si="74"/>
        <v>206.56833134618336</v>
      </c>
      <c r="AA280" s="85">
        <f t="shared" si="74"/>
        <v>340.07336413157742</v>
      </c>
      <c r="AB280" s="85">
        <f t="shared" si="74"/>
        <v>423.55785808460848</v>
      </c>
      <c r="AC280" s="85">
        <f t="shared" si="74"/>
        <v>353.77193170569768</v>
      </c>
      <c r="AD280" s="85">
        <f t="shared" si="74"/>
        <v>371.99458981867775</v>
      </c>
      <c r="AE280" s="85">
        <f t="shared" si="74"/>
        <v>463.93318113157562</v>
      </c>
      <c r="AF280" s="85">
        <f t="shared" si="74"/>
        <v>468.79665110477913</v>
      </c>
      <c r="AG280" s="85">
        <f t="shared" si="74"/>
        <v>476.52476697812347</v>
      </c>
      <c r="AH280" s="85">
        <f t="shared" si="74"/>
        <v>447.68792796715479</v>
      </c>
      <c r="AI280" s="85">
        <f t="shared" si="74"/>
        <v>408.4202990928332</v>
      </c>
      <c r="AJ280" s="85">
        <f t="shared" si="74"/>
        <v>449.07597496292192</v>
      </c>
      <c r="AK280" s="85">
        <f t="shared" si="74"/>
        <v>452.72594271708869</v>
      </c>
      <c r="AL280" s="85">
        <f t="shared" si="74"/>
        <v>461.94238296119215</v>
      </c>
    </row>
    <row r="281" spans="2:38" x14ac:dyDescent="0.35">
      <c r="D281" s="17" t="s">
        <v>431</v>
      </c>
      <c r="K281" s="59" t="s">
        <v>61</v>
      </c>
      <c r="M281" s="94">
        <v>2</v>
      </c>
    </row>
    <row r="282" spans="2:38" x14ac:dyDescent="0.35">
      <c r="D282" s="8" t="s">
        <v>429</v>
      </c>
      <c r="E282" s="9"/>
      <c r="F282" s="9"/>
      <c r="G282" s="9"/>
      <c r="H282" s="9"/>
      <c r="I282" s="9"/>
      <c r="J282" s="9"/>
      <c r="K282" s="61" t="str">
        <f>CurrencyUnit.In</f>
        <v>MMJPY</v>
      </c>
      <c r="L282" s="62">
        <f xml:space="preserve"> SUM(O282:AL282)</f>
        <v>3639.8324917676673</v>
      </c>
      <c r="M282" s="9"/>
      <c r="N282" s="9"/>
      <c r="O282" s="124">
        <f t="shared" ref="O282:AL282" si="75">N280/$M281</f>
        <v>0</v>
      </c>
      <c r="P282" s="124">
        <f t="shared" si="75"/>
        <v>70.152524547147479</v>
      </c>
      <c r="Q282" s="124">
        <f t="shared" si="75"/>
        <v>63.363346085786496</v>
      </c>
      <c r="R282" s="124">
        <f t="shared" si="75"/>
        <v>89.438357357335917</v>
      </c>
      <c r="S282" s="124">
        <f t="shared" si="75"/>
        <v>105.14393639678521</v>
      </c>
      <c r="T282" s="124">
        <f t="shared" si="75"/>
        <v>176.88288389833178</v>
      </c>
      <c r="U282" s="124">
        <f t="shared" si="75"/>
        <v>188.12499542717703</v>
      </c>
      <c r="V282" s="124">
        <f t="shared" si="75"/>
        <v>162.03792307845586</v>
      </c>
      <c r="W282" s="124">
        <f t="shared" si="75"/>
        <v>221.0424243429791</v>
      </c>
      <c r="X282" s="124">
        <f t="shared" si="75"/>
        <v>48.258492487696273</v>
      </c>
      <c r="Y282" s="124">
        <f t="shared" si="75"/>
        <v>35.71873630311125</v>
      </c>
      <c r="Z282" s="124">
        <f t="shared" si="75"/>
        <v>48.103462322250415</v>
      </c>
      <c r="AA282" s="124">
        <f t="shared" si="75"/>
        <v>103.28416567309168</v>
      </c>
      <c r="AB282" s="124">
        <f t="shared" si="75"/>
        <v>170.03668206578871</v>
      </c>
      <c r="AC282" s="124">
        <f t="shared" si="75"/>
        <v>211.77892904230424</v>
      </c>
      <c r="AD282" s="124">
        <f t="shared" si="75"/>
        <v>176.88596585284884</v>
      </c>
      <c r="AE282" s="124">
        <f t="shared" si="75"/>
        <v>185.99729490933888</v>
      </c>
      <c r="AF282" s="124">
        <f t="shared" si="75"/>
        <v>231.96659056578781</v>
      </c>
      <c r="AG282" s="124">
        <f t="shared" si="75"/>
        <v>234.39832555238957</v>
      </c>
      <c r="AH282" s="124">
        <f t="shared" si="75"/>
        <v>238.26238348906173</v>
      </c>
      <c r="AI282" s="124">
        <f t="shared" si="75"/>
        <v>223.8439639835774</v>
      </c>
      <c r="AJ282" s="124">
        <f t="shared" si="75"/>
        <v>204.2101495464166</v>
      </c>
      <c r="AK282" s="124">
        <f t="shared" si="75"/>
        <v>224.53798748146096</v>
      </c>
      <c r="AL282" s="124">
        <f t="shared" si="75"/>
        <v>226.36297135854434</v>
      </c>
    </row>
    <row r="283" spans="2:38" x14ac:dyDescent="0.35">
      <c r="D283" s="17" t="s">
        <v>430</v>
      </c>
      <c r="K283" s="59" t="str">
        <f>CurrencyUnit.In</f>
        <v>MMJPY</v>
      </c>
      <c r="L283" s="60">
        <f xml:space="preserve"> SUM(O283:AL283)</f>
        <v>4101.7748747288597</v>
      </c>
      <c r="N283" s="94">
        <v>0</v>
      </c>
      <c r="O283" s="85">
        <f t="shared" ref="O283:AL283" si="76">O280-O282</f>
        <v>140.30504909429496</v>
      </c>
      <c r="P283" s="85">
        <f t="shared" si="76"/>
        <v>56.574167624425513</v>
      </c>
      <c r="Q283" s="85">
        <f t="shared" si="76"/>
        <v>115.51336862888533</v>
      </c>
      <c r="R283" s="85">
        <f t="shared" si="76"/>
        <v>120.8495154362345</v>
      </c>
      <c r="S283" s="85">
        <f t="shared" si="76"/>
        <v>248.62183139987837</v>
      </c>
      <c r="T283" s="85">
        <f t="shared" si="76"/>
        <v>199.36710695602227</v>
      </c>
      <c r="U283" s="85">
        <f t="shared" si="76"/>
        <v>135.9508507297347</v>
      </c>
      <c r="V283" s="85">
        <f t="shared" si="76"/>
        <v>280.04692560750232</v>
      </c>
      <c r="W283" s="85">
        <f t="shared" si="76"/>
        <v>-124.52543936758656</v>
      </c>
      <c r="X283" s="85">
        <f t="shared" si="76"/>
        <v>23.178980118526226</v>
      </c>
      <c r="Y283" s="85">
        <f t="shared" si="76"/>
        <v>60.488188341389581</v>
      </c>
      <c r="Z283" s="85">
        <f t="shared" si="76"/>
        <v>158.46486902393295</v>
      </c>
      <c r="AA283" s="85">
        <f t="shared" si="76"/>
        <v>236.78919845848574</v>
      </c>
      <c r="AB283" s="85">
        <f t="shared" si="76"/>
        <v>253.52117601881977</v>
      </c>
      <c r="AC283" s="85">
        <f t="shared" si="76"/>
        <v>141.99300266339344</v>
      </c>
      <c r="AD283" s="85">
        <f t="shared" si="76"/>
        <v>195.10862396582891</v>
      </c>
      <c r="AE283" s="85">
        <f t="shared" si="76"/>
        <v>277.93588622223672</v>
      </c>
      <c r="AF283" s="85">
        <f t="shared" si="76"/>
        <v>236.83006053899132</v>
      </c>
      <c r="AG283" s="85">
        <f t="shared" si="76"/>
        <v>242.1264414257339</v>
      </c>
      <c r="AH283" s="85">
        <f t="shared" si="76"/>
        <v>209.42554447809306</v>
      </c>
      <c r="AI283" s="85">
        <f t="shared" si="76"/>
        <v>184.57633510925581</v>
      </c>
      <c r="AJ283" s="85">
        <f t="shared" si="76"/>
        <v>244.86582541650532</v>
      </c>
      <c r="AK283" s="85">
        <f t="shared" si="76"/>
        <v>228.18795523562773</v>
      </c>
      <c r="AL283" s="85">
        <f t="shared" si="76"/>
        <v>235.57941160264781</v>
      </c>
    </row>
    <row r="284" spans="2:38" x14ac:dyDescent="0.35">
      <c r="D284" s="8" t="s">
        <v>428</v>
      </c>
      <c r="E284" s="9"/>
      <c r="F284" s="9"/>
      <c r="G284" s="9"/>
      <c r="H284" s="9"/>
      <c r="I284" s="9"/>
      <c r="J284" s="9"/>
      <c r="K284" s="61" t="str">
        <f>CurrencyUnit.In</f>
        <v>MMJPY</v>
      </c>
      <c r="L284" s="62">
        <f xml:space="preserve"> SUM(O284:AL284)</f>
        <v>7506.0279548938797</v>
      </c>
      <c r="M284" s="9"/>
      <c r="N284" s="9"/>
      <c r="O284" s="124">
        <f t="shared" ref="O284:AL284" si="77">O282+N283</f>
        <v>0</v>
      </c>
      <c r="P284" s="124">
        <f t="shared" si="77"/>
        <v>210.45757364144242</v>
      </c>
      <c r="Q284" s="124">
        <f t="shared" si="77"/>
        <v>119.93751371021202</v>
      </c>
      <c r="R284" s="124">
        <f t="shared" si="77"/>
        <v>204.95172598622125</v>
      </c>
      <c r="S284" s="124">
        <f t="shared" si="77"/>
        <v>225.99345183301972</v>
      </c>
      <c r="T284" s="124">
        <f t="shared" si="77"/>
        <v>425.50471529821016</v>
      </c>
      <c r="U284" s="124">
        <f t="shared" si="77"/>
        <v>387.49210238319927</v>
      </c>
      <c r="V284" s="124">
        <f t="shared" si="77"/>
        <v>297.98877380819056</v>
      </c>
      <c r="W284" s="124">
        <f t="shared" si="77"/>
        <v>501.08934995048139</v>
      </c>
      <c r="X284" s="124">
        <f t="shared" si="77"/>
        <v>-76.266946879890284</v>
      </c>
      <c r="Y284" s="124">
        <f t="shared" si="77"/>
        <v>58.897716421637476</v>
      </c>
      <c r="Z284" s="124">
        <f t="shared" si="77"/>
        <v>108.59165066364</v>
      </c>
      <c r="AA284" s="124">
        <f t="shared" si="77"/>
        <v>261.74903469702463</v>
      </c>
      <c r="AB284" s="124">
        <f t="shared" si="77"/>
        <v>406.82588052427445</v>
      </c>
      <c r="AC284" s="124">
        <f t="shared" si="77"/>
        <v>465.30010506112399</v>
      </c>
      <c r="AD284" s="124">
        <f t="shared" si="77"/>
        <v>318.87896851624225</v>
      </c>
      <c r="AE284" s="124">
        <f t="shared" si="77"/>
        <v>381.10591887516779</v>
      </c>
      <c r="AF284" s="124">
        <f t="shared" si="77"/>
        <v>509.9024767880245</v>
      </c>
      <c r="AG284" s="124">
        <f t="shared" si="77"/>
        <v>471.22838609138091</v>
      </c>
      <c r="AH284" s="124">
        <f t="shared" si="77"/>
        <v>480.38882491479563</v>
      </c>
      <c r="AI284" s="124">
        <f t="shared" si="77"/>
        <v>433.26950846167045</v>
      </c>
      <c r="AJ284" s="124">
        <f t="shared" si="77"/>
        <v>388.78648465567244</v>
      </c>
      <c r="AK284" s="124">
        <f t="shared" si="77"/>
        <v>469.4038128979663</v>
      </c>
      <c r="AL284" s="124">
        <f t="shared" si="77"/>
        <v>454.5509265941721</v>
      </c>
    </row>
    <row r="286" spans="2:38" x14ac:dyDescent="0.35">
      <c r="C286" s="16" t="s">
        <v>427</v>
      </c>
    </row>
    <row r="287" spans="2:38" x14ac:dyDescent="0.35">
      <c r="D287" s="17" t="s">
        <v>393</v>
      </c>
      <c r="K287" s="59" t="str">
        <f>CurrencyUnit.In</f>
        <v>MMJPY</v>
      </c>
      <c r="L287" s="60"/>
      <c r="O287" s="85">
        <f t="shared" ref="O287:AL287" si="78">N290</f>
        <v>0</v>
      </c>
      <c r="P287" s="85">
        <f t="shared" si="78"/>
        <v>247</v>
      </c>
      <c r="Q287" s="85">
        <f t="shared" si="78"/>
        <v>233</v>
      </c>
      <c r="R287" s="85">
        <f t="shared" si="78"/>
        <v>290</v>
      </c>
      <c r="S287" s="85">
        <f t="shared" si="78"/>
        <v>298</v>
      </c>
      <c r="T287" s="85">
        <f t="shared" si="78"/>
        <v>425.77231596364385</v>
      </c>
      <c r="U287" s="85">
        <f t="shared" si="78"/>
        <v>376.51759151978774</v>
      </c>
      <c r="V287" s="85">
        <f t="shared" si="78"/>
        <v>313.10133529350026</v>
      </c>
      <c r="W287" s="85">
        <f t="shared" si="78"/>
        <v>457.19741017126796</v>
      </c>
      <c r="X287" s="85">
        <f t="shared" si="78"/>
        <v>52.625045196179144</v>
      </c>
      <c r="Y287" s="85">
        <f t="shared" si="78"/>
        <v>200.32946468229193</v>
      </c>
      <c r="Z287" s="85">
        <f t="shared" si="78"/>
        <v>237.63867290515526</v>
      </c>
      <c r="AA287" s="85">
        <f t="shared" si="78"/>
        <v>335.61535358769862</v>
      </c>
      <c r="AB287" s="85">
        <f t="shared" si="78"/>
        <v>413.93968302225142</v>
      </c>
      <c r="AC287" s="85">
        <f t="shared" si="78"/>
        <v>430.67166058258545</v>
      </c>
      <c r="AD287" s="85">
        <f t="shared" si="78"/>
        <v>319.14348722715908</v>
      </c>
      <c r="AE287" s="85">
        <f t="shared" si="78"/>
        <v>372.25910852959453</v>
      </c>
      <c r="AF287" s="85">
        <f t="shared" si="78"/>
        <v>455.08637078600242</v>
      </c>
      <c r="AG287" s="85">
        <f t="shared" si="78"/>
        <v>413.98054510275699</v>
      </c>
      <c r="AH287" s="85">
        <f t="shared" si="78"/>
        <v>419.27692598949955</v>
      </c>
      <c r="AI287" s="85">
        <f t="shared" si="78"/>
        <v>386.5760290418587</v>
      </c>
      <c r="AJ287" s="85">
        <f t="shared" si="78"/>
        <v>361.72681967302145</v>
      </c>
      <c r="AK287" s="85">
        <f t="shared" si="78"/>
        <v>422.01630998027099</v>
      </c>
      <c r="AL287" s="85">
        <f t="shared" si="78"/>
        <v>405.33843979939331</v>
      </c>
    </row>
    <row r="288" spans="2:38" x14ac:dyDescent="0.35">
      <c r="D288" s="17" t="s">
        <v>217</v>
      </c>
      <c r="K288" s="59" t="str">
        <f>CurrencyUnit.In</f>
        <v>MMJPY</v>
      </c>
      <c r="L288" s="60">
        <f xml:space="preserve"> SUM(O288:AL288)</f>
        <v>7741.607366496527</v>
      </c>
      <c r="O288" s="85">
        <f t="shared" ref="O288:AL288" si="79">O$113</f>
        <v>140.30504909429496</v>
      </c>
      <c r="P288" s="85">
        <f t="shared" si="79"/>
        <v>126.72669217157299</v>
      </c>
      <c r="Q288" s="85">
        <f t="shared" si="79"/>
        <v>178.87671471467183</v>
      </c>
      <c r="R288" s="85">
        <f t="shared" si="79"/>
        <v>210.28787279357041</v>
      </c>
      <c r="S288" s="85">
        <f t="shared" si="79"/>
        <v>353.76576779666357</v>
      </c>
      <c r="T288" s="85">
        <f t="shared" si="79"/>
        <v>376.24999085435405</v>
      </c>
      <c r="U288" s="85">
        <f t="shared" si="79"/>
        <v>324.07584615691172</v>
      </c>
      <c r="V288" s="85">
        <f t="shared" si="79"/>
        <v>442.08484868595821</v>
      </c>
      <c r="W288" s="85">
        <f t="shared" si="79"/>
        <v>96.516984975392546</v>
      </c>
      <c r="X288" s="85">
        <f t="shared" si="79"/>
        <v>71.437472606222499</v>
      </c>
      <c r="Y288" s="85">
        <f t="shared" si="79"/>
        <v>96.20692464450083</v>
      </c>
      <c r="Z288" s="85">
        <f t="shared" si="79"/>
        <v>206.56833134618336</v>
      </c>
      <c r="AA288" s="85">
        <f t="shared" si="79"/>
        <v>340.07336413157742</v>
      </c>
      <c r="AB288" s="85">
        <f t="shared" si="79"/>
        <v>423.55785808460848</v>
      </c>
      <c r="AC288" s="85">
        <f t="shared" si="79"/>
        <v>353.77193170569768</v>
      </c>
      <c r="AD288" s="85">
        <f t="shared" si="79"/>
        <v>371.99458981867775</v>
      </c>
      <c r="AE288" s="85">
        <f t="shared" si="79"/>
        <v>463.93318113157562</v>
      </c>
      <c r="AF288" s="85">
        <f t="shared" si="79"/>
        <v>468.79665110477913</v>
      </c>
      <c r="AG288" s="85">
        <f t="shared" si="79"/>
        <v>476.52476697812347</v>
      </c>
      <c r="AH288" s="85">
        <f t="shared" si="79"/>
        <v>447.68792796715479</v>
      </c>
      <c r="AI288" s="85">
        <f t="shared" si="79"/>
        <v>408.4202990928332</v>
      </c>
      <c r="AJ288" s="85">
        <f t="shared" si="79"/>
        <v>449.07597496292192</v>
      </c>
      <c r="AK288" s="85">
        <f t="shared" si="79"/>
        <v>452.72594271708869</v>
      </c>
      <c r="AL288" s="85">
        <f t="shared" si="79"/>
        <v>461.94238296119215</v>
      </c>
    </row>
    <row r="289" spans="2:38" x14ac:dyDescent="0.35">
      <c r="D289" s="17" t="s">
        <v>428</v>
      </c>
      <c r="K289" s="59" t="str">
        <f>CurrencyUnit.In</f>
        <v>MMJPY</v>
      </c>
      <c r="L289" s="60">
        <f xml:space="preserve"> SUM(O289:AL289)</f>
        <v>-7506.0279548938797</v>
      </c>
      <c r="O289" s="85">
        <f t="shared" ref="O289:AL289" si="80">0-O284</f>
        <v>0</v>
      </c>
      <c r="P289" s="85">
        <f t="shared" si="80"/>
        <v>-210.45757364144242</v>
      </c>
      <c r="Q289" s="85">
        <f t="shared" si="80"/>
        <v>-119.93751371021202</v>
      </c>
      <c r="R289" s="85">
        <f t="shared" si="80"/>
        <v>-204.95172598622125</v>
      </c>
      <c r="S289" s="85">
        <f t="shared" si="80"/>
        <v>-225.99345183301972</v>
      </c>
      <c r="T289" s="85">
        <f t="shared" si="80"/>
        <v>-425.50471529821016</v>
      </c>
      <c r="U289" s="85">
        <f t="shared" si="80"/>
        <v>-387.49210238319927</v>
      </c>
      <c r="V289" s="85">
        <f t="shared" si="80"/>
        <v>-297.98877380819056</v>
      </c>
      <c r="W289" s="85">
        <f t="shared" si="80"/>
        <v>-501.08934995048139</v>
      </c>
      <c r="X289" s="85">
        <f t="shared" si="80"/>
        <v>76.266946879890284</v>
      </c>
      <c r="Y289" s="85">
        <f t="shared" si="80"/>
        <v>-58.897716421637476</v>
      </c>
      <c r="Z289" s="85">
        <f t="shared" si="80"/>
        <v>-108.59165066364</v>
      </c>
      <c r="AA289" s="85">
        <f t="shared" si="80"/>
        <v>-261.74903469702463</v>
      </c>
      <c r="AB289" s="85">
        <f t="shared" si="80"/>
        <v>-406.82588052427445</v>
      </c>
      <c r="AC289" s="85">
        <f t="shared" si="80"/>
        <v>-465.30010506112399</v>
      </c>
      <c r="AD289" s="85">
        <f t="shared" si="80"/>
        <v>-318.87896851624225</v>
      </c>
      <c r="AE289" s="85">
        <f t="shared" si="80"/>
        <v>-381.10591887516779</v>
      </c>
      <c r="AF289" s="85">
        <f t="shared" si="80"/>
        <v>-509.9024767880245</v>
      </c>
      <c r="AG289" s="85">
        <f t="shared" si="80"/>
        <v>-471.22838609138091</v>
      </c>
      <c r="AH289" s="85">
        <f t="shared" si="80"/>
        <v>-480.38882491479563</v>
      </c>
      <c r="AI289" s="85">
        <f t="shared" si="80"/>
        <v>-433.26950846167045</v>
      </c>
      <c r="AJ289" s="85">
        <f t="shared" si="80"/>
        <v>-388.78648465567244</v>
      </c>
      <c r="AK289" s="85">
        <f t="shared" si="80"/>
        <v>-469.4038128979663</v>
      </c>
      <c r="AL289" s="85">
        <f t="shared" si="80"/>
        <v>-454.5509265941721</v>
      </c>
    </row>
    <row r="290" spans="2:38" x14ac:dyDescent="0.35">
      <c r="D290" s="8" t="s">
        <v>366</v>
      </c>
      <c r="E290" s="9"/>
      <c r="F290" s="9"/>
      <c r="G290" s="9"/>
      <c r="H290" s="9"/>
      <c r="I290" s="9"/>
      <c r="J290" s="9"/>
      <c r="K290" s="61" t="str">
        <f>CurrencyUnit.In</f>
        <v>MMJPY</v>
      </c>
      <c r="L290" s="62"/>
      <c r="M290" s="9"/>
      <c r="N290" s="9"/>
      <c r="O290" s="98">
        <f>'Actual Data'!O$56</f>
        <v>247</v>
      </c>
      <c r="P290" s="98">
        <f>'Actual Data'!P$56</f>
        <v>233</v>
      </c>
      <c r="Q290" s="98">
        <f>'Actual Data'!Q$56</f>
        <v>290</v>
      </c>
      <c r="R290" s="98">
        <f>'Actual Data'!R$56</f>
        <v>298</v>
      </c>
      <c r="S290" s="77">
        <f t="shared" ref="S290:AL290" si="81">SUM(S287:S289)</f>
        <v>425.77231596364385</v>
      </c>
      <c r="T290" s="77">
        <f t="shared" si="81"/>
        <v>376.51759151978774</v>
      </c>
      <c r="U290" s="77">
        <f t="shared" si="81"/>
        <v>313.10133529350026</v>
      </c>
      <c r="V290" s="77">
        <f t="shared" si="81"/>
        <v>457.19741017126796</v>
      </c>
      <c r="W290" s="77">
        <f t="shared" si="81"/>
        <v>52.625045196179144</v>
      </c>
      <c r="X290" s="77">
        <f t="shared" si="81"/>
        <v>200.32946468229193</v>
      </c>
      <c r="Y290" s="77">
        <f t="shared" si="81"/>
        <v>237.63867290515526</v>
      </c>
      <c r="Z290" s="77">
        <f t="shared" si="81"/>
        <v>335.61535358769862</v>
      </c>
      <c r="AA290" s="77">
        <f t="shared" si="81"/>
        <v>413.93968302225142</v>
      </c>
      <c r="AB290" s="77">
        <f t="shared" si="81"/>
        <v>430.67166058258545</v>
      </c>
      <c r="AC290" s="77">
        <f t="shared" si="81"/>
        <v>319.14348722715908</v>
      </c>
      <c r="AD290" s="77">
        <f t="shared" si="81"/>
        <v>372.25910852959453</v>
      </c>
      <c r="AE290" s="77">
        <f t="shared" si="81"/>
        <v>455.08637078600242</v>
      </c>
      <c r="AF290" s="77">
        <f t="shared" si="81"/>
        <v>413.98054510275699</v>
      </c>
      <c r="AG290" s="77">
        <f t="shared" si="81"/>
        <v>419.27692598949955</v>
      </c>
      <c r="AH290" s="77">
        <f t="shared" si="81"/>
        <v>386.5760290418587</v>
      </c>
      <c r="AI290" s="77">
        <f t="shared" si="81"/>
        <v>361.72681967302145</v>
      </c>
      <c r="AJ290" s="77">
        <f t="shared" si="81"/>
        <v>422.01630998027099</v>
      </c>
      <c r="AK290" s="77">
        <f t="shared" si="81"/>
        <v>405.33843979939331</v>
      </c>
      <c r="AL290" s="77">
        <f t="shared" si="81"/>
        <v>412.72989616641337</v>
      </c>
    </row>
    <row r="292" spans="2:38" ht="19.5" x14ac:dyDescent="0.35">
      <c r="B292" s="51" t="s">
        <v>367</v>
      </c>
    </row>
    <row r="293" spans="2:38" x14ac:dyDescent="0.35">
      <c r="C293" s="16" t="s">
        <v>310</v>
      </c>
    </row>
    <row r="294" spans="2:38" x14ac:dyDescent="0.35">
      <c r="D294" s="17" t="s">
        <v>311</v>
      </c>
      <c r="K294" s="59" t="str">
        <f>CurrencyUnit.In</f>
        <v>MMJPY</v>
      </c>
      <c r="M294" s="100">
        <f>'Actual Data'!M241</f>
        <v>750</v>
      </c>
      <c r="O294" s="81"/>
    </row>
    <row r="295" spans="2:38" x14ac:dyDescent="0.35">
      <c r="D295" s="17" t="s">
        <v>312</v>
      </c>
      <c r="K295" s="59" t="s">
        <v>246</v>
      </c>
      <c r="M295" s="101">
        <f>'Actual Data'!M242</f>
        <v>2.5000000000000001E-2</v>
      </c>
    </row>
    <row r="296" spans="2:38" x14ac:dyDescent="0.35">
      <c r="D296" s="17" t="s">
        <v>313</v>
      </c>
      <c r="K296" s="59" t="s">
        <v>26</v>
      </c>
      <c r="M296" s="102">
        <f>'Actual Data'!M243</f>
        <v>41365</v>
      </c>
    </row>
    <row r="297" spans="2:38" x14ac:dyDescent="0.35">
      <c r="D297" s="17" t="s">
        <v>314</v>
      </c>
      <c r="K297" s="59" t="s">
        <v>63</v>
      </c>
      <c r="M297" s="100">
        <f>'Actual Data'!M244</f>
        <v>20</v>
      </c>
    </row>
    <row r="299" spans="2:38" x14ac:dyDescent="0.35">
      <c r="C299" s="16" t="s">
        <v>321</v>
      </c>
    </row>
    <row r="300" spans="2:38" x14ac:dyDescent="0.35">
      <c r="D300" s="17" t="s">
        <v>322</v>
      </c>
      <c r="K300" s="59" t="s">
        <v>61</v>
      </c>
      <c r="O300" s="81">
        <f>IFERROR(IF(DATEDIF($M296,'Financial Statement'!O$7,"Y")+1&gt;$M297,0,DATEDIF($M296,'Financial Statement'!O$7,"Y")+1),0)</f>
        <v>6</v>
      </c>
      <c r="P300" s="81">
        <f>IFERROR(IF(DATEDIF($M296,'Financial Statement'!P$7,"Y")+1&gt;$M297,0,DATEDIF($M296,'Financial Statement'!P$7,"Y")+1),0)</f>
        <v>7</v>
      </c>
      <c r="Q300" s="81">
        <f>IFERROR(IF(DATEDIF($M296,'Financial Statement'!Q$7,"Y")+1&gt;$M297,0,DATEDIF($M296,'Financial Statement'!Q$7,"Y")+1),0)</f>
        <v>8</v>
      </c>
      <c r="R300" s="81">
        <f>IFERROR(IF(DATEDIF($M296,'Financial Statement'!R$7,"Y")+1&gt;$M297,0,DATEDIF($M296,'Financial Statement'!R$7,"Y")+1),0)</f>
        <v>9</v>
      </c>
      <c r="S300" s="81">
        <f>IFERROR(IF(DATEDIF($M296,'Financial Statement'!S$7,"Y")+1&gt;$M297,0,DATEDIF($M296,'Financial Statement'!S$7,"Y")+1),0)</f>
        <v>10</v>
      </c>
      <c r="T300" s="81">
        <f>IFERROR(IF(DATEDIF($M296,'Financial Statement'!T$7,"Y")+1&gt;$M297,0,DATEDIF($M296,'Financial Statement'!T$7,"Y")+1),0)</f>
        <v>11</v>
      </c>
      <c r="U300" s="81">
        <f>IFERROR(IF(DATEDIF($M296,'Financial Statement'!U$7,"Y")+1&gt;$M297,0,DATEDIF($M296,'Financial Statement'!U$7,"Y")+1),0)</f>
        <v>12</v>
      </c>
      <c r="V300" s="81">
        <f>IFERROR(IF(DATEDIF($M296,'Financial Statement'!V$7,"Y")+1&gt;$M297,0,DATEDIF($M296,'Financial Statement'!V$7,"Y")+1),0)</f>
        <v>13</v>
      </c>
      <c r="W300" s="81">
        <f>IFERROR(IF(DATEDIF($M296,'Financial Statement'!W$7,"Y")+1&gt;$M297,0,DATEDIF($M296,'Financial Statement'!W$7,"Y")+1),0)</f>
        <v>14</v>
      </c>
      <c r="X300" s="81">
        <f>IFERROR(IF(DATEDIF($M296,'Financial Statement'!X$7,"Y")+1&gt;$M297,0,DATEDIF($M296,'Financial Statement'!X$7,"Y")+1),0)</f>
        <v>15</v>
      </c>
      <c r="Y300" s="81">
        <f>IFERROR(IF(DATEDIF($M296,'Financial Statement'!Y$7,"Y")+1&gt;$M297,0,DATEDIF($M296,'Financial Statement'!Y$7,"Y")+1),0)</f>
        <v>16</v>
      </c>
      <c r="Z300" s="81">
        <f>IFERROR(IF(DATEDIF($M296,'Financial Statement'!Z$7,"Y")+1&gt;$M297,0,DATEDIF($M296,'Financial Statement'!Z$7,"Y")+1),0)</f>
        <v>17</v>
      </c>
      <c r="AA300" s="81">
        <f>IFERROR(IF(DATEDIF($M296,'Financial Statement'!AA$7,"Y")+1&gt;$M297,0,DATEDIF($M296,'Financial Statement'!AA$7,"Y")+1),0)</f>
        <v>18</v>
      </c>
      <c r="AB300" s="81">
        <f>IFERROR(IF(DATEDIF($M296,'Financial Statement'!AB$7,"Y")+1&gt;$M297,0,DATEDIF($M296,'Financial Statement'!AB$7,"Y")+1),0)</f>
        <v>19</v>
      </c>
      <c r="AC300" s="81">
        <f>IFERROR(IF(DATEDIF($M296,'Financial Statement'!AC$7,"Y")+1&gt;$M297,0,DATEDIF($M296,'Financial Statement'!AC$7,"Y")+1),0)</f>
        <v>20</v>
      </c>
      <c r="AD300" s="81">
        <f>IFERROR(IF(DATEDIF($M296,'Financial Statement'!AD$7,"Y")+1&gt;$M297,0,DATEDIF($M296,'Financial Statement'!AD$7,"Y")+1),0)</f>
        <v>0</v>
      </c>
      <c r="AE300" s="81">
        <f>IFERROR(IF(DATEDIF($M296,'Financial Statement'!AE$7,"Y")+1&gt;$M297,0,DATEDIF($M296,'Financial Statement'!AE$7,"Y")+1),0)</f>
        <v>0</v>
      </c>
      <c r="AF300" s="81">
        <f>IFERROR(IF(DATEDIF($M296,'Financial Statement'!AF$7,"Y")+1&gt;$M297,0,DATEDIF($M296,'Financial Statement'!AF$7,"Y")+1),0)</f>
        <v>0</v>
      </c>
      <c r="AG300" s="81">
        <f>IFERROR(IF(DATEDIF($M296,'Financial Statement'!AG$7,"Y")+1&gt;$M297,0,DATEDIF($M296,'Financial Statement'!AG$7,"Y")+1),0)</f>
        <v>0</v>
      </c>
      <c r="AH300" s="81">
        <f>IFERROR(IF(DATEDIF($M296,'Financial Statement'!AH$7,"Y")+1&gt;$M297,0,DATEDIF($M296,'Financial Statement'!AH$7,"Y")+1),0)</f>
        <v>0</v>
      </c>
      <c r="AI300" s="81">
        <f>IFERROR(IF(DATEDIF($M296,'Financial Statement'!AI$7,"Y")+1&gt;$M297,0,DATEDIF($M296,'Financial Statement'!AI$7,"Y")+1),0)</f>
        <v>0</v>
      </c>
      <c r="AJ300" s="81">
        <f>IFERROR(IF(DATEDIF($M296,'Financial Statement'!AJ$7,"Y")+1&gt;$M297,0,DATEDIF($M296,'Financial Statement'!AJ$7,"Y")+1),0)</f>
        <v>0</v>
      </c>
      <c r="AK300" s="81">
        <f>IFERROR(IF(DATEDIF($M296,'Financial Statement'!AK$7,"Y")+1&gt;$M297,0,DATEDIF($M296,'Financial Statement'!AK$7,"Y")+1),0)</f>
        <v>0</v>
      </c>
      <c r="AL300" s="81">
        <f>IFERROR(IF(DATEDIF($M296,'Financial Statement'!AL$7,"Y")+1&gt;$M297,0,DATEDIF($M296,'Financial Statement'!AL$7,"Y")+1),0)</f>
        <v>0</v>
      </c>
    </row>
    <row r="301" spans="2:38" x14ac:dyDescent="0.35">
      <c r="D301" s="17" t="s">
        <v>323</v>
      </c>
      <c r="K301" s="59" t="str">
        <f>CurrencyUnit.In</f>
        <v>MMJPY</v>
      </c>
      <c r="L301" s="60">
        <f xml:space="preserve"> SUM(O301:AL301)</f>
        <v>595.67237319610422</v>
      </c>
      <c r="O301" s="81">
        <f t="shared" ref="O301:AL301" si="82">0-IF(O300=0,0,PPMT($M295,O300,$M297,$M294,0))</f>
        <v>33.21853722095323</v>
      </c>
      <c r="P301" s="81">
        <f t="shared" si="82"/>
        <v>34.049000651477058</v>
      </c>
      <c r="Q301" s="81">
        <f t="shared" si="82"/>
        <v>34.900225667763991</v>
      </c>
      <c r="R301" s="81">
        <f t="shared" si="82"/>
        <v>35.772731309458088</v>
      </c>
      <c r="S301" s="81">
        <f t="shared" si="82"/>
        <v>36.667049592194537</v>
      </c>
      <c r="T301" s="81">
        <f t="shared" si="82"/>
        <v>37.583725831999409</v>
      </c>
      <c r="U301" s="81">
        <f t="shared" si="82"/>
        <v>38.523318977799391</v>
      </c>
      <c r="V301" s="81">
        <f t="shared" si="82"/>
        <v>39.486401952244378</v>
      </c>
      <c r="W301" s="81">
        <f t="shared" si="82"/>
        <v>40.473562001050482</v>
      </c>
      <c r="X301" s="81">
        <f t="shared" si="82"/>
        <v>41.485401051076749</v>
      </c>
      <c r="Y301" s="81">
        <f t="shared" si="82"/>
        <v>42.522536077353664</v>
      </c>
      <c r="Z301" s="81">
        <f t="shared" si="82"/>
        <v>43.585599479287509</v>
      </c>
      <c r="AA301" s="81">
        <f t="shared" si="82"/>
        <v>44.675239466269701</v>
      </c>
      <c r="AB301" s="81">
        <f t="shared" si="82"/>
        <v>45.79212045292644</v>
      </c>
      <c r="AC301" s="81">
        <f t="shared" si="82"/>
        <v>46.936923464249595</v>
      </c>
      <c r="AD301" s="81">
        <f t="shared" si="82"/>
        <v>0</v>
      </c>
      <c r="AE301" s="81">
        <f t="shared" si="82"/>
        <v>0</v>
      </c>
      <c r="AF301" s="81">
        <f t="shared" si="82"/>
        <v>0</v>
      </c>
      <c r="AG301" s="81">
        <f t="shared" si="82"/>
        <v>0</v>
      </c>
      <c r="AH301" s="81">
        <f t="shared" si="82"/>
        <v>0</v>
      </c>
      <c r="AI301" s="81">
        <f t="shared" si="82"/>
        <v>0</v>
      </c>
      <c r="AJ301" s="81">
        <f t="shared" si="82"/>
        <v>0</v>
      </c>
      <c r="AK301" s="81">
        <f t="shared" si="82"/>
        <v>0</v>
      </c>
      <c r="AL301" s="81">
        <f t="shared" si="82"/>
        <v>0</v>
      </c>
    </row>
    <row r="302" spans="2:38" x14ac:dyDescent="0.35">
      <c r="D302" s="17" t="s">
        <v>214</v>
      </c>
      <c r="K302" s="59" t="str">
        <f>CurrencyUnit.In</f>
        <v>MMJPY</v>
      </c>
      <c r="L302" s="60">
        <f xml:space="preserve"> SUM(O302:AL302)</f>
        <v>125.98282506673335</v>
      </c>
      <c r="O302" s="81">
        <f t="shared" ref="O302:AL302" si="83">0-IF(O300=0,0,IPMT($M295,O300,$M297,$M294,0))</f>
        <v>14.891809329902609</v>
      </c>
      <c r="P302" s="81">
        <f t="shared" si="83"/>
        <v>14.061345899378777</v>
      </c>
      <c r="Q302" s="81">
        <f t="shared" si="83"/>
        <v>13.210120883091847</v>
      </c>
      <c r="R302" s="81">
        <f t="shared" si="83"/>
        <v>12.337615241397749</v>
      </c>
      <c r="S302" s="81">
        <f t="shared" si="83"/>
        <v>11.4432969586613</v>
      </c>
      <c r="T302" s="81">
        <f t="shared" si="83"/>
        <v>10.526620718856435</v>
      </c>
      <c r="U302" s="81">
        <f t="shared" si="83"/>
        <v>9.5870275730564494</v>
      </c>
      <c r="V302" s="81">
        <f t="shared" si="83"/>
        <v>8.6239445986114642</v>
      </c>
      <c r="W302" s="81">
        <f t="shared" si="83"/>
        <v>7.6367845498053546</v>
      </c>
      <c r="X302" s="81">
        <f t="shared" si="83"/>
        <v>6.6249454997790922</v>
      </c>
      <c r="Y302" s="81">
        <f t="shared" si="83"/>
        <v>5.5878104735021736</v>
      </c>
      <c r="Z302" s="81">
        <f t="shared" si="83"/>
        <v>4.5247470715683313</v>
      </c>
      <c r="AA302" s="81">
        <f t="shared" si="83"/>
        <v>3.4351070845861447</v>
      </c>
      <c r="AB302" s="81">
        <f t="shared" si="83"/>
        <v>2.3182260979294016</v>
      </c>
      <c r="AC302" s="81">
        <f t="shared" si="83"/>
        <v>1.1734230866062401</v>
      </c>
      <c r="AD302" s="81">
        <f t="shared" si="83"/>
        <v>0</v>
      </c>
      <c r="AE302" s="81">
        <f t="shared" si="83"/>
        <v>0</v>
      </c>
      <c r="AF302" s="81">
        <f t="shared" si="83"/>
        <v>0</v>
      </c>
      <c r="AG302" s="81">
        <f t="shared" si="83"/>
        <v>0</v>
      </c>
      <c r="AH302" s="81">
        <f t="shared" si="83"/>
        <v>0</v>
      </c>
      <c r="AI302" s="81">
        <f t="shared" si="83"/>
        <v>0</v>
      </c>
      <c r="AJ302" s="81">
        <f t="shared" si="83"/>
        <v>0</v>
      </c>
      <c r="AK302" s="81">
        <f t="shared" si="83"/>
        <v>0</v>
      </c>
      <c r="AL302" s="81">
        <f t="shared" si="83"/>
        <v>0</v>
      </c>
    </row>
    <row r="303" spans="2:38" x14ac:dyDescent="0.35">
      <c r="D303" s="8" t="s">
        <v>219</v>
      </c>
      <c r="E303" s="9"/>
      <c r="F303" s="9"/>
      <c r="G303" s="9"/>
      <c r="H303" s="9"/>
      <c r="I303" s="9"/>
      <c r="J303" s="9"/>
      <c r="K303" s="61" t="str">
        <f>CurrencyUnit.In</f>
        <v>MMJPY</v>
      </c>
      <c r="L303" s="62">
        <f xml:space="preserve"> SUM(O303:AL303)</f>
        <v>721.65519826283776</v>
      </c>
      <c r="M303" s="9"/>
      <c r="N303" s="9"/>
      <c r="O303" s="13">
        <f t="shared" ref="O303:AL303" si="84">SUM(O301:O302)</f>
        <v>48.110346550855837</v>
      </c>
      <c r="P303" s="13">
        <f t="shared" si="84"/>
        <v>48.110346550855837</v>
      </c>
      <c r="Q303" s="13">
        <f t="shared" si="84"/>
        <v>48.110346550855837</v>
      </c>
      <c r="R303" s="13">
        <f t="shared" si="84"/>
        <v>48.110346550855837</v>
      </c>
      <c r="S303" s="13">
        <f t="shared" si="84"/>
        <v>48.110346550855837</v>
      </c>
      <c r="T303" s="13">
        <f t="shared" si="84"/>
        <v>48.110346550855844</v>
      </c>
      <c r="U303" s="13">
        <f t="shared" si="84"/>
        <v>48.110346550855837</v>
      </c>
      <c r="V303" s="13">
        <f t="shared" si="84"/>
        <v>48.110346550855844</v>
      </c>
      <c r="W303" s="13">
        <f t="shared" si="84"/>
        <v>48.110346550855837</v>
      </c>
      <c r="X303" s="13">
        <f t="shared" si="84"/>
        <v>48.110346550855844</v>
      </c>
      <c r="Y303" s="13">
        <f t="shared" si="84"/>
        <v>48.110346550855837</v>
      </c>
      <c r="Z303" s="13">
        <f t="shared" si="84"/>
        <v>48.110346550855837</v>
      </c>
      <c r="AA303" s="13">
        <f t="shared" si="84"/>
        <v>48.110346550855844</v>
      </c>
      <c r="AB303" s="13">
        <f t="shared" si="84"/>
        <v>48.110346550855844</v>
      </c>
      <c r="AC303" s="13">
        <f t="shared" si="84"/>
        <v>48.110346550855837</v>
      </c>
      <c r="AD303" s="13">
        <f t="shared" si="84"/>
        <v>0</v>
      </c>
      <c r="AE303" s="13">
        <f t="shared" si="84"/>
        <v>0</v>
      </c>
      <c r="AF303" s="13">
        <f t="shared" si="84"/>
        <v>0</v>
      </c>
      <c r="AG303" s="13">
        <f t="shared" si="84"/>
        <v>0</v>
      </c>
      <c r="AH303" s="13">
        <f t="shared" si="84"/>
        <v>0</v>
      </c>
      <c r="AI303" s="13">
        <f t="shared" si="84"/>
        <v>0</v>
      </c>
      <c r="AJ303" s="13">
        <f t="shared" si="84"/>
        <v>0</v>
      </c>
      <c r="AK303" s="13">
        <f t="shared" si="84"/>
        <v>0</v>
      </c>
      <c r="AL303" s="13">
        <f t="shared" si="84"/>
        <v>0</v>
      </c>
    </row>
    <row r="305" spans="2:38" x14ac:dyDescent="0.35">
      <c r="C305" s="16" t="s">
        <v>367</v>
      </c>
    </row>
    <row r="306" spans="2:38" x14ac:dyDescent="0.35">
      <c r="D306" s="17" t="s">
        <v>393</v>
      </c>
      <c r="K306" s="59" t="str">
        <f>CurrencyUnit.In</f>
        <v>MMJPY</v>
      </c>
      <c r="L306" s="60"/>
      <c r="O306" s="85">
        <f t="shared" ref="O306:AL306" si="85">N309</f>
        <v>595.67237319610422</v>
      </c>
      <c r="P306" s="85">
        <f t="shared" si="85"/>
        <v>562.45383597515104</v>
      </c>
      <c r="Q306" s="85">
        <f t="shared" si="85"/>
        <v>528.40483532367398</v>
      </c>
      <c r="R306" s="85">
        <f t="shared" si="85"/>
        <v>493.50460965590997</v>
      </c>
      <c r="S306" s="85">
        <f t="shared" si="85"/>
        <v>457.73187834645188</v>
      </c>
      <c r="T306" s="85">
        <f t="shared" si="85"/>
        <v>421.06482875425735</v>
      </c>
      <c r="U306" s="85">
        <f t="shared" si="85"/>
        <v>383.48110292225795</v>
      </c>
      <c r="V306" s="85">
        <f t="shared" si="85"/>
        <v>344.95778394445858</v>
      </c>
      <c r="W306" s="85">
        <f t="shared" si="85"/>
        <v>305.47138199221422</v>
      </c>
      <c r="X306" s="85">
        <f t="shared" si="85"/>
        <v>264.99781999116374</v>
      </c>
      <c r="Y306" s="85">
        <f t="shared" si="85"/>
        <v>223.512418940087</v>
      </c>
      <c r="Z306" s="85">
        <f t="shared" si="85"/>
        <v>180.98988286273334</v>
      </c>
      <c r="AA306" s="85">
        <f t="shared" si="85"/>
        <v>137.40428338344583</v>
      </c>
      <c r="AB306" s="85">
        <f t="shared" si="85"/>
        <v>92.729043917176128</v>
      </c>
      <c r="AC306" s="85">
        <f t="shared" si="85"/>
        <v>46.936923464249688</v>
      </c>
      <c r="AD306" s="85">
        <f t="shared" si="85"/>
        <v>9.2370555648813024E-14</v>
      </c>
      <c r="AE306" s="85">
        <f t="shared" si="85"/>
        <v>9.2370555648813024E-14</v>
      </c>
      <c r="AF306" s="85">
        <f t="shared" si="85"/>
        <v>9.2370555648813024E-14</v>
      </c>
      <c r="AG306" s="85">
        <f t="shared" si="85"/>
        <v>9.2370555648813024E-14</v>
      </c>
      <c r="AH306" s="85">
        <f t="shared" si="85"/>
        <v>9.2370555648813024E-14</v>
      </c>
      <c r="AI306" s="85">
        <f t="shared" si="85"/>
        <v>9.2370555648813024E-14</v>
      </c>
      <c r="AJ306" s="85">
        <f t="shared" si="85"/>
        <v>9.2370555648813024E-14</v>
      </c>
      <c r="AK306" s="85">
        <f t="shared" si="85"/>
        <v>9.2370555648813024E-14</v>
      </c>
      <c r="AL306" s="85">
        <f t="shared" si="85"/>
        <v>9.2370555648813024E-14</v>
      </c>
    </row>
    <row r="307" spans="2:38" x14ac:dyDescent="0.35">
      <c r="D307" s="17" t="s">
        <v>432</v>
      </c>
      <c r="K307" s="59" t="str">
        <f>CurrencyUnit.In</f>
        <v>MMJPY</v>
      </c>
      <c r="L307" s="60">
        <f xml:space="preserve"> SUM(O307:AL307)</f>
        <v>0</v>
      </c>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row>
    <row r="308" spans="2:38" x14ac:dyDescent="0.35">
      <c r="D308" s="17" t="s">
        <v>433</v>
      </c>
      <c r="K308" s="59" t="str">
        <f>CurrencyUnit.In</f>
        <v>MMJPY</v>
      </c>
      <c r="L308" s="60">
        <f xml:space="preserve"> SUM(O308:AL308)</f>
        <v>-595.67237319610422</v>
      </c>
      <c r="O308" s="85">
        <f t="shared" ref="O308:AL308" si="86">0-O301</f>
        <v>-33.21853722095323</v>
      </c>
      <c r="P308" s="85">
        <f t="shared" si="86"/>
        <v>-34.049000651477058</v>
      </c>
      <c r="Q308" s="85">
        <f t="shared" si="86"/>
        <v>-34.900225667763991</v>
      </c>
      <c r="R308" s="85">
        <f t="shared" si="86"/>
        <v>-35.772731309458088</v>
      </c>
      <c r="S308" s="85">
        <f t="shared" si="86"/>
        <v>-36.667049592194537</v>
      </c>
      <c r="T308" s="85">
        <f t="shared" si="86"/>
        <v>-37.583725831999409</v>
      </c>
      <c r="U308" s="85">
        <f t="shared" si="86"/>
        <v>-38.523318977799391</v>
      </c>
      <c r="V308" s="85">
        <f t="shared" si="86"/>
        <v>-39.486401952244378</v>
      </c>
      <c r="W308" s="85">
        <f t="shared" si="86"/>
        <v>-40.473562001050482</v>
      </c>
      <c r="X308" s="85">
        <f t="shared" si="86"/>
        <v>-41.485401051076749</v>
      </c>
      <c r="Y308" s="85">
        <f t="shared" si="86"/>
        <v>-42.522536077353664</v>
      </c>
      <c r="Z308" s="85">
        <f t="shared" si="86"/>
        <v>-43.585599479287509</v>
      </c>
      <c r="AA308" s="85">
        <f t="shared" si="86"/>
        <v>-44.675239466269701</v>
      </c>
      <c r="AB308" s="85">
        <f t="shared" si="86"/>
        <v>-45.79212045292644</v>
      </c>
      <c r="AC308" s="85">
        <f t="shared" si="86"/>
        <v>-46.936923464249595</v>
      </c>
      <c r="AD308" s="85">
        <f t="shared" si="86"/>
        <v>0</v>
      </c>
      <c r="AE308" s="85">
        <f t="shared" si="86"/>
        <v>0</v>
      </c>
      <c r="AF308" s="85">
        <f t="shared" si="86"/>
        <v>0</v>
      </c>
      <c r="AG308" s="85">
        <f t="shared" si="86"/>
        <v>0</v>
      </c>
      <c r="AH308" s="85">
        <f t="shared" si="86"/>
        <v>0</v>
      </c>
      <c r="AI308" s="85">
        <f t="shared" si="86"/>
        <v>0</v>
      </c>
      <c r="AJ308" s="85">
        <f t="shared" si="86"/>
        <v>0</v>
      </c>
      <c r="AK308" s="85">
        <f t="shared" si="86"/>
        <v>0</v>
      </c>
      <c r="AL308" s="85">
        <f t="shared" si="86"/>
        <v>0</v>
      </c>
    </row>
    <row r="309" spans="2:38" x14ac:dyDescent="0.35">
      <c r="D309" s="8" t="s">
        <v>366</v>
      </c>
      <c r="E309" s="9"/>
      <c r="F309" s="9"/>
      <c r="G309" s="9"/>
      <c r="H309" s="9"/>
      <c r="I309" s="9"/>
      <c r="J309" s="9"/>
      <c r="K309" s="61" t="str">
        <f>CurrencyUnit.In</f>
        <v>MMJPY</v>
      </c>
      <c r="L309" s="62"/>
      <c r="M309" s="9"/>
      <c r="N309" s="125">
        <f>SUM(O301:AL301)</f>
        <v>595.67237319610422</v>
      </c>
      <c r="O309" s="77">
        <f t="shared" ref="O309:AL309" si="87">SUM(O306:O308)</f>
        <v>562.45383597515104</v>
      </c>
      <c r="P309" s="77">
        <f t="shared" si="87"/>
        <v>528.40483532367398</v>
      </c>
      <c r="Q309" s="77">
        <f t="shared" si="87"/>
        <v>493.50460965590997</v>
      </c>
      <c r="R309" s="77">
        <f t="shared" si="87"/>
        <v>457.73187834645188</v>
      </c>
      <c r="S309" s="77">
        <f t="shared" si="87"/>
        <v>421.06482875425735</v>
      </c>
      <c r="T309" s="77">
        <f t="shared" si="87"/>
        <v>383.48110292225795</v>
      </c>
      <c r="U309" s="77">
        <f t="shared" si="87"/>
        <v>344.95778394445858</v>
      </c>
      <c r="V309" s="77">
        <f t="shared" si="87"/>
        <v>305.47138199221422</v>
      </c>
      <c r="W309" s="77">
        <f t="shared" si="87"/>
        <v>264.99781999116374</v>
      </c>
      <c r="X309" s="77">
        <f t="shared" si="87"/>
        <v>223.512418940087</v>
      </c>
      <c r="Y309" s="77">
        <f t="shared" si="87"/>
        <v>180.98988286273334</v>
      </c>
      <c r="Z309" s="77">
        <f t="shared" si="87"/>
        <v>137.40428338344583</v>
      </c>
      <c r="AA309" s="77">
        <f t="shared" si="87"/>
        <v>92.729043917176128</v>
      </c>
      <c r="AB309" s="77">
        <f t="shared" si="87"/>
        <v>46.936923464249688</v>
      </c>
      <c r="AC309" s="77">
        <f t="shared" si="87"/>
        <v>9.2370555648813024E-14</v>
      </c>
      <c r="AD309" s="77">
        <f t="shared" si="87"/>
        <v>9.2370555648813024E-14</v>
      </c>
      <c r="AE309" s="77">
        <f t="shared" si="87"/>
        <v>9.2370555648813024E-14</v>
      </c>
      <c r="AF309" s="77">
        <f t="shared" si="87"/>
        <v>9.2370555648813024E-14</v>
      </c>
      <c r="AG309" s="77">
        <f t="shared" si="87"/>
        <v>9.2370555648813024E-14</v>
      </c>
      <c r="AH309" s="77">
        <f t="shared" si="87"/>
        <v>9.2370555648813024E-14</v>
      </c>
      <c r="AI309" s="77">
        <f t="shared" si="87"/>
        <v>9.2370555648813024E-14</v>
      </c>
      <c r="AJ309" s="77">
        <f t="shared" si="87"/>
        <v>9.2370555648813024E-14</v>
      </c>
      <c r="AK309" s="77">
        <f t="shared" si="87"/>
        <v>9.2370555648813024E-14</v>
      </c>
      <c r="AL309" s="77">
        <f t="shared" si="87"/>
        <v>9.2370555648813024E-14</v>
      </c>
    </row>
    <row r="311" spans="2:38" ht="19.5" x14ac:dyDescent="0.35">
      <c r="B311" s="51" t="s">
        <v>368</v>
      </c>
    </row>
    <row r="312" spans="2:38" x14ac:dyDescent="0.35">
      <c r="C312" s="16" t="s">
        <v>310</v>
      </c>
    </row>
    <row r="313" spans="2:38" x14ac:dyDescent="0.35">
      <c r="D313" s="17" t="s">
        <v>311</v>
      </c>
      <c r="K313" s="59" t="str">
        <f>CurrencyUnit.In</f>
        <v>MMJPY</v>
      </c>
      <c r="M313" s="100">
        <f>'Actual Data'!M247</f>
        <v>400</v>
      </c>
      <c r="O313" s="81"/>
    </row>
    <row r="314" spans="2:38" x14ac:dyDescent="0.35">
      <c r="D314" s="17" t="s">
        <v>312</v>
      </c>
      <c r="K314" s="59" t="s">
        <v>246</v>
      </c>
      <c r="M314" s="101">
        <f>'Actual Data'!M248</f>
        <v>2.5000000000000001E-2</v>
      </c>
    </row>
    <row r="315" spans="2:38" x14ac:dyDescent="0.35">
      <c r="D315" s="17" t="s">
        <v>313</v>
      </c>
      <c r="K315" s="59" t="s">
        <v>26</v>
      </c>
      <c r="M315" s="102">
        <f>'Actual Data'!M249</f>
        <v>43191</v>
      </c>
    </row>
    <row r="316" spans="2:38" x14ac:dyDescent="0.35">
      <c r="D316" s="17" t="s">
        <v>314</v>
      </c>
      <c r="K316" s="59" t="s">
        <v>63</v>
      </c>
      <c r="M316" s="100">
        <f>'Actual Data'!M250</f>
        <v>20</v>
      </c>
    </row>
    <row r="318" spans="2:38" x14ac:dyDescent="0.35">
      <c r="C318" s="16" t="s">
        <v>321</v>
      </c>
    </row>
    <row r="319" spans="2:38" x14ac:dyDescent="0.35">
      <c r="D319" s="17" t="s">
        <v>322</v>
      </c>
      <c r="K319" s="59" t="s">
        <v>61</v>
      </c>
      <c r="O319" s="81">
        <f>IFERROR(IF(DATEDIF($M315,'Financial Statement'!O$7,"Y")+1&gt;$M316,0,DATEDIF($M315,'Financial Statement'!O$7,"Y")+1),0)</f>
        <v>1</v>
      </c>
      <c r="P319" s="81">
        <f>IFERROR(IF(DATEDIF($M315,'Financial Statement'!P$7,"Y")+1&gt;$M316,0,DATEDIF($M315,'Financial Statement'!P$7,"Y")+1),0)</f>
        <v>2</v>
      </c>
      <c r="Q319" s="81">
        <f>IFERROR(IF(DATEDIF($M315,'Financial Statement'!Q$7,"Y")+1&gt;$M316,0,DATEDIF($M315,'Financial Statement'!Q$7,"Y")+1),0)</f>
        <v>3</v>
      </c>
      <c r="R319" s="81">
        <f>IFERROR(IF(DATEDIF($M315,'Financial Statement'!R$7,"Y")+1&gt;$M316,0,DATEDIF($M315,'Financial Statement'!R$7,"Y")+1),0)</f>
        <v>4</v>
      </c>
      <c r="S319" s="81">
        <f>IFERROR(IF(DATEDIF($M315,'Financial Statement'!S$7,"Y")+1&gt;$M316,0,DATEDIF($M315,'Financial Statement'!S$7,"Y")+1),0)</f>
        <v>5</v>
      </c>
      <c r="T319" s="81">
        <f>IFERROR(IF(DATEDIF($M315,'Financial Statement'!T$7,"Y")+1&gt;$M316,0,DATEDIF($M315,'Financial Statement'!T$7,"Y")+1),0)</f>
        <v>6</v>
      </c>
      <c r="U319" s="81">
        <f>IFERROR(IF(DATEDIF($M315,'Financial Statement'!U$7,"Y")+1&gt;$M316,0,DATEDIF($M315,'Financial Statement'!U$7,"Y")+1),0)</f>
        <v>7</v>
      </c>
      <c r="V319" s="81">
        <f>IFERROR(IF(DATEDIF($M315,'Financial Statement'!V$7,"Y")+1&gt;$M316,0,DATEDIF($M315,'Financial Statement'!V$7,"Y")+1),0)</f>
        <v>8</v>
      </c>
      <c r="W319" s="81">
        <f>IFERROR(IF(DATEDIF($M315,'Financial Statement'!W$7,"Y")+1&gt;$M316,0,DATEDIF($M315,'Financial Statement'!W$7,"Y")+1),0)</f>
        <v>9</v>
      </c>
      <c r="X319" s="81">
        <f>IFERROR(IF(DATEDIF($M315,'Financial Statement'!X$7,"Y")+1&gt;$M316,0,DATEDIF($M315,'Financial Statement'!X$7,"Y")+1),0)</f>
        <v>10</v>
      </c>
      <c r="Y319" s="81">
        <f>IFERROR(IF(DATEDIF($M315,'Financial Statement'!Y$7,"Y")+1&gt;$M316,0,DATEDIF($M315,'Financial Statement'!Y$7,"Y")+1),0)</f>
        <v>11</v>
      </c>
      <c r="Z319" s="81">
        <f>IFERROR(IF(DATEDIF($M315,'Financial Statement'!Z$7,"Y")+1&gt;$M316,0,DATEDIF($M315,'Financial Statement'!Z$7,"Y")+1),0)</f>
        <v>12</v>
      </c>
      <c r="AA319" s="81">
        <f>IFERROR(IF(DATEDIF($M315,'Financial Statement'!AA$7,"Y")+1&gt;$M316,0,DATEDIF($M315,'Financial Statement'!AA$7,"Y")+1),0)</f>
        <v>13</v>
      </c>
      <c r="AB319" s="81">
        <f>IFERROR(IF(DATEDIF($M315,'Financial Statement'!AB$7,"Y")+1&gt;$M316,0,DATEDIF($M315,'Financial Statement'!AB$7,"Y")+1),0)</f>
        <v>14</v>
      </c>
      <c r="AC319" s="81">
        <f>IFERROR(IF(DATEDIF($M315,'Financial Statement'!AC$7,"Y")+1&gt;$M316,0,DATEDIF($M315,'Financial Statement'!AC$7,"Y")+1),0)</f>
        <v>15</v>
      </c>
      <c r="AD319" s="81">
        <f>IFERROR(IF(DATEDIF($M315,'Financial Statement'!AD$7,"Y")+1&gt;$M316,0,DATEDIF($M315,'Financial Statement'!AD$7,"Y")+1),0)</f>
        <v>16</v>
      </c>
      <c r="AE319" s="81">
        <f>IFERROR(IF(DATEDIF($M315,'Financial Statement'!AE$7,"Y")+1&gt;$M316,0,DATEDIF($M315,'Financial Statement'!AE$7,"Y")+1),0)</f>
        <v>17</v>
      </c>
      <c r="AF319" s="81">
        <f>IFERROR(IF(DATEDIF($M315,'Financial Statement'!AF$7,"Y")+1&gt;$M316,0,DATEDIF($M315,'Financial Statement'!AF$7,"Y")+1),0)</f>
        <v>18</v>
      </c>
      <c r="AG319" s="81">
        <f>IFERROR(IF(DATEDIF($M315,'Financial Statement'!AG$7,"Y")+1&gt;$M316,0,DATEDIF($M315,'Financial Statement'!AG$7,"Y")+1),0)</f>
        <v>19</v>
      </c>
      <c r="AH319" s="81">
        <f>IFERROR(IF(DATEDIF($M315,'Financial Statement'!AH$7,"Y")+1&gt;$M316,0,DATEDIF($M315,'Financial Statement'!AH$7,"Y")+1),0)</f>
        <v>20</v>
      </c>
      <c r="AI319" s="81">
        <f>IFERROR(IF(DATEDIF($M315,'Financial Statement'!AI$7,"Y")+1&gt;$M316,0,DATEDIF($M315,'Financial Statement'!AI$7,"Y")+1),0)</f>
        <v>0</v>
      </c>
      <c r="AJ319" s="81">
        <f>IFERROR(IF(DATEDIF($M315,'Financial Statement'!AJ$7,"Y")+1&gt;$M316,0,DATEDIF($M315,'Financial Statement'!AJ$7,"Y")+1),0)</f>
        <v>0</v>
      </c>
      <c r="AK319" s="81">
        <f>IFERROR(IF(DATEDIF($M315,'Financial Statement'!AK$7,"Y")+1&gt;$M316,0,DATEDIF($M315,'Financial Statement'!AK$7,"Y")+1),0)</f>
        <v>0</v>
      </c>
      <c r="AL319" s="81">
        <f>IFERROR(IF(DATEDIF($M315,'Financial Statement'!AL$7,"Y")+1&gt;$M316,0,DATEDIF($M315,'Financial Statement'!AL$7,"Y")+1),0)</f>
        <v>0</v>
      </c>
    </row>
    <row r="320" spans="2:38" x14ac:dyDescent="0.35">
      <c r="D320" s="17" t="s">
        <v>323</v>
      </c>
      <c r="K320" s="59" t="str">
        <f>CurrencyUnit.In</f>
        <v>MMJPY</v>
      </c>
      <c r="L320" s="60">
        <f xml:space="preserve"> SUM(O320:AL320)</f>
        <v>399.99999999999994</v>
      </c>
      <c r="O320" s="81">
        <f t="shared" ref="O320:AL320" si="88">0-IF(O319=0,0,PPMT($M314,O319,$M316,$M313,0))</f>
        <v>15.658851493789783</v>
      </c>
      <c r="P320" s="81">
        <f t="shared" si="88"/>
        <v>16.050322781134525</v>
      </c>
      <c r="Q320" s="81">
        <f t="shared" si="88"/>
        <v>16.451580850662889</v>
      </c>
      <c r="R320" s="81">
        <f t="shared" si="88"/>
        <v>16.862870371929461</v>
      </c>
      <c r="S320" s="81">
        <f t="shared" si="88"/>
        <v>17.284442131227699</v>
      </c>
      <c r="T320" s="81">
        <f t="shared" si="88"/>
        <v>17.716553184508388</v>
      </c>
      <c r="U320" s="81">
        <f t="shared" si="88"/>
        <v>18.159467014121102</v>
      </c>
      <c r="V320" s="81">
        <f t="shared" si="88"/>
        <v>18.613453689474127</v>
      </c>
      <c r="W320" s="81">
        <f t="shared" si="88"/>
        <v>19.07879003171098</v>
      </c>
      <c r="X320" s="81">
        <f t="shared" si="88"/>
        <v>19.555759782503756</v>
      </c>
      <c r="Y320" s="81">
        <f t="shared" si="88"/>
        <v>20.044653777066351</v>
      </c>
      <c r="Z320" s="81">
        <f t="shared" si="88"/>
        <v>20.545770121493007</v>
      </c>
      <c r="AA320" s="81">
        <f t="shared" si="88"/>
        <v>21.059414374530334</v>
      </c>
      <c r="AB320" s="81">
        <f t="shared" si="88"/>
        <v>21.585899733893591</v>
      </c>
      <c r="AC320" s="81">
        <f t="shared" si="88"/>
        <v>22.125547227240929</v>
      </c>
      <c r="AD320" s="81">
        <f t="shared" si="88"/>
        <v>22.678685907921956</v>
      </c>
      <c r="AE320" s="81">
        <f t="shared" si="88"/>
        <v>23.245653055620007</v>
      </c>
      <c r="AF320" s="81">
        <f t="shared" si="88"/>
        <v>23.826794382010505</v>
      </c>
      <c r="AG320" s="81">
        <f t="shared" si="88"/>
        <v>24.422464241560768</v>
      </c>
      <c r="AH320" s="81">
        <f t="shared" si="88"/>
        <v>25.033025847599788</v>
      </c>
      <c r="AI320" s="81">
        <f t="shared" si="88"/>
        <v>0</v>
      </c>
      <c r="AJ320" s="81">
        <f t="shared" si="88"/>
        <v>0</v>
      </c>
      <c r="AK320" s="81">
        <f t="shared" si="88"/>
        <v>0</v>
      </c>
      <c r="AL320" s="81">
        <f t="shared" si="88"/>
        <v>0</v>
      </c>
    </row>
    <row r="321" spans="2:38" x14ac:dyDescent="0.35">
      <c r="D321" s="17" t="s">
        <v>214</v>
      </c>
      <c r="K321" s="59" t="str">
        <f>CurrencyUnit.In</f>
        <v>MMJPY</v>
      </c>
      <c r="L321" s="60">
        <f xml:space="preserve"> SUM(O321:AL321)</f>
        <v>113.17702987579568</v>
      </c>
      <c r="O321" s="81">
        <f t="shared" ref="O321:AL321" si="89">0-IF(O319=0,0,IPMT($M314,O319,$M316,$M313,0))</f>
        <v>10</v>
      </c>
      <c r="P321" s="81">
        <f t="shared" si="89"/>
        <v>9.6085287126552572</v>
      </c>
      <c r="Q321" s="81">
        <f t="shared" si="89"/>
        <v>9.2072706431268916</v>
      </c>
      <c r="R321" s="81">
        <f t="shared" si="89"/>
        <v>8.7959811218603203</v>
      </c>
      <c r="S321" s="81">
        <f t="shared" si="89"/>
        <v>8.3744093625620835</v>
      </c>
      <c r="T321" s="81">
        <f t="shared" si="89"/>
        <v>7.9422983092813908</v>
      </c>
      <c r="U321" s="81">
        <f t="shared" si="89"/>
        <v>7.4993844796686808</v>
      </c>
      <c r="V321" s="81">
        <f t="shared" si="89"/>
        <v>7.0453978043156527</v>
      </c>
      <c r="W321" s="81">
        <f t="shared" si="89"/>
        <v>6.5800614620787998</v>
      </c>
      <c r="X321" s="81">
        <f t="shared" si="89"/>
        <v>6.1030917112860257</v>
      </c>
      <c r="Y321" s="81">
        <f t="shared" si="89"/>
        <v>5.6141977167234316</v>
      </c>
      <c r="Z321" s="81">
        <f t="shared" si="89"/>
        <v>5.1130813722967723</v>
      </c>
      <c r="AA321" s="81">
        <f t="shared" si="89"/>
        <v>4.5994371192594476</v>
      </c>
      <c r="AB321" s="81">
        <f t="shared" si="89"/>
        <v>4.0729517598961893</v>
      </c>
      <c r="AC321" s="81">
        <f t="shared" si="89"/>
        <v>3.5333042665488494</v>
      </c>
      <c r="AD321" s="81">
        <f t="shared" si="89"/>
        <v>2.9801655858678258</v>
      </c>
      <c r="AE321" s="81">
        <f t="shared" si="89"/>
        <v>2.4131984381697769</v>
      </c>
      <c r="AF321" s="81">
        <f t="shared" si="89"/>
        <v>1.8320571117792768</v>
      </c>
      <c r="AG321" s="81">
        <f t="shared" si="89"/>
        <v>1.2363872522290142</v>
      </c>
      <c r="AH321" s="81">
        <f t="shared" si="89"/>
        <v>0.6258256461899947</v>
      </c>
      <c r="AI321" s="81">
        <f t="shared" si="89"/>
        <v>0</v>
      </c>
      <c r="AJ321" s="81">
        <f t="shared" si="89"/>
        <v>0</v>
      </c>
      <c r="AK321" s="81">
        <f t="shared" si="89"/>
        <v>0</v>
      </c>
      <c r="AL321" s="81">
        <f t="shared" si="89"/>
        <v>0</v>
      </c>
    </row>
    <row r="322" spans="2:38" x14ac:dyDescent="0.35">
      <c r="D322" s="8" t="s">
        <v>219</v>
      </c>
      <c r="E322" s="9"/>
      <c r="F322" s="9"/>
      <c r="G322" s="9"/>
      <c r="H322" s="9"/>
      <c r="I322" s="9"/>
      <c r="J322" s="9"/>
      <c r="K322" s="61" t="str">
        <f>CurrencyUnit.In</f>
        <v>MMJPY</v>
      </c>
      <c r="L322" s="62">
        <f xml:space="preserve"> SUM(O322:AL322)</f>
        <v>513.17702987579548</v>
      </c>
      <c r="M322" s="9"/>
      <c r="N322" s="9"/>
      <c r="O322" s="13">
        <f t="shared" ref="O322:AL322" si="90">SUM(O320:O321)</f>
        <v>25.658851493789783</v>
      </c>
      <c r="P322" s="13">
        <f t="shared" si="90"/>
        <v>25.658851493789783</v>
      </c>
      <c r="Q322" s="13">
        <f t="shared" si="90"/>
        <v>25.658851493789783</v>
      </c>
      <c r="R322" s="13">
        <f t="shared" si="90"/>
        <v>25.658851493789783</v>
      </c>
      <c r="S322" s="13">
        <f t="shared" si="90"/>
        <v>25.658851493789783</v>
      </c>
      <c r="T322" s="13">
        <f t="shared" si="90"/>
        <v>25.658851493789779</v>
      </c>
      <c r="U322" s="13">
        <f t="shared" si="90"/>
        <v>25.658851493789783</v>
      </c>
      <c r="V322" s="13">
        <f t="shared" si="90"/>
        <v>25.658851493789779</v>
      </c>
      <c r="W322" s="13">
        <f t="shared" si="90"/>
        <v>25.658851493789779</v>
      </c>
      <c r="X322" s="13">
        <f t="shared" si="90"/>
        <v>25.658851493789783</v>
      </c>
      <c r="Y322" s="13">
        <f t="shared" si="90"/>
        <v>25.658851493789783</v>
      </c>
      <c r="Z322" s="13">
        <f t="shared" si="90"/>
        <v>25.658851493789779</v>
      </c>
      <c r="AA322" s="13">
        <f t="shared" si="90"/>
        <v>25.658851493789783</v>
      </c>
      <c r="AB322" s="13">
        <f t="shared" si="90"/>
        <v>25.658851493789779</v>
      </c>
      <c r="AC322" s="13">
        <f t="shared" si="90"/>
        <v>25.658851493789779</v>
      </c>
      <c r="AD322" s="13">
        <f t="shared" si="90"/>
        <v>25.658851493789783</v>
      </c>
      <c r="AE322" s="13">
        <f t="shared" si="90"/>
        <v>25.658851493789783</v>
      </c>
      <c r="AF322" s="13">
        <f t="shared" si="90"/>
        <v>25.658851493789783</v>
      </c>
      <c r="AG322" s="13">
        <f t="shared" si="90"/>
        <v>25.658851493789783</v>
      </c>
      <c r="AH322" s="13">
        <f t="shared" si="90"/>
        <v>25.658851493789783</v>
      </c>
      <c r="AI322" s="13">
        <f t="shared" si="90"/>
        <v>0</v>
      </c>
      <c r="AJ322" s="13">
        <f t="shared" si="90"/>
        <v>0</v>
      </c>
      <c r="AK322" s="13">
        <f t="shared" si="90"/>
        <v>0</v>
      </c>
      <c r="AL322" s="13">
        <f t="shared" si="90"/>
        <v>0</v>
      </c>
    </row>
    <row r="324" spans="2:38" x14ac:dyDescent="0.35">
      <c r="C324" s="16" t="s">
        <v>434</v>
      </c>
    </row>
    <row r="325" spans="2:38" x14ac:dyDescent="0.35">
      <c r="D325" s="17" t="s">
        <v>393</v>
      </c>
      <c r="K325" s="59" t="str">
        <f>CurrencyUnit.In</f>
        <v>MMJPY</v>
      </c>
      <c r="L325" s="60"/>
      <c r="O325" s="85">
        <f t="shared" ref="O325:AL325" si="91">N328</f>
        <v>0</v>
      </c>
      <c r="P325" s="85">
        <f t="shared" si="91"/>
        <v>384.34114850621023</v>
      </c>
      <c r="Q325" s="85">
        <f t="shared" si="91"/>
        <v>368.29082572507571</v>
      </c>
      <c r="R325" s="85">
        <f t="shared" si="91"/>
        <v>351.83924487441283</v>
      </c>
      <c r="S325" s="85">
        <f t="shared" si="91"/>
        <v>334.9763745024834</v>
      </c>
      <c r="T325" s="85">
        <f t="shared" si="91"/>
        <v>317.69193237125569</v>
      </c>
      <c r="U325" s="85">
        <f t="shared" si="91"/>
        <v>299.97537918674732</v>
      </c>
      <c r="V325" s="85">
        <f t="shared" si="91"/>
        <v>281.81591217262621</v>
      </c>
      <c r="W325" s="85">
        <f t="shared" si="91"/>
        <v>263.2024584831521</v>
      </c>
      <c r="X325" s="85">
        <f t="shared" si="91"/>
        <v>244.12366845144112</v>
      </c>
      <c r="Y325" s="85">
        <f t="shared" si="91"/>
        <v>224.56790866893738</v>
      </c>
      <c r="Z325" s="85">
        <f t="shared" si="91"/>
        <v>204.52325489187103</v>
      </c>
      <c r="AA325" s="85">
        <f t="shared" si="91"/>
        <v>183.97748477037803</v>
      </c>
      <c r="AB325" s="85">
        <f t="shared" si="91"/>
        <v>162.91807039584768</v>
      </c>
      <c r="AC325" s="85">
        <f t="shared" si="91"/>
        <v>141.33217066195408</v>
      </c>
      <c r="AD325" s="85">
        <f t="shared" si="91"/>
        <v>119.20662343471315</v>
      </c>
      <c r="AE325" s="85">
        <f t="shared" si="91"/>
        <v>96.527937526791192</v>
      </c>
      <c r="AF325" s="85">
        <f t="shared" si="91"/>
        <v>73.282284471171181</v>
      </c>
      <c r="AG325" s="85">
        <f t="shared" si="91"/>
        <v>49.455490089160676</v>
      </c>
      <c r="AH325" s="85">
        <f t="shared" si="91"/>
        <v>25.033025847599909</v>
      </c>
      <c r="AI325" s="85">
        <f t="shared" si="91"/>
        <v>1.2079226507921703E-13</v>
      </c>
      <c r="AJ325" s="85">
        <f t="shared" si="91"/>
        <v>1.2079226507921703E-13</v>
      </c>
      <c r="AK325" s="85">
        <f t="shared" si="91"/>
        <v>1.2079226507921703E-13</v>
      </c>
      <c r="AL325" s="85">
        <f t="shared" si="91"/>
        <v>1.2079226507921703E-13</v>
      </c>
    </row>
    <row r="326" spans="2:38" x14ac:dyDescent="0.35">
      <c r="D326" s="17" t="s">
        <v>432</v>
      </c>
      <c r="K326" s="59" t="str">
        <f>CurrencyUnit.In</f>
        <v>MMJPY</v>
      </c>
      <c r="L326" s="60">
        <f xml:space="preserve"> SUM(O326:AL326)</f>
        <v>400</v>
      </c>
      <c r="O326" s="85">
        <f>IF(AND('Financial Statement'!O$6&lt;=$M315,$M315&lt;='Financial Statement'!O$7),$M313,0)</f>
        <v>400</v>
      </c>
      <c r="P326" s="85">
        <f>IF(AND('Financial Statement'!P$6&lt;=$M315,$M315&lt;='Financial Statement'!P$7),$M313,0)</f>
        <v>0</v>
      </c>
      <c r="Q326" s="85">
        <f>IF(AND('Financial Statement'!Q$6&lt;=$M315,$M315&lt;='Financial Statement'!Q$7),$M313,0)</f>
        <v>0</v>
      </c>
      <c r="R326" s="85">
        <f>IF(AND('Financial Statement'!R$6&lt;=$M315,$M315&lt;='Financial Statement'!R$7),$M313,0)</f>
        <v>0</v>
      </c>
      <c r="S326" s="85">
        <f>IF(AND('Financial Statement'!S$6&lt;=$M315,$M315&lt;='Financial Statement'!S$7),$M313,0)</f>
        <v>0</v>
      </c>
      <c r="T326" s="85">
        <f>IF(AND('Financial Statement'!T$6&lt;=$M315,$M315&lt;='Financial Statement'!T$7),$M313,0)</f>
        <v>0</v>
      </c>
      <c r="U326" s="85">
        <f>IF(AND('Financial Statement'!U$6&lt;=$M315,$M315&lt;='Financial Statement'!U$7),$M313,0)</f>
        <v>0</v>
      </c>
      <c r="V326" s="85">
        <f>IF(AND('Financial Statement'!V$6&lt;=$M315,$M315&lt;='Financial Statement'!V$7),$M313,0)</f>
        <v>0</v>
      </c>
      <c r="W326" s="85">
        <f>IF(AND('Financial Statement'!W$6&lt;=$M315,$M315&lt;='Financial Statement'!W$7),$M313,0)</f>
        <v>0</v>
      </c>
      <c r="X326" s="85">
        <f>IF(AND('Financial Statement'!X$6&lt;=$M315,$M315&lt;='Financial Statement'!X$7),$M313,0)</f>
        <v>0</v>
      </c>
      <c r="Y326" s="85">
        <f>IF(AND('Financial Statement'!Y$6&lt;=$M315,$M315&lt;='Financial Statement'!Y$7),$M313,0)</f>
        <v>0</v>
      </c>
      <c r="Z326" s="85">
        <f>IF(AND('Financial Statement'!Z$6&lt;=$M315,$M315&lt;='Financial Statement'!Z$7),$M313,0)</f>
        <v>0</v>
      </c>
      <c r="AA326" s="85">
        <f>IF(AND('Financial Statement'!AA$6&lt;=$M315,$M315&lt;='Financial Statement'!AA$7),$M313,0)</f>
        <v>0</v>
      </c>
      <c r="AB326" s="85">
        <f>IF(AND('Financial Statement'!AB$6&lt;=$M315,$M315&lt;='Financial Statement'!AB$7),$M313,0)</f>
        <v>0</v>
      </c>
      <c r="AC326" s="85">
        <f>IF(AND('Financial Statement'!AC$6&lt;=$M315,$M315&lt;='Financial Statement'!AC$7),$M313,0)</f>
        <v>0</v>
      </c>
      <c r="AD326" s="85">
        <f>IF(AND('Financial Statement'!AD$6&lt;=$M315,$M315&lt;='Financial Statement'!AD$7),$M313,0)</f>
        <v>0</v>
      </c>
      <c r="AE326" s="85">
        <f>IF(AND('Financial Statement'!AE$6&lt;=$M315,$M315&lt;='Financial Statement'!AE$7),$M313,0)</f>
        <v>0</v>
      </c>
      <c r="AF326" s="85">
        <f>IF(AND('Financial Statement'!AF$6&lt;=$M315,$M315&lt;='Financial Statement'!AF$7),$M313,0)</f>
        <v>0</v>
      </c>
      <c r="AG326" s="85">
        <f>IF(AND('Financial Statement'!AG$6&lt;=$M315,$M315&lt;='Financial Statement'!AG$7),$M313,0)</f>
        <v>0</v>
      </c>
      <c r="AH326" s="85">
        <f>IF(AND('Financial Statement'!AH$6&lt;=$M315,$M315&lt;='Financial Statement'!AH$7),$M313,0)</f>
        <v>0</v>
      </c>
      <c r="AI326" s="85">
        <f>IF(AND('Financial Statement'!AI$6&lt;=$M315,$M315&lt;='Financial Statement'!AI$7),$M313,0)</f>
        <v>0</v>
      </c>
      <c r="AJ326" s="85">
        <f>IF(AND('Financial Statement'!AJ$6&lt;=$M315,$M315&lt;='Financial Statement'!AJ$7),$M313,0)</f>
        <v>0</v>
      </c>
      <c r="AK326" s="85">
        <f>IF(AND('Financial Statement'!AK$6&lt;=$M315,$M315&lt;='Financial Statement'!AK$7),$M313,0)</f>
        <v>0</v>
      </c>
      <c r="AL326" s="85">
        <f>IF(AND('Financial Statement'!AL$6&lt;=$M315,$M315&lt;='Financial Statement'!AL$7),$M313,0)</f>
        <v>0</v>
      </c>
    </row>
    <row r="327" spans="2:38" x14ac:dyDescent="0.35">
      <c r="D327" s="17" t="s">
        <v>433</v>
      </c>
      <c r="K327" s="59" t="str">
        <f>CurrencyUnit.In</f>
        <v>MMJPY</v>
      </c>
      <c r="L327" s="60">
        <f xml:space="preserve"> SUM(O327:AL327)</f>
        <v>-399.99999999999994</v>
      </c>
      <c r="O327" s="85">
        <f t="shared" ref="O327:AL327" si="92">0-O320</f>
        <v>-15.658851493789783</v>
      </c>
      <c r="P327" s="85">
        <f t="shared" si="92"/>
        <v>-16.050322781134525</v>
      </c>
      <c r="Q327" s="85">
        <f t="shared" si="92"/>
        <v>-16.451580850662889</v>
      </c>
      <c r="R327" s="85">
        <f t="shared" si="92"/>
        <v>-16.862870371929461</v>
      </c>
      <c r="S327" s="85">
        <f t="shared" si="92"/>
        <v>-17.284442131227699</v>
      </c>
      <c r="T327" s="85">
        <f t="shared" si="92"/>
        <v>-17.716553184508388</v>
      </c>
      <c r="U327" s="85">
        <f t="shared" si="92"/>
        <v>-18.159467014121102</v>
      </c>
      <c r="V327" s="85">
        <f t="shared" si="92"/>
        <v>-18.613453689474127</v>
      </c>
      <c r="W327" s="85">
        <f t="shared" si="92"/>
        <v>-19.07879003171098</v>
      </c>
      <c r="X327" s="85">
        <f t="shared" si="92"/>
        <v>-19.555759782503756</v>
      </c>
      <c r="Y327" s="85">
        <f t="shared" si="92"/>
        <v>-20.044653777066351</v>
      </c>
      <c r="Z327" s="85">
        <f t="shared" si="92"/>
        <v>-20.545770121493007</v>
      </c>
      <c r="AA327" s="85">
        <f t="shared" si="92"/>
        <v>-21.059414374530334</v>
      </c>
      <c r="AB327" s="85">
        <f t="shared" si="92"/>
        <v>-21.585899733893591</v>
      </c>
      <c r="AC327" s="85">
        <f t="shared" si="92"/>
        <v>-22.125547227240929</v>
      </c>
      <c r="AD327" s="85">
        <f t="shared" si="92"/>
        <v>-22.678685907921956</v>
      </c>
      <c r="AE327" s="85">
        <f t="shared" si="92"/>
        <v>-23.245653055620007</v>
      </c>
      <c r="AF327" s="85">
        <f t="shared" si="92"/>
        <v>-23.826794382010505</v>
      </c>
      <c r="AG327" s="85">
        <f t="shared" si="92"/>
        <v>-24.422464241560768</v>
      </c>
      <c r="AH327" s="85">
        <f t="shared" si="92"/>
        <v>-25.033025847599788</v>
      </c>
      <c r="AI327" s="85">
        <f t="shared" si="92"/>
        <v>0</v>
      </c>
      <c r="AJ327" s="85">
        <f t="shared" si="92"/>
        <v>0</v>
      </c>
      <c r="AK327" s="85">
        <f t="shared" si="92"/>
        <v>0</v>
      </c>
      <c r="AL327" s="85">
        <f t="shared" si="92"/>
        <v>0</v>
      </c>
    </row>
    <row r="328" spans="2:38" x14ac:dyDescent="0.35">
      <c r="D328" s="8" t="s">
        <v>366</v>
      </c>
      <c r="E328" s="9"/>
      <c r="F328" s="9"/>
      <c r="G328" s="9"/>
      <c r="H328" s="9"/>
      <c r="I328" s="9"/>
      <c r="J328" s="9"/>
      <c r="K328" s="61" t="str">
        <f>CurrencyUnit.In</f>
        <v>MMJPY</v>
      </c>
      <c r="L328" s="62"/>
      <c r="M328" s="9"/>
      <c r="N328" s="94">
        <v>0</v>
      </c>
      <c r="O328" s="77">
        <f t="shared" ref="O328:AL328" si="93">SUM(O325:O327)</f>
        <v>384.34114850621023</v>
      </c>
      <c r="P328" s="77">
        <f t="shared" si="93"/>
        <v>368.29082572507571</v>
      </c>
      <c r="Q328" s="77">
        <f t="shared" si="93"/>
        <v>351.83924487441283</v>
      </c>
      <c r="R328" s="77">
        <f t="shared" si="93"/>
        <v>334.9763745024834</v>
      </c>
      <c r="S328" s="77">
        <f t="shared" si="93"/>
        <v>317.69193237125569</v>
      </c>
      <c r="T328" s="77">
        <f t="shared" si="93"/>
        <v>299.97537918674732</v>
      </c>
      <c r="U328" s="77">
        <f t="shared" si="93"/>
        <v>281.81591217262621</v>
      </c>
      <c r="V328" s="77">
        <f t="shared" si="93"/>
        <v>263.2024584831521</v>
      </c>
      <c r="W328" s="77">
        <f t="shared" si="93"/>
        <v>244.12366845144112</v>
      </c>
      <c r="X328" s="77">
        <f t="shared" si="93"/>
        <v>224.56790866893738</v>
      </c>
      <c r="Y328" s="77">
        <f t="shared" si="93"/>
        <v>204.52325489187103</v>
      </c>
      <c r="Z328" s="77">
        <f t="shared" si="93"/>
        <v>183.97748477037803</v>
      </c>
      <c r="AA328" s="77">
        <f t="shared" si="93"/>
        <v>162.91807039584768</v>
      </c>
      <c r="AB328" s="77">
        <f t="shared" si="93"/>
        <v>141.33217066195408</v>
      </c>
      <c r="AC328" s="77">
        <f t="shared" si="93"/>
        <v>119.20662343471315</v>
      </c>
      <c r="AD328" s="77">
        <f t="shared" si="93"/>
        <v>96.527937526791192</v>
      </c>
      <c r="AE328" s="77">
        <f t="shared" si="93"/>
        <v>73.282284471171181</v>
      </c>
      <c r="AF328" s="77">
        <f t="shared" si="93"/>
        <v>49.455490089160676</v>
      </c>
      <c r="AG328" s="77">
        <f t="shared" si="93"/>
        <v>25.033025847599909</v>
      </c>
      <c r="AH328" s="77">
        <f t="shared" si="93"/>
        <v>1.2079226507921703E-13</v>
      </c>
      <c r="AI328" s="77">
        <f t="shared" si="93"/>
        <v>1.2079226507921703E-13</v>
      </c>
      <c r="AJ328" s="77">
        <f t="shared" si="93"/>
        <v>1.2079226507921703E-13</v>
      </c>
      <c r="AK328" s="77">
        <f t="shared" si="93"/>
        <v>1.2079226507921703E-13</v>
      </c>
      <c r="AL328" s="77">
        <f t="shared" si="93"/>
        <v>1.2079226507921703E-13</v>
      </c>
    </row>
    <row r="330" spans="2:38" ht="19.5" x14ac:dyDescent="0.35">
      <c r="B330" s="51" t="s">
        <v>369</v>
      </c>
    </row>
    <row r="331" spans="2:38" x14ac:dyDescent="0.35">
      <c r="C331" s="16" t="s">
        <v>310</v>
      </c>
    </row>
    <row r="332" spans="2:38" x14ac:dyDescent="0.35">
      <c r="D332" s="17" t="s">
        <v>311</v>
      </c>
      <c r="K332" s="59" t="str">
        <f>CurrencyUnit.In</f>
        <v>MMJPY</v>
      </c>
      <c r="M332" s="100">
        <f>'Actual Data'!M254</f>
        <v>1300</v>
      </c>
      <c r="O332" s="81"/>
    </row>
    <row r="333" spans="2:38" x14ac:dyDescent="0.35">
      <c r="D333" s="17" t="s">
        <v>312</v>
      </c>
      <c r="K333" s="59" t="s">
        <v>246</v>
      </c>
      <c r="M333" s="101">
        <f>'Actual Data'!M255</f>
        <v>2.1999999999999999E-2</v>
      </c>
    </row>
    <row r="334" spans="2:38" x14ac:dyDescent="0.35">
      <c r="D334" s="17" t="s">
        <v>313</v>
      </c>
      <c r="K334" s="59" t="s">
        <v>26</v>
      </c>
      <c r="M334" s="102">
        <f>'Actual Data'!M256</f>
        <v>45017</v>
      </c>
    </row>
    <row r="335" spans="2:38" x14ac:dyDescent="0.35">
      <c r="D335" s="17" t="s">
        <v>314</v>
      </c>
      <c r="K335" s="59" t="s">
        <v>63</v>
      </c>
      <c r="M335" s="100">
        <f>'Actual Data'!M257</f>
        <v>15</v>
      </c>
    </row>
    <row r="337" spans="2:38" x14ac:dyDescent="0.35">
      <c r="C337" s="16" t="s">
        <v>321</v>
      </c>
    </row>
    <row r="338" spans="2:38" x14ac:dyDescent="0.35">
      <c r="D338" s="17" t="s">
        <v>322</v>
      </c>
      <c r="K338" s="59" t="s">
        <v>61</v>
      </c>
      <c r="O338" s="81">
        <f>IFERROR(IF(DATEDIF($M334,'Financial Statement'!O$7,"Y")+1&gt;$M335,0,DATEDIF($M334,'Financial Statement'!O$7,"Y")+1),0)</f>
        <v>0</v>
      </c>
      <c r="P338" s="81">
        <f>IFERROR(IF(DATEDIF($M334,'Financial Statement'!P$7,"Y")+1&gt;$M335,0,DATEDIF($M334,'Financial Statement'!P$7,"Y")+1),0)</f>
        <v>0</v>
      </c>
      <c r="Q338" s="81">
        <f>IFERROR(IF(DATEDIF($M334,'Financial Statement'!Q$7,"Y")+1&gt;$M335,0,DATEDIF($M334,'Financial Statement'!Q$7,"Y")+1),0)</f>
        <v>0</v>
      </c>
      <c r="R338" s="81">
        <f>IFERROR(IF(DATEDIF($M334,'Financial Statement'!R$7,"Y")+1&gt;$M335,0,DATEDIF($M334,'Financial Statement'!R$7,"Y")+1),0)</f>
        <v>0</v>
      </c>
      <c r="S338" s="81">
        <f>IFERROR(IF(DATEDIF($M334,'Financial Statement'!S$7,"Y")+1&gt;$M335,0,DATEDIF($M334,'Financial Statement'!S$7,"Y")+1),0)</f>
        <v>0</v>
      </c>
      <c r="T338" s="81">
        <f>IFERROR(IF(DATEDIF($M334,'Financial Statement'!T$7,"Y")+1&gt;$M335,0,DATEDIF($M334,'Financial Statement'!T$7,"Y")+1),0)</f>
        <v>1</v>
      </c>
      <c r="U338" s="81">
        <f>IFERROR(IF(DATEDIF($M334,'Financial Statement'!U$7,"Y")+1&gt;$M335,0,DATEDIF($M334,'Financial Statement'!U$7,"Y")+1),0)</f>
        <v>2</v>
      </c>
      <c r="V338" s="81">
        <f>IFERROR(IF(DATEDIF($M334,'Financial Statement'!V$7,"Y")+1&gt;$M335,0,DATEDIF($M334,'Financial Statement'!V$7,"Y")+1),0)</f>
        <v>3</v>
      </c>
      <c r="W338" s="81">
        <f>IFERROR(IF(DATEDIF($M334,'Financial Statement'!W$7,"Y")+1&gt;$M335,0,DATEDIF($M334,'Financial Statement'!W$7,"Y")+1),0)</f>
        <v>4</v>
      </c>
      <c r="X338" s="81">
        <f>IFERROR(IF(DATEDIF($M334,'Financial Statement'!X$7,"Y")+1&gt;$M335,0,DATEDIF($M334,'Financial Statement'!X$7,"Y")+1),0)</f>
        <v>5</v>
      </c>
      <c r="Y338" s="81">
        <f>IFERROR(IF(DATEDIF($M334,'Financial Statement'!Y$7,"Y")+1&gt;$M335,0,DATEDIF($M334,'Financial Statement'!Y$7,"Y")+1),0)</f>
        <v>6</v>
      </c>
      <c r="Z338" s="81">
        <f>IFERROR(IF(DATEDIF($M334,'Financial Statement'!Z$7,"Y")+1&gt;$M335,0,DATEDIF($M334,'Financial Statement'!Z$7,"Y")+1),0)</f>
        <v>7</v>
      </c>
      <c r="AA338" s="81">
        <f>IFERROR(IF(DATEDIF($M334,'Financial Statement'!AA$7,"Y")+1&gt;$M335,0,DATEDIF($M334,'Financial Statement'!AA$7,"Y")+1),0)</f>
        <v>8</v>
      </c>
      <c r="AB338" s="81">
        <f>IFERROR(IF(DATEDIF($M334,'Financial Statement'!AB$7,"Y")+1&gt;$M335,0,DATEDIF($M334,'Financial Statement'!AB$7,"Y")+1),0)</f>
        <v>9</v>
      </c>
      <c r="AC338" s="81">
        <f>IFERROR(IF(DATEDIF($M334,'Financial Statement'!AC$7,"Y")+1&gt;$M335,0,DATEDIF($M334,'Financial Statement'!AC$7,"Y")+1),0)</f>
        <v>10</v>
      </c>
      <c r="AD338" s="81">
        <f>IFERROR(IF(DATEDIF($M334,'Financial Statement'!AD$7,"Y")+1&gt;$M335,0,DATEDIF($M334,'Financial Statement'!AD$7,"Y")+1),0)</f>
        <v>11</v>
      </c>
      <c r="AE338" s="81">
        <f>IFERROR(IF(DATEDIF($M334,'Financial Statement'!AE$7,"Y")+1&gt;$M335,0,DATEDIF($M334,'Financial Statement'!AE$7,"Y")+1),0)</f>
        <v>12</v>
      </c>
      <c r="AF338" s="81">
        <f>IFERROR(IF(DATEDIF($M334,'Financial Statement'!AF$7,"Y")+1&gt;$M335,0,DATEDIF($M334,'Financial Statement'!AF$7,"Y")+1),0)</f>
        <v>13</v>
      </c>
      <c r="AG338" s="81">
        <f>IFERROR(IF(DATEDIF($M334,'Financial Statement'!AG$7,"Y")+1&gt;$M335,0,DATEDIF($M334,'Financial Statement'!AG$7,"Y")+1),0)</f>
        <v>14</v>
      </c>
      <c r="AH338" s="81">
        <f>IFERROR(IF(DATEDIF($M334,'Financial Statement'!AH$7,"Y")+1&gt;$M335,0,DATEDIF($M334,'Financial Statement'!AH$7,"Y")+1),0)</f>
        <v>15</v>
      </c>
      <c r="AI338" s="81">
        <f>IFERROR(IF(DATEDIF($M334,'Financial Statement'!AI$7,"Y")+1&gt;$M335,0,DATEDIF($M334,'Financial Statement'!AI$7,"Y")+1),0)</f>
        <v>0</v>
      </c>
      <c r="AJ338" s="81">
        <f>IFERROR(IF(DATEDIF($M334,'Financial Statement'!AJ$7,"Y")+1&gt;$M335,0,DATEDIF($M334,'Financial Statement'!AJ$7,"Y")+1),0)</f>
        <v>0</v>
      </c>
      <c r="AK338" s="81">
        <f>IFERROR(IF(DATEDIF($M334,'Financial Statement'!AK$7,"Y")+1&gt;$M335,0,DATEDIF($M334,'Financial Statement'!AK$7,"Y")+1),0)</f>
        <v>0</v>
      </c>
      <c r="AL338" s="81">
        <f>IFERROR(IF(DATEDIF($M334,'Financial Statement'!AL$7,"Y")+1&gt;$M335,0,DATEDIF($M334,'Financial Statement'!AL$7,"Y")+1),0)</f>
        <v>0</v>
      </c>
    </row>
    <row r="339" spans="2:38" x14ac:dyDescent="0.35">
      <c r="D339" s="17" t="s">
        <v>323</v>
      </c>
      <c r="K339" s="59" t="str">
        <f>CurrencyUnit.In</f>
        <v>MMJPY</v>
      </c>
      <c r="L339" s="60">
        <f xml:space="preserve"> SUM(O339:AL339)</f>
        <v>1300</v>
      </c>
      <c r="O339" s="81">
        <f t="shared" ref="O339:AL339" si="94">0-IF(O338=0,0,PPMT($M333,O338,$M335,$M332,0))</f>
        <v>0</v>
      </c>
      <c r="P339" s="81">
        <f t="shared" si="94"/>
        <v>0</v>
      </c>
      <c r="Q339" s="81">
        <f t="shared" si="94"/>
        <v>0</v>
      </c>
      <c r="R339" s="81">
        <f t="shared" si="94"/>
        <v>0</v>
      </c>
      <c r="S339" s="81">
        <f t="shared" si="94"/>
        <v>0</v>
      </c>
      <c r="T339" s="81">
        <f t="shared" si="94"/>
        <v>74.093137623578968</v>
      </c>
      <c r="U339" s="81">
        <f t="shared" si="94"/>
        <v>75.723186651297709</v>
      </c>
      <c r="V339" s="81">
        <f t="shared" si="94"/>
        <v>77.389096757626263</v>
      </c>
      <c r="W339" s="81">
        <f t="shared" si="94"/>
        <v>79.091656886294047</v>
      </c>
      <c r="X339" s="81">
        <f t="shared" si="94"/>
        <v>80.831673337792509</v>
      </c>
      <c r="Y339" s="81">
        <f t="shared" si="94"/>
        <v>82.609970151223948</v>
      </c>
      <c r="Z339" s="81">
        <f t="shared" si="94"/>
        <v>84.427389494550866</v>
      </c>
      <c r="AA339" s="81">
        <f t="shared" si="94"/>
        <v>86.284792063430999</v>
      </c>
      <c r="AB339" s="81">
        <f t="shared" si="94"/>
        <v>88.183057488826478</v>
      </c>
      <c r="AC339" s="81">
        <f t="shared" si="94"/>
        <v>90.12308475358067</v>
      </c>
      <c r="AD339" s="81">
        <f t="shared" si="94"/>
        <v>92.105792618159427</v>
      </c>
      <c r="AE339" s="81">
        <f t="shared" si="94"/>
        <v>94.132120055758946</v>
      </c>
      <c r="AF339" s="81">
        <f t="shared" si="94"/>
        <v>96.203026696985631</v>
      </c>
      <c r="AG339" s="81">
        <f t="shared" si="94"/>
        <v>98.319493284319321</v>
      </c>
      <c r="AH339" s="81">
        <f t="shared" si="94"/>
        <v>100.48252213657435</v>
      </c>
      <c r="AI339" s="81">
        <f t="shared" si="94"/>
        <v>0</v>
      </c>
      <c r="AJ339" s="81">
        <f t="shared" si="94"/>
        <v>0</v>
      </c>
      <c r="AK339" s="81">
        <f t="shared" si="94"/>
        <v>0</v>
      </c>
      <c r="AL339" s="81">
        <f t="shared" si="94"/>
        <v>0</v>
      </c>
    </row>
    <row r="340" spans="2:38" x14ac:dyDescent="0.35">
      <c r="D340" s="17" t="s">
        <v>214</v>
      </c>
      <c r="K340" s="59" t="str">
        <f>CurrencyUnit.In</f>
        <v>MMJPY</v>
      </c>
      <c r="L340" s="60">
        <f xml:space="preserve"> SUM(O340:AL340)</f>
        <v>240.39706435368458</v>
      </c>
      <c r="O340" s="81">
        <f t="shared" ref="O340:AL340" si="95">0-IF(O338=0,0,IPMT($M333,O338,$M335,$M332,0))</f>
        <v>0</v>
      </c>
      <c r="P340" s="81">
        <f t="shared" si="95"/>
        <v>0</v>
      </c>
      <c r="Q340" s="81">
        <f t="shared" si="95"/>
        <v>0</v>
      </c>
      <c r="R340" s="81">
        <f t="shared" si="95"/>
        <v>0</v>
      </c>
      <c r="S340" s="81">
        <f t="shared" si="95"/>
        <v>0</v>
      </c>
      <c r="T340" s="81">
        <f t="shared" si="95"/>
        <v>28.600000000000005</v>
      </c>
      <c r="U340" s="81">
        <f t="shared" si="95"/>
        <v>26.969950972281268</v>
      </c>
      <c r="V340" s="81">
        <f t="shared" si="95"/>
        <v>25.304040865952715</v>
      </c>
      <c r="W340" s="81">
        <f t="shared" si="95"/>
        <v>23.601480737284938</v>
      </c>
      <c r="X340" s="81">
        <f t="shared" si="95"/>
        <v>21.861464285786468</v>
      </c>
      <c r="Y340" s="81">
        <f t="shared" si="95"/>
        <v>20.083167472355036</v>
      </c>
      <c r="Z340" s="81">
        <f t="shared" si="95"/>
        <v>18.265748129028108</v>
      </c>
      <c r="AA340" s="81">
        <f t="shared" si="95"/>
        <v>16.408345560147989</v>
      </c>
      <c r="AB340" s="81">
        <f t="shared" si="95"/>
        <v>14.510080134752508</v>
      </c>
      <c r="AC340" s="81">
        <f t="shared" si="95"/>
        <v>12.570052869998324</v>
      </c>
      <c r="AD340" s="81">
        <f t="shared" si="95"/>
        <v>10.58734500541955</v>
      </c>
      <c r="AE340" s="81">
        <f t="shared" si="95"/>
        <v>8.5610175678200431</v>
      </c>
      <c r="AF340" s="81">
        <f t="shared" si="95"/>
        <v>6.4901109265933448</v>
      </c>
      <c r="AG340" s="81">
        <f t="shared" si="95"/>
        <v>4.37364433925966</v>
      </c>
      <c r="AH340" s="81">
        <f t="shared" si="95"/>
        <v>2.2106154870046355</v>
      </c>
      <c r="AI340" s="81">
        <f t="shared" si="95"/>
        <v>0</v>
      </c>
      <c r="AJ340" s="81">
        <f t="shared" si="95"/>
        <v>0</v>
      </c>
      <c r="AK340" s="81">
        <f t="shared" si="95"/>
        <v>0</v>
      </c>
      <c r="AL340" s="81">
        <f t="shared" si="95"/>
        <v>0</v>
      </c>
    </row>
    <row r="341" spans="2:38" x14ac:dyDescent="0.35">
      <c r="D341" s="8" t="s">
        <v>219</v>
      </c>
      <c r="E341" s="9"/>
      <c r="F341" s="9"/>
      <c r="G341" s="9"/>
      <c r="H341" s="9"/>
      <c r="I341" s="9"/>
      <c r="J341" s="9"/>
      <c r="K341" s="61" t="str">
        <f>CurrencyUnit.In</f>
        <v>MMJPY</v>
      </c>
      <c r="L341" s="62">
        <f xml:space="preserve"> SUM(O341:AL341)</f>
        <v>1540.3970643536841</v>
      </c>
      <c r="M341" s="9"/>
      <c r="N341" s="9"/>
      <c r="O341" s="13">
        <f t="shared" ref="O341:AL341" si="96">SUM(O339:O340)</f>
        <v>0</v>
      </c>
      <c r="P341" s="13">
        <f t="shared" si="96"/>
        <v>0</v>
      </c>
      <c r="Q341" s="13">
        <f t="shared" si="96"/>
        <v>0</v>
      </c>
      <c r="R341" s="13">
        <f t="shared" si="96"/>
        <v>0</v>
      </c>
      <c r="S341" s="13">
        <f t="shared" si="96"/>
        <v>0</v>
      </c>
      <c r="T341" s="13">
        <f t="shared" si="96"/>
        <v>102.69313762357898</v>
      </c>
      <c r="U341" s="13">
        <f t="shared" si="96"/>
        <v>102.69313762357898</v>
      </c>
      <c r="V341" s="13">
        <f t="shared" si="96"/>
        <v>102.69313762357898</v>
      </c>
      <c r="W341" s="13">
        <f t="shared" si="96"/>
        <v>102.69313762357899</v>
      </c>
      <c r="X341" s="13">
        <f t="shared" si="96"/>
        <v>102.69313762357898</v>
      </c>
      <c r="Y341" s="13">
        <f t="shared" si="96"/>
        <v>102.69313762357899</v>
      </c>
      <c r="Z341" s="13">
        <f t="shared" si="96"/>
        <v>102.69313762357898</v>
      </c>
      <c r="AA341" s="13">
        <f t="shared" si="96"/>
        <v>102.69313762357899</v>
      </c>
      <c r="AB341" s="13">
        <f t="shared" si="96"/>
        <v>102.69313762357899</v>
      </c>
      <c r="AC341" s="13">
        <f t="shared" si="96"/>
        <v>102.69313762357899</v>
      </c>
      <c r="AD341" s="13">
        <f t="shared" si="96"/>
        <v>102.69313762357898</v>
      </c>
      <c r="AE341" s="13">
        <f t="shared" si="96"/>
        <v>102.69313762357899</v>
      </c>
      <c r="AF341" s="13">
        <f t="shared" si="96"/>
        <v>102.69313762357898</v>
      </c>
      <c r="AG341" s="13">
        <f t="shared" si="96"/>
        <v>102.69313762357898</v>
      </c>
      <c r="AH341" s="13">
        <f t="shared" si="96"/>
        <v>102.69313762357898</v>
      </c>
      <c r="AI341" s="13">
        <f t="shared" si="96"/>
        <v>0</v>
      </c>
      <c r="AJ341" s="13">
        <f t="shared" si="96"/>
        <v>0</v>
      </c>
      <c r="AK341" s="13">
        <f t="shared" si="96"/>
        <v>0</v>
      </c>
      <c r="AL341" s="13">
        <f t="shared" si="96"/>
        <v>0</v>
      </c>
    </row>
    <row r="343" spans="2:38" x14ac:dyDescent="0.35">
      <c r="C343" s="16" t="s">
        <v>435</v>
      </c>
    </row>
    <row r="344" spans="2:38" x14ac:dyDescent="0.35">
      <c r="D344" s="17" t="s">
        <v>393</v>
      </c>
      <c r="K344" s="59" t="str">
        <f>CurrencyUnit.In</f>
        <v>MMJPY</v>
      </c>
      <c r="L344" s="60"/>
      <c r="O344" s="85">
        <f t="shared" ref="O344:AL344" si="97">N347</f>
        <v>0</v>
      </c>
      <c r="P344" s="85">
        <f t="shared" si="97"/>
        <v>0</v>
      </c>
      <c r="Q344" s="85">
        <f t="shared" si="97"/>
        <v>0</v>
      </c>
      <c r="R344" s="85">
        <f t="shared" si="97"/>
        <v>0</v>
      </c>
      <c r="S344" s="85">
        <f t="shared" si="97"/>
        <v>0</v>
      </c>
      <c r="T344" s="85">
        <f t="shared" si="97"/>
        <v>0</v>
      </c>
      <c r="U344" s="85">
        <f t="shared" si="97"/>
        <v>1225.906862376421</v>
      </c>
      <c r="V344" s="85">
        <f t="shared" si="97"/>
        <v>1150.1836757251233</v>
      </c>
      <c r="W344" s="85">
        <f t="shared" si="97"/>
        <v>1072.794578967497</v>
      </c>
      <c r="X344" s="85">
        <f t="shared" si="97"/>
        <v>993.70292208120304</v>
      </c>
      <c r="Y344" s="85">
        <f t="shared" si="97"/>
        <v>912.87124874341055</v>
      </c>
      <c r="Z344" s="85">
        <f t="shared" si="97"/>
        <v>830.26127859218661</v>
      </c>
      <c r="AA344" s="85">
        <f t="shared" si="97"/>
        <v>745.83388909763573</v>
      </c>
      <c r="AB344" s="85">
        <f t="shared" si="97"/>
        <v>659.54909703420469</v>
      </c>
      <c r="AC344" s="85">
        <f t="shared" si="97"/>
        <v>571.36603954537827</v>
      </c>
      <c r="AD344" s="85">
        <f t="shared" si="97"/>
        <v>481.24295479179762</v>
      </c>
      <c r="AE344" s="85">
        <f t="shared" si="97"/>
        <v>389.13716217363822</v>
      </c>
      <c r="AF344" s="85">
        <f t="shared" si="97"/>
        <v>295.00504211787927</v>
      </c>
      <c r="AG344" s="85">
        <f t="shared" si="97"/>
        <v>198.80201542089364</v>
      </c>
      <c r="AH344" s="85">
        <f t="shared" si="97"/>
        <v>100.48252213657432</v>
      </c>
      <c r="AI344" s="85">
        <f t="shared" si="97"/>
        <v>0</v>
      </c>
      <c r="AJ344" s="85">
        <f t="shared" si="97"/>
        <v>0</v>
      </c>
      <c r="AK344" s="85">
        <f t="shared" si="97"/>
        <v>0</v>
      </c>
      <c r="AL344" s="85">
        <f t="shared" si="97"/>
        <v>0</v>
      </c>
    </row>
    <row r="345" spans="2:38" x14ac:dyDescent="0.35">
      <c r="D345" s="17" t="s">
        <v>432</v>
      </c>
      <c r="K345" s="59" t="str">
        <f>CurrencyUnit.In</f>
        <v>MMJPY</v>
      </c>
      <c r="L345" s="60">
        <f xml:space="preserve"> SUM(O345:AL345)</f>
        <v>1300</v>
      </c>
      <c r="O345" s="85">
        <f>IF(AND('Financial Statement'!O$6&lt;=$M334,$M334&lt;='Financial Statement'!O$7),$M332,0)</f>
        <v>0</v>
      </c>
      <c r="P345" s="85">
        <f>IF(AND('Financial Statement'!P$6&lt;=$M334,$M334&lt;='Financial Statement'!P$7),$M332,0)</f>
        <v>0</v>
      </c>
      <c r="Q345" s="85">
        <f>IF(AND('Financial Statement'!Q$6&lt;=$M334,$M334&lt;='Financial Statement'!Q$7),$M332,0)</f>
        <v>0</v>
      </c>
      <c r="R345" s="85">
        <f>IF(AND('Financial Statement'!R$6&lt;=$M334,$M334&lt;='Financial Statement'!R$7),$M332,0)</f>
        <v>0</v>
      </c>
      <c r="S345" s="85">
        <f>IF(AND('Financial Statement'!S$6&lt;=$M334,$M334&lt;='Financial Statement'!S$7),$M332,0)</f>
        <v>0</v>
      </c>
      <c r="T345" s="85">
        <f>IF(AND('Financial Statement'!T$6&lt;=$M334,$M334&lt;='Financial Statement'!T$7),$M332,0)</f>
        <v>1300</v>
      </c>
      <c r="U345" s="85">
        <f>IF(AND('Financial Statement'!U$6&lt;=$M334,$M334&lt;='Financial Statement'!U$7),$M332,0)</f>
        <v>0</v>
      </c>
      <c r="V345" s="85">
        <f>IF(AND('Financial Statement'!V$6&lt;=$M334,$M334&lt;='Financial Statement'!V$7),$M332,0)</f>
        <v>0</v>
      </c>
      <c r="W345" s="85">
        <f>IF(AND('Financial Statement'!W$6&lt;=$M334,$M334&lt;='Financial Statement'!W$7),$M332,0)</f>
        <v>0</v>
      </c>
      <c r="X345" s="85">
        <f>IF(AND('Financial Statement'!X$6&lt;=$M334,$M334&lt;='Financial Statement'!X$7),$M332,0)</f>
        <v>0</v>
      </c>
      <c r="Y345" s="85">
        <f>IF(AND('Financial Statement'!Y$6&lt;=$M334,$M334&lt;='Financial Statement'!Y$7),$M332,0)</f>
        <v>0</v>
      </c>
      <c r="Z345" s="85">
        <f>IF(AND('Financial Statement'!Z$6&lt;=$M334,$M334&lt;='Financial Statement'!Z$7),$M332,0)</f>
        <v>0</v>
      </c>
      <c r="AA345" s="85">
        <f>IF(AND('Financial Statement'!AA$6&lt;=$M334,$M334&lt;='Financial Statement'!AA$7),$M332,0)</f>
        <v>0</v>
      </c>
      <c r="AB345" s="85">
        <f>IF(AND('Financial Statement'!AB$6&lt;=$M334,$M334&lt;='Financial Statement'!AB$7),$M332,0)</f>
        <v>0</v>
      </c>
      <c r="AC345" s="85">
        <f>IF(AND('Financial Statement'!AC$6&lt;=$M334,$M334&lt;='Financial Statement'!AC$7),$M332,0)</f>
        <v>0</v>
      </c>
      <c r="AD345" s="85">
        <f>IF(AND('Financial Statement'!AD$6&lt;=$M334,$M334&lt;='Financial Statement'!AD$7),$M332,0)</f>
        <v>0</v>
      </c>
      <c r="AE345" s="85">
        <f>IF(AND('Financial Statement'!AE$6&lt;=$M334,$M334&lt;='Financial Statement'!AE$7),$M332,0)</f>
        <v>0</v>
      </c>
      <c r="AF345" s="85">
        <f>IF(AND('Financial Statement'!AF$6&lt;=$M334,$M334&lt;='Financial Statement'!AF$7),$M332,0)</f>
        <v>0</v>
      </c>
      <c r="AG345" s="85">
        <f>IF(AND('Financial Statement'!AG$6&lt;=$M334,$M334&lt;='Financial Statement'!AG$7),$M332,0)</f>
        <v>0</v>
      </c>
      <c r="AH345" s="85">
        <f>IF(AND('Financial Statement'!AH$6&lt;=$M334,$M334&lt;='Financial Statement'!AH$7),$M332,0)</f>
        <v>0</v>
      </c>
      <c r="AI345" s="85">
        <f>IF(AND('Financial Statement'!AI$6&lt;=$M334,$M334&lt;='Financial Statement'!AI$7),$M332,0)</f>
        <v>0</v>
      </c>
      <c r="AJ345" s="85">
        <f>IF(AND('Financial Statement'!AJ$6&lt;=$M334,$M334&lt;='Financial Statement'!AJ$7),$M332,0)</f>
        <v>0</v>
      </c>
      <c r="AK345" s="85">
        <f>IF(AND('Financial Statement'!AK$6&lt;=$M334,$M334&lt;='Financial Statement'!AK$7),$M332,0)</f>
        <v>0</v>
      </c>
      <c r="AL345" s="85">
        <f>IF(AND('Financial Statement'!AL$6&lt;=$M334,$M334&lt;='Financial Statement'!AL$7),$M332,0)</f>
        <v>0</v>
      </c>
    </row>
    <row r="346" spans="2:38" x14ac:dyDescent="0.35">
      <c r="D346" s="17" t="s">
        <v>433</v>
      </c>
      <c r="K346" s="59" t="str">
        <f>CurrencyUnit.In</f>
        <v>MMJPY</v>
      </c>
      <c r="L346" s="60">
        <f xml:space="preserve"> SUM(O346:AL346)</f>
        <v>-1300</v>
      </c>
      <c r="O346" s="85">
        <f t="shared" ref="O346:AL346" si="98">0-O339</f>
        <v>0</v>
      </c>
      <c r="P346" s="85">
        <f t="shared" si="98"/>
        <v>0</v>
      </c>
      <c r="Q346" s="85">
        <f t="shared" si="98"/>
        <v>0</v>
      </c>
      <c r="R346" s="85">
        <f t="shared" si="98"/>
        <v>0</v>
      </c>
      <c r="S346" s="85">
        <f t="shared" si="98"/>
        <v>0</v>
      </c>
      <c r="T346" s="85">
        <f t="shared" si="98"/>
        <v>-74.093137623578968</v>
      </c>
      <c r="U346" s="85">
        <f t="shared" si="98"/>
        <v>-75.723186651297709</v>
      </c>
      <c r="V346" s="85">
        <f t="shared" si="98"/>
        <v>-77.389096757626263</v>
      </c>
      <c r="W346" s="85">
        <f t="shared" si="98"/>
        <v>-79.091656886294047</v>
      </c>
      <c r="X346" s="85">
        <f t="shared" si="98"/>
        <v>-80.831673337792509</v>
      </c>
      <c r="Y346" s="85">
        <f t="shared" si="98"/>
        <v>-82.609970151223948</v>
      </c>
      <c r="Z346" s="85">
        <f t="shared" si="98"/>
        <v>-84.427389494550866</v>
      </c>
      <c r="AA346" s="85">
        <f t="shared" si="98"/>
        <v>-86.284792063430999</v>
      </c>
      <c r="AB346" s="85">
        <f t="shared" si="98"/>
        <v>-88.183057488826478</v>
      </c>
      <c r="AC346" s="85">
        <f t="shared" si="98"/>
        <v>-90.12308475358067</v>
      </c>
      <c r="AD346" s="85">
        <f t="shared" si="98"/>
        <v>-92.105792618159427</v>
      </c>
      <c r="AE346" s="85">
        <f t="shared" si="98"/>
        <v>-94.132120055758946</v>
      </c>
      <c r="AF346" s="85">
        <f t="shared" si="98"/>
        <v>-96.203026696985631</v>
      </c>
      <c r="AG346" s="85">
        <f t="shared" si="98"/>
        <v>-98.319493284319321</v>
      </c>
      <c r="AH346" s="85">
        <f t="shared" si="98"/>
        <v>-100.48252213657435</v>
      </c>
      <c r="AI346" s="85">
        <f t="shared" si="98"/>
        <v>0</v>
      </c>
      <c r="AJ346" s="85">
        <f t="shared" si="98"/>
        <v>0</v>
      </c>
      <c r="AK346" s="85">
        <f t="shared" si="98"/>
        <v>0</v>
      </c>
      <c r="AL346" s="85">
        <f t="shared" si="98"/>
        <v>0</v>
      </c>
    </row>
    <row r="347" spans="2:38" x14ac:dyDescent="0.35">
      <c r="D347" s="8" t="s">
        <v>366</v>
      </c>
      <c r="E347" s="9"/>
      <c r="F347" s="9"/>
      <c r="G347" s="9"/>
      <c r="H347" s="9"/>
      <c r="I347" s="9"/>
      <c r="J347" s="9"/>
      <c r="K347" s="61" t="str">
        <f>CurrencyUnit.In</f>
        <v>MMJPY</v>
      </c>
      <c r="L347" s="62"/>
      <c r="M347" s="9"/>
      <c r="N347" s="94">
        <v>0</v>
      </c>
      <c r="O347" s="77">
        <f t="shared" ref="O347:AL347" si="99">SUM(O344:O346)</f>
        <v>0</v>
      </c>
      <c r="P347" s="77">
        <f t="shared" si="99"/>
        <v>0</v>
      </c>
      <c r="Q347" s="77">
        <f t="shared" si="99"/>
        <v>0</v>
      </c>
      <c r="R347" s="77">
        <f t="shared" si="99"/>
        <v>0</v>
      </c>
      <c r="S347" s="77">
        <f t="shared" si="99"/>
        <v>0</v>
      </c>
      <c r="T347" s="77">
        <f t="shared" si="99"/>
        <v>1225.906862376421</v>
      </c>
      <c r="U347" s="77">
        <f t="shared" si="99"/>
        <v>1150.1836757251233</v>
      </c>
      <c r="V347" s="77">
        <f t="shared" si="99"/>
        <v>1072.794578967497</v>
      </c>
      <c r="W347" s="77">
        <f t="shared" si="99"/>
        <v>993.70292208120304</v>
      </c>
      <c r="X347" s="77">
        <f t="shared" si="99"/>
        <v>912.87124874341055</v>
      </c>
      <c r="Y347" s="77">
        <f t="shared" si="99"/>
        <v>830.26127859218661</v>
      </c>
      <c r="Z347" s="77">
        <f t="shared" si="99"/>
        <v>745.83388909763573</v>
      </c>
      <c r="AA347" s="77">
        <f t="shared" si="99"/>
        <v>659.54909703420469</v>
      </c>
      <c r="AB347" s="77">
        <f t="shared" si="99"/>
        <v>571.36603954537827</v>
      </c>
      <c r="AC347" s="77">
        <f t="shared" si="99"/>
        <v>481.24295479179762</v>
      </c>
      <c r="AD347" s="77">
        <f t="shared" si="99"/>
        <v>389.13716217363822</v>
      </c>
      <c r="AE347" s="77">
        <f t="shared" si="99"/>
        <v>295.00504211787927</v>
      </c>
      <c r="AF347" s="77">
        <f t="shared" si="99"/>
        <v>198.80201542089364</v>
      </c>
      <c r="AG347" s="77">
        <f t="shared" si="99"/>
        <v>100.48252213657432</v>
      </c>
      <c r="AH347" s="77">
        <f t="shared" si="99"/>
        <v>0</v>
      </c>
      <c r="AI347" s="77">
        <f t="shared" si="99"/>
        <v>0</v>
      </c>
      <c r="AJ347" s="77">
        <f t="shared" si="99"/>
        <v>0</v>
      </c>
      <c r="AK347" s="77">
        <f t="shared" si="99"/>
        <v>0</v>
      </c>
      <c r="AL347" s="77">
        <f t="shared" si="99"/>
        <v>0</v>
      </c>
    </row>
    <row r="349" spans="2:38" ht="19.5" x14ac:dyDescent="0.35">
      <c r="B349" s="51" t="s">
        <v>370</v>
      </c>
    </row>
    <row r="350" spans="2:38" x14ac:dyDescent="0.35">
      <c r="C350" s="16" t="s">
        <v>310</v>
      </c>
    </row>
    <row r="351" spans="2:38" x14ac:dyDescent="0.35">
      <c r="D351" s="17" t="s">
        <v>311</v>
      </c>
      <c r="K351" s="59" t="str">
        <f>CurrencyUnit.In</f>
        <v>MMJPY</v>
      </c>
      <c r="M351" s="100">
        <f>'Actual Data'!M260</f>
        <v>2200</v>
      </c>
      <c r="O351" s="81"/>
    </row>
    <row r="352" spans="2:38" x14ac:dyDescent="0.35">
      <c r="D352" s="17" t="s">
        <v>312</v>
      </c>
      <c r="K352" s="59" t="s">
        <v>246</v>
      </c>
      <c r="M352" s="101">
        <f>'Actual Data'!M261</f>
        <v>2.5000000000000001E-2</v>
      </c>
    </row>
    <row r="353" spans="2:38" x14ac:dyDescent="0.35">
      <c r="D353" s="17" t="s">
        <v>313</v>
      </c>
      <c r="K353" s="59" t="s">
        <v>26</v>
      </c>
      <c r="M353" s="102">
        <f>'Actual Data'!M262</f>
        <v>45383</v>
      </c>
    </row>
    <row r="354" spans="2:38" x14ac:dyDescent="0.35">
      <c r="D354" s="17" t="s">
        <v>314</v>
      </c>
      <c r="K354" s="59" t="s">
        <v>63</v>
      </c>
      <c r="M354" s="100">
        <f>'Actual Data'!M263</f>
        <v>15</v>
      </c>
    </row>
    <row r="356" spans="2:38" x14ac:dyDescent="0.35">
      <c r="C356" s="16" t="s">
        <v>321</v>
      </c>
    </row>
    <row r="357" spans="2:38" x14ac:dyDescent="0.35">
      <c r="D357" s="17" t="s">
        <v>322</v>
      </c>
      <c r="K357" s="59" t="s">
        <v>61</v>
      </c>
      <c r="O357" s="81">
        <f>IFERROR(IF(DATEDIF($M353,'Financial Statement'!O$7,"Y")+1&gt;$M354,0,DATEDIF($M353,'Financial Statement'!O$7,"Y")+1),0)</f>
        <v>0</v>
      </c>
      <c r="P357" s="81">
        <f>IFERROR(IF(DATEDIF($M353,'Financial Statement'!P$7,"Y")+1&gt;$M354,0,DATEDIF($M353,'Financial Statement'!P$7,"Y")+1),0)</f>
        <v>0</v>
      </c>
      <c r="Q357" s="81">
        <f>IFERROR(IF(DATEDIF($M353,'Financial Statement'!Q$7,"Y")+1&gt;$M354,0,DATEDIF($M353,'Financial Statement'!Q$7,"Y")+1),0)</f>
        <v>0</v>
      </c>
      <c r="R357" s="81">
        <f>IFERROR(IF(DATEDIF($M353,'Financial Statement'!R$7,"Y")+1&gt;$M354,0,DATEDIF($M353,'Financial Statement'!R$7,"Y")+1),0)</f>
        <v>0</v>
      </c>
      <c r="S357" s="81">
        <f>IFERROR(IF(DATEDIF($M353,'Financial Statement'!S$7,"Y")+1&gt;$M354,0,DATEDIF($M353,'Financial Statement'!S$7,"Y")+1),0)</f>
        <v>0</v>
      </c>
      <c r="T357" s="81">
        <f>IFERROR(IF(DATEDIF($M353,'Financial Statement'!T$7,"Y")+1&gt;$M354,0,DATEDIF($M353,'Financial Statement'!T$7,"Y")+1),0)</f>
        <v>0</v>
      </c>
      <c r="U357" s="81">
        <f>IFERROR(IF(DATEDIF($M353,'Financial Statement'!U$7,"Y")+1&gt;$M354,0,DATEDIF($M353,'Financial Statement'!U$7,"Y")+1),0)</f>
        <v>1</v>
      </c>
      <c r="V357" s="81">
        <f>IFERROR(IF(DATEDIF($M353,'Financial Statement'!V$7,"Y")+1&gt;$M354,0,DATEDIF($M353,'Financial Statement'!V$7,"Y")+1),0)</f>
        <v>2</v>
      </c>
      <c r="W357" s="81">
        <f>IFERROR(IF(DATEDIF($M353,'Financial Statement'!W$7,"Y")+1&gt;$M354,0,DATEDIF($M353,'Financial Statement'!W$7,"Y")+1),0)</f>
        <v>3</v>
      </c>
      <c r="X357" s="81">
        <f>IFERROR(IF(DATEDIF($M353,'Financial Statement'!X$7,"Y")+1&gt;$M354,0,DATEDIF($M353,'Financial Statement'!X$7,"Y")+1),0)</f>
        <v>4</v>
      </c>
      <c r="Y357" s="81">
        <f>IFERROR(IF(DATEDIF($M353,'Financial Statement'!Y$7,"Y")+1&gt;$M354,0,DATEDIF($M353,'Financial Statement'!Y$7,"Y")+1),0)</f>
        <v>5</v>
      </c>
      <c r="Z357" s="81">
        <f>IFERROR(IF(DATEDIF($M353,'Financial Statement'!Z$7,"Y")+1&gt;$M354,0,DATEDIF($M353,'Financial Statement'!Z$7,"Y")+1),0)</f>
        <v>6</v>
      </c>
      <c r="AA357" s="81">
        <f>IFERROR(IF(DATEDIF($M353,'Financial Statement'!AA$7,"Y")+1&gt;$M354,0,DATEDIF($M353,'Financial Statement'!AA$7,"Y")+1),0)</f>
        <v>7</v>
      </c>
      <c r="AB357" s="81">
        <f>IFERROR(IF(DATEDIF($M353,'Financial Statement'!AB$7,"Y")+1&gt;$M354,0,DATEDIF($M353,'Financial Statement'!AB$7,"Y")+1),0)</f>
        <v>8</v>
      </c>
      <c r="AC357" s="81">
        <f>IFERROR(IF(DATEDIF($M353,'Financial Statement'!AC$7,"Y")+1&gt;$M354,0,DATEDIF($M353,'Financial Statement'!AC$7,"Y")+1),0)</f>
        <v>9</v>
      </c>
      <c r="AD357" s="81">
        <f>IFERROR(IF(DATEDIF($M353,'Financial Statement'!AD$7,"Y")+1&gt;$M354,0,DATEDIF($M353,'Financial Statement'!AD$7,"Y")+1),0)</f>
        <v>10</v>
      </c>
      <c r="AE357" s="81">
        <f>IFERROR(IF(DATEDIF($M353,'Financial Statement'!AE$7,"Y")+1&gt;$M354,0,DATEDIF($M353,'Financial Statement'!AE$7,"Y")+1),0)</f>
        <v>11</v>
      </c>
      <c r="AF357" s="81">
        <f>IFERROR(IF(DATEDIF($M353,'Financial Statement'!AF$7,"Y")+1&gt;$M354,0,DATEDIF($M353,'Financial Statement'!AF$7,"Y")+1),0)</f>
        <v>12</v>
      </c>
      <c r="AG357" s="81">
        <f>IFERROR(IF(DATEDIF($M353,'Financial Statement'!AG$7,"Y")+1&gt;$M354,0,DATEDIF($M353,'Financial Statement'!AG$7,"Y")+1),0)</f>
        <v>13</v>
      </c>
      <c r="AH357" s="81">
        <f>IFERROR(IF(DATEDIF($M353,'Financial Statement'!AH$7,"Y")+1&gt;$M354,0,DATEDIF($M353,'Financial Statement'!AH$7,"Y")+1),0)</f>
        <v>14</v>
      </c>
      <c r="AI357" s="81">
        <f>IFERROR(IF(DATEDIF($M353,'Financial Statement'!AI$7,"Y")+1&gt;$M354,0,DATEDIF($M353,'Financial Statement'!AI$7,"Y")+1),0)</f>
        <v>15</v>
      </c>
      <c r="AJ357" s="81">
        <f>IFERROR(IF(DATEDIF($M353,'Financial Statement'!AJ$7,"Y")+1&gt;$M354,0,DATEDIF($M353,'Financial Statement'!AJ$7,"Y")+1),0)</f>
        <v>0</v>
      </c>
      <c r="AK357" s="81">
        <f>IFERROR(IF(DATEDIF($M353,'Financial Statement'!AK$7,"Y")+1&gt;$M354,0,DATEDIF($M353,'Financial Statement'!AK$7,"Y")+1),0)</f>
        <v>0</v>
      </c>
      <c r="AL357" s="81">
        <f>IFERROR(IF(DATEDIF($M353,'Financial Statement'!AL$7,"Y")+1&gt;$M354,0,DATEDIF($M353,'Financial Statement'!AL$7,"Y")+1),0)</f>
        <v>0</v>
      </c>
    </row>
    <row r="358" spans="2:38" x14ac:dyDescent="0.35">
      <c r="D358" s="17" t="s">
        <v>323</v>
      </c>
      <c r="K358" s="59" t="str">
        <f>CurrencyUnit.In</f>
        <v>MMJPY</v>
      </c>
      <c r="L358" s="60">
        <f xml:space="preserve"> SUM(O358:AL358)</f>
        <v>2200</v>
      </c>
      <c r="O358" s="81">
        <f t="shared" ref="O358:AL358" si="100">0-IF(O357=0,0,PPMT($M352,O357,$M354,$M351,0))</f>
        <v>0</v>
      </c>
      <c r="P358" s="81">
        <f t="shared" si="100"/>
        <v>0</v>
      </c>
      <c r="Q358" s="81">
        <f t="shared" si="100"/>
        <v>0</v>
      </c>
      <c r="R358" s="81">
        <f t="shared" si="100"/>
        <v>0</v>
      </c>
      <c r="S358" s="81">
        <f t="shared" si="100"/>
        <v>0</v>
      </c>
      <c r="T358" s="81">
        <f t="shared" si="100"/>
        <v>0</v>
      </c>
      <c r="U358" s="81">
        <f t="shared" si="100"/>
        <v>122.68620331337377</v>
      </c>
      <c r="V358" s="81">
        <f t="shared" si="100"/>
        <v>125.75335839620811</v>
      </c>
      <c r="W358" s="81">
        <f t="shared" si="100"/>
        <v>128.89719235611332</v>
      </c>
      <c r="X358" s="81">
        <f t="shared" si="100"/>
        <v>132.11962216501615</v>
      </c>
      <c r="Y358" s="81">
        <f t="shared" si="100"/>
        <v>135.42261271914157</v>
      </c>
      <c r="Z358" s="81">
        <f t="shared" si="100"/>
        <v>138.80817803712009</v>
      </c>
      <c r="AA358" s="81">
        <f t="shared" si="100"/>
        <v>142.27838248804809</v>
      </c>
      <c r="AB358" s="81">
        <f t="shared" si="100"/>
        <v>145.8353420502493</v>
      </c>
      <c r="AC358" s="81">
        <f t="shared" si="100"/>
        <v>149.48122560150554</v>
      </c>
      <c r="AD358" s="81">
        <f t="shared" si="100"/>
        <v>153.21825624154317</v>
      </c>
      <c r="AE358" s="81">
        <f t="shared" si="100"/>
        <v>157.04871264758177</v>
      </c>
      <c r="AF358" s="81">
        <f t="shared" si="100"/>
        <v>160.97493046377133</v>
      </c>
      <c r="AG358" s="81">
        <f t="shared" si="100"/>
        <v>164.99930372536559</v>
      </c>
      <c r="AH358" s="81">
        <f t="shared" si="100"/>
        <v>169.12428631849974</v>
      </c>
      <c r="AI358" s="81">
        <f t="shared" si="100"/>
        <v>173.35239347646223</v>
      </c>
      <c r="AJ358" s="81">
        <f t="shared" si="100"/>
        <v>0</v>
      </c>
      <c r="AK358" s="81">
        <f t="shared" si="100"/>
        <v>0</v>
      </c>
      <c r="AL358" s="81">
        <f t="shared" si="100"/>
        <v>0</v>
      </c>
    </row>
    <row r="359" spans="2:38" x14ac:dyDescent="0.35">
      <c r="D359" s="17" t="s">
        <v>214</v>
      </c>
      <c r="K359" s="59" t="str">
        <f>CurrencyUnit.In</f>
        <v>MMJPY</v>
      </c>
      <c r="L359" s="60">
        <f xml:space="preserve"> SUM(O359:AL359)</f>
        <v>465.29304970060684</v>
      </c>
      <c r="O359" s="81">
        <f t="shared" ref="O359:AL359" si="101">0-IF(O357=0,0,IPMT($M352,O357,$M354,$M351,0))</f>
        <v>0</v>
      </c>
      <c r="P359" s="81">
        <f t="shared" si="101"/>
        <v>0</v>
      </c>
      <c r="Q359" s="81">
        <f t="shared" si="101"/>
        <v>0</v>
      </c>
      <c r="R359" s="81">
        <f t="shared" si="101"/>
        <v>0</v>
      </c>
      <c r="S359" s="81">
        <f t="shared" si="101"/>
        <v>0</v>
      </c>
      <c r="T359" s="81">
        <f t="shared" si="101"/>
        <v>0</v>
      </c>
      <c r="U359" s="81">
        <f t="shared" si="101"/>
        <v>55</v>
      </c>
      <c r="V359" s="81">
        <f t="shared" si="101"/>
        <v>51.932844917165653</v>
      </c>
      <c r="W359" s="81">
        <f t="shared" si="101"/>
        <v>48.789010957260444</v>
      </c>
      <c r="X359" s="81">
        <f t="shared" si="101"/>
        <v>45.566581148357614</v>
      </c>
      <c r="Y359" s="81">
        <f t="shared" si="101"/>
        <v>42.26359059423222</v>
      </c>
      <c r="Z359" s="81">
        <f t="shared" si="101"/>
        <v>38.87802527625368</v>
      </c>
      <c r="AA359" s="81">
        <f t="shared" si="101"/>
        <v>35.407820825325672</v>
      </c>
      <c r="AB359" s="81">
        <f t="shared" si="101"/>
        <v>31.850861263124468</v>
      </c>
      <c r="AC359" s="81">
        <f t="shared" si="101"/>
        <v>28.204977711868239</v>
      </c>
      <c r="AD359" s="81">
        <f t="shared" si="101"/>
        <v>24.467947071830597</v>
      </c>
      <c r="AE359" s="81">
        <f t="shared" si="101"/>
        <v>20.637490665792015</v>
      </c>
      <c r="AF359" s="81">
        <f t="shared" si="101"/>
        <v>16.711272849602473</v>
      </c>
      <c r="AG359" s="81">
        <f t="shared" si="101"/>
        <v>12.686899588008192</v>
      </c>
      <c r="AH359" s="81">
        <f t="shared" si="101"/>
        <v>8.5619169948740517</v>
      </c>
      <c r="AI359" s="81">
        <f t="shared" si="101"/>
        <v>4.3338098369115565</v>
      </c>
      <c r="AJ359" s="81">
        <f t="shared" si="101"/>
        <v>0</v>
      </c>
      <c r="AK359" s="81">
        <f t="shared" si="101"/>
        <v>0</v>
      </c>
      <c r="AL359" s="81">
        <f t="shared" si="101"/>
        <v>0</v>
      </c>
    </row>
    <row r="360" spans="2:38" x14ac:dyDescent="0.35">
      <c r="D360" s="8" t="s">
        <v>219</v>
      </c>
      <c r="E360" s="9"/>
      <c r="F360" s="9"/>
      <c r="G360" s="9"/>
      <c r="H360" s="9"/>
      <c r="I360" s="9"/>
      <c r="J360" s="9"/>
      <c r="K360" s="61" t="str">
        <f>CurrencyUnit.In</f>
        <v>MMJPY</v>
      </c>
      <c r="L360" s="62">
        <f xml:space="preserve"> SUM(O360:AL360)</f>
        <v>2665.2930497006073</v>
      </c>
      <c r="M360" s="9"/>
      <c r="N360" s="9"/>
      <c r="O360" s="13">
        <f t="shared" ref="O360:AL360" si="102">SUM(O358:O359)</f>
        <v>0</v>
      </c>
      <c r="P360" s="13">
        <f t="shared" si="102"/>
        <v>0</v>
      </c>
      <c r="Q360" s="13">
        <f t="shared" si="102"/>
        <v>0</v>
      </c>
      <c r="R360" s="13">
        <f t="shared" si="102"/>
        <v>0</v>
      </c>
      <c r="S360" s="13">
        <f t="shared" si="102"/>
        <v>0</v>
      </c>
      <c r="T360" s="13">
        <f t="shared" si="102"/>
        <v>0</v>
      </c>
      <c r="U360" s="13">
        <f t="shared" si="102"/>
        <v>177.68620331337377</v>
      </c>
      <c r="V360" s="13">
        <f t="shared" si="102"/>
        <v>177.68620331337377</v>
      </c>
      <c r="W360" s="13">
        <f t="shared" si="102"/>
        <v>177.68620331337377</v>
      </c>
      <c r="X360" s="13">
        <f t="shared" si="102"/>
        <v>177.68620331337377</v>
      </c>
      <c r="Y360" s="13">
        <f t="shared" si="102"/>
        <v>177.6862033133738</v>
      </c>
      <c r="Z360" s="13">
        <f t="shared" si="102"/>
        <v>177.68620331337377</v>
      </c>
      <c r="AA360" s="13">
        <f t="shared" si="102"/>
        <v>177.68620331337377</v>
      </c>
      <c r="AB360" s="13">
        <f t="shared" si="102"/>
        <v>177.68620331337377</v>
      </c>
      <c r="AC360" s="13">
        <f t="shared" si="102"/>
        <v>177.68620331337377</v>
      </c>
      <c r="AD360" s="13">
        <f t="shared" si="102"/>
        <v>177.68620331337377</v>
      </c>
      <c r="AE360" s="13">
        <f t="shared" si="102"/>
        <v>177.68620331337377</v>
      </c>
      <c r="AF360" s="13">
        <f t="shared" si="102"/>
        <v>177.6862033133738</v>
      </c>
      <c r="AG360" s="13">
        <f t="shared" si="102"/>
        <v>177.6862033133738</v>
      </c>
      <c r="AH360" s="13">
        <f t="shared" si="102"/>
        <v>177.6862033133738</v>
      </c>
      <c r="AI360" s="13">
        <f t="shared" si="102"/>
        <v>177.6862033133738</v>
      </c>
      <c r="AJ360" s="13">
        <f t="shared" si="102"/>
        <v>0</v>
      </c>
      <c r="AK360" s="13">
        <f t="shared" si="102"/>
        <v>0</v>
      </c>
      <c r="AL360" s="13">
        <f t="shared" si="102"/>
        <v>0</v>
      </c>
    </row>
    <row r="362" spans="2:38" x14ac:dyDescent="0.35">
      <c r="C362" s="16" t="s">
        <v>436</v>
      </c>
    </row>
    <row r="363" spans="2:38" x14ac:dyDescent="0.35">
      <c r="D363" s="17" t="s">
        <v>393</v>
      </c>
      <c r="K363" s="59" t="str">
        <f>CurrencyUnit.In</f>
        <v>MMJPY</v>
      </c>
      <c r="L363" s="60"/>
      <c r="O363" s="85">
        <f t="shared" ref="O363:AL363" si="103">N366</f>
        <v>0</v>
      </c>
      <c r="P363" s="85">
        <f t="shared" si="103"/>
        <v>0</v>
      </c>
      <c r="Q363" s="85">
        <f t="shared" si="103"/>
        <v>0</v>
      </c>
      <c r="R363" s="85">
        <f t="shared" si="103"/>
        <v>0</v>
      </c>
      <c r="S363" s="85">
        <f t="shared" si="103"/>
        <v>0</v>
      </c>
      <c r="T363" s="85">
        <f t="shared" si="103"/>
        <v>0</v>
      </c>
      <c r="U363" s="85">
        <f t="shared" si="103"/>
        <v>0</v>
      </c>
      <c r="V363" s="85">
        <f t="shared" si="103"/>
        <v>2077.3137966866261</v>
      </c>
      <c r="W363" s="85">
        <f t="shared" si="103"/>
        <v>1951.560438290418</v>
      </c>
      <c r="X363" s="85">
        <f t="shared" si="103"/>
        <v>1822.6632459343048</v>
      </c>
      <c r="Y363" s="85">
        <f t="shared" si="103"/>
        <v>1690.5436237692886</v>
      </c>
      <c r="Z363" s="85">
        <f t="shared" si="103"/>
        <v>1555.121011050147</v>
      </c>
      <c r="AA363" s="85">
        <f t="shared" si="103"/>
        <v>1416.3128330130269</v>
      </c>
      <c r="AB363" s="85">
        <f t="shared" si="103"/>
        <v>1274.0344505249789</v>
      </c>
      <c r="AC363" s="85">
        <f t="shared" si="103"/>
        <v>1128.1991084747297</v>
      </c>
      <c r="AD363" s="85">
        <f t="shared" si="103"/>
        <v>978.71788287322408</v>
      </c>
      <c r="AE363" s="85">
        <f t="shared" si="103"/>
        <v>825.49962663168094</v>
      </c>
      <c r="AF363" s="85">
        <f t="shared" si="103"/>
        <v>668.4509139840992</v>
      </c>
      <c r="AG363" s="85">
        <f t="shared" si="103"/>
        <v>507.47598352032787</v>
      </c>
      <c r="AH363" s="85">
        <f t="shared" si="103"/>
        <v>342.47667979496225</v>
      </c>
      <c r="AI363" s="85">
        <f t="shared" si="103"/>
        <v>173.35239347646251</v>
      </c>
      <c r="AJ363" s="85">
        <f t="shared" si="103"/>
        <v>2.8421709430404007E-13</v>
      </c>
      <c r="AK363" s="85">
        <f t="shared" si="103"/>
        <v>2.8421709430404007E-13</v>
      </c>
      <c r="AL363" s="85">
        <f t="shared" si="103"/>
        <v>2.8421709430404007E-13</v>
      </c>
    </row>
    <row r="364" spans="2:38" x14ac:dyDescent="0.35">
      <c r="D364" s="17" t="s">
        <v>432</v>
      </c>
      <c r="K364" s="59" t="str">
        <f>CurrencyUnit.In</f>
        <v>MMJPY</v>
      </c>
      <c r="L364" s="60">
        <f xml:space="preserve"> SUM(O364:AL364)</f>
        <v>2200</v>
      </c>
      <c r="O364" s="85">
        <f>IF(AND('Financial Statement'!O$6&lt;=$M353,$M353&lt;='Financial Statement'!O$7),$M351,0)</f>
        <v>0</v>
      </c>
      <c r="P364" s="85">
        <f>IF(AND('Financial Statement'!P$6&lt;=$M353,$M353&lt;='Financial Statement'!P$7),$M351,0)</f>
        <v>0</v>
      </c>
      <c r="Q364" s="85">
        <f>IF(AND('Financial Statement'!Q$6&lt;=$M353,$M353&lt;='Financial Statement'!Q$7),$M351,0)</f>
        <v>0</v>
      </c>
      <c r="R364" s="85">
        <f>IF(AND('Financial Statement'!R$6&lt;=$M353,$M353&lt;='Financial Statement'!R$7),$M351,0)</f>
        <v>0</v>
      </c>
      <c r="S364" s="85">
        <f>IF(AND('Financial Statement'!S$6&lt;=$M353,$M353&lt;='Financial Statement'!S$7),$M351,0)</f>
        <v>0</v>
      </c>
      <c r="T364" s="85">
        <f>IF(AND('Financial Statement'!T$6&lt;=$M353,$M353&lt;='Financial Statement'!T$7),$M351,0)</f>
        <v>0</v>
      </c>
      <c r="U364" s="85">
        <f>IF(AND('Financial Statement'!U$6&lt;=$M353,$M353&lt;='Financial Statement'!U$7),$M351,0)</f>
        <v>2200</v>
      </c>
      <c r="V364" s="85">
        <f>IF(AND('Financial Statement'!V$6&lt;=$M353,$M353&lt;='Financial Statement'!V$7),$M351,0)</f>
        <v>0</v>
      </c>
      <c r="W364" s="85">
        <f>IF(AND('Financial Statement'!W$6&lt;=$M353,$M353&lt;='Financial Statement'!W$7),$M351,0)</f>
        <v>0</v>
      </c>
      <c r="X364" s="85">
        <f>IF(AND('Financial Statement'!X$6&lt;=$M353,$M353&lt;='Financial Statement'!X$7),$M351,0)</f>
        <v>0</v>
      </c>
      <c r="Y364" s="85">
        <f>IF(AND('Financial Statement'!Y$6&lt;=$M353,$M353&lt;='Financial Statement'!Y$7),$M351,0)</f>
        <v>0</v>
      </c>
      <c r="Z364" s="85">
        <f>IF(AND('Financial Statement'!Z$6&lt;=$M353,$M353&lt;='Financial Statement'!Z$7),$M351,0)</f>
        <v>0</v>
      </c>
      <c r="AA364" s="85">
        <f>IF(AND('Financial Statement'!AA$6&lt;=$M353,$M353&lt;='Financial Statement'!AA$7),$M351,0)</f>
        <v>0</v>
      </c>
      <c r="AB364" s="85">
        <f>IF(AND('Financial Statement'!AB$6&lt;=$M353,$M353&lt;='Financial Statement'!AB$7),$M351,0)</f>
        <v>0</v>
      </c>
      <c r="AC364" s="85">
        <f>IF(AND('Financial Statement'!AC$6&lt;=$M353,$M353&lt;='Financial Statement'!AC$7),$M351,0)</f>
        <v>0</v>
      </c>
      <c r="AD364" s="85">
        <f>IF(AND('Financial Statement'!AD$6&lt;=$M353,$M353&lt;='Financial Statement'!AD$7),$M351,0)</f>
        <v>0</v>
      </c>
      <c r="AE364" s="85">
        <f>IF(AND('Financial Statement'!AE$6&lt;=$M353,$M353&lt;='Financial Statement'!AE$7),$M351,0)</f>
        <v>0</v>
      </c>
      <c r="AF364" s="85">
        <f>IF(AND('Financial Statement'!AF$6&lt;=$M353,$M353&lt;='Financial Statement'!AF$7),$M351,0)</f>
        <v>0</v>
      </c>
      <c r="AG364" s="85">
        <f>IF(AND('Financial Statement'!AG$6&lt;=$M353,$M353&lt;='Financial Statement'!AG$7),$M351,0)</f>
        <v>0</v>
      </c>
      <c r="AH364" s="85">
        <f>IF(AND('Financial Statement'!AH$6&lt;=$M353,$M353&lt;='Financial Statement'!AH$7),$M351,0)</f>
        <v>0</v>
      </c>
      <c r="AI364" s="85">
        <f>IF(AND('Financial Statement'!AI$6&lt;=$M353,$M353&lt;='Financial Statement'!AI$7),$M351,0)</f>
        <v>0</v>
      </c>
      <c r="AJ364" s="85">
        <f>IF(AND('Financial Statement'!AJ$6&lt;=$M353,$M353&lt;='Financial Statement'!AJ$7),$M351,0)</f>
        <v>0</v>
      </c>
      <c r="AK364" s="85">
        <f>IF(AND('Financial Statement'!AK$6&lt;=$M353,$M353&lt;='Financial Statement'!AK$7),$M351,0)</f>
        <v>0</v>
      </c>
      <c r="AL364" s="85">
        <f>IF(AND('Financial Statement'!AL$6&lt;=$M353,$M353&lt;='Financial Statement'!AL$7),$M351,0)</f>
        <v>0</v>
      </c>
    </row>
    <row r="365" spans="2:38" x14ac:dyDescent="0.35">
      <c r="D365" s="17" t="s">
        <v>433</v>
      </c>
      <c r="K365" s="59" t="str">
        <f>CurrencyUnit.In</f>
        <v>MMJPY</v>
      </c>
      <c r="L365" s="60">
        <f xml:space="preserve"> SUM(O365:AL365)</f>
        <v>-2200</v>
      </c>
      <c r="O365" s="85">
        <f t="shared" ref="O365:AL365" si="104">0-O358</f>
        <v>0</v>
      </c>
      <c r="P365" s="85">
        <f t="shared" si="104"/>
        <v>0</v>
      </c>
      <c r="Q365" s="85">
        <f t="shared" si="104"/>
        <v>0</v>
      </c>
      <c r="R365" s="85">
        <f t="shared" si="104"/>
        <v>0</v>
      </c>
      <c r="S365" s="85">
        <f t="shared" si="104"/>
        <v>0</v>
      </c>
      <c r="T365" s="85">
        <f t="shared" si="104"/>
        <v>0</v>
      </c>
      <c r="U365" s="85">
        <f t="shared" si="104"/>
        <v>-122.68620331337377</v>
      </c>
      <c r="V365" s="85">
        <f t="shared" si="104"/>
        <v>-125.75335839620811</v>
      </c>
      <c r="W365" s="85">
        <f t="shared" si="104"/>
        <v>-128.89719235611332</v>
      </c>
      <c r="X365" s="85">
        <f t="shared" si="104"/>
        <v>-132.11962216501615</v>
      </c>
      <c r="Y365" s="85">
        <f t="shared" si="104"/>
        <v>-135.42261271914157</v>
      </c>
      <c r="Z365" s="85">
        <f t="shared" si="104"/>
        <v>-138.80817803712009</v>
      </c>
      <c r="AA365" s="85">
        <f t="shared" si="104"/>
        <v>-142.27838248804809</v>
      </c>
      <c r="AB365" s="85">
        <f t="shared" si="104"/>
        <v>-145.8353420502493</v>
      </c>
      <c r="AC365" s="85">
        <f t="shared" si="104"/>
        <v>-149.48122560150554</v>
      </c>
      <c r="AD365" s="85">
        <f t="shared" si="104"/>
        <v>-153.21825624154317</v>
      </c>
      <c r="AE365" s="85">
        <f t="shared" si="104"/>
        <v>-157.04871264758177</v>
      </c>
      <c r="AF365" s="85">
        <f t="shared" si="104"/>
        <v>-160.97493046377133</v>
      </c>
      <c r="AG365" s="85">
        <f t="shared" si="104"/>
        <v>-164.99930372536559</v>
      </c>
      <c r="AH365" s="85">
        <f t="shared" si="104"/>
        <v>-169.12428631849974</v>
      </c>
      <c r="AI365" s="85">
        <f t="shared" si="104"/>
        <v>-173.35239347646223</v>
      </c>
      <c r="AJ365" s="85">
        <f t="shared" si="104"/>
        <v>0</v>
      </c>
      <c r="AK365" s="85">
        <f t="shared" si="104"/>
        <v>0</v>
      </c>
      <c r="AL365" s="85">
        <f t="shared" si="104"/>
        <v>0</v>
      </c>
    </row>
    <row r="366" spans="2:38" x14ac:dyDescent="0.35">
      <c r="D366" s="8" t="s">
        <v>366</v>
      </c>
      <c r="E366" s="9"/>
      <c r="F366" s="9"/>
      <c r="G366" s="9"/>
      <c r="H366" s="9"/>
      <c r="I366" s="9"/>
      <c r="J366" s="9"/>
      <c r="K366" s="61" t="str">
        <f>CurrencyUnit.In</f>
        <v>MMJPY</v>
      </c>
      <c r="L366" s="62"/>
      <c r="M366" s="9"/>
      <c r="N366" s="94">
        <v>0</v>
      </c>
      <c r="O366" s="77">
        <f t="shared" ref="O366:AL366" si="105">SUM(O363:O365)</f>
        <v>0</v>
      </c>
      <c r="P366" s="77">
        <f t="shared" si="105"/>
        <v>0</v>
      </c>
      <c r="Q366" s="77">
        <f t="shared" si="105"/>
        <v>0</v>
      </c>
      <c r="R366" s="77">
        <f t="shared" si="105"/>
        <v>0</v>
      </c>
      <c r="S366" s="77">
        <f t="shared" si="105"/>
        <v>0</v>
      </c>
      <c r="T366" s="77">
        <f t="shared" si="105"/>
        <v>0</v>
      </c>
      <c r="U366" s="77">
        <f t="shared" si="105"/>
        <v>2077.3137966866261</v>
      </c>
      <c r="V366" s="77">
        <f t="shared" si="105"/>
        <v>1951.560438290418</v>
      </c>
      <c r="W366" s="77">
        <f t="shared" si="105"/>
        <v>1822.6632459343048</v>
      </c>
      <c r="X366" s="77">
        <f t="shared" si="105"/>
        <v>1690.5436237692886</v>
      </c>
      <c r="Y366" s="77">
        <f t="shared" si="105"/>
        <v>1555.121011050147</v>
      </c>
      <c r="Z366" s="77">
        <f t="shared" si="105"/>
        <v>1416.3128330130269</v>
      </c>
      <c r="AA366" s="77">
        <f t="shared" si="105"/>
        <v>1274.0344505249789</v>
      </c>
      <c r="AB366" s="77">
        <f t="shared" si="105"/>
        <v>1128.1991084747297</v>
      </c>
      <c r="AC366" s="77">
        <f t="shared" si="105"/>
        <v>978.71788287322408</v>
      </c>
      <c r="AD366" s="77">
        <f t="shared" si="105"/>
        <v>825.49962663168094</v>
      </c>
      <c r="AE366" s="77">
        <f t="shared" si="105"/>
        <v>668.4509139840992</v>
      </c>
      <c r="AF366" s="77">
        <f t="shared" si="105"/>
        <v>507.47598352032787</v>
      </c>
      <c r="AG366" s="77">
        <f t="shared" si="105"/>
        <v>342.47667979496225</v>
      </c>
      <c r="AH366" s="77">
        <f t="shared" si="105"/>
        <v>173.35239347646251</v>
      </c>
      <c r="AI366" s="77">
        <f t="shared" si="105"/>
        <v>2.8421709430404007E-13</v>
      </c>
      <c r="AJ366" s="77">
        <f t="shared" si="105"/>
        <v>2.8421709430404007E-13</v>
      </c>
      <c r="AK366" s="77">
        <f t="shared" si="105"/>
        <v>2.8421709430404007E-13</v>
      </c>
      <c r="AL366" s="77">
        <f t="shared" si="105"/>
        <v>2.8421709430404007E-13</v>
      </c>
    </row>
    <row r="368" spans="2:38" ht="19.5" x14ac:dyDescent="0.35">
      <c r="B368" s="51" t="s">
        <v>437</v>
      </c>
    </row>
    <row r="369" spans="2:38" x14ac:dyDescent="0.35">
      <c r="C369" s="16" t="s">
        <v>433</v>
      </c>
    </row>
    <row r="370" spans="2:38" x14ac:dyDescent="0.35">
      <c r="D370" s="17" t="s">
        <v>315</v>
      </c>
      <c r="K370" s="59" t="str">
        <f>CurrencyUnit.In</f>
        <v>MMJPY</v>
      </c>
      <c r="L370" s="60">
        <f xml:space="preserve"> SUM(O370:AL370)</f>
        <v>595.67237319610422</v>
      </c>
      <c r="O370" s="85">
        <f t="shared" ref="O370:AL370" si="106">O301</f>
        <v>33.21853722095323</v>
      </c>
      <c r="P370" s="85">
        <f t="shared" si="106"/>
        <v>34.049000651477058</v>
      </c>
      <c r="Q370" s="85">
        <f t="shared" si="106"/>
        <v>34.900225667763991</v>
      </c>
      <c r="R370" s="85">
        <f t="shared" si="106"/>
        <v>35.772731309458088</v>
      </c>
      <c r="S370" s="85">
        <f t="shared" si="106"/>
        <v>36.667049592194537</v>
      </c>
      <c r="T370" s="85">
        <f t="shared" si="106"/>
        <v>37.583725831999409</v>
      </c>
      <c r="U370" s="85">
        <f t="shared" si="106"/>
        <v>38.523318977799391</v>
      </c>
      <c r="V370" s="85">
        <f t="shared" si="106"/>
        <v>39.486401952244378</v>
      </c>
      <c r="W370" s="85">
        <f t="shared" si="106"/>
        <v>40.473562001050482</v>
      </c>
      <c r="X370" s="85">
        <f t="shared" si="106"/>
        <v>41.485401051076749</v>
      </c>
      <c r="Y370" s="85">
        <f t="shared" si="106"/>
        <v>42.522536077353664</v>
      </c>
      <c r="Z370" s="85">
        <f t="shared" si="106"/>
        <v>43.585599479287509</v>
      </c>
      <c r="AA370" s="85">
        <f t="shared" si="106"/>
        <v>44.675239466269701</v>
      </c>
      <c r="AB370" s="85">
        <f t="shared" si="106"/>
        <v>45.79212045292644</v>
      </c>
      <c r="AC370" s="85">
        <f t="shared" si="106"/>
        <v>46.936923464249595</v>
      </c>
      <c r="AD370" s="85">
        <f t="shared" si="106"/>
        <v>0</v>
      </c>
      <c r="AE370" s="85">
        <f t="shared" si="106"/>
        <v>0</v>
      </c>
      <c r="AF370" s="85">
        <f t="shared" si="106"/>
        <v>0</v>
      </c>
      <c r="AG370" s="85">
        <f t="shared" si="106"/>
        <v>0</v>
      </c>
      <c r="AH370" s="85">
        <f t="shared" si="106"/>
        <v>0</v>
      </c>
      <c r="AI370" s="85">
        <f t="shared" si="106"/>
        <v>0</v>
      </c>
      <c r="AJ370" s="85">
        <f t="shared" si="106"/>
        <v>0</v>
      </c>
      <c r="AK370" s="85">
        <f t="shared" si="106"/>
        <v>0</v>
      </c>
      <c r="AL370" s="85">
        <f t="shared" si="106"/>
        <v>0</v>
      </c>
    </row>
    <row r="371" spans="2:38" x14ac:dyDescent="0.35">
      <c r="D371" s="17" t="s">
        <v>316</v>
      </c>
      <c r="K371" s="59" t="str">
        <f>CurrencyUnit.In</f>
        <v>MMJPY</v>
      </c>
      <c r="L371" s="60">
        <f xml:space="preserve"> SUM(O371:AL371)</f>
        <v>399.99999999999994</v>
      </c>
      <c r="O371" s="85">
        <f t="shared" ref="O371:AL371" si="107">O320</f>
        <v>15.658851493789783</v>
      </c>
      <c r="P371" s="85">
        <f t="shared" si="107"/>
        <v>16.050322781134525</v>
      </c>
      <c r="Q371" s="85">
        <f t="shared" si="107"/>
        <v>16.451580850662889</v>
      </c>
      <c r="R371" s="85">
        <f t="shared" si="107"/>
        <v>16.862870371929461</v>
      </c>
      <c r="S371" s="85">
        <f t="shared" si="107"/>
        <v>17.284442131227699</v>
      </c>
      <c r="T371" s="85">
        <f t="shared" si="107"/>
        <v>17.716553184508388</v>
      </c>
      <c r="U371" s="85">
        <f t="shared" si="107"/>
        <v>18.159467014121102</v>
      </c>
      <c r="V371" s="85">
        <f t="shared" si="107"/>
        <v>18.613453689474127</v>
      </c>
      <c r="W371" s="85">
        <f t="shared" si="107"/>
        <v>19.07879003171098</v>
      </c>
      <c r="X371" s="85">
        <f t="shared" si="107"/>
        <v>19.555759782503756</v>
      </c>
      <c r="Y371" s="85">
        <f t="shared" si="107"/>
        <v>20.044653777066351</v>
      </c>
      <c r="Z371" s="85">
        <f t="shared" si="107"/>
        <v>20.545770121493007</v>
      </c>
      <c r="AA371" s="85">
        <f t="shared" si="107"/>
        <v>21.059414374530334</v>
      </c>
      <c r="AB371" s="85">
        <f t="shared" si="107"/>
        <v>21.585899733893591</v>
      </c>
      <c r="AC371" s="85">
        <f t="shared" si="107"/>
        <v>22.125547227240929</v>
      </c>
      <c r="AD371" s="85">
        <f t="shared" si="107"/>
        <v>22.678685907921956</v>
      </c>
      <c r="AE371" s="85">
        <f t="shared" si="107"/>
        <v>23.245653055620007</v>
      </c>
      <c r="AF371" s="85">
        <f t="shared" si="107"/>
        <v>23.826794382010505</v>
      </c>
      <c r="AG371" s="85">
        <f t="shared" si="107"/>
        <v>24.422464241560768</v>
      </c>
      <c r="AH371" s="85">
        <f t="shared" si="107"/>
        <v>25.033025847599788</v>
      </c>
      <c r="AI371" s="85">
        <f t="shared" si="107"/>
        <v>0</v>
      </c>
      <c r="AJ371" s="85">
        <f t="shared" si="107"/>
        <v>0</v>
      </c>
      <c r="AK371" s="85">
        <f t="shared" si="107"/>
        <v>0</v>
      </c>
      <c r="AL371" s="85">
        <f t="shared" si="107"/>
        <v>0</v>
      </c>
    </row>
    <row r="372" spans="2:38" x14ac:dyDescent="0.35">
      <c r="D372" s="17" t="s">
        <v>317</v>
      </c>
      <c r="K372" s="59" t="str">
        <f>CurrencyUnit.In</f>
        <v>MMJPY</v>
      </c>
      <c r="L372" s="60">
        <f xml:space="preserve"> SUM(O372:AL372)</f>
        <v>1300</v>
      </c>
      <c r="O372" s="85">
        <f t="shared" ref="O372:AL372" si="108">O339</f>
        <v>0</v>
      </c>
      <c r="P372" s="85">
        <f t="shared" si="108"/>
        <v>0</v>
      </c>
      <c r="Q372" s="85">
        <f t="shared" si="108"/>
        <v>0</v>
      </c>
      <c r="R372" s="85">
        <f t="shared" si="108"/>
        <v>0</v>
      </c>
      <c r="S372" s="85">
        <f t="shared" si="108"/>
        <v>0</v>
      </c>
      <c r="T372" s="85">
        <f t="shared" si="108"/>
        <v>74.093137623578968</v>
      </c>
      <c r="U372" s="85">
        <f t="shared" si="108"/>
        <v>75.723186651297709</v>
      </c>
      <c r="V372" s="85">
        <f t="shared" si="108"/>
        <v>77.389096757626263</v>
      </c>
      <c r="W372" s="85">
        <f t="shared" si="108"/>
        <v>79.091656886294047</v>
      </c>
      <c r="X372" s="85">
        <f t="shared" si="108"/>
        <v>80.831673337792509</v>
      </c>
      <c r="Y372" s="85">
        <f t="shared" si="108"/>
        <v>82.609970151223948</v>
      </c>
      <c r="Z372" s="85">
        <f t="shared" si="108"/>
        <v>84.427389494550866</v>
      </c>
      <c r="AA372" s="85">
        <f t="shared" si="108"/>
        <v>86.284792063430999</v>
      </c>
      <c r="AB372" s="85">
        <f t="shared" si="108"/>
        <v>88.183057488826478</v>
      </c>
      <c r="AC372" s="85">
        <f t="shared" si="108"/>
        <v>90.12308475358067</v>
      </c>
      <c r="AD372" s="85">
        <f t="shared" si="108"/>
        <v>92.105792618159427</v>
      </c>
      <c r="AE372" s="85">
        <f t="shared" si="108"/>
        <v>94.132120055758946</v>
      </c>
      <c r="AF372" s="85">
        <f t="shared" si="108"/>
        <v>96.203026696985631</v>
      </c>
      <c r="AG372" s="85">
        <f t="shared" si="108"/>
        <v>98.319493284319321</v>
      </c>
      <c r="AH372" s="85">
        <f t="shared" si="108"/>
        <v>100.48252213657435</v>
      </c>
      <c r="AI372" s="85">
        <f t="shared" si="108"/>
        <v>0</v>
      </c>
      <c r="AJ372" s="85">
        <f t="shared" si="108"/>
        <v>0</v>
      </c>
      <c r="AK372" s="85">
        <f t="shared" si="108"/>
        <v>0</v>
      </c>
      <c r="AL372" s="85">
        <f t="shared" si="108"/>
        <v>0</v>
      </c>
    </row>
    <row r="373" spans="2:38" x14ac:dyDescent="0.35">
      <c r="D373" s="17" t="s">
        <v>318</v>
      </c>
      <c r="K373" s="59" t="str">
        <f>CurrencyUnit.In</f>
        <v>MMJPY</v>
      </c>
      <c r="L373" s="60">
        <f xml:space="preserve"> SUM(O373:AL373)</f>
        <v>2200</v>
      </c>
      <c r="O373" s="85">
        <f t="shared" ref="O373:AL373" si="109">O358</f>
        <v>0</v>
      </c>
      <c r="P373" s="85">
        <f t="shared" si="109"/>
        <v>0</v>
      </c>
      <c r="Q373" s="85">
        <f t="shared" si="109"/>
        <v>0</v>
      </c>
      <c r="R373" s="85">
        <f t="shared" si="109"/>
        <v>0</v>
      </c>
      <c r="S373" s="85">
        <f t="shared" si="109"/>
        <v>0</v>
      </c>
      <c r="T373" s="85">
        <f t="shared" si="109"/>
        <v>0</v>
      </c>
      <c r="U373" s="85">
        <f t="shared" si="109"/>
        <v>122.68620331337377</v>
      </c>
      <c r="V373" s="85">
        <f t="shared" si="109"/>
        <v>125.75335839620811</v>
      </c>
      <c r="W373" s="85">
        <f t="shared" si="109"/>
        <v>128.89719235611332</v>
      </c>
      <c r="X373" s="85">
        <f t="shared" si="109"/>
        <v>132.11962216501615</v>
      </c>
      <c r="Y373" s="85">
        <f t="shared" si="109"/>
        <v>135.42261271914157</v>
      </c>
      <c r="Z373" s="85">
        <f t="shared" si="109"/>
        <v>138.80817803712009</v>
      </c>
      <c r="AA373" s="85">
        <f t="shared" si="109"/>
        <v>142.27838248804809</v>
      </c>
      <c r="AB373" s="85">
        <f t="shared" si="109"/>
        <v>145.8353420502493</v>
      </c>
      <c r="AC373" s="85">
        <f t="shared" si="109"/>
        <v>149.48122560150554</v>
      </c>
      <c r="AD373" s="85">
        <f t="shared" si="109"/>
        <v>153.21825624154317</v>
      </c>
      <c r="AE373" s="85">
        <f t="shared" si="109"/>
        <v>157.04871264758177</v>
      </c>
      <c r="AF373" s="85">
        <f t="shared" si="109"/>
        <v>160.97493046377133</v>
      </c>
      <c r="AG373" s="85">
        <f t="shared" si="109"/>
        <v>164.99930372536559</v>
      </c>
      <c r="AH373" s="85">
        <f t="shared" si="109"/>
        <v>169.12428631849974</v>
      </c>
      <c r="AI373" s="85">
        <f t="shared" si="109"/>
        <v>173.35239347646223</v>
      </c>
      <c r="AJ373" s="85">
        <f t="shared" si="109"/>
        <v>0</v>
      </c>
      <c r="AK373" s="85">
        <f t="shared" si="109"/>
        <v>0</v>
      </c>
      <c r="AL373" s="85">
        <f t="shared" si="109"/>
        <v>0</v>
      </c>
    </row>
    <row r="374" spans="2:38" x14ac:dyDescent="0.35">
      <c r="D374" s="8" t="s">
        <v>219</v>
      </c>
      <c r="E374" s="9"/>
      <c r="F374" s="9"/>
      <c r="G374" s="9"/>
      <c r="H374" s="9"/>
      <c r="I374" s="9"/>
      <c r="J374" s="9"/>
      <c r="K374" s="61" t="str">
        <f>CurrencyUnit.In</f>
        <v>MMJPY</v>
      </c>
      <c r="L374" s="62">
        <f xml:space="preserve"> SUM(O374:AL374)</f>
        <v>4495.6723731961038</v>
      </c>
      <c r="M374" s="9"/>
      <c r="N374" s="9"/>
      <c r="O374" s="13">
        <f t="shared" ref="O374:AL374" si="110">SUM(O370:O373)</f>
        <v>48.877388714743013</v>
      </c>
      <c r="P374" s="13">
        <f t="shared" si="110"/>
        <v>50.099323432611584</v>
      </c>
      <c r="Q374" s="13">
        <f t="shared" si="110"/>
        <v>51.351806518426883</v>
      </c>
      <c r="R374" s="13">
        <f t="shared" si="110"/>
        <v>52.635601681387548</v>
      </c>
      <c r="S374" s="13">
        <f t="shared" si="110"/>
        <v>53.951491723422237</v>
      </c>
      <c r="T374" s="13">
        <f t="shared" si="110"/>
        <v>129.39341664008677</v>
      </c>
      <c r="U374" s="13">
        <f t="shared" si="110"/>
        <v>255.09217595659197</v>
      </c>
      <c r="V374" s="13">
        <f t="shared" si="110"/>
        <v>261.2423107955529</v>
      </c>
      <c r="W374" s="13">
        <f t="shared" si="110"/>
        <v>267.54120127516887</v>
      </c>
      <c r="X374" s="13">
        <f t="shared" si="110"/>
        <v>273.99245633638918</v>
      </c>
      <c r="Y374" s="13">
        <f t="shared" si="110"/>
        <v>280.59977272478557</v>
      </c>
      <c r="Z374" s="13">
        <f t="shared" si="110"/>
        <v>287.36693713245143</v>
      </c>
      <c r="AA374" s="13">
        <f t="shared" si="110"/>
        <v>294.29782839227914</v>
      </c>
      <c r="AB374" s="13">
        <f t="shared" si="110"/>
        <v>301.39641972589584</v>
      </c>
      <c r="AC374" s="13">
        <f t="shared" si="110"/>
        <v>308.66678104657672</v>
      </c>
      <c r="AD374" s="13">
        <f t="shared" si="110"/>
        <v>268.00273476762459</v>
      </c>
      <c r="AE374" s="13">
        <f t="shared" si="110"/>
        <v>274.42648575896072</v>
      </c>
      <c r="AF374" s="13">
        <f t="shared" si="110"/>
        <v>281.00475154276745</v>
      </c>
      <c r="AG374" s="13">
        <f t="shared" si="110"/>
        <v>287.74126125124565</v>
      </c>
      <c r="AH374" s="13">
        <f t="shared" si="110"/>
        <v>294.63983430267388</v>
      </c>
      <c r="AI374" s="13">
        <f t="shared" si="110"/>
        <v>173.35239347646223</v>
      </c>
      <c r="AJ374" s="13">
        <f t="shared" si="110"/>
        <v>0</v>
      </c>
      <c r="AK374" s="13">
        <f t="shared" si="110"/>
        <v>0</v>
      </c>
      <c r="AL374" s="13">
        <f t="shared" si="110"/>
        <v>0</v>
      </c>
    </row>
    <row r="376" spans="2:38" x14ac:dyDescent="0.35">
      <c r="C376" s="16" t="s">
        <v>366</v>
      </c>
    </row>
    <row r="377" spans="2:38" x14ac:dyDescent="0.35">
      <c r="D377" s="17" t="s">
        <v>438</v>
      </c>
      <c r="K377" s="59" t="str">
        <f>CurrencyUnit.In</f>
        <v>MMJPY</v>
      </c>
      <c r="L377" s="60"/>
      <c r="O377" s="116">
        <f>'Actual Data'!O55</f>
        <v>50</v>
      </c>
      <c r="P377" s="86">
        <f>'Actual Data'!P55</f>
        <v>51</v>
      </c>
      <c r="Q377" s="86">
        <f>'Actual Data'!Q55</f>
        <v>53</v>
      </c>
      <c r="R377" s="86">
        <f>'Actual Data'!R55</f>
        <v>54</v>
      </c>
      <c r="S377" s="85">
        <f t="shared" ref="S377:AL377" si="111">T374</f>
        <v>129.39341664008677</v>
      </c>
      <c r="T377" s="85">
        <f t="shared" si="111"/>
        <v>255.09217595659197</v>
      </c>
      <c r="U377" s="85">
        <f t="shared" si="111"/>
        <v>261.2423107955529</v>
      </c>
      <c r="V377" s="85">
        <f t="shared" si="111"/>
        <v>267.54120127516887</v>
      </c>
      <c r="W377" s="85">
        <f t="shared" si="111"/>
        <v>273.99245633638918</v>
      </c>
      <c r="X377" s="85">
        <f t="shared" si="111"/>
        <v>280.59977272478557</v>
      </c>
      <c r="Y377" s="85">
        <f t="shared" si="111"/>
        <v>287.36693713245143</v>
      </c>
      <c r="Z377" s="85">
        <f t="shared" si="111"/>
        <v>294.29782839227914</v>
      </c>
      <c r="AA377" s="85">
        <f t="shared" si="111"/>
        <v>301.39641972589584</v>
      </c>
      <c r="AB377" s="85">
        <f t="shared" si="111"/>
        <v>308.66678104657672</v>
      </c>
      <c r="AC377" s="85">
        <f t="shared" si="111"/>
        <v>268.00273476762459</v>
      </c>
      <c r="AD377" s="85">
        <f t="shared" si="111"/>
        <v>274.42648575896072</v>
      </c>
      <c r="AE377" s="85">
        <f t="shared" si="111"/>
        <v>281.00475154276745</v>
      </c>
      <c r="AF377" s="85">
        <f t="shared" si="111"/>
        <v>287.74126125124565</v>
      </c>
      <c r="AG377" s="85">
        <f t="shared" si="111"/>
        <v>294.63983430267388</v>
      </c>
      <c r="AH377" s="85">
        <f t="shared" si="111"/>
        <v>173.35239347646223</v>
      </c>
      <c r="AI377" s="85">
        <f t="shared" si="111"/>
        <v>0</v>
      </c>
      <c r="AJ377" s="85">
        <f t="shared" si="111"/>
        <v>0</v>
      </c>
      <c r="AK377" s="85">
        <f t="shared" si="111"/>
        <v>0</v>
      </c>
      <c r="AL377" s="85">
        <f t="shared" si="111"/>
        <v>0</v>
      </c>
    </row>
    <row r="379" spans="2:38" ht="19.5" x14ac:dyDescent="0.35">
      <c r="B379" s="51" t="s">
        <v>439</v>
      </c>
    </row>
    <row r="380" spans="2:38" x14ac:dyDescent="0.35">
      <c r="D380" s="17" t="s">
        <v>393</v>
      </c>
      <c r="K380" s="59" t="str">
        <f>CurrencyUnit.In</f>
        <v>MMJPY</v>
      </c>
      <c r="L380" s="60"/>
      <c r="O380" s="73"/>
      <c r="P380" s="73"/>
      <c r="Q380" s="73"/>
      <c r="R380" s="73"/>
      <c r="S380" s="85">
        <f t="shared" ref="S380:AL380" si="112">R383</f>
        <v>739</v>
      </c>
      <c r="T380" s="85">
        <f t="shared" si="112"/>
        <v>609.6065833599132</v>
      </c>
      <c r="U380" s="85">
        <f t="shared" si="112"/>
        <v>1654.5144074033212</v>
      </c>
      <c r="V380" s="85">
        <f t="shared" si="112"/>
        <v>3593.2720966077686</v>
      </c>
      <c r="W380" s="85">
        <f t="shared" si="112"/>
        <v>3325.7308953325996</v>
      </c>
      <c r="X380" s="85">
        <f t="shared" si="112"/>
        <v>3051.7384389962103</v>
      </c>
      <c r="Y380" s="85">
        <f t="shared" si="112"/>
        <v>2771.1386662714249</v>
      </c>
      <c r="Z380" s="85">
        <f t="shared" si="112"/>
        <v>2483.7717291389736</v>
      </c>
      <c r="AA380" s="85">
        <f t="shared" si="112"/>
        <v>2189.4739007466942</v>
      </c>
      <c r="AB380" s="85">
        <f t="shared" si="112"/>
        <v>1888.0774810207984</v>
      </c>
      <c r="AC380" s="85">
        <f t="shared" si="112"/>
        <v>1579.4106999742216</v>
      </c>
      <c r="AD380" s="85">
        <f t="shared" si="112"/>
        <v>1311.4079652065971</v>
      </c>
      <c r="AE380" s="85">
        <f t="shared" si="112"/>
        <v>1036.9814794476363</v>
      </c>
      <c r="AF380" s="85">
        <f t="shared" si="112"/>
        <v>755.97672790486877</v>
      </c>
      <c r="AG380" s="85">
        <f t="shared" si="112"/>
        <v>468.23546665362312</v>
      </c>
      <c r="AH380" s="85">
        <f t="shared" si="112"/>
        <v>173.59563235094924</v>
      </c>
      <c r="AI380" s="85">
        <f t="shared" si="112"/>
        <v>0.24323887448701953</v>
      </c>
      <c r="AJ380" s="85">
        <f t="shared" si="112"/>
        <v>0.24323887448701953</v>
      </c>
      <c r="AK380" s="85">
        <f t="shared" si="112"/>
        <v>0.24323887448701953</v>
      </c>
      <c r="AL380" s="85">
        <f t="shared" si="112"/>
        <v>0.24323887448701953</v>
      </c>
    </row>
    <row r="381" spans="2:38" x14ac:dyDescent="0.35">
      <c r="D381" s="17" t="s">
        <v>432</v>
      </c>
      <c r="K381" s="59" t="str">
        <f>CurrencyUnit.In</f>
        <v>MMJPY</v>
      </c>
      <c r="L381" s="60">
        <f xml:space="preserve"> SUM(O381:AL381)</f>
        <v>3500</v>
      </c>
      <c r="O381" s="126"/>
      <c r="P381" s="73"/>
      <c r="Q381" s="73"/>
      <c r="R381" s="73"/>
      <c r="S381" s="85">
        <f t="shared" ref="S381:AL381" si="113">S307+S326+S345+S364</f>
        <v>0</v>
      </c>
      <c r="T381" s="85">
        <f t="shared" si="113"/>
        <v>1300</v>
      </c>
      <c r="U381" s="85">
        <f t="shared" si="113"/>
        <v>2200</v>
      </c>
      <c r="V381" s="85">
        <f t="shared" si="113"/>
        <v>0</v>
      </c>
      <c r="W381" s="85">
        <f t="shared" si="113"/>
        <v>0</v>
      </c>
      <c r="X381" s="85">
        <f t="shared" si="113"/>
        <v>0</v>
      </c>
      <c r="Y381" s="85">
        <f t="shared" si="113"/>
        <v>0</v>
      </c>
      <c r="Z381" s="85">
        <f t="shared" si="113"/>
        <v>0</v>
      </c>
      <c r="AA381" s="85">
        <f t="shared" si="113"/>
        <v>0</v>
      </c>
      <c r="AB381" s="85">
        <f t="shared" si="113"/>
        <v>0</v>
      </c>
      <c r="AC381" s="85">
        <f t="shared" si="113"/>
        <v>0</v>
      </c>
      <c r="AD381" s="85">
        <f t="shared" si="113"/>
        <v>0</v>
      </c>
      <c r="AE381" s="85">
        <f t="shared" si="113"/>
        <v>0</v>
      </c>
      <c r="AF381" s="85">
        <f t="shared" si="113"/>
        <v>0</v>
      </c>
      <c r="AG381" s="85">
        <f t="shared" si="113"/>
        <v>0</v>
      </c>
      <c r="AH381" s="85">
        <f t="shared" si="113"/>
        <v>0</v>
      </c>
      <c r="AI381" s="85">
        <f t="shared" si="113"/>
        <v>0</v>
      </c>
      <c r="AJ381" s="85">
        <f t="shared" si="113"/>
        <v>0</v>
      </c>
      <c r="AK381" s="85">
        <f t="shared" si="113"/>
        <v>0</v>
      </c>
      <c r="AL381" s="85">
        <f t="shared" si="113"/>
        <v>0</v>
      </c>
    </row>
    <row r="382" spans="2:38" x14ac:dyDescent="0.35">
      <c r="D382" s="17" t="s">
        <v>447</v>
      </c>
      <c r="K382" s="59" t="str">
        <f>CurrencyUnit.In</f>
        <v>MMJPY</v>
      </c>
      <c r="L382" s="60">
        <f xml:space="preserve"> SUM(O382:AL382)</f>
        <v>-4238.7567611255126</v>
      </c>
      <c r="O382" s="73"/>
      <c r="P382" s="73"/>
      <c r="Q382" s="73"/>
      <c r="R382" s="73"/>
      <c r="S382" s="85">
        <f t="shared" ref="S382:AL382" si="114">0-S377</f>
        <v>-129.39341664008677</v>
      </c>
      <c r="T382" s="85">
        <f t="shared" si="114"/>
        <v>-255.09217595659197</v>
      </c>
      <c r="U382" s="85">
        <f t="shared" si="114"/>
        <v>-261.2423107955529</v>
      </c>
      <c r="V382" s="85">
        <f t="shared" si="114"/>
        <v>-267.54120127516887</v>
      </c>
      <c r="W382" s="85">
        <f t="shared" si="114"/>
        <v>-273.99245633638918</v>
      </c>
      <c r="X382" s="85">
        <f t="shared" si="114"/>
        <v>-280.59977272478557</v>
      </c>
      <c r="Y382" s="85">
        <f t="shared" si="114"/>
        <v>-287.36693713245143</v>
      </c>
      <c r="Z382" s="85">
        <f t="shared" si="114"/>
        <v>-294.29782839227914</v>
      </c>
      <c r="AA382" s="85">
        <f t="shared" si="114"/>
        <v>-301.39641972589584</v>
      </c>
      <c r="AB382" s="85">
        <f t="shared" si="114"/>
        <v>-308.66678104657672</v>
      </c>
      <c r="AC382" s="85">
        <f t="shared" si="114"/>
        <v>-268.00273476762459</v>
      </c>
      <c r="AD382" s="85">
        <f t="shared" si="114"/>
        <v>-274.42648575896072</v>
      </c>
      <c r="AE382" s="85">
        <f t="shared" si="114"/>
        <v>-281.00475154276745</v>
      </c>
      <c r="AF382" s="85">
        <f t="shared" si="114"/>
        <v>-287.74126125124565</v>
      </c>
      <c r="AG382" s="85">
        <f t="shared" si="114"/>
        <v>-294.63983430267388</v>
      </c>
      <c r="AH382" s="85">
        <f t="shared" si="114"/>
        <v>-173.35239347646223</v>
      </c>
      <c r="AI382" s="85">
        <f t="shared" si="114"/>
        <v>0</v>
      </c>
      <c r="AJ382" s="85">
        <f t="shared" si="114"/>
        <v>0</v>
      </c>
      <c r="AK382" s="85">
        <f t="shared" si="114"/>
        <v>0</v>
      </c>
      <c r="AL382" s="85">
        <f t="shared" si="114"/>
        <v>0</v>
      </c>
    </row>
    <row r="383" spans="2:38" x14ac:dyDescent="0.35">
      <c r="D383" s="8" t="s">
        <v>366</v>
      </c>
      <c r="E383" s="9"/>
      <c r="F383" s="9"/>
      <c r="G383" s="9"/>
      <c r="H383" s="9"/>
      <c r="I383" s="9"/>
      <c r="J383" s="9"/>
      <c r="K383" s="61" t="str">
        <f>CurrencyUnit.In</f>
        <v>MMJPY</v>
      </c>
      <c r="L383" s="62"/>
      <c r="M383" s="9"/>
      <c r="N383" s="9"/>
      <c r="O383" s="115">
        <f>'Actual Data'!O$58</f>
        <v>897</v>
      </c>
      <c r="P383" s="98">
        <f>'Actual Data'!P$58</f>
        <v>846</v>
      </c>
      <c r="Q383" s="98">
        <f>'Actual Data'!Q$58</f>
        <v>793</v>
      </c>
      <c r="R383" s="98">
        <f>'Actual Data'!R$58</f>
        <v>739</v>
      </c>
      <c r="S383" s="77">
        <f t="shared" ref="S383:AL383" si="115">SUM(S380:S382)</f>
        <v>609.6065833599132</v>
      </c>
      <c r="T383" s="77">
        <f t="shared" si="115"/>
        <v>1654.5144074033212</v>
      </c>
      <c r="U383" s="77">
        <f t="shared" si="115"/>
        <v>3593.2720966077686</v>
      </c>
      <c r="V383" s="77">
        <f t="shared" si="115"/>
        <v>3325.7308953325996</v>
      </c>
      <c r="W383" s="77">
        <f t="shared" si="115"/>
        <v>3051.7384389962103</v>
      </c>
      <c r="X383" s="77">
        <f t="shared" si="115"/>
        <v>2771.1386662714249</v>
      </c>
      <c r="Y383" s="77">
        <f t="shared" si="115"/>
        <v>2483.7717291389736</v>
      </c>
      <c r="Z383" s="77">
        <f t="shared" si="115"/>
        <v>2189.4739007466942</v>
      </c>
      <c r="AA383" s="77">
        <f t="shared" si="115"/>
        <v>1888.0774810207984</v>
      </c>
      <c r="AB383" s="77">
        <f t="shared" si="115"/>
        <v>1579.4106999742216</v>
      </c>
      <c r="AC383" s="77">
        <f t="shared" si="115"/>
        <v>1311.4079652065971</v>
      </c>
      <c r="AD383" s="77">
        <f t="shared" si="115"/>
        <v>1036.9814794476363</v>
      </c>
      <c r="AE383" s="77">
        <f t="shared" si="115"/>
        <v>755.97672790486877</v>
      </c>
      <c r="AF383" s="77">
        <f t="shared" si="115"/>
        <v>468.23546665362312</v>
      </c>
      <c r="AG383" s="77">
        <f t="shared" si="115"/>
        <v>173.59563235094924</v>
      </c>
      <c r="AH383" s="77">
        <f t="shared" si="115"/>
        <v>0.24323887448701953</v>
      </c>
      <c r="AI383" s="77">
        <f t="shared" si="115"/>
        <v>0.24323887448701953</v>
      </c>
      <c r="AJ383" s="77">
        <f t="shared" si="115"/>
        <v>0.24323887448701953</v>
      </c>
      <c r="AK383" s="77">
        <f t="shared" si="115"/>
        <v>0.24323887448701953</v>
      </c>
      <c r="AL383" s="77">
        <f t="shared" si="115"/>
        <v>0.24323887448701953</v>
      </c>
    </row>
    <row r="385" spans="2:38" ht="19.5" x14ac:dyDescent="0.35">
      <c r="B385" s="51" t="s">
        <v>440</v>
      </c>
    </row>
    <row r="386" spans="2:38" x14ac:dyDescent="0.35">
      <c r="D386" s="17" t="s">
        <v>441</v>
      </c>
      <c r="K386" s="59" t="str">
        <f t="shared" ref="K386:K392" si="116">CurrencyUnit.In</f>
        <v>MMJPY</v>
      </c>
      <c r="L386" s="60"/>
      <c r="O386" s="85">
        <f t="shared" ref="O386:AL386" si="117">O309</f>
        <v>562.45383597515104</v>
      </c>
      <c r="P386" s="85">
        <f t="shared" si="117"/>
        <v>528.40483532367398</v>
      </c>
      <c r="Q386" s="85">
        <f t="shared" si="117"/>
        <v>493.50460965590997</v>
      </c>
      <c r="R386" s="85">
        <f t="shared" si="117"/>
        <v>457.73187834645188</v>
      </c>
      <c r="S386" s="85">
        <f t="shared" si="117"/>
        <v>421.06482875425735</v>
      </c>
      <c r="T386" s="85">
        <f t="shared" si="117"/>
        <v>383.48110292225795</v>
      </c>
      <c r="U386" s="85">
        <f t="shared" si="117"/>
        <v>344.95778394445858</v>
      </c>
      <c r="V386" s="85">
        <f t="shared" si="117"/>
        <v>305.47138199221422</v>
      </c>
      <c r="W386" s="85">
        <f t="shared" si="117"/>
        <v>264.99781999116374</v>
      </c>
      <c r="X386" s="85">
        <f t="shared" si="117"/>
        <v>223.512418940087</v>
      </c>
      <c r="Y386" s="85">
        <f t="shared" si="117"/>
        <v>180.98988286273334</v>
      </c>
      <c r="Z386" s="85">
        <f t="shared" si="117"/>
        <v>137.40428338344583</v>
      </c>
      <c r="AA386" s="85">
        <f t="shared" si="117"/>
        <v>92.729043917176128</v>
      </c>
      <c r="AB386" s="85">
        <f t="shared" si="117"/>
        <v>46.936923464249688</v>
      </c>
      <c r="AC386" s="85">
        <f t="shared" si="117"/>
        <v>9.2370555648813024E-14</v>
      </c>
      <c r="AD386" s="85">
        <f t="shared" si="117"/>
        <v>9.2370555648813024E-14</v>
      </c>
      <c r="AE386" s="85">
        <f t="shared" si="117"/>
        <v>9.2370555648813024E-14</v>
      </c>
      <c r="AF386" s="85">
        <f t="shared" si="117"/>
        <v>9.2370555648813024E-14</v>
      </c>
      <c r="AG386" s="85">
        <f t="shared" si="117"/>
        <v>9.2370555648813024E-14</v>
      </c>
      <c r="AH386" s="85">
        <f t="shared" si="117"/>
        <v>9.2370555648813024E-14</v>
      </c>
      <c r="AI386" s="85">
        <f t="shared" si="117"/>
        <v>9.2370555648813024E-14</v>
      </c>
      <c r="AJ386" s="85">
        <f t="shared" si="117"/>
        <v>9.2370555648813024E-14</v>
      </c>
      <c r="AK386" s="85">
        <f t="shared" si="117"/>
        <v>9.2370555648813024E-14</v>
      </c>
      <c r="AL386" s="85">
        <f t="shared" si="117"/>
        <v>9.2370555648813024E-14</v>
      </c>
    </row>
    <row r="387" spans="2:38" x14ac:dyDescent="0.35">
      <c r="D387" s="17" t="s">
        <v>442</v>
      </c>
      <c r="K387" s="59" t="str">
        <f t="shared" si="116"/>
        <v>MMJPY</v>
      </c>
      <c r="L387" s="60"/>
      <c r="O387" s="85">
        <f t="shared" ref="O387:AL387" si="118">O328</f>
        <v>384.34114850621023</v>
      </c>
      <c r="P387" s="85">
        <f t="shared" si="118"/>
        <v>368.29082572507571</v>
      </c>
      <c r="Q387" s="85">
        <f t="shared" si="118"/>
        <v>351.83924487441283</v>
      </c>
      <c r="R387" s="85">
        <f t="shared" si="118"/>
        <v>334.9763745024834</v>
      </c>
      <c r="S387" s="85">
        <f t="shared" si="118"/>
        <v>317.69193237125569</v>
      </c>
      <c r="T387" s="85">
        <f t="shared" si="118"/>
        <v>299.97537918674732</v>
      </c>
      <c r="U387" s="85">
        <f t="shared" si="118"/>
        <v>281.81591217262621</v>
      </c>
      <c r="V387" s="85">
        <f t="shared" si="118"/>
        <v>263.2024584831521</v>
      </c>
      <c r="W387" s="85">
        <f t="shared" si="118"/>
        <v>244.12366845144112</v>
      </c>
      <c r="X387" s="85">
        <f t="shared" si="118"/>
        <v>224.56790866893738</v>
      </c>
      <c r="Y387" s="85">
        <f t="shared" si="118"/>
        <v>204.52325489187103</v>
      </c>
      <c r="Z387" s="85">
        <f t="shared" si="118"/>
        <v>183.97748477037803</v>
      </c>
      <c r="AA387" s="85">
        <f t="shared" si="118"/>
        <v>162.91807039584768</v>
      </c>
      <c r="AB387" s="85">
        <f t="shared" si="118"/>
        <v>141.33217066195408</v>
      </c>
      <c r="AC387" s="85">
        <f t="shared" si="118"/>
        <v>119.20662343471315</v>
      </c>
      <c r="AD387" s="85">
        <f t="shared" si="118"/>
        <v>96.527937526791192</v>
      </c>
      <c r="AE387" s="85">
        <f t="shared" si="118"/>
        <v>73.282284471171181</v>
      </c>
      <c r="AF387" s="85">
        <f t="shared" si="118"/>
        <v>49.455490089160676</v>
      </c>
      <c r="AG387" s="85">
        <f t="shared" si="118"/>
        <v>25.033025847599909</v>
      </c>
      <c r="AH387" s="85">
        <f t="shared" si="118"/>
        <v>1.2079226507921703E-13</v>
      </c>
      <c r="AI387" s="85">
        <f t="shared" si="118"/>
        <v>1.2079226507921703E-13</v>
      </c>
      <c r="AJ387" s="85">
        <f t="shared" si="118"/>
        <v>1.2079226507921703E-13</v>
      </c>
      <c r="AK387" s="85">
        <f t="shared" si="118"/>
        <v>1.2079226507921703E-13</v>
      </c>
      <c r="AL387" s="85">
        <f t="shared" si="118"/>
        <v>1.2079226507921703E-13</v>
      </c>
    </row>
    <row r="388" spans="2:38" x14ac:dyDescent="0.35">
      <c r="D388" s="17" t="s">
        <v>443</v>
      </c>
      <c r="K388" s="59" t="str">
        <f t="shared" si="116"/>
        <v>MMJPY</v>
      </c>
      <c r="L388" s="60"/>
      <c r="O388" s="85">
        <f t="shared" ref="O388:AL388" si="119">O347</f>
        <v>0</v>
      </c>
      <c r="P388" s="85">
        <f t="shared" si="119"/>
        <v>0</v>
      </c>
      <c r="Q388" s="85">
        <f t="shared" si="119"/>
        <v>0</v>
      </c>
      <c r="R388" s="85">
        <f t="shared" si="119"/>
        <v>0</v>
      </c>
      <c r="S388" s="85">
        <f t="shared" si="119"/>
        <v>0</v>
      </c>
      <c r="T388" s="85">
        <f t="shared" si="119"/>
        <v>1225.906862376421</v>
      </c>
      <c r="U388" s="85">
        <f t="shared" si="119"/>
        <v>1150.1836757251233</v>
      </c>
      <c r="V388" s="85">
        <f t="shared" si="119"/>
        <v>1072.794578967497</v>
      </c>
      <c r="W388" s="85">
        <f t="shared" si="119"/>
        <v>993.70292208120304</v>
      </c>
      <c r="X388" s="85">
        <f t="shared" si="119"/>
        <v>912.87124874341055</v>
      </c>
      <c r="Y388" s="85">
        <f t="shared" si="119"/>
        <v>830.26127859218661</v>
      </c>
      <c r="Z388" s="85">
        <f t="shared" si="119"/>
        <v>745.83388909763573</v>
      </c>
      <c r="AA388" s="85">
        <f t="shared" si="119"/>
        <v>659.54909703420469</v>
      </c>
      <c r="AB388" s="85">
        <f t="shared" si="119"/>
        <v>571.36603954537827</v>
      </c>
      <c r="AC388" s="85">
        <f t="shared" si="119"/>
        <v>481.24295479179762</v>
      </c>
      <c r="AD388" s="85">
        <f t="shared" si="119"/>
        <v>389.13716217363822</v>
      </c>
      <c r="AE388" s="85">
        <f t="shared" si="119"/>
        <v>295.00504211787927</v>
      </c>
      <c r="AF388" s="85">
        <f t="shared" si="119"/>
        <v>198.80201542089364</v>
      </c>
      <c r="AG388" s="85">
        <f t="shared" si="119"/>
        <v>100.48252213657432</v>
      </c>
      <c r="AH388" s="85">
        <f t="shared" si="119"/>
        <v>0</v>
      </c>
      <c r="AI388" s="85">
        <f t="shared" si="119"/>
        <v>0</v>
      </c>
      <c r="AJ388" s="85">
        <f t="shared" si="119"/>
        <v>0</v>
      </c>
      <c r="AK388" s="85">
        <f t="shared" si="119"/>
        <v>0</v>
      </c>
      <c r="AL388" s="85">
        <f t="shared" si="119"/>
        <v>0</v>
      </c>
    </row>
    <row r="389" spans="2:38" x14ac:dyDescent="0.35">
      <c r="D389" s="17" t="s">
        <v>444</v>
      </c>
      <c r="K389" s="59" t="str">
        <f t="shared" si="116"/>
        <v>MMJPY</v>
      </c>
      <c r="L389" s="60"/>
      <c r="O389" s="85">
        <f t="shared" ref="O389:AL389" si="120">O366</f>
        <v>0</v>
      </c>
      <c r="P389" s="85">
        <f t="shared" si="120"/>
        <v>0</v>
      </c>
      <c r="Q389" s="85">
        <f t="shared" si="120"/>
        <v>0</v>
      </c>
      <c r="R389" s="85">
        <f t="shared" si="120"/>
        <v>0</v>
      </c>
      <c r="S389" s="85">
        <f t="shared" si="120"/>
        <v>0</v>
      </c>
      <c r="T389" s="85">
        <f t="shared" si="120"/>
        <v>0</v>
      </c>
      <c r="U389" s="85">
        <f t="shared" si="120"/>
        <v>2077.3137966866261</v>
      </c>
      <c r="V389" s="85">
        <f t="shared" si="120"/>
        <v>1951.560438290418</v>
      </c>
      <c r="W389" s="85">
        <f t="shared" si="120"/>
        <v>1822.6632459343048</v>
      </c>
      <c r="X389" s="85">
        <f t="shared" si="120"/>
        <v>1690.5436237692886</v>
      </c>
      <c r="Y389" s="85">
        <f t="shared" si="120"/>
        <v>1555.121011050147</v>
      </c>
      <c r="Z389" s="85">
        <f t="shared" si="120"/>
        <v>1416.3128330130269</v>
      </c>
      <c r="AA389" s="85">
        <f t="shared" si="120"/>
        <v>1274.0344505249789</v>
      </c>
      <c r="AB389" s="85">
        <f t="shared" si="120"/>
        <v>1128.1991084747297</v>
      </c>
      <c r="AC389" s="85">
        <f t="shared" si="120"/>
        <v>978.71788287322408</v>
      </c>
      <c r="AD389" s="85">
        <f t="shared" si="120"/>
        <v>825.49962663168094</v>
      </c>
      <c r="AE389" s="85">
        <f t="shared" si="120"/>
        <v>668.4509139840992</v>
      </c>
      <c r="AF389" s="85">
        <f t="shared" si="120"/>
        <v>507.47598352032787</v>
      </c>
      <c r="AG389" s="85">
        <f t="shared" si="120"/>
        <v>342.47667979496225</v>
      </c>
      <c r="AH389" s="85">
        <f t="shared" si="120"/>
        <v>173.35239347646251</v>
      </c>
      <c r="AI389" s="85">
        <f t="shared" si="120"/>
        <v>2.8421709430404007E-13</v>
      </c>
      <c r="AJ389" s="85">
        <f t="shared" si="120"/>
        <v>2.8421709430404007E-13</v>
      </c>
      <c r="AK389" s="85">
        <f t="shared" si="120"/>
        <v>2.8421709430404007E-13</v>
      </c>
      <c r="AL389" s="85">
        <f t="shared" si="120"/>
        <v>2.8421709430404007E-13</v>
      </c>
    </row>
    <row r="390" spans="2:38" x14ac:dyDescent="0.35">
      <c r="D390" s="8" t="s">
        <v>219</v>
      </c>
      <c r="E390" s="9"/>
      <c r="F390" s="9"/>
      <c r="G390" s="9"/>
      <c r="H390" s="9"/>
      <c r="I390" s="9"/>
      <c r="J390" s="9"/>
      <c r="K390" s="61" t="str">
        <f t="shared" si="116"/>
        <v>MMJPY</v>
      </c>
      <c r="L390" s="62"/>
      <c r="M390" s="9"/>
      <c r="N390" s="9"/>
      <c r="O390" s="13">
        <f t="shared" ref="O390:AL390" si="121">SUM(O386:O389)</f>
        <v>946.79498448136133</v>
      </c>
      <c r="P390" s="13">
        <f t="shared" si="121"/>
        <v>896.69566104874968</v>
      </c>
      <c r="Q390" s="13">
        <f t="shared" si="121"/>
        <v>845.3438545303228</v>
      </c>
      <c r="R390" s="13">
        <f t="shared" si="121"/>
        <v>792.70825284893522</v>
      </c>
      <c r="S390" s="13">
        <f t="shared" si="121"/>
        <v>738.75676112551309</v>
      </c>
      <c r="T390" s="13">
        <f t="shared" si="121"/>
        <v>1909.3633444854263</v>
      </c>
      <c r="U390" s="13">
        <f t="shared" si="121"/>
        <v>3854.2711685288341</v>
      </c>
      <c r="V390" s="13">
        <f t="shared" si="121"/>
        <v>3593.0288577332813</v>
      </c>
      <c r="W390" s="13">
        <f t="shared" si="121"/>
        <v>3325.4876564581127</v>
      </c>
      <c r="X390" s="13">
        <f t="shared" si="121"/>
        <v>3051.4952001217234</v>
      </c>
      <c r="Y390" s="13">
        <f t="shared" si="121"/>
        <v>2770.895427396938</v>
      </c>
      <c r="Z390" s="13">
        <f t="shared" si="121"/>
        <v>2483.5284902644862</v>
      </c>
      <c r="AA390" s="13">
        <f t="shared" si="121"/>
        <v>2189.2306618722073</v>
      </c>
      <c r="AB390" s="13">
        <f t="shared" si="121"/>
        <v>1887.8342421463117</v>
      </c>
      <c r="AC390" s="13">
        <f t="shared" si="121"/>
        <v>1579.167461099735</v>
      </c>
      <c r="AD390" s="13">
        <f t="shared" si="121"/>
        <v>1311.1647263321104</v>
      </c>
      <c r="AE390" s="13">
        <f t="shared" si="121"/>
        <v>1036.7382405731496</v>
      </c>
      <c r="AF390" s="13">
        <f t="shared" si="121"/>
        <v>755.73348903038232</v>
      </c>
      <c r="AG390" s="13">
        <f t="shared" si="121"/>
        <v>467.99222777913656</v>
      </c>
      <c r="AH390" s="13">
        <f t="shared" si="121"/>
        <v>173.35239347646274</v>
      </c>
      <c r="AI390" s="13">
        <f t="shared" si="121"/>
        <v>4.9737991503207013E-13</v>
      </c>
      <c r="AJ390" s="13">
        <f t="shared" si="121"/>
        <v>4.9737991503207013E-13</v>
      </c>
      <c r="AK390" s="13">
        <f t="shared" si="121"/>
        <v>4.9737991503207013E-13</v>
      </c>
      <c r="AL390" s="13">
        <f t="shared" si="121"/>
        <v>4.9737991503207013E-13</v>
      </c>
    </row>
    <row r="391" spans="2:38" x14ac:dyDescent="0.35">
      <c r="D391" s="17" t="s">
        <v>445</v>
      </c>
      <c r="K391" s="59" t="str">
        <f t="shared" si="116"/>
        <v>MMJPY</v>
      </c>
      <c r="L391" s="60"/>
      <c r="O391" s="85">
        <f t="shared" ref="O391:AL391" si="122">0-O377</f>
        <v>-50</v>
      </c>
      <c r="P391" s="85">
        <f t="shared" si="122"/>
        <v>-51</v>
      </c>
      <c r="Q391" s="85">
        <f t="shared" si="122"/>
        <v>-53</v>
      </c>
      <c r="R391" s="85">
        <f t="shared" si="122"/>
        <v>-54</v>
      </c>
      <c r="S391" s="85">
        <f t="shared" si="122"/>
        <v>-129.39341664008677</v>
      </c>
      <c r="T391" s="85">
        <f t="shared" si="122"/>
        <v>-255.09217595659197</v>
      </c>
      <c r="U391" s="85">
        <f t="shared" si="122"/>
        <v>-261.2423107955529</v>
      </c>
      <c r="V391" s="85">
        <f t="shared" si="122"/>
        <v>-267.54120127516887</v>
      </c>
      <c r="W391" s="85">
        <f t="shared" si="122"/>
        <v>-273.99245633638918</v>
      </c>
      <c r="X391" s="85">
        <f t="shared" si="122"/>
        <v>-280.59977272478557</v>
      </c>
      <c r="Y391" s="85">
        <f t="shared" si="122"/>
        <v>-287.36693713245143</v>
      </c>
      <c r="Z391" s="85">
        <f t="shared" si="122"/>
        <v>-294.29782839227914</v>
      </c>
      <c r="AA391" s="85">
        <f t="shared" si="122"/>
        <v>-301.39641972589584</v>
      </c>
      <c r="AB391" s="85">
        <f t="shared" si="122"/>
        <v>-308.66678104657672</v>
      </c>
      <c r="AC391" s="85">
        <f t="shared" si="122"/>
        <v>-268.00273476762459</v>
      </c>
      <c r="AD391" s="85">
        <f t="shared" si="122"/>
        <v>-274.42648575896072</v>
      </c>
      <c r="AE391" s="85">
        <f t="shared" si="122"/>
        <v>-281.00475154276745</v>
      </c>
      <c r="AF391" s="85">
        <f t="shared" si="122"/>
        <v>-287.74126125124565</v>
      </c>
      <c r="AG391" s="85">
        <f t="shared" si="122"/>
        <v>-294.63983430267388</v>
      </c>
      <c r="AH391" s="85">
        <f t="shared" si="122"/>
        <v>-173.35239347646223</v>
      </c>
      <c r="AI391" s="85">
        <f t="shared" si="122"/>
        <v>0</v>
      </c>
      <c r="AJ391" s="85">
        <f t="shared" si="122"/>
        <v>0</v>
      </c>
      <c r="AK391" s="85">
        <f t="shared" si="122"/>
        <v>0</v>
      </c>
      <c r="AL391" s="85">
        <f t="shared" si="122"/>
        <v>0</v>
      </c>
    </row>
    <row r="392" spans="2:38" x14ac:dyDescent="0.35">
      <c r="D392" s="8" t="s">
        <v>446</v>
      </c>
      <c r="E392" s="9"/>
      <c r="F392" s="9"/>
      <c r="G392" s="9"/>
      <c r="H392" s="9"/>
      <c r="I392" s="9"/>
      <c r="J392" s="9"/>
      <c r="K392" s="61" t="str">
        <f t="shared" si="116"/>
        <v>MMJPY</v>
      </c>
      <c r="L392" s="62"/>
      <c r="M392" s="9"/>
      <c r="N392" s="9"/>
      <c r="O392" s="98">
        <f>'Actual Data'!O$58</f>
        <v>897</v>
      </c>
      <c r="P392" s="98">
        <f>'Actual Data'!P$58</f>
        <v>846</v>
      </c>
      <c r="Q392" s="98">
        <f>'Actual Data'!Q$58</f>
        <v>793</v>
      </c>
      <c r="R392" s="98">
        <f>'Actual Data'!R$58</f>
        <v>739</v>
      </c>
      <c r="S392" s="13">
        <f t="shared" ref="S392:AL392" si="123">SUM(S390:S391)</f>
        <v>609.3633444854263</v>
      </c>
      <c r="T392" s="13">
        <f t="shared" si="123"/>
        <v>1654.2711685288343</v>
      </c>
      <c r="U392" s="13">
        <f t="shared" si="123"/>
        <v>3593.0288577332813</v>
      </c>
      <c r="V392" s="13">
        <f t="shared" si="123"/>
        <v>3325.4876564581123</v>
      </c>
      <c r="W392" s="13">
        <f t="shared" si="123"/>
        <v>3051.4952001217234</v>
      </c>
      <c r="X392" s="13">
        <f t="shared" si="123"/>
        <v>2770.895427396938</v>
      </c>
      <c r="Y392" s="13">
        <f t="shared" si="123"/>
        <v>2483.5284902644867</v>
      </c>
      <c r="Z392" s="13">
        <f t="shared" si="123"/>
        <v>2189.2306618722068</v>
      </c>
      <c r="AA392" s="13">
        <f t="shared" si="123"/>
        <v>1887.8342421463115</v>
      </c>
      <c r="AB392" s="13">
        <f t="shared" si="123"/>
        <v>1579.167461099735</v>
      </c>
      <c r="AC392" s="13">
        <f t="shared" si="123"/>
        <v>1311.1647263321104</v>
      </c>
      <c r="AD392" s="13">
        <f t="shared" si="123"/>
        <v>1036.7382405731496</v>
      </c>
      <c r="AE392" s="13">
        <f t="shared" si="123"/>
        <v>755.73348903038209</v>
      </c>
      <c r="AF392" s="13">
        <f t="shared" si="123"/>
        <v>467.99222777913667</v>
      </c>
      <c r="AG392" s="13">
        <f t="shared" si="123"/>
        <v>173.35239347646268</v>
      </c>
      <c r="AH392" s="13">
        <f t="shared" si="123"/>
        <v>5.1159076974727213E-13</v>
      </c>
      <c r="AI392" s="13">
        <f t="shared" si="123"/>
        <v>4.9737991503207013E-13</v>
      </c>
      <c r="AJ392" s="13">
        <f t="shared" si="123"/>
        <v>4.9737991503207013E-13</v>
      </c>
      <c r="AK392" s="13">
        <f t="shared" si="123"/>
        <v>4.9737991503207013E-13</v>
      </c>
      <c r="AL392" s="13">
        <f t="shared" si="123"/>
        <v>4.9737991503207013E-13</v>
      </c>
    </row>
    <row r="394" spans="2:38" ht="19.5" x14ac:dyDescent="0.35">
      <c r="B394" s="51" t="s">
        <v>448</v>
      </c>
    </row>
    <row r="395" spans="2:38" x14ac:dyDescent="0.35">
      <c r="D395" s="17" t="s">
        <v>449</v>
      </c>
      <c r="K395" s="59" t="str">
        <f>CurrencyUnit.In</f>
        <v>MMJPY</v>
      </c>
      <c r="L395" s="60"/>
      <c r="O395" s="116">
        <f>'Actual Data'!O$59</f>
        <v>89</v>
      </c>
      <c r="P395" s="116">
        <f>'Actual Data'!P$59</f>
        <v>99</v>
      </c>
      <c r="Q395" s="116">
        <f>'Actual Data'!Q$59</f>
        <v>105</v>
      </c>
      <c r="R395" s="116">
        <f>'Actual Data'!R$59</f>
        <v>116</v>
      </c>
      <c r="S395" s="73"/>
      <c r="T395" s="73"/>
      <c r="U395" s="73"/>
      <c r="V395" s="73"/>
      <c r="W395" s="73"/>
      <c r="X395" s="73"/>
      <c r="Y395" s="73"/>
      <c r="Z395" s="73"/>
      <c r="AA395" s="73"/>
      <c r="AB395" s="73"/>
      <c r="AC395" s="73"/>
      <c r="AD395" s="73"/>
      <c r="AE395" s="73"/>
      <c r="AF395" s="73"/>
      <c r="AG395" s="73"/>
      <c r="AH395" s="73"/>
      <c r="AI395" s="73"/>
      <c r="AJ395" s="73"/>
      <c r="AK395" s="73"/>
      <c r="AL395" s="73"/>
    </row>
    <row r="396" spans="2:38" x14ac:dyDescent="0.35">
      <c r="D396" s="8" t="s">
        <v>350</v>
      </c>
      <c r="E396" s="9"/>
      <c r="F396" s="9"/>
      <c r="G396" s="9"/>
      <c r="H396" s="9"/>
      <c r="I396" s="9"/>
      <c r="J396" s="9"/>
      <c r="K396" s="61" t="str">
        <f>CurrencyUnit.In</f>
        <v>MMJPY</v>
      </c>
      <c r="L396" s="62"/>
      <c r="M396" s="9"/>
      <c r="N396" s="9"/>
      <c r="O396" s="115">
        <f>O395</f>
        <v>89</v>
      </c>
      <c r="P396" s="115">
        <f>P395</f>
        <v>99</v>
      </c>
      <c r="Q396" s="115">
        <f>Q395</f>
        <v>105</v>
      </c>
      <c r="R396" s="115">
        <f>R395</f>
        <v>116</v>
      </c>
      <c r="S396" s="77">
        <f t="shared" ref="S396:AL396" si="124">$R395</f>
        <v>116</v>
      </c>
      <c r="T396" s="77">
        <f t="shared" si="124"/>
        <v>116</v>
      </c>
      <c r="U396" s="77">
        <f t="shared" si="124"/>
        <v>116</v>
      </c>
      <c r="V396" s="77">
        <f t="shared" si="124"/>
        <v>116</v>
      </c>
      <c r="W396" s="77">
        <f t="shared" si="124"/>
        <v>116</v>
      </c>
      <c r="X396" s="77">
        <f t="shared" si="124"/>
        <v>116</v>
      </c>
      <c r="Y396" s="77">
        <f t="shared" si="124"/>
        <v>116</v>
      </c>
      <c r="Z396" s="77">
        <f t="shared" si="124"/>
        <v>116</v>
      </c>
      <c r="AA396" s="77">
        <f t="shared" si="124"/>
        <v>116</v>
      </c>
      <c r="AB396" s="77">
        <f t="shared" si="124"/>
        <v>116</v>
      </c>
      <c r="AC396" s="77">
        <f t="shared" si="124"/>
        <v>116</v>
      </c>
      <c r="AD396" s="77">
        <f t="shared" si="124"/>
        <v>116</v>
      </c>
      <c r="AE396" s="77">
        <f t="shared" si="124"/>
        <v>116</v>
      </c>
      <c r="AF396" s="77">
        <f t="shared" si="124"/>
        <v>116</v>
      </c>
      <c r="AG396" s="77">
        <f t="shared" si="124"/>
        <v>116</v>
      </c>
      <c r="AH396" s="77">
        <f t="shared" si="124"/>
        <v>116</v>
      </c>
      <c r="AI396" s="77">
        <f t="shared" si="124"/>
        <v>116</v>
      </c>
      <c r="AJ396" s="77">
        <f t="shared" si="124"/>
        <v>116</v>
      </c>
      <c r="AK396" s="77">
        <f t="shared" si="124"/>
        <v>116</v>
      </c>
      <c r="AL396" s="77">
        <f t="shared" si="124"/>
        <v>116</v>
      </c>
    </row>
    <row r="398" spans="2:38" ht="19.5" x14ac:dyDescent="0.35">
      <c r="B398" s="51" t="s">
        <v>450</v>
      </c>
    </row>
    <row r="399" spans="2:38" x14ac:dyDescent="0.35">
      <c r="D399" s="17" t="s">
        <v>451</v>
      </c>
      <c r="K399" s="59" t="str">
        <f>CurrencyUnit.In</f>
        <v>MMJPY</v>
      </c>
      <c r="L399" s="60"/>
      <c r="O399" s="116">
        <f>'Actual Data'!O$60</f>
        <v>50</v>
      </c>
      <c r="P399" s="116">
        <f>'Actual Data'!P$60</f>
        <v>50</v>
      </c>
      <c r="Q399" s="116">
        <f>'Actual Data'!Q$60</f>
        <v>50</v>
      </c>
      <c r="R399" s="116">
        <f>'Actual Data'!R$60</f>
        <v>50</v>
      </c>
      <c r="S399" s="73"/>
      <c r="T399" s="73"/>
      <c r="U399" s="73"/>
      <c r="V399" s="73"/>
      <c r="W399" s="73"/>
      <c r="X399" s="73"/>
      <c r="Y399" s="73"/>
      <c r="Z399" s="73"/>
      <c r="AA399" s="73"/>
      <c r="AB399" s="73"/>
      <c r="AC399" s="73"/>
      <c r="AD399" s="73"/>
      <c r="AE399" s="73"/>
      <c r="AF399" s="73"/>
      <c r="AG399" s="73"/>
      <c r="AH399" s="73"/>
      <c r="AI399" s="73"/>
      <c r="AJ399" s="73"/>
      <c r="AK399" s="73"/>
      <c r="AL399" s="73"/>
    </row>
    <row r="400" spans="2:38" x14ac:dyDescent="0.35">
      <c r="D400" s="8" t="s">
        <v>351</v>
      </c>
      <c r="E400" s="9"/>
      <c r="F400" s="9"/>
      <c r="G400" s="9"/>
      <c r="H400" s="9"/>
      <c r="I400" s="9"/>
      <c r="J400" s="9"/>
      <c r="K400" s="61" t="str">
        <f>CurrencyUnit.In</f>
        <v>MMJPY</v>
      </c>
      <c r="L400" s="62"/>
      <c r="M400" s="9"/>
      <c r="N400" s="9"/>
      <c r="O400" s="115">
        <f>O399</f>
        <v>50</v>
      </c>
      <c r="P400" s="115">
        <f>P399</f>
        <v>50</v>
      </c>
      <c r="Q400" s="115">
        <f>Q399</f>
        <v>50</v>
      </c>
      <c r="R400" s="115">
        <f>R399</f>
        <v>50</v>
      </c>
      <c r="S400" s="77">
        <f t="shared" ref="S400:AL400" si="125">$R399</f>
        <v>50</v>
      </c>
      <c r="T400" s="77">
        <f t="shared" si="125"/>
        <v>50</v>
      </c>
      <c r="U400" s="77">
        <f t="shared" si="125"/>
        <v>50</v>
      </c>
      <c r="V400" s="77">
        <f t="shared" si="125"/>
        <v>50</v>
      </c>
      <c r="W400" s="77">
        <f t="shared" si="125"/>
        <v>50</v>
      </c>
      <c r="X400" s="77">
        <f t="shared" si="125"/>
        <v>50</v>
      </c>
      <c r="Y400" s="77">
        <f t="shared" si="125"/>
        <v>50</v>
      </c>
      <c r="Z400" s="77">
        <f t="shared" si="125"/>
        <v>50</v>
      </c>
      <c r="AA400" s="77">
        <f t="shared" si="125"/>
        <v>50</v>
      </c>
      <c r="AB400" s="77">
        <f t="shared" si="125"/>
        <v>50</v>
      </c>
      <c r="AC400" s="77">
        <f t="shared" si="125"/>
        <v>50</v>
      </c>
      <c r="AD400" s="77">
        <f t="shared" si="125"/>
        <v>50</v>
      </c>
      <c r="AE400" s="77">
        <f t="shared" si="125"/>
        <v>50</v>
      </c>
      <c r="AF400" s="77">
        <f t="shared" si="125"/>
        <v>50</v>
      </c>
      <c r="AG400" s="77">
        <f t="shared" si="125"/>
        <v>50</v>
      </c>
      <c r="AH400" s="77">
        <f t="shared" si="125"/>
        <v>50</v>
      </c>
      <c r="AI400" s="77">
        <f t="shared" si="125"/>
        <v>50</v>
      </c>
      <c r="AJ400" s="77">
        <f t="shared" si="125"/>
        <v>50</v>
      </c>
      <c r="AK400" s="77">
        <f t="shared" si="125"/>
        <v>50</v>
      </c>
      <c r="AL400" s="77">
        <f t="shared" si="125"/>
        <v>50</v>
      </c>
    </row>
    <row r="402" spans="2:38" ht="19.5" x14ac:dyDescent="0.35">
      <c r="B402" s="51" t="s">
        <v>452</v>
      </c>
    </row>
    <row r="403" spans="2:38" x14ac:dyDescent="0.35">
      <c r="D403" s="17" t="s">
        <v>455</v>
      </c>
      <c r="K403" s="59" t="str">
        <f>CurrencyUnit.In</f>
        <v>MMJPY</v>
      </c>
      <c r="L403" s="60"/>
      <c r="O403" s="116">
        <f>'Actual Data'!O$64</f>
        <v>100</v>
      </c>
      <c r="P403" s="116">
        <f>'Actual Data'!P$64</f>
        <v>100</v>
      </c>
      <c r="Q403" s="116">
        <f>'Actual Data'!Q$64</f>
        <v>100</v>
      </c>
      <c r="R403" s="116">
        <f>'Actual Data'!R$64</f>
        <v>100</v>
      </c>
      <c r="S403" s="73"/>
      <c r="T403" s="73"/>
      <c r="U403" s="73"/>
      <c r="V403" s="73"/>
      <c r="W403" s="73"/>
      <c r="X403" s="73"/>
      <c r="Y403" s="73"/>
      <c r="Z403" s="73"/>
      <c r="AA403" s="73"/>
      <c r="AB403" s="73"/>
      <c r="AC403" s="73"/>
      <c r="AD403" s="73"/>
      <c r="AE403" s="73"/>
      <c r="AF403" s="73"/>
      <c r="AG403" s="73"/>
      <c r="AH403" s="73"/>
      <c r="AI403" s="73"/>
      <c r="AJ403" s="73"/>
      <c r="AK403" s="73"/>
      <c r="AL403" s="73"/>
    </row>
    <row r="404" spans="2:38" x14ac:dyDescent="0.35">
      <c r="D404" s="8" t="s">
        <v>452</v>
      </c>
      <c r="E404" s="9"/>
      <c r="F404" s="9"/>
      <c r="G404" s="9"/>
      <c r="H404" s="9"/>
      <c r="I404" s="9"/>
      <c r="J404" s="9"/>
      <c r="K404" s="61" t="str">
        <f>CurrencyUnit.In</f>
        <v>MMJPY</v>
      </c>
      <c r="L404" s="62"/>
      <c r="M404" s="9"/>
      <c r="N404" s="9"/>
      <c r="O404" s="115">
        <f>O403</f>
        <v>100</v>
      </c>
      <c r="P404" s="115">
        <f>P403</f>
        <v>100</v>
      </c>
      <c r="Q404" s="115">
        <f>Q403</f>
        <v>100</v>
      </c>
      <c r="R404" s="115">
        <f>R403</f>
        <v>100</v>
      </c>
      <c r="S404" s="77">
        <f t="shared" ref="S404:AL404" si="126">$R403</f>
        <v>100</v>
      </c>
      <c r="T404" s="77">
        <f t="shared" si="126"/>
        <v>100</v>
      </c>
      <c r="U404" s="77">
        <f t="shared" si="126"/>
        <v>100</v>
      </c>
      <c r="V404" s="77">
        <f t="shared" si="126"/>
        <v>100</v>
      </c>
      <c r="W404" s="77">
        <f t="shared" si="126"/>
        <v>100</v>
      </c>
      <c r="X404" s="77">
        <f t="shared" si="126"/>
        <v>100</v>
      </c>
      <c r="Y404" s="77">
        <f t="shared" si="126"/>
        <v>100</v>
      </c>
      <c r="Z404" s="77">
        <f t="shared" si="126"/>
        <v>100</v>
      </c>
      <c r="AA404" s="77">
        <f t="shared" si="126"/>
        <v>100</v>
      </c>
      <c r="AB404" s="77">
        <f t="shared" si="126"/>
        <v>100</v>
      </c>
      <c r="AC404" s="77">
        <f t="shared" si="126"/>
        <v>100</v>
      </c>
      <c r="AD404" s="77">
        <f t="shared" si="126"/>
        <v>100</v>
      </c>
      <c r="AE404" s="77">
        <f t="shared" si="126"/>
        <v>100</v>
      </c>
      <c r="AF404" s="77">
        <f t="shared" si="126"/>
        <v>100</v>
      </c>
      <c r="AG404" s="77">
        <f t="shared" si="126"/>
        <v>100</v>
      </c>
      <c r="AH404" s="77">
        <f t="shared" si="126"/>
        <v>100</v>
      </c>
      <c r="AI404" s="77">
        <f t="shared" si="126"/>
        <v>100</v>
      </c>
      <c r="AJ404" s="77">
        <f t="shared" si="126"/>
        <v>100</v>
      </c>
      <c r="AK404" s="77">
        <f t="shared" si="126"/>
        <v>100</v>
      </c>
      <c r="AL404" s="77">
        <f t="shared" si="126"/>
        <v>100</v>
      </c>
    </row>
    <row r="406" spans="2:38" ht="19.5" x14ac:dyDescent="0.35">
      <c r="B406" s="51" t="s">
        <v>453</v>
      </c>
    </row>
    <row r="407" spans="2:38" x14ac:dyDescent="0.35">
      <c r="D407" s="17" t="s">
        <v>456</v>
      </c>
      <c r="K407" s="59" t="str">
        <f>CurrencyUnit.In</f>
        <v>MMJPY</v>
      </c>
      <c r="L407" s="60"/>
      <c r="O407" s="116">
        <f>'Actual Data'!O$65</f>
        <v>100</v>
      </c>
      <c r="P407" s="116">
        <f>'Actual Data'!P$65</f>
        <v>100</v>
      </c>
      <c r="Q407" s="116">
        <f>'Actual Data'!Q$65</f>
        <v>100</v>
      </c>
      <c r="R407" s="116">
        <f>'Actual Data'!R$65</f>
        <v>100</v>
      </c>
      <c r="S407" s="73"/>
      <c r="T407" s="73"/>
      <c r="U407" s="73"/>
      <c r="V407" s="73"/>
      <c r="W407" s="73"/>
      <c r="X407" s="73"/>
      <c r="Y407" s="73"/>
      <c r="Z407" s="73"/>
      <c r="AA407" s="73"/>
      <c r="AB407" s="73"/>
      <c r="AC407" s="73"/>
      <c r="AD407" s="73"/>
      <c r="AE407" s="73"/>
      <c r="AF407" s="73"/>
      <c r="AG407" s="73"/>
      <c r="AH407" s="73"/>
      <c r="AI407" s="73"/>
      <c r="AJ407" s="73"/>
      <c r="AK407" s="73"/>
      <c r="AL407" s="73"/>
    </row>
    <row r="408" spans="2:38" x14ac:dyDescent="0.35">
      <c r="D408" s="8" t="s">
        <v>453</v>
      </c>
      <c r="E408" s="9"/>
      <c r="F408" s="9"/>
      <c r="G408" s="9"/>
      <c r="H408" s="9"/>
      <c r="I408" s="9"/>
      <c r="J408" s="9"/>
      <c r="K408" s="61" t="str">
        <f>CurrencyUnit.In</f>
        <v>MMJPY</v>
      </c>
      <c r="L408" s="62"/>
      <c r="M408" s="9"/>
      <c r="N408" s="9"/>
      <c r="O408" s="115">
        <f>O407</f>
        <v>100</v>
      </c>
      <c r="P408" s="115">
        <f>P407</f>
        <v>100</v>
      </c>
      <c r="Q408" s="115">
        <f>Q407</f>
        <v>100</v>
      </c>
      <c r="R408" s="115">
        <f>R407</f>
        <v>100</v>
      </c>
      <c r="S408" s="77">
        <f t="shared" ref="S408:AL408" si="127">$R407</f>
        <v>100</v>
      </c>
      <c r="T408" s="77">
        <f t="shared" si="127"/>
        <v>100</v>
      </c>
      <c r="U408" s="77">
        <f t="shared" si="127"/>
        <v>100</v>
      </c>
      <c r="V408" s="77">
        <f t="shared" si="127"/>
        <v>100</v>
      </c>
      <c r="W408" s="77">
        <f t="shared" si="127"/>
        <v>100</v>
      </c>
      <c r="X408" s="77">
        <f t="shared" si="127"/>
        <v>100</v>
      </c>
      <c r="Y408" s="77">
        <f t="shared" si="127"/>
        <v>100</v>
      </c>
      <c r="Z408" s="77">
        <f t="shared" si="127"/>
        <v>100</v>
      </c>
      <c r="AA408" s="77">
        <f t="shared" si="127"/>
        <v>100</v>
      </c>
      <c r="AB408" s="77">
        <f t="shared" si="127"/>
        <v>100</v>
      </c>
      <c r="AC408" s="77">
        <f t="shared" si="127"/>
        <v>100</v>
      </c>
      <c r="AD408" s="77">
        <f t="shared" si="127"/>
        <v>100</v>
      </c>
      <c r="AE408" s="77">
        <f t="shared" si="127"/>
        <v>100</v>
      </c>
      <c r="AF408" s="77">
        <f t="shared" si="127"/>
        <v>100</v>
      </c>
      <c r="AG408" s="77">
        <f t="shared" si="127"/>
        <v>100</v>
      </c>
      <c r="AH408" s="77">
        <f t="shared" si="127"/>
        <v>100</v>
      </c>
      <c r="AI408" s="77">
        <f t="shared" si="127"/>
        <v>100</v>
      </c>
      <c r="AJ408" s="77">
        <f t="shared" si="127"/>
        <v>100</v>
      </c>
      <c r="AK408" s="77">
        <f t="shared" si="127"/>
        <v>100</v>
      </c>
      <c r="AL408" s="77">
        <f t="shared" si="127"/>
        <v>100</v>
      </c>
    </row>
    <row r="410" spans="2:38" ht="19.5" x14ac:dyDescent="0.35">
      <c r="B410" s="51" t="s">
        <v>454</v>
      </c>
    </row>
    <row r="411" spans="2:38" x14ac:dyDescent="0.35">
      <c r="D411" s="17" t="s">
        <v>457</v>
      </c>
      <c r="K411" s="59" t="str">
        <f>CurrencyUnit.In</f>
        <v>MMJPY</v>
      </c>
      <c r="L411" s="60"/>
      <c r="O411" s="116">
        <f>'Actual Data'!O$66</f>
        <v>67</v>
      </c>
      <c r="P411" s="116">
        <f>'Actual Data'!P$66</f>
        <v>67</v>
      </c>
      <c r="Q411" s="116">
        <f>'Actual Data'!Q$66</f>
        <v>67</v>
      </c>
      <c r="R411" s="116">
        <f>'Actual Data'!R$66</f>
        <v>67</v>
      </c>
      <c r="S411" s="73"/>
      <c r="T411" s="73"/>
      <c r="U411" s="73"/>
      <c r="V411" s="73"/>
      <c r="W411" s="73"/>
      <c r="X411" s="73"/>
      <c r="Y411" s="73"/>
      <c r="Z411" s="73"/>
      <c r="AA411" s="73"/>
      <c r="AB411" s="73"/>
      <c r="AC411" s="73"/>
      <c r="AD411" s="73"/>
      <c r="AE411" s="73"/>
      <c r="AF411" s="73"/>
      <c r="AG411" s="73"/>
      <c r="AH411" s="73"/>
      <c r="AI411" s="73"/>
      <c r="AJ411" s="73"/>
      <c r="AK411" s="73"/>
      <c r="AL411" s="73"/>
    </row>
    <row r="412" spans="2:38" x14ac:dyDescent="0.35">
      <c r="D412" s="8" t="s">
        <v>454</v>
      </c>
      <c r="E412" s="9"/>
      <c r="F412" s="9"/>
      <c r="G412" s="9"/>
      <c r="H412" s="9"/>
      <c r="I412" s="9"/>
      <c r="J412" s="9"/>
      <c r="K412" s="61" t="str">
        <f>CurrencyUnit.In</f>
        <v>MMJPY</v>
      </c>
      <c r="L412" s="62"/>
      <c r="M412" s="9"/>
      <c r="N412" s="9"/>
      <c r="O412" s="115">
        <f>O411</f>
        <v>67</v>
      </c>
      <c r="P412" s="115">
        <f>P411</f>
        <v>67</v>
      </c>
      <c r="Q412" s="115">
        <f>Q411</f>
        <v>67</v>
      </c>
      <c r="R412" s="115">
        <f>R411</f>
        <v>67</v>
      </c>
      <c r="S412" s="77">
        <f t="shared" ref="S412:AL412" si="128">$R411</f>
        <v>67</v>
      </c>
      <c r="T412" s="77">
        <f t="shared" si="128"/>
        <v>67</v>
      </c>
      <c r="U412" s="77">
        <f t="shared" si="128"/>
        <v>67</v>
      </c>
      <c r="V412" s="77">
        <f t="shared" si="128"/>
        <v>67</v>
      </c>
      <c r="W412" s="77">
        <f t="shared" si="128"/>
        <v>67</v>
      </c>
      <c r="X412" s="77">
        <f t="shared" si="128"/>
        <v>67</v>
      </c>
      <c r="Y412" s="77">
        <f t="shared" si="128"/>
        <v>67</v>
      </c>
      <c r="Z412" s="77">
        <f t="shared" si="128"/>
        <v>67</v>
      </c>
      <c r="AA412" s="77">
        <f t="shared" si="128"/>
        <v>67</v>
      </c>
      <c r="AB412" s="77">
        <f t="shared" si="128"/>
        <v>67</v>
      </c>
      <c r="AC412" s="77">
        <f t="shared" si="128"/>
        <v>67</v>
      </c>
      <c r="AD412" s="77">
        <f t="shared" si="128"/>
        <v>67</v>
      </c>
      <c r="AE412" s="77">
        <f t="shared" si="128"/>
        <v>67</v>
      </c>
      <c r="AF412" s="77">
        <f t="shared" si="128"/>
        <v>67</v>
      </c>
      <c r="AG412" s="77">
        <f t="shared" si="128"/>
        <v>67</v>
      </c>
      <c r="AH412" s="77">
        <f t="shared" si="128"/>
        <v>67</v>
      </c>
      <c r="AI412" s="77">
        <f t="shared" si="128"/>
        <v>67</v>
      </c>
      <c r="AJ412" s="77">
        <f t="shared" si="128"/>
        <v>67</v>
      </c>
      <c r="AK412" s="77">
        <f t="shared" si="128"/>
        <v>67</v>
      </c>
      <c r="AL412" s="77">
        <f t="shared" si="128"/>
        <v>67</v>
      </c>
    </row>
    <row r="414" spans="2:38" ht="19.5" x14ac:dyDescent="0.35">
      <c r="B414" s="51" t="s">
        <v>458</v>
      </c>
    </row>
    <row r="415" spans="2:38" x14ac:dyDescent="0.35">
      <c r="C415" s="16" t="s">
        <v>460</v>
      </c>
    </row>
    <row r="416" spans="2:38" x14ac:dyDescent="0.35">
      <c r="D416" s="17" t="s">
        <v>461</v>
      </c>
      <c r="K416" s="59" t="str">
        <f>CurrencyUnit.In</f>
        <v>MMJPY</v>
      </c>
      <c r="L416" s="60">
        <f xml:space="preserve"> SUM(O416:AL416)</f>
        <v>6000</v>
      </c>
      <c r="O416" s="73"/>
      <c r="P416" s="73"/>
      <c r="Q416" s="73"/>
      <c r="R416" s="73"/>
      <c r="S416" s="80">
        <v>300</v>
      </c>
      <c r="T416" s="80">
        <v>300</v>
      </c>
      <c r="U416" s="80">
        <v>300</v>
      </c>
      <c r="V416" s="80">
        <v>300</v>
      </c>
      <c r="W416" s="80">
        <v>300</v>
      </c>
      <c r="X416" s="80">
        <v>300</v>
      </c>
      <c r="Y416" s="80">
        <v>300</v>
      </c>
      <c r="Z416" s="80">
        <v>300</v>
      </c>
      <c r="AA416" s="80">
        <v>300</v>
      </c>
      <c r="AB416" s="80">
        <v>300</v>
      </c>
      <c r="AC416" s="80">
        <v>300</v>
      </c>
      <c r="AD416" s="80">
        <v>300</v>
      </c>
      <c r="AE416" s="80">
        <v>300</v>
      </c>
      <c r="AF416" s="80">
        <v>300</v>
      </c>
      <c r="AG416" s="80">
        <v>300</v>
      </c>
      <c r="AH416" s="80">
        <v>300</v>
      </c>
      <c r="AI416" s="80">
        <v>300</v>
      </c>
      <c r="AJ416" s="80">
        <v>300</v>
      </c>
      <c r="AK416" s="80">
        <v>300</v>
      </c>
      <c r="AL416" s="80">
        <v>300</v>
      </c>
    </row>
    <row r="418" spans="3:38" x14ac:dyDescent="0.35">
      <c r="C418" s="16" t="s">
        <v>458</v>
      </c>
    </row>
    <row r="419" spans="3:38" x14ac:dyDescent="0.35">
      <c r="D419" s="17" t="s">
        <v>393</v>
      </c>
      <c r="K419" s="59" t="str">
        <f>CurrencyUnit.In</f>
        <v>MMJPY</v>
      </c>
      <c r="L419" s="60"/>
      <c r="O419" s="73"/>
      <c r="P419" s="73"/>
      <c r="Q419" s="73"/>
      <c r="R419" s="73"/>
      <c r="S419" s="85">
        <f t="shared" ref="S419:AL419" si="129">R422</f>
        <v>1327</v>
      </c>
      <c r="T419" s="85">
        <f t="shared" si="129"/>
        <v>1828.5763869932239</v>
      </c>
      <c r="U419" s="85">
        <f t="shared" si="129"/>
        <v>2381.0984106860742</v>
      </c>
      <c r="V419" s="85">
        <f t="shared" si="129"/>
        <v>2815.4022057992856</v>
      </c>
      <c r="W419" s="85">
        <f t="shared" si="129"/>
        <v>3517.0954390400361</v>
      </c>
      <c r="X419" s="85">
        <f t="shared" si="129"/>
        <v>3435.7874187132147</v>
      </c>
      <c r="Y419" s="85">
        <f t="shared" si="129"/>
        <v>3297.6532531162102</v>
      </c>
      <c r="Z419" s="85">
        <f t="shared" si="129"/>
        <v>3215.6426858998634</v>
      </c>
      <c r="AA419" s="85">
        <f t="shared" si="129"/>
        <v>3383.6933334765517</v>
      </c>
      <c r="AB419" s="85">
        <f t="shared" si="129"/>
        <v>3854.2449338504521</v>
      </c>
      <c r="AC419" s="85">
        <f t="shared" si="129"/>
        <v>4513.9589832923248</v>
      </c>
      <c r="AD419" s="85">
        <f t="shared" si="129"/>
        <v>5015.5493367130075</v>
      </c>
      <c r="AE419" s="85">
        <f t="shared" si="129"/>
        <v>5558.4293054138525</v>
      </c>
      <c r="AF419" s="85">
        <f t="shared" si="129"/>
        <v>6309.6273494017269</v>
      </c>
      <c r="AG419" s="85">
        <f t="shared" si="129"/>
        <v>7071.8452348899555</v>
      </c>
      <c r="AH419" s="85">
        <f t="shared" si="129"/>
        <v>7851.5737891989756</v>
      </c>
      <c r="AI419" s="85">
        <f t="shared" si="129"/>
        <v>8565.9626997920914</v>
      </c>
      <c r="AJ419" s="85">
        <f t="shared" si="129"/>
        <v>9191.3774728509015</v>
      </c>
      <c r="AK419" s="85">
        <f t="shared" si="129"/>
        <v>9908.9114749060136</v>
      </c>
      <c r="AL419" s="85">
        <f t="shared" si="129"/>
        <v>10634.715717417823</v>
      </c>
    </row>
    <row r="420" spans="3:38" x14ac:dyDescent="0.35">
      <c r="D420" s="17" t="s">
        <v>459</v>
      </c>
      <c r="K420" s="59" t="str">
        <f>CurrencyUnit.In</f>
        <v>MMJPY</v>
      </c>
      <c r="L420" s="60">
        <f xml:space="preserve"> SUM(O420:AL420)</f>
        <v>16054.402932631654</v>
      </c>
      <c r="O420" s="73"/>
      <c r="P420" s="73"/>
      <c r="Q420" s="73"/>
      <c r="R420" s="73"/>
      <c r="S420" s="85">
        <f>'Financial Statement'!S$39</f>
        <v>801.57638699322388</v>
      </c>
      <c r="T420" s="85">
        <f>'Financial Statement'!T$39</f>
        <v>852.52202369285033</v>
      </c>
      <c r="U420" s="85">
        <f>'Financial Statement'!U$39</f>
        <v>734.30379511321144</v>
      </c>
      <c r="V420" s="85">
        <f>'Financial Statement'!V$39</f>
        <v>1001.6932332407505</v>
      </c>
      <c r="W420" s="85">
        <f>'Financial Statement'!W$39</f>
        <v>218.69197967317879</v>
      </c>
      <c r="X420" s="85">
        <f>'Financial Statement'!X$39</f>
        <v>161.86583440299529</v>
      </c>
      <c r="Y420" s="85">
        <f>'Financial Statement'!Y$39</f>
        <v>217.9894327836534</v>
      </c>
      <c r="Z420" s="85">
        <f>'Financial Statement'!Z$39</f>
        <v>468.05064757668839</v>
      </c>
      <c r="AA420" s="85">
        <f>'Financial Statement'!AA$39</f>
        <v>770.55160037390078</v>
      </c>
      <c r="AB420" s="85">
        <f>'Financial Statement'!AB$39</f>
        <v>959.71404944187236</v>
      </c>
      <c r="AC420" s="85">
        <f>'Financial Statement'!AC$39</f>
        <v>801.59035342068273</v>
      </c>
      <c r="AD420" s="85">
        <f>'Financial Statement'!AD$39</f>
        <v>842.87996870084453</v>
      </c>
      <c r="AE420" s="85">
        <f>'Financial Statement'!AE$39</f>
        <v>1051.1980439878744</v>
      </c>
      <c r="AF420" s="85">
        <f>'Financial Statement'!AF$39</f>
        <v>1062.2178854882291</v>
      </c>
      <c r="AG420" s="85">
        <f>'Financial Statement'!AG$39</f>
        <v>1079.7285543090202</v>
      </c>
      <c r="AH420" s="85">
        <f>'Financial Statement'!AH$39</f>
        <v>1014.3889105931155</v>
      </c>
      <c r="AI420" s="85">
        <f>'Financial Statement'!AI$39</f>
        <v>925.41477305881017</v>
      </c>
      <c r="AJ420" s="85">
        <f>'Financial Statement'!AJ$39</f>
        <v>1017.5340020551116</v>
      </c>
      <c r="AK420" s="85">
        <f>'Financial Statement'!AK$39</f>
        <v>1025.8042425118097</v>
      </c>
      <c r="AL420" s="85">
        <f>'Financial Statement'!AL$39</f>
        <v>1046.687215213831</v>
      </c>
    </row>
    <row r="421" spans="3:38" x14ac:dyDescent="0.35">
      <c r="D421" s="17" t="s">
        <v>460</v>
      </c>
      <c r="K421" s="59" t="str">
        <f>CurrencyUnit.In</f>
        <v>MMJPY</v>
      </c>
      <c r="L421" s="60">
        <f xml:space="preserve"> SUM(O421:AL421)</f>
        <v>-6000</v>
      </c>
      <c r="O421" s="73"/>
      <c r="P421" s="73"/>
      <c r="Q421" s="73"/>
      <c r="R421" s="73"/>
      <c r="S421" s="85">
        <f t="shared" ref="S421:AL421" si="130">0-S416</f>
        <v>-300</v>
      </c>
      <c r="T421" s="85">
        <f t="shared" si="130"/>
        <v>-300</v>
      </c>
      <c r="U421" s="85">
        <f t="shared" si="130"/>
        <v>-300</v>
      </c>
      <c r="V421" s="85">
        <f t="shared" si="130"/>
        <v>-300</v>
      </c>
      <c r="W421" s="85">
        <f t="shared" si="130"/>
        <v>-300</v>
      </c>
      <c r="X421" s="85">
        <f t="shared" si="130"/>
        <v>-300</v>
      </c>
      <c r="Y421" s="85">
        <f t="shared" si="130"/>
        <v>-300</v>
      </c>
      <c r="Z421" s="85">
        <f t="shared" si="130"/>
        <v>-300</v>
      </c>
      <c r="AA421" s="85">
        <f t="shared" si="130"/>
        <v>-300</v>
      </c>
      <c r="AB421" s="85">
        <f t="shared" si="130"/>
        <v>-300</v>
      </c>
      <c r="AC421" s="85">
        <f t="shared" si="130"/>
        <v>-300</v>
      </c>
      <c r="AD421" s="85">
        <f t="shared" si="130"/>
        <v>-300</v>
      </c>
      <c r="AE421" s="85">
        <f t="shared" si="130"/>
        <v>-300</v>
      </c>
      <c r="AF421" s="85">
        <f t="shared" si="130"/>
        <v>-300</v>
      </c>
      <c r="AG421" s="85">
        <f t="shared" si="130"/>
        <v>-300</v>
      </c>
      <c r="AH421" s="85">
        <f t="shared" si="130"/>
        <v>-300</v>
      </c>
      <c r="AI421" s="85">
        <f t="shared" si="130"/>
        <v>-300</v>
      </c>
      <c r="AJ421" s="85">
        <f t="shared" si="130"/>
        <v>-300</v>
      </c>
      <c r="AK421" s="85">
        <f t="shared" si="130"/>
        <v>-300</v>
      </c>
      <c r="AL421" s="85">
        <f t="shared" si="130"/>
        <v>-300</v>
      </c>
    </row>
    <row r="422" spans="3:38" x14ac:dyDescent="0.35">
      <c r="D422" s="8" t="s">
        <v>366</v>
      </c>
      <c r="E422" s="9"/>
      <c r="F422" s="9"/>
      <c r="G422" s="9"/>
      <c r="H422" s="9"/>
      <c r="I422" s="9"/>
      <c r="J422" s="9"/>
      <c r="K422" s="61" t="str">
        <f>CurrencyUnit.In</f>
        <v>MMJPY</v>
      </c>
      <c r="L422" s="62"/>
      <c r="M422" s="9"/>
      <c r="N422" s="9"/>
      <c r="O422" s="115">
        <f>'Actual Data'!O$67</f>
        <v>1057</v>
      </c>
      <c r="P422" s="115">
        <f>'Actual Data'!P$67</f>
        <v>1044</v>
      </c>
      <c r="Q422" s="115">
        <f>'Actual Data'!Q$67</f>
        <v>1150</v>
      </c>
      <c r="R422" s="115">
        <f>'Actual Data'!R$67</f>
        <v>1327</v>
      </c>
      <c r="S422" s="77">
        <f t="shared" ref="S422:AL422" si="131">SUM(S419:S421)</f>
        <v>1828.5763869932239</v>
      </c>
      <c r="T422" s="77">
        <f t="shared" si="131"/>
        <v>2381.0984106860742</v>
      </c>
      <c r="U422" s="77">
        <f t="shared" si="131"/>
        <v>2815.4022057992856</v>
      </c>
      <c r="V422" s="77">
        <f t="shared" si="131"/>
        <v>3517.0954390400361</v>
      </c>
      <c r="W422" s="77">
        <f t="shared" si="131"/>
        <v>3435.7874187132147</v>
      </c>
      <c r="X422" s="77">
        <f t="shared" si="131"/>
        <v>3297.6532531162102</v>
      </c>
      <c r="Y422" s="77">
        <f t="shared" si="131"/>
        <v>3215.6426858998634</v>
      </c>
      <c r="Z422" s="77">
        <f t="shared" si="131"/>
        <v>3383.6933334765517</v>
      </c>
      <c r="AA422" s="77">
        <f t="shared" si="131"/>
        <v>3854.2449338504521</v>
      </c>
      <c r="AB422" s="77">
        <f t="shared" si="131"/>
        <v>4513.9589832923248</v>
      </c>
      <c r="AC422" s="77">
        <f t="shared" si="131"/>
        <v>5015.5493367130075</v>
      </c>
      <c r="AD422" s="77">
        <f t="shared" si="131"/>
        <v>5558.4293054138525</v>
      </c>
      <c r="AE422" s="77">
        <f t="shared" si="131"/>
        <v>6309.6273494017269</v>
      </c>
      <c r="AF422" s="77">
        <f t="shared" si="131"/>
        <v>7071.8452348899555</v>
      </c>
      <c r="AG422" s="77">
        <f t="shared" si="131"/>
        <v>7851.5737891989756</v>
      </c>
      <c r="AH422" s="77">
        <f t="shared" si="131"/>
        <v>8565.9626997920914</v>
      </c>
      <c r="AI422" s="77">
        <f t="shared" si="131"/>
        <v>9191.3774728509015</v>
      </c>
      <c r="AJ422" s="77">
        <f t="shared" si="131"/>
        <v>9908.9114749060136</v>
      </c>
      <c r="AK422" s="77">
        <f t="shared" si="131"/>
        <v>10634.715717417823</v>
      </c>
      <c r="AL422" s="77">
        <f t="shared" si="131"/>
        <v>11381.402932631654</v>
      </c>
    </row>
  </sheetData>
  <phoneticPr fontId="2"/>
  <conditionalFormatting sqref="O5:AL5">
    <cfRule type="expression" dxfId="281" priority="23">
      <formula>O5="Fcst"</formula>
    </cfRule>
    <cfRule type="expression" dxfId="280" priority="24">
      <formula>O5="Act"</formula>
    </cfRule>
  </conditionalFormatting>
  <conditionalFormatting sqref="J4">
    <cfRule type="expression" dxfId="279" priority="21">
      <formula>J4=TRUE</formula>
    </cfRule>
    <cfRule type="expression" dxfId="278" priority="22">
      <formula>J4=FALSE</formula>
    </cfRule>
  </conditionalFormatting>
  <conditionalFormatting sqref="J3">
    <cfRule type="expression" dxfId="277" priority="19">
      <formula>J3="OK"</formula>
    </cfRule>
    <cfRule type="expression" dxfId="276" priority="20">
      <formula>J3="ERROR"</formula>
    </cfRule>
  </conditionalFormatting>
  <conditionalFormatting sqref="O9:AL10">
    <cfRule type="cellIs" dxfId="275" priority="25" stopIfTrue="1" operator="equal">
      <formula>TRUE</formula>
    </cfRule>
    <cfRule type="cellIs" dxfId="274" priority="26" stopIfTrue="1" operator="equal">
      <formula>FALSE</formula>
    </cfRule>
  </conditionalFormatting>
  <conditionalFormatting sqref="AA5:AD5">
    <cfRule type="expression" dxfId="273" priority="15">
      <formula>AA5="Fcst"</formula>
    </cfRule>
    <cfRule type="expression" dxfId="272" priority="16">
      <formula>AA5="Act"</formula>
    </cfRule>
  </conditionalFormatting>
  <conditionalFormatting sqref="AA9:AD10">
    <cfRule type="cellIs" dxfId="271" priority="17" stopIfTrue="1" operator="equal">
      <formula>TRUE</formula>
    </cfRule>
    <cfRule type="cellIs" dxfId="270" priority="18" stopIfTrue="1" operator="equal">
      <formula>FALSE</formula>
    </cfRule>
  </conditionalFormatting>
  <conditionalFormatting sqref="O97:AL97">
    <cfRule type="cellIs" dxfId="269" priority="5" stopIfTrue="1" operator="equal">
      <formula>TRUE</formula>
    </cfRule>
    <cfRule type="cellIs" dxfId="268" priority="6" stopIfTrue="1" operator="equal">
      <formula>FALSE</formula>
    </cfRule>
  </conditionalFormatting>
  <conditionalFormatting sqref="AA97:AD97">
    <cfRule type="cellIs" dxfId="267" priority="3" stopIfTrue="1" operator="equal">
      <formula>TRUE</formula>
    </cfRule>
    <cfRule type="cellIs" dxfId="266" priority="4" stopIfTrue="1" operator="equal">
      <formula>FALSE</formula>
    </cfRule>
  </conditionalFormatting>
  <conditionalFormatting sqref="O105:AL105">
    <cfRule type="cellIs" dxfId="265" priority="1" stopIfTrue="1" operator="equal">
      <formula>TRUE</formula>
    </cfRule>
    <cfRule type="cellIs" dxfId="264"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19">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66"/>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3">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2"/>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0"/>
      <c r="P208" s="108"/>
      <c r="R208" s="81"/>
      <c r="S208" s="121"/>
    </row>
    <row r="209" spans="2:39" x14ac:dyDescent="0.35">
      <c r="D209" s="17" t="s">
        <v>365</v>
      </c>
      <c r="K209" s="59" t="s">
        <v>26</v>
      </c>
      <c r="M209" s="82">
        <v>42461</v>
      </c>
      <c r="N209" s="81"/>
      <c r="O209" s="81"/>
      <c r="P209" s="81"/>
    </row>
    <row r="210" spans="2:39" x14ac:dyDescent="0.35">
      <c r="D210" s="17" t="s">
        <v>364</v>
      </c>
      <c r="K210" s="59" t="s">
        <v>63</v>
      </c>
      <c r="M210" s="80">
        <v>17</v>
      </c>
    </row>
    <row r="211" spans="2:39"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2:39" x14ac:dyDescent="0.35">
      <c r="O212" s="81"/>
      <c r="P212" s="81"/>
      <c r="Q212" s="81"/>
      <c r="R212" s="81"/>
    </row>
    <row r="213" spans="2:39" ht="19.5" x14ac:dyDescent="0.35">
      <c r="B213" s="51" t="s">
        <v>528</v>
      </c>
    </row>
    <row r="214" spans="2:39" x14ac:dyDescent="0.35">
      <c r="B214" s="16"/>
      <c r="C214" s="16" t="s">
        <v>523</v>
      </c>
    </row>
    <row r="215" spans="2:39" x14ac:dyDescent="0.35">
      <c r="D215" s="17" t="s">
        <v>529</v>
      </c>
      <c r="K215" s="59" t="str">
        <f t="shared" ref="K215" si="36">CurrencyUnit.In</f>
        <v>MMJPY</v>
      </c>
      <c r="M215" s="80">
        <v>20</v>
      </c>
    </row>
    <row r="217" spans="2:39" x14ac:dyDescent="0.35">
      <c r="B217" s="16"/>
      <c r="C217" s="16" t="s">
        <v>524</v>
      </c>
    </row>
    <row r="218" spans="2:39" x14ac:dyDescent="0.35">
      <c r="D218" s="17" t="s">
        <v>530</v>
      </c>
      <c r="K218" s="59" t="str">
        <f t="shared" ref="K218" si="37">CurrencyUnit.In</f>
        <v>MMJPY</v>
      </c>
      <c r="M218" s="80">
        <v>100</v>
      </c>
    </row>
    <row r="220" spans="2:39" x14ac:dyDescent="0.35">
      <c r="B220" s="16"/>
      <c r="C220" s="16" t="s">
        <v>577</v>
      </c>
    </row>
    <row r="221" spans="2:39" x14ac:dyDescent="0.35">
      <c r="C221" s="25">
        <v>1</v>
      </c>
      <c r="D221" s="17" t="s">
        <v>185</v>
      </c>
      <c r="K221" s="59" t="str">
        <f t="shared" ref="K221:K233" si="38">CurrencyUnit.In</f>
        <v>MMJPY</v>
      </c>
      <c r="L221" s="60"/>
      <c r="M221" s="80">
        <v>715</v>
      </c>
      <c r="P221" s="149"/>
      <c r="Q221" s="149"/>
      <c r="R221" s="81"/>
      <c r="S221" s="81"/>
      <c r="T221"/>
      <c r="U221"/>
      <c r="V221"/>
      <c r="W221"/>
      <c r="X221"/>
      <c r="Y221"/>
      <c r="Z221"/>
      <c r="AA221"/>
      <c r="AB221"/>
      <c r="AC221"/>
      <c r="AD221"/>
      <c r="AE221"/>
      <c r="AF221"/>
      <c r="AG221"/>
      <c r="AH221"/>
      <c r="AI221"/>
      <c r="AJ221"/>
      <c r="AK221"/>
      <c r="AL221"/>
      <c r="AM221"/>
    </row>
    <row r="222" spans="2:39" x14ac:dyDescent="0.35">
      <c r="C222" s="25">
        <f>C221+1</f>
        <v>2</v>
      </c>
      <c r="D222" s="17" t="s">
        <v>186</v>
      </c>
      <c r="K222" s="59" t="str">
        <f t="shared" si="38"/>
        <v>MMJPY</v>
      </c>
      <c r="L222" s="60"/>
      <c r="M222" s="80">
        <v>85</v>
      </c>
      <c r="P222" s="149"/>
      <c r="Q222" s="149"/>
      <c r="R222" s="81"/>
      <c r="S222" s="81"/>
      <c r="T222"/>
      <c r="U222"/>
      <c r="V222"/>
      <c r="W222"/>
      <c r="X222"/>
      <c r="Y222"/>
      <c r="Z222"/>
      <c r="AA222"/>
      <c r="AB222"/>
      <c r="AC222"/>
      <c r="AD222"/>
      <c r="AE222"/>
      <c r="AF222"/>
      <c r="AG222"/>
      <c r="AH222"/>
      <c r="AI222"/>
      <c r="AJ222"/>
      <c r="AK222"/>
      <c r="AL222"/>
      <c r="AM222"/>
    </row>
    <row r="223" spans="2:39" x14ac:dyDescent="0.35">
      <c r="C223" s="25">
        <f t="shared" ref="C223:C232" si="39">C222+1</f>
        <v>3</v>
      </c>
      <c r="D223" s="17" t="s">
        <v>187</v>
      </c>
      <c r="K223" s="59" t="str">
        <f t="shared" si="38"/>
        <v>MMJPY</v>
      </c>
      <c r="L223" s="60"/>
      <c r="M223" s="80">
        <v>1108</v>
      </c>
      <c r="P223" s="149"/>
      <c r="Q223" s="149"/>
      <c r="R223" s="81"/>
      <c r="S223" s="81"/>
      <c r="T223"/>
      <c r="U223"/>
      <c r="V223"/>
      <c r="W223"/>
      <c r="X223"/>
      <c r="Y223"/>
      <c r="Z223"/>
      <c r="AA223"/>
      <c r="AB223"/>
      <c r="AC223"/>
      <c r="AD223"/>
      <c r="AE223"/>
      <c r="AF223"/>
      <c r="AG223"/>
      <c r="AH223"/>
      <c r="AI223"/>
      <c r="AJ223"/>
      <c r="AK223"/>
      <c r="AL223"/>
      <c r="AM223"/>
    </row>
    <row r="224" spans="2:39" x14ac:dyDescent="0.35">
      <c r="C224" s="25">
        <f t="shared" si="39"/>
        <v>4</v>
      </c>
      <c r="D224" s="17" t="s">
        <v>188</v>
      </c>
      <c r="K224" s="59" t="str">
        <f t="shared" si="38"/>
        <v>MMJPY</v>
      </c>
      <c r="L224" s="60"/>
      <c r="M224" s="80">
        <v>1466</v>
      </c>
      <c r="P224" s="149"/>
      <c r="Q224" s="149"/>
      <c r="R224" s="81"/>
      <c r="S224" s="81"/>
      <c r="T224"/>
      <c r="U224"/>
      <c r="V224"/>
      <c r="W224"/>
      <c r="X224"/>
      <c r="Y224"/>
      <c r="Z224"/>
      <c r="AA224"/>
      <c r="AB224"/>
      <c r="AC224"/>
      <c r="AD224"/>
      <c r="AE224"/>
      <c r="AF224"/>
      <c r="AG224"/>
      <c r="AH224"/>
      <c r="AI224"/>
      <c r="AJ224"/>
      <c r="AK224"/>
      <c r="AL224"/>
      <c r="AM224"/>
    </row>
    <row r="225" spans="1:39" x14ac:dyDescent="0.35">
      <c r="C225" s="25">
        <f t="shared" si="39"/>
        <v>5</v>
      </c>
      <c r="D225" s="17" t="s">
        <v>189</v>
      </c>
      <c r="K225" s="59" t="str">
        <f t="shared" si="38"/>
        <v>MMJPY</v>
      </c>
      <c r="L225" s="60"/>
      <c r="M225" s="80">
        <v>500</v>
      </c>
      <c r="P225" s="149"/>
      <c r="Q225" s="149"/>
      <c r="R225" s="81"/>
      <c r="S225" s="81"/>
      <c r="T225"/>
      <c r="U225"/>
      <c r="V225"/>
      <c r="W225"/>
      <c r="X225"/>
      <c r="Y225"/>
      <c r="Z225"/>
      <c r="AA225"/>
      <c r="AB225"/>
      <c r="AC225"/>
      <c r="AD225"/>
      <c r="AE225"/>
      <c r="AF225"/>
      <c r="AG225"/>
      <c r="AH225"/>
      <c r="AI225"/>
      <c r="AJ225"/>
      <c r="AK225"/>
      <c r="AL225"/>
      <c r="AM225"/>
    </row>
    <row r="226" spans="1:39" x14ac:dyDescent="0.35">
      <c r="C226" s="25">
        <f t="shared" si="39"/>
        <v>6</v>
      </c>
      <c r="D226" s="17" t="s">
        <v>190</v>
      </c>
      <c r="K226" s="59" t="str">
        <f t="shared" si="38"/>
        <v>MMJPY</v>
      </c>
      <c r="L226" s="60"/>
      <c r="M226" s="80">
        <v>183</v>
      </c>
      <c r="P226" s="149"/>
      <c r="Q226" s="149"/>
      <c r="R226" s="81"/>
      <c r="S226" s="81"/>
      <c r="T226"/>
      <c r="U226"/>
      <c r="V226"/>
      <c r="W226"/>
      <c r="X226"/>
      <c r="Y226"/>
      <c r="Z226"/>
      <c r="AA226"/>
      <c r="AB226"/>
      <c r="AC226"/>
      <c r="AD226"/>
      <c r="AE226"/>
      <c r="AF226"/>
      <c r="AG226"/>
      <c r="AH226"/>
      <c r="AI226"/>
      <c r="AJ226"/>
      <c r="AK226"/>
      <c r="AL226"/>
      <c r="AM226"/>
    </row>
    <row r="227" spans="1:39" x14ac:dyDescent="0.35">
      <c r="C227" s="25">
        <f t="shared" si="39"/>
        <v>7</v>
      </c>
      <c r="D227" s="17" t="s">
        <v>191</v>
      </c>
      <c r="K227" s="59" t="str">
        <f t="shared" si="38"/>
        <v>MMJPY</v>
      </c>
      <c r="L227" s="60"/>
      <c r="M227" s="80">
        <v>211</v>
      </c>
      <c r="P227" s="149"/>
      <c r="Q227" s="149"/>
      <c r="R227" s="81"/>
      <c r="S227" s="81"/>
      <c r="T227"/>
      <c r="U227"/>
      <c r="V227"/>
      <c r="W227"/>
      <c r="X227"/>
      <c r="Y227"/>
      <c r="Z227"/>
      <c r="AA227"/>
      <c r="AB227"/>
      <c r="AC227"/>
      <c r="AD227"/>
      <c r="AE227"/>
      <c r="AF227"/>
      <c r="AG227"/>
      <c r="AH227"/>
      <c r="AI227"/>
      <c r="AJ227"/>
      <c r="AK227"/>
      <c r="AL227"/>
      <c r="AM227"/>
    </row>
    <row r="228" spans="1:39" x14ac:dyDescent="0.35">
      <c r="C228" s="25">
        <f t="shared" si="39"/>
        <v>8</v>
      </c>
      <c r="D228" s="17" t="s">
        <v>192</v>
      </c>
      <c r="K228" s="59" t="str">
        <f t="shared" si="38"/>
        <v>MMJPY</v>
      </c>
      <c r="L228" s="60"/>
      <c r="M228" s="80">
        <v>431</v>
      </c>
      <c r="P228" s="149"/>
      <c r="Q228" s="149"/>
      <c r="R228" s="81"/>
      <c r="S228" s="81"/>
      <c r="T228"/>
      <c r="U228"/>
      <c r="V228"/>
      <c r="W228"/>
      <c r="X228"/>
      <c r="Y228"/>
      <c r="Z228"/>
      <c r="AA228"/>
      <c r="AB228"/>
      <c r="AC228"/>
      <c r="AD228"/>
      <c r="AE228"/>
      <c r="AF228"/>
      <c r="AG228"/>
      <c r="AH228"/>
      <c r="AI228"/>
      <c r="AJ228"/>
      <c r="AK228"/>
      <c r="AL228"/>
      <c r="AM228"/>
    </row>
    <row r="229" spans="1:39" x14ac:dyDescent="0.35">
      <c r="C229" s="25">
        <f t="shared" si="39"/>
        <v>9</v>
      </c>
      <c r="D229" s="17" t="s">
        <v>193</v>
      </c>
      <c r="K229" s="59" t="str">
        <f t="shared" si="38"/>
        <v>MMJPY</v>
      </c>
      <c r="L229" s="60"/>
      <c r="M229" s="80">
        <v>386</v>
      </c>
      <c r="P229" s="149"/>
      <c r="Q229" s="149"/>
      <c r="R229" s="81"/>
      <c r="S229" s="81"/>
      <c r="T229"/>
      <c r="U229"/>
      <c r="V229"/>
      <c r="W229"/>
      <c r="X229"/>
      <c r="Y229"/>
      <c r="Z229"/>
      <c r="AA229"/>
      <c r="AB229"/>
      <c r="AC229"/>
      <c r="AD229"/>
      <c r="AE229"/>
      <c r="AF229"/>
      <c r="AG229"/>
      <c r="AH229"/>
      <c r="AI229"/>
      <c r="AJ229"/>
      <c r="AK229"/>
      <c r="AL229"/>
      <c r="AM229"/>
    </row>
    <row r="230" spans="1:39" x14ac:dyDescent="0.35">
      <c r="C230" s="25">
        <f t="shared" si="39"/>
        <v>10</v>
      </c>
      <c r="D230" s="17" t="s">
        <v>194</v>
      </c>
      <c r="K230" s="59" t="str">
        <f t="shared" si="38"/>
        <v>MMJPY</v>
      </c>
      <c r="L230" s="60"/>
      <c r="M230" s="80">
        <v>434</v>
      </c>
      <c r="P230" s="149"/>
      <c r="Q230" s="149"/>
      <c r="R230" s="81"/>
      <c r="S230" s="81"/>
      <c r="T230"/>
      <c r="U230"/>
      <c r="V230"/>
      <c r="W230"/>
      <c r="X230"/>
      <c r="Y230"/>
      <c r="Z230"/>
      <c r="AA230"/>
      <c r="AB230"/>
      <c r="AC230"/>
      <c r="AD230"/>
      <c r="AE230"/>
      <c r="AF230"/>
      <c r="AG230"/>
      <c r="AH230"/>
      <c r="AI230"/>
      <c r="AJ230"/>
      <c r="AK230"/>
      <c r="AL230"/>
      <c r="AM230"/>
    </row>
    <row r="231" spans="1:39" x14ac:dyDescent="0.35">
      <c r="C231" s="25">
        <f t="shared" si="39"/>
        <v>11</v>
      </c>
      <c r="D231" s="17" t="s">
        <v>195</v>
      </c>
      <c r="K231" s="59" t="str">
        <f t="shared" si="38"/>
        <v>MMJPY</v>
      </c>
      <c r="L231" s="60"/>
      <c r="M231" s="80">
        <v>0</v>
      </c>
      <c r="P231" s="149"/>
      <c r="Q231" s="149"/>
      <c r="R231" s="81"/>
      <c r="S231" s="81"/>
      <c r="T231"/>
      <c r="U231"/>
      <c r="V231"/>
      <c r="W231"/>
      <c r="X231"/>
      <c r="Y231"/>
      <c r="Z231"/>
      <c r="AA231"/>
      <c r="AB231"/>
      <c r="AC231"/>
      <c r="AD231"/>
      <c r="AE231"/>
      <c r="AF231"/>
      <c r="AG231"/>
      <c r="AH231"/>
      <c r="AI231"/>
      <c r="AJ231"/>
      <c r="AK231"/>
      <c r="AL231"/>
      <c r="AM231"/>
    </row>
    <row r="232" spans="1:39" x14ac:dyDescent="0.35">
      <c r="C232" s="25">
        <f t="shared" si="39"/>
        <v>12</v>
      </c>
      <c r="D232" s="17" t="s">
        <v>196</v>
      </c>
      <c r="K232" s="59" t="str">
        <f t="shared" si="38"/>
        <v>MMJPY</v>
      </c>
      <c r="L232" s="60"/>
      <c r="M232" s="80">
        <v>0</v>
      </c>
      <c r="P232" s="149"/>
      <c r="Q232" s="149"/>
      <c r="R232" s="81"/>
      <c r="S232" s="81"/>
      <c r="T232"/>
      <c r="U232"/>
      <c r="V232"/>
      <c r="W232"/>
      <c r="X232"/>
      <c r="Y232"/>
      <c r="Z232"/>
      <c r="AA232"/>
      <c r="AB232"/>
      <c r="AC232"/>
      <c r="AD232"/>
      <c r="AE232"/>
      <c r="AF232"/>
      <c r="AG232"/>
      <c r="AH232"/>
      <c r="AI232"/>
      <c r="AJ232"/>
      <c r="AK232"/>
      <c r="AL232"/>
      <c r="AM232"/>
    </row>
    <row r="233" spans="1:39" x14ac:dyDescent="0.35">
      <c r="D233" s="8" t="s">
        <v>219</v>
      </c>
      <c r="E233" s="9"/>
      <c r="F233" s="9"/>
      <c r="G233" s="9"/>
      <c r="H233" s="9"/>
      <c r="I233" s="9"/>
      <c r="J233" s="9"/>
      <c r="K233" s="61" t="str">
        <f t="shared" si="38"/>
        <v>MMJPY</v>
      </c>
      <c r="L233" s="62"/>
      <c r="M233" s="13">
        <f>SUM(M221:M232)</f>
        <v>5519</v>
      </c>
      <c r="S233"/>
      <c r="T233"/>
      <c r="U233"/>
      <c r="V233"/>
      <c r="W233"/>
      <c r="X233"/>
      <c r="Y233"/>
      <c r="Z233"/>
      <c r="AA233"/>
      <c r="AB233"/>
      <c r="AC233"/>
      <c r="AD233"/>
      <c r="AE233"/>
      <c r="AF233"/>
      <c r="AG233"/>
      <c r="AH233"/>
      <c r="AI233"/>
      <c r="AJ233"/>
      <c r="AK233"/>
      <c r="AL233"/>
      <c r="AM233"/>
    </row>
    <row r="234" spans="1:39" x14ac:dyDescent="0.35">
      <c r="M234" s="108"/>
    </row>
    <row r="236" spans="1:39" ht="20.25" thickBot="1" x14ac:dyDescent="0.4">
      <c r="A236" s="72" t="s">
        <v>359</v>
      </c>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row>
    <row r="239" spans="1:39" ht="19.5" x14ac:dyDescent="0.35">
      <c r="B239" s="51" t="s">
        <v>360</v>
      </c>
    </row>
    <row r="240" spans="1:39" x14ac:dyDescent="0.35">
      <c r="C240" s="16" t="s">
        <v>315</v>
      </c>
    </row>
    <row r="241" spans="2:15" x14ac:dyDescent="0.35">
      <c r="D241" s="17" t="s">
        <v>311</v>
      </c>
      <c r="K241" s="59" t="str">
        <f t="shared" ref="K241" si="40">CurrencyUnit.In</f>
        <v>MMJPY</v>
      </c>
      <c r="M241" s="80">
        <v>750</v>
      </c>
      <c r="O241" s="81"/>
    </row>
    <row r="242" spans="2:15" x14ac:dyDescent="0.35">
      <c r="D242" s="17" t="s">
        <v>312</v>
      </c>
      <c r="K242" s="59" t="s">
        <v>246</v>
      </c>
      <c r="M242" s="1">
        <v>2.5000000000000001E-2</v>
      </c>
    </row>
    <row r="243" spans="2:15" x14ac:dyDescent="0.35">
      <c r="D243" s="17" t="s">
        <v>313</v>
      </c>
      <c r="K243" s="59" t="s">
        <v>26</v>
      </c>
      <c r="M243" s="82">
        <v>41365</v>
      </c>
    </row>
    <row r="244" spans="2:15" x14ac:dyDescent="0.35">
      <c r="D244" s="17" t="s">
        <v>314</v>
      </c>
      <c r="K244" s="59" t="s">
        <v>63</v>
      </c>
      <c r="M244" s="80">
        <v>20</v>
      </c>
    </row>
    <row r="246" spans="2:15" x14ac:dyDescent="0.35">
      <c r="C246" s="16" t="s">
        <v>316</v>
      </c>
    </row>
    <row r="247" spans="2:15" x14ac:dyDescent="0.35">
      <c r="D247" s="17" t="s">
        <v>311</v>
      </c>
      <c r="K247" s="59" t="str">
        <f t="shared" ref="K247" si="41">CurrencyUnit.In</f>
        <v>MMJPY</v>
      </c>
      <c r="M247" s="80">
        <v>400</v>
      </c>
    </row>
    <row r="248" spans="2:15" x14ac:dyDescent="0.35">
      <c r="D248" s="17" t="s">
        <v>312</v>
      </c>
      <c r="K248" s="59" t="s">
        <v>246</v>
      </c>
      <c r="M248" s="1">
        <v>2.5000000000000001E-2</v>
      </c>
    </row>
    <row r="249" spans="2:15" x14ac:dyDescent="0.35">
      <c r="D249" s="17" t="s">
        <v>313</v>
      </c>
      <c r="K249" s="59" t="s">
        <v>26</v>
      </c>
      <c r="M249" s="82">
        <v>43191</v>
      </c>
    </row>
    <row r="250" spans="2:15" x14ac:dyDescent="0.35">
      <c r="D250" s="17" t="s">
        <v>314</v>
      </c>
      <c r="K250" s="59" t="s">
        <v>63</v>
      </c>
      <c r="M250" s="80">
        <v>20</v>
      </c>
    </row>
    <row r="252" spans="2:15" ht="19.5" x14ac:dyDescent="0.35">
      <c r="B252" s="51" t="s">
        <v>361</v>
      </c>
    </row>
    <row r="253" spans="2:15" x14ac:dyDescent="0.35">
      <c r="C253" s="16" t="s">
        <v>317</v>
      </c>
    </row>
    <row r="254" spans="2:15" x14ac:dyDescent="0.35">
      <c r="D254" s="17" t="s">
        <v>311</v>
      </c>
      <c r="K254" s="59" t="str">
        <f t="shared" ref="K254" si="42">CurrencyUnit.In</f>
        <v>MMJPY</v>
      </c>
      <c r="M254" s="80">
        <v>1300</v>
      </c>
    </row>
    <row r="255" spans="2:15" x14ac:dyDescent="0.35">
      <c r="D255" s="17" t="s">
        <v>312</v>
      </c>
      <c r="K255" s="59" t="s">
        <v>246</v>
      </c>
      <c r="M255" s="1">
        <v>2.1999999999999999E-2</v>
      </c>
    </row>
    <row r="256" spans="2:15" x14ac:dyDescent="0.35">
      <c r="D256" s="17" t="s">
        <v>313</v>
      </c>
      <c r="K256" s="59" t="s">
        <v>26</v>
      </c>
      <c r="M256" s="109">
        <v>45017</v>
      </c>
    </row>
    <row r="257" spans="1:38" x14ac:dyDescent="0.35">
      <c r="D257" s="17" t="s">
        <v>314</v>
      </c>
      <c r="K257" s="59" t="s">
        <v>63</v>
      </c>
      <c r="M257" s="80">
        <v>15</v>
      </c>
    </row>
    <row r="259" spans="1:38" x14ac:dyDescent="0.35">
      <c r="C259" s="16" t="s">
        <v>318</v>
      </c>
    </row>
    <row r="260" spans="1:38" x14ac:dyDescent="0.35">
      <c r="D260" s="17" t="s">
        <v>311</v>
      </c>
      <c r="K260" s="59" t="str">
        <f t="shared" ref="K260" si="43">CurrencyUnit.In</f>
        <v>MMJPY</v>
      </c>
      <c r="M260" s="80">
        <v>2200</v>
      </c>
    </row>
    <row r="261" spans="1:38" x14ac:dyDescent="0.35">
      <c r="D261" s="17" t="s">
        <v>312</v>
      </c>
      <c r="K261" s="59" t="s">
        <v>246</v>
      </c>
      <c r="M261" s="1">
        <v>2.5000000000000001E-2</v>
      </c>
    </row>
    <row r="262" spans="1:38" x14ac:dyDescent="0.35">
      <c r="D262" s="17" t="s">
        <v>313</v>
      </c>
      <c r="K262" s="59" t="s">
        <v>26</v>
      </c>
      <c r="M262" s="82">
        <v>45383</v>
      </c>
    </row>
    <row r="263" spans="1:38" x14ac:dyDescent="0.35">
      <c r="D263" s="17" t="s">
        <v>314</v>
      </c>
      <c r="K263" s="59" t="s">
        <v>63</v>
      </c>
      <c r="M263" s="80">
        <v>15</v>
      </c>
    </row>
    <row r="266" spans="1:38" ht="20.25" thickBot="1" x14ac:dyDescent="0.4">
      <c r="A266" s="72" t="s">
        <v>233</v>
      </c>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78</vt:i4>
      </vt:variant>
    </vt:vector>
  </HeadingPairs>
  <TitlesOfParts>
    <vt:vector size="90" baseType="lpstr">
      <vt:lpstr>Cover</vt:lpstr>
      <vt:lpstr>Multiple Summary</vt:lpstr>
      <vt:lpstr>DCF Summary</vt:lpstr>
      <vt:lpstr>Discount Rate</vt:lpstr>
      <vt:lpstr>Financial Statement</vt:lpstr>
      <vt:lpstr>Forecast Logic</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'DCF Summary'!Print_Titles</vt:lpstr>
      <vt:lpstr>'Discount Rate'!Print_Titles</vt:lpstr>
      <vt:lpstr>'Financial Statement'!Print_Titles</vt:lpstr>
      <vt:lpstr>'Forecast Logic'!Print_Titles</vt:lpstr>
      <vt:lpstr>'Multiple Summary'!Print_Titles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2022-06-23T04:43:04Z</dcterms:modified>
</cp:coreProperties>
</file>