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4_Range_Name\"/>
    </mc:Choice>
  </mc:AlternateContent>
  <xr:revisionPtr revIDLastSave="0" documentId="8_{13233F75-6369-4B0F-9C8E-3C9E26C05875}" xr6:coauthVersionLast="47" xr6:coauthVersionMax="47" xr10:uidLastSave="{00000000-0000-0000-0000-000000000000}"/>
  <bookViews>
    <workbookView xWindow="0" yWindow="-16320" windowWidth="29040" windowHeight="15840" activeTab="6" xr2:uid="{091BE0E4-63E8-4D22-BC78-3F960DA589FC}"/>
  </bookViews>
  <sheets>
    <sheet name="Cover" sheetId="6" r:id="rId1"/>
    <sheet name="Navigation" sheetId="12" r:id="rId2"/>
    <sheet name="Div&gt;" sheetId="7" r:id="rId3"/>
    <sheet name="Output" sheetId="27" r:id="rId4"/>
    <sheet name="Calc" sheetId="26" r:id="rId5"/>
    <sheet name="Input" sheetId="25" r:id="rId6"/>
    <sheet name="RangeName" sheetId="28" r:id="rId7"/>
    <sheet name="Setting" sheetId="3" r:id="rId8"/>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4">Calc!$A:$N,Calc!$1:$14</definedName>
    <definedName name="_xlnm.Print_Titles" localSheetId="5">Input!$A:$N,Input!$1:$14</definedName>
    <definedName name="_xlnm.Print_Titles" localSheetId="3">Output!$A:$N,Output!$1:$14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2" i="26" l="1"/>
  <c r="R22" i="26"/>
  <c r="Q22" i="26"/>
  <c r="P22" i="26"/>
  <c r="O22" i="26"/>
  <c r="O21" i="26"/>
  <c r="O20" i="26"/>
  <c r="O25" i="26"/>
  <c r="O27" i="26" s="1"/>
  <c r="S20" i="27"/>
  <c r="R20" i="27"/>
  <c r="Q20" i="27"/>
  <c r="P20" i="27"/>
  <c r="S27" i="26"/>
  <c r="S20" i="26" s="1"/>
  <c r="M26" i="26"/>
  <c r="S21" i="26"/>
  <c r="R21" i="26"/>
  <c r="Q21" i="26"/>
  <c r="P21" i="26"/>
  <c r="S25" i="26"/>
  <c r="R25" i="26"/>
  <c r="Q25" i="26"/>
  <c r="Q27" i="26" s="1"/>
  <c r="Q20" i="26" s="1"/>
  <c r="P25" i="26"/>
  <c r="K21" i="27"/>
  <c r="O20" i="27" l="1"/>
  <c r="O21" i="27"/>
  <c r="P27" i="26"/>
  <c r="P20" i="26" s="1"/>
  <c r="R27" i="26"/>
  <c r="R20" i="26" s="1"/>
  <c r="Q21" i="27"/>
  <c r="S21" i="27"/>
  <c r="K20" i="27"/>
  <c r="S8" i="27"/>
  <c r="R8" i="27"/>
  <c r="Q8" i="27"/>
  <c r="P8" i="27"/>
  <c r="O8" i="27"/>
  <c r="K4" i="27"/>
  <c r="J4" i="27"/>
  <c r="J3" i="27"/>
  <c r="A3" i="27"/>
  <c r="A2" i="27"/>
  <c r="A1" i="27"/>
  <c r="S8" i="26"/>
  <c r="R8" i="26"/>
  <c r="Q8" i="26"/>
  <c r="P8" i="26"/>
  <c r="O8" i="26"/>
  <c r="K4" i="26"/>
  <c r="J4" i="26"/>
  <c r="J3" i="26"/>
  <c r="A3" i="26"/>
  <c r="A2" i="26"/>
  <c r="A1" i="26"/>
  <c r="Q22" i="27" l="1"/>
  <c r="P21" i="27"/>
  <c r="R21" i="27"/>
  <c r="R22" i="27" s="1"/>
  <c r="P22" i="27"/>
  <c r="S22" i="27"/>
  <c r="O22" i="27"/>
  <c r="J3" i="3"/>
  <c r="M36" i="3"/>
  <c r="M35" i="3"/>
  <c r="M34" i="3"/>
  <c r="M32" i="3"/>
  <c r="A14" i="26" l="1"/>
  <c r="A14" i="27"/>
  <c r="J4" i="25"/>
  <c r="J3" i="25"/>
  <c r="S8" i="25" l="1"/>
  <c r="R8" i="25"/>
  <c r="Q8" i="25"/>
  <c r="P8" i="25"/>
  <c r="O8"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6" l="1"/>
  <c r="O6" i="27"/>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 i="27"/>
  <c r="O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6" i="26" l="1"/>
  <c r="P6" i="27"/>
  <c r="O4" i="26"/>
  <c r="O4" i="27"/>
  <c r="P7" i="26"/>
  <c r="P7" i="27"/>
  <c r="P7" i="25"/>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P4" i="26" l="1"/>
  <c r="P4" i="27"/>
  <c r="Q6" i="26"/>
  <c r="Q6" i="27"/>
  <c r="O5" i="26"/>
  <c r="O5" i="27"/>
  <c r="O5" i="25"/>
  <c r="P4"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Q7" i="26" l="1"/>
  <c r="Q7" i="27"/>
  <c r="P5" i="26"/>
  <c r="P5" i="27"/>
  <c r="P58" i="3"/>
  <c r="P5" i="25"/>
  <c r="Q7" i="25"/>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Q4" i="26" l="1"/>
  <c r="Q4" i="27"/>
  <c r="R6" i="26"/>
  <c r="R6" i="27"/>
  <c r="R6" i="25"/>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Q5" i="26" l="1"/>
  <c r="Q5" i="27"/>
  <c r="R7" i="26"/>
  <c r="R7" i="27"/>
  <c r="R7" i="25"/>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6" l="1"/>
  <c r="R4" i="27"/>
  <c r="S6" i="26"/>
  <c r="S6" i="27"/>
  <c r="R4" i="25"/>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S7" i="26" l="1"/>
  <c r="S7" i="27"/>
  <c r="R5" i="26"/>
  <c r="R5" i="27"/>
  <c r="R58" i="3"/>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6" l="1"/>
  <c r="S4" i="27"/>
  <c r="S4" i="25"/>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6" l="1"/>
  <c r="S5" i="27"/>
  <c r="S5" i="25"/>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T48" i="3" l="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<sst xmlns="http://schemas.openxmlformats.org/spreadsheetml/2006/main" count="313" uniqueCount="166">
  <si>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</si>
  <si>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</si>
  <si>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</si>
  <si>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</si>
  <si>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</si>
  <si>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</si>
  <si>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</si>
  <si>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</si>
  <si>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</si>
  <si>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</si>
  <si>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</si>
  <si>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</si>
  <si>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</si>
  <si>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</si>
  <si>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</si>
  <si>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</si>
  <si>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</si>
  <si>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</si>
  <si>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</si>
  <si>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</si>
  <si>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</si>
  <si>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</si>
  <si>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</si>
  <si>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</si>
  <si>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</si>
  <si>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</si>
  <si>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</si>
  <si>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</si>
  <si>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</si>
  <si>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</si>
  <si>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</si>
  <si>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</si>
  <si>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</si>
  <si>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</si>
  <si>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</si>
  <si>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</si>
  <si>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</si>
  <si>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</si>
  <si>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</si>
  <si>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</si>
  <si>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</si>
  <si>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</si>
  <si>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</si>
  <si>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</si>
  <si>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</si>
  <si>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</si>
  <si>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</si>
  <si>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</si>
  <si>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</si>
  <si>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</si>
  <si>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</si>
  <si>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</si>
  <si>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</si>
  <si>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</si>
  <si>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</si>
  <si>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</si>
  <si>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</si>
  <si>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</si>
  <si>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</si>
  <si>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</si>
  <si>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</si>
  <si>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</si>
  <si>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</si>
  <si>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</si>
  <si>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</si>
  <si>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</si>
  <si>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</si>
  <si>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</si>
  <si>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</si>
  <si>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</si>
  <si>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</si>
  <si>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</si>
  <si>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</si>
  <si>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</si>
  <si>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</si>
  <si>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</si>
  <si>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</si>
  <si>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</si>
  <si>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</si>
  <si>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</si>
  <si>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</si>
  <si>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</si>
  <si>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</si>
  <si>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</si>
  <si>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</si>
  <si>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</si>
  <si>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</si>
  <si>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</si>
  <si>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</si>
  <si>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</si>
  <si>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</si>
  <si>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</si>
  <si>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</si>
  <si>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</si>
  <si>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</si>
  <si>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</si>
  <si>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</si>
  <si>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</si>
  <si>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</si>
  <si>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</si>
  <si>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</si>
  <si>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</si>
  <si>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</si>
  <si>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</si>
  <si>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</si>
  <si>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</si>
  <si>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</si>
  <si>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</si>
  <si>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</si>
  <si>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</si>
  <si>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</si>
  <si>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</si>
  <si>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</si>
  <si>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</si>
  <si>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</si>
  <si>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</si>
  <si>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</si>
  <si>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</si>
  <si>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</si>
  <si>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</si>
  <si>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</si>
  <si>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</si>
  <si>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</si>
  <si>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</si>
  <si>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</si>
  <si>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</si>
  <si>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</si>
  <si>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</si>
  <si>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</si>
  <si>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</si>
  <si>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</si>
  <si>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</si>
  <si>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</si>
  <si>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</si>
  <si>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</si>
  <si>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</si>
  <si>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</si>
  <si>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</si>
  <si>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</si>
  <si>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</si>
  <si>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</si>
  <si>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</si>
  <si>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</si>
  <si>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</si>
  <si>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</si>
  <si>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</si>
  <si>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</si>
  <si>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</si>
  <si>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</si>
  <si>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</si>
  <si>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</si>
  <si>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</si>
  <si>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</si>
  <si>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Header 1 - Sheet Header</t>
    <phoneticPr fontId="3"/>
  </si>
  <si>
    <t>Header 2 - Module Divider</t>
    <phoneticPr fontId="3"/>
  </si>
  <si>
    <t>%</t>
    <phoneticPr fontId="3"/>
  </si>
  <si>
    <t>仕入原価</t>
    <rPh sb="0" eb="2">
      <t>シイレ</t>
    </rPh>
    <rPh sb="2" eb="4">
      <t>ゲンカ</t>
    </rPh>
    <phoneticPr fontId="3"/>
  </si>
  <si>
    <t>Range Name Lecture 1</t>
    <phoneticPr fontId="3"/>
  </si>
  <si>
    <t>PL</t>
    <phoneticPr fontId="3"/>
  </si>
  <si>
    <t>売上高</t>
    <rPh sb="0" eb="2">
      <t>ウリアゲ</t>
    </rPh>
    <rPh sb="2" eb="3">
      <t>ダカ</t>
    </rPh>
    <phoneticPr fontId="3"/>
  </si>
  <si>
    <t>売上原価</t>
    <rPh sb="0" eb="2">
      <t>ウリアゲ</t>
    </rPh>
    <rPh sb="2" eb="4">
      <t>ゲンカ</t>
    </rPh>
    <phoneticPr fontId="3"/>
  </si>
  <si>
    <t>JPY'000</t>
  </si>
  <si>
    <t>売上総利益</t>
    <rPh sb="0" eb="2">
      <t>ウリアゲ</t>
    </rPh>
    <rPh sb="2" eb="5">
      <t>ソウリエキ</t>
    </rPh>
    <phoneticPr fontId="3"/>
  </si>
  <si>
    <t>販売数量</t>
    <rPh sb="0" eb="2">
      <t>ハンバイ</t>
    </rPh>
    <rPh sb="2" eb="4">
      <t>スウリョウ</t>
    </rPh>
    <phoneticPr fontId="3"/>
  </si>
  <si>
    <t>売上総利益率</t>
    <rPh sb="0" eb="2">
      <t>ウリアゲ</t>
    </rPh>
    <rPh sb="2" eb="3">
      <t>ソウ</t>
    </rPh>
    <rPh sb="3" eb="5">
      <t>リエキ</t>
    </rPh>
    <rPh sb="5" eb="6">
      <t>リツ</t>
    </rPh>
    <phoneticPr fontId="3"/>
  </si>
  <si>
    <t>仕入・利益率前提</t>
    <rPh sb="0" eb="2">
      <t>シイレ</t>
    </rPh>
    <rPh sb="3" eb="5">
      <t>リエキ</t>
    </rPh>
    <rPh sb="5" eb="6">
      <t>リツ</t>
    </rPh>
    <rPh sb="6" eb="8">
      <t>ゼンテイ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</si>
</sst>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2">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2" fillId="3" borderId="2" xfId="5" applyNumberFormat="1" applyAlignment="1" applyProtection="1">
      <alignment horizontal="center" vertical="center"/>
      <protection locked="0"/>
    </xf>
    <xf numFmtId="176" fontId="9" fillId="0" borderId="3" xfId="20" applyNumberFormat="1" applyFont="1" applyFill="1" applyBorder="1" applyAlignment="1">
      <alignment vertical="center" wrapText="1"/>
    </xf>
    <xf numFmtId="181" fontId="2" fillId="0" borderId="0" xfId="20" applyNumberFormat="1" applyFill="1" applyAlignment="1">
      <alignment vertical="center" wrapText="1"/>
    </xf>
    <xf numFmtId="177" fontId="22" fillId="3" borderId="2" xfId="5" applyNumberFormat="1">
      <alignment vertical="center"/>
    </xf>
    <xf numFmtId="181" fontId="22" fillId="3" borderId="2" xfId="5" applyNumberFormat="1">
      <alignment vertical="center"/>
    </xf>
    <xf numFmtId="177" fontId="2" fillId="0" borderId="0" xfId="20" applyNumberFormat="1" applyFill="1">
      <alignment vertical="center"/>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50">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Range Name Lecture 1</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1" t="s">
        <v>136</v>
      </c>
      <c r="D21" s="71"/>
      <c r="E21" s="71"/>
      <c r="F21" s="71"/>
      <c r="G21" s="71"/>
      <c r="H21" s="71"/>
      <c r="I21" s="71"/>
      <c r="J21" s="71"/>
      <c r="K21" s="71"/>
      <c r="L21" s="26"/>
    </row>
    <row r="22" spans="2:12" x14ac:dyDescent="0.35">
      <c r="B22" s="25"/>
      <c r="C22" s="71"/>
      <c r="D22" s="71"/>
      <c r="E22" s="71"/>
      <c r="F22" s="71"/>
      <c r="G22" s="71"/>
      <c r="H22" s="71"/>
      <c r="I22" s="71"/>
      <c r="J22" s="71"/>
      <c r="K22" s="71"/>
      <c r="L22" s="26"/>
    </row>
    <row r="23" spans="2:12" x14ac:dyDescent="0.35">
      <c r="B23" s="25"/>
      <c r="C23" s="71"/>
      <c r="D23" s="71"/>
      <c r="E23" s="71"/>
      <c r="F23" s="71"/>
      <c r="G23" s="71"/>
      <c r="H23" s="71"/>
      <c r="I23" s="71"/>
      <c r="J23" s="71"/>
      <c r="K23" s="71"/>
      <c r="L23" s="26"/>
    </row>
    <row r="24" spans="2:12" x14ac:dyDescent="0.35">
      <c r="B24" s="25"/>
      <c r="C24" s="71"/>
      <c r="D24" s="71"/>
      <c r="E24" s="71"/>
      <c r="F24" s="71"/>
      <c r="G24" s="71"/>
      <c r="H24" s="71"/>
      <c r="I24" s="71"/>
      <c r="J24" s="71"/>
      <c r="K24" s="71"/>
      <c r="L24" s="26"/>
    </row>
    <row r="25" spans="2:12" x14ac:dyDescent="0.35">
      <c r="B25" s="25"/>
      <c r="C25" s="71"/>
      <c r="D25" s="71"/>
      <c r="E25" s="71"/>
      <c r="F25" s="71"/>
      <c r="G25" s="71"/>
      <c r="H25" s="71"/>
      <c r="I25" s="71"/>
      <c r="J25" s="71"/>
      <c r="K25" s="71"/>
      <c r="L25" s="26"/>
    </row>
    <row r="26" spans="2:12" x14ac:dyDescent="0.35">
      <c r="B26" s="25"/>
      <c r="C26" s="71"/>
      <c r="D26" s="71"/>
      <c r="E26" s="71"/>
      <c r="F26" s="71"/>
      <c r="G26" s="71"/>
      <c r="H26" s="71"/>
      <c r="I26" s="71"/>
      <c r="J26" s="71"/>
      <c r="K26" s="71"/>
      <c r="L26" s="26"/>
    </row>
    <row r="27" spans="2:12" x14ac:dyDescent="0.35">
      <c r="B27" s="25"/>
      <c r="C27" s="71"/>
      <c r="D27" s="71"/>
      <c r="E27" s="71"/>
      <c r="F27" s="71"/>
      <c r="G27" s="71"/>
      <c r="H27" s="71"/>
      <c r="I27" s="71"/>
      <c r="J27" s="71"/>
      <c r="K27" s="71"/>
      <c r="L27" s="26"/>
    </row>
    <row r="28" spans="2:12" x14ac:dyDescent="0.35">
      <c r="B28" s="25"/>
      <c r="C28" s="71"/>
      <c r="D28" s="71"/>
      <c r="E28" s="71"/>
      <c r="F28" s="71"/>
      <c r="G28" s="71"/>
      <c r="H28" s="71"/>
      <c r="I28" s="71"/>
      <c r="J28" s="71"/>
      <c r="K28" s="71"/>
      <c r="L28" s="26"/>
    </row>
    <row r="29" spans="2:12" x14ac:dyDescent="0.35">
      <c r="B29" s="25"/>
      <c r="C29" s="71"/>
      <c r="D29" s="71"/>
      <c r="E29" s="71"/>
      <c r="F29" s="71"/>
      <c r="G29" s="71"/>
      <c r="H29" s="71"/>
      <c r="I29" s="71"/>
      <c r="J29" s="71"/>
      <c r="K29" s="71"/>
      <c r="L29" s="26"/>
    </row>
    <row r="30" spans="2:12" x14ac:dyDescent="0.35">
      <c r="B30" s="25"/>
      <c r="C30" s="71"/>
      <c r="D30" s="71"/>
      <c r="E30" s="71"/>
      <c r="F30" s="71"/>
      <c r="G30" s="71"/>
      <c r="H30" s="71"/>
      <c r="I30" s="71"/>
      <c r="J30" s="71"/>
      <c r="K30" s="71"/>
      <c r="L30" s="26"/>
    </row>
    <row r="31" spans="2:12" x14ac:dyDescent="0.35">
      <c r="B31" s="25"/>
      <c r="C31" s="71"/>
      <c r="D31" s="71"/>
      <c r="E31" s="71"/>
      <c r="F31" s="71"/>
      <c r="G31" s="71"/>
      <c r="H31" s="71"/>
      <c r="I31" s="71"/>
      <c r="J31" s="71"/>
      <c r="K31" s="71"/>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election activeCell="M29" sqref="M29"/>
    </sheetView>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Range Name Lecture 1</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8"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8" t="str">
        <f>IF(NOT(S18),"ERROR",IF(NOT(S19),"CHECK","OK"))</f>
        <v>CHECK</v>
      </c>
      <c r="T17" s="9" t="s">
        <v>137</v>
      </c>
    </row>
    <row r="18" spans="1:26" ht="15.75" x14ac:dyDescent="0.35">
      <c r="P18" t="s">
        <v>138</v>
      </c>
      <c r="S18" s="14" t="b">
        <f>AND(S21)</f>
        <v>1</v>
      </c>
    </row>
    <row r="19" spans="1:26" ht="15.75" x14ac:dyDescent="0.35">
      <c r="P19" t="s">
        <v>143</v>
      </c>
      <c r="S19" s="49"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0"/>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1">
        <v>1</v>
      </c>
      <c r="K33" s="9" t="s">
        <v>148</v>
      </c>
      <c r="P33" s="52">
        <v>1000</v>
      </c>
      <c r="R33" s="1" t="s">
        <v>0</v>
      </c>
      <c r="T33" s="14" t="b">
        <v>1</v>
      </c>
      <c r="V33" s="1" t="s">
        <v>149</v>
      </c>
      <c r="X33" s="42"/>
      <c r="Y33" s="1" t="s">
        <v>6</v>
      </c>
    </row>
    <row r="34" spans="1:26" ht="15.75" x14ac:dyDescent="0.35">
      <c r="C34" t="s">
        <v>150</v>
      </c>
      <c r="P34" s="53">
        <v>1000</v>
      </c>
      <c r="R34" s="1" t="s">
        <v>9</v>
      </c>
      <c r="T34" s="14" t="b">
        <v>0</v>
      </c>
      <c r="V34" s="1" t="s">
        <v>151</v>
      </c>
    </row>
    <row r="35" spans="1:26" ht="15.75" x14ac:dyDescent="0.35">
      <c r="P35" s="54">
        <v>1000</v>
      </c>
      <c r="R35" s="1" t="s">
        <v>135</v>
      </c>
      <c r="T35" s="14" t="b">
        <v>1</v>
      </c>
      <c r="V35" s="1" t="s">
        <v>2</v>
      </c>
    </row>
    <row r="36" spans="1:26" ht="15.75" x14ac:dyDescent="0.35">
      <c r="P36" s="55">
        <v>1000</v>
      </c>
      <c r="R36" s="1" t="s">
        <v>10</v>
      </c>
      <c r="T36" s="56"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49" priority="25" stopIfTrue="1" operator="equal">
      <formula>TRUE</formula>
    </cfRule>
    <cfRule type="cellIs" dxfId="248" priority="26" stopIfTrue="1" operator="equal">
      <formula>FALSE</formula>
    </cfRule>
  </conditionalFormatting>
  <conditionalFormatting sqref="J3">
    <cfRule type="cellIs" dxfId="247" priority="22" operator="equal">
      <formula>"CHECK"</formula>
    </cfRule>
    <cfRule type="cellIs" dxfId="246" priority="23" stopIfTrue="1" operator="equal">
      <formula>"OK"</formula>
    </cfRule>
    <cfRule type="cellIs" dxfId="245" priority="24" stopIfTrue="1" operator="equal">
      <formula>"ERROR"</formula>
    </cfRule>
  </conditionalFormatting>
  <conditionalFormatting sqref="S18">
    <cfRule type="cellIs" dxfId="244" priority="31" stopIfTrue="1" operator="equal">
      <formula>TRUE</formula>
    </cfRule>
    <cfRule type="cellIs" dxfId="243" priority="32" stopIfTrue="1" operator="equal">
      <formula>FALSE</formula>
    </cfRule>
  </conditionalFormatting>
  <conditionalFormatting sqref="S17">
    <cfRule type="cellIs" dxfId="242" priority="19" operator="equal">
      <formula>"CHECK"</formula>
    </cfRule>
    <cfRule type="cellIs" dxfId="241" priority="20" stopIfTrue="1" operator="equal">
      <formula>"OK"</formula>
    </cfRule>
    <cfRule type="cellIs" dxfId="240" priority="21" stopIfTrue="1" operator="equal">
      <formula>"ERROR"</formula>
    </cfRule>
  </conditionalFormatting>
  <conditionalFormatting sqref="T33:T34">
    <cfRule type="cellIs" dxfId="239" priority="13" stopIfTrue="1" operator="equal">
      <formula>TRUE</formula>
    </cfRule>
    <cfRule type="cellIs" dxfId="238" priority="14" stopIfTrue="1" operator="equal">
      <formula>FALSE</formula>
    </cfRule>
  </conditionalFormatting>
  <conditionalFormatting sqref="T35">
    <cfRule type="cellIs" dxfId="237" priority="15" stopIfTrue="1" operator="equal">
      <formula>TRUE</formula>
    </cfRule>
    <cfRule type="cellIs" dxfId="236" priority="16" stopIfTrue="1" operator="equal">
      <formula>FALSE</formula>
    </cfRule>
  </conditionalFormatting>
  <conditionalFormatting sqref="T36">
    <cfRule type="cellIs" dxfId="235" priority="17" stopIfTrue="1" operator="equal">
      <formula>TRUE</formula>
    </cfRule>
    <cfRule type="cellIs" dxfId="234" priority="18" stopIfTrue="1" operator="equal">
      <formula>FALSE</formula>
    </cfRule>
  </conditionalFormatting>
  <pageMargins left="0.7" right="0.7" top="0.75" bottom="0.75" header="0.3" footer="0.3"/>
  <pageSetup paperSize="9" scale="67"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Range Name Lecture 1</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0E9F-5027-4086-A379-B67EA6D59E51}">
  <sheetPr codeName="Sheet9">
    <pageSetUpPr fitToPage="1"/>
  </sheetPr>
  <dimension ref="A1:CD36"/>
  <sheetViews>
    <sheetView showGridLines="0" zoomScaleNormal="100" workbookViewId="0">
      <pane xSplit="14" ySplit="14" topLeftCell="O15" activePane="bottomRight" state="frozen"/>
      <selection pane="topRight" activeCell="O1" sqref="O1"/>
      <selection pane="bottomLeft" activeCell="A15" sqref="A15"/>
      <selection pane="bottomRight" activeCell="R22" sqref="R22"/>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Output</v>
      </c>
      <c r="J3" s="48" t="str">
        <f>Check.Master</f>
        <v>CHECK</v>
      </c>
      <c r="M3" s="57" t="s">
        <v>141</v>
      </c>
    </row>
    <row r="4" spans="1:19" ht="15.75" x14ac:dyDescent="0.35">
      <c r="D4" t="s">
        <v>26</v>
      </c>
      <c r="J4" t="b">
        <f>AND(J15:J36,TRUE)</f>
        <v>1</v>
      </c>
      <c r="K4" s="9" t="str">
        <f ca="1">"ShCheck."&amp;RIGHT(CELL("filename",A$1),LEN(CELL("filename",A$1))-FIND("]",CELL("filename",A$1)))&amp;".Ca"</f>
        <v>ShCheck.Output.Ca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19" ht="15.75" x14ac:dyDescent="0.35"/>
    <row r="18" spans="2:19" ht="15.75" x14ac:dyDescent="0.35"/>
    <row r="19" spans="2:19" ht="19.5" x14ac:dyDescent="0.35">
      <c r="B19" s="40" t="s">
        <v>158</v>
      </c>
    </row>
    <row r="20" spans="2:19" ht="15.75" x14ac:dyDescent="0.35">
      <c r="D20" t="s">
        <v>159</v>
      </c>
      <c r="K20" s="44" t="str">
        <f t="shared" ref="K20:K21" si="5">CurrencyUnit.In</f>
        <v>JPY'000</v>
      </c>
      <c r="L20" s="45"/>
      <c r="O20" s="67">
        <f>Calc!O22</f>
        <v>12500</v>
      </c>
      <c r="P20" s="67">
        <f>Calc!P22</f>
        <v>17142.857142857145</v>
      </c>
      <c r="Q20" s="67">
        <f>Calc!Q22</f>
        <v>21428.571428571431</v>
      </c>
      <c r="R20" s="67">
        <f>Calc!R22</f>
        <v>20000</v>
      </c>
      <c r="S20" s="67">
        <f>Calc!S22</f>
        <v>13333.333333333334</v>
      </c>
    </row>
    <row r="21" spans="2:19" ht="15.75" x14ac:dyDescent="0.35">
      <c r="D21" t="s">
        <v>160</v>
      </c>
      <c r="K21" s="44" t="str">
        <f t="shared" si="5"/>
        <v>JPY'000</v>
      </c>
      <c r="L21" s="45"/>
      <c r="O21" s="67">
        <f>0-Calc!O27</f>
        <v>-10000</v>
      </c>
      <c r="P21" s="67">
        <f>0-Calc!P27</f>
        <v>-12000</v>
      </c>
      <c r="Q21" s="67">
        <f>0-Calc!Q27</f>
        <v>-15000</v>
      </c>
      <c r="R21" s="67">
        <f>0-Calc!R27</f>
        <v>-13000</v>
      </c>
      <c r="S21" s="67">
        <f>0-Calc!S27</f>
        <v>-8000</v>
      </c>
    </row>
    <row r="22" spans="2:19" ht="15.75" x14ac:dyDescent="0.35">
      <c r="D22" s="4" t="s">
        <v>162</v>
      </c>
      <c r="E22" s="5"/>
      <c r="F22" s="5"/>
      <c r="G22" s="5"/>
      <c r="H22" s="5"/>
      <c r="I22" s="5"/>
      <c r="J22" s="5"/>
      <c r="K22" s="46" t="s">
        <v>161</v>
      </c>
      <c r="L22" s="47"/>
      <c r="M22" s="5"/>
      <c r="N22" s="5"/>
      <c r="O22" s="66">
        <f>SUM(O20:O21)</f>
        <v>2500</v>
      </c>
      <c r="P22" s="66">
        <f>SUM(P20:P21)</f>
        <v>5142.8571428571449</v>
      </c>
      <c r="Q22" s="66">
        <f>SUM(Q20:Q21)</f>
        <v>6428.5714285714312</v>
      </c>
      <c r="R22" s="66">
        <f>SUM(R20:R21)</f>
        <v>7000</v>
      </c>
      <c r="S22" s="66">
        <f>SUM(S20:S21)</f>
        <v>5333.3333333333339</v>
      </c>
    </row>
    <row r="23" spans="2:19" ht="15.75" x14ac:dyDescent="0.35"/>
    <row r="24" spans="2:19" ht="15.75" x14ac:dyDescent="0.35"/>
    <row r="25" spans="2:19" ht="15.75" x14ac:dyDescent="0.35"/>
    <row r="26" spans="2:19" ht="15.75" x14ac:dyDescent="0.35"/>
    <row r="27" spans="2:19" ht="15.75" x14ac:dyDescent="0.35"/>
    <row r="28" spans="2:19" ht="15.75" x14ac:dyDescent="0.35"/>
    <row r="29" spans="2:19" ht="15.75" x14ac:dyDescent="0.35"/>
    <row r="30" spans="2:19" ht="15.75" x14ac:dyDescent="0.35"/>
    <row r="31" spans="2:19" ht="15.75" x14ac:dyDescent="0.35"/>
    <row r="32" spans="2:19" ht="15.75" x14ac:dyDescent="0.35"/>
    <row r="33" spans="1:43" ht="15.75" x14ac:dyDescent="0.35"/>
    <row r="34" spans="1:43" ht="15.75" x14ac:dyDescent="0.35"/>
    <row r="35" spans="1:43" ht="15.75" x14ac:dyDescent="0.35"/>
    <row r="36" spans="1:43" ht="20.25" thickBot="1" x14ac:dyDescent="0.4">
      <c r="A36" s="10" t="s">
        <v>51</v>
      </c>
      <c r="B36" s="10"/>
      <c r="C36" s="10"/>
      <c r="D36" s="10"/>
      <c r="E36" s="10"/>
      <c r="F36" s="10"/>
      <c r="G36" s="10"/>
      <c r="H36" s="10"/>
      <c r="I36" s="10"/>
      <c r="J36" s="10"/>
      <c r="K36" s="10"/>
      <c r="L36" s="10"/>
      <c r="M36" s="10"/>
      <c r="N36" s="10"/>
      <c r="O36" s="59"/>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sheetData>
  <phoneticPr fontId="3"/>
  <conditionalFormatting sqref="O5:S5">
    <cfRule type="expression" dxfId="233" priority="10">
      <formula>O5="Fcst"</formula>
    </cfRule>
    <cfRule type="expression" dxfId="232" priority="11">
      <formula>O5="Act"</formula>
    </cfRule>
  </conditionalFormatting>
  <conditionalFormatting sqref="J4">
    <cfRule type="expression" dxfId="231" priority="8">
      <formula>J4=TRUE</formula>
    </cfRule>
    <cfRule type="expression" dxfId="230" priority="9">
      <formula>J4=FALSE</formula>
    </cfRule>
  </conditionalFormatting>
  <conditionalFormatting sqref="J3">
    <cfRule type="cellIs" dxfId="229" priority="5" operator="equal">
      <formula>"CHECK"</formula>
    </cfRule>
    <cfRule type="cellIs" dxfId="228" priority="6" stopIfTrue="1" operator="equal">
      <formula>"OK"</formula>
    </cfRule>
    <cfRule type="cellIs" dxfId="227" priority="7" stopIfTrue="1" operator="equal">
      <formula>"ERROR"</formula>
    </cfRule>
  </conditionalFormatting>
  <conditionalFormatting sqref="R5">
    <cfRule type="expression" dxfId="226" priority="3">
      <formula>R5="Fcst"</formula>
    </cfRule>
    <cfRule type="expression" dxfId="225" priority="4">
      <formula>R5="Act"</formula>
    </cfRule>
  </conditionalFormatting>
  <conditionalFormatting sqref="S5">
    <cfRule type="expression" dxfId="224" priority="1">
      <formula>S5="Fcst"</formula>
    </cfRule>
    <cfRule type="expression" dxfId="223" priority="2">
      <formula>S5="Act"</formula>
    </cfRule>
  </conditionalFormatting>
  <hyperlinks>
    <hyperlink ref="M3" location="Navigation!A1" display="Navigation" xr:uid="{70EA1C00-EFB1-49F6-9992-24BA75994A2B}"/>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4D05-793A-4F7F-BEFB-737186B89FA7}">
  <sheetPr codeName="Sheet8">
    <pageSetUpPr fitToPage="1"/>
  </sheetPr>
  <dimension ref="A1:CD30"/>
  <sheetViews>
    <sheetView showGridLines="0" zoomScaleNormal="100" workbookViewId="0">
      <pane xSplit="14" ySplit="14" topLeftCell="O15" activePane="bottomRight" state="frozen"/>
      <selection pane="topRight" activeCell="O1" sqref="O1"/>
      <selection pane="bottomLeft" activeCell="A15" sqref="A15"/>
      <selection pane="bottomRight" activeCell="O21" sqref="O21"/>
    </sheetView>
  </sheetViews>
  <sheetFormatPr defaultColWidth="0" defaultRowHeight="15" customHeight="1"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ht="15.75" x14ac:dyDescent="0.35">
      <c r="A2" t="str">
        <f>"Status: "&amp;ModelStatus.In</f>
        <v>Status: Draft Model</v>
      </c>
    </row>
    <row r="3" spans="1:19" ht="15.75" x14ac:dyDescent="0.35">
      <c r="A3" t="str">
        <f ca="1">"Sheet: "&amp;RIGHT(CELL("filename",A$1),LEN(CELL("filename",A$1))-FIND("]",CELL("filename",A$1)))</f>
        <v>Sheet: Calc</v>
      </c>
      <c r="J3" s="48" t="str">
        <f>Check.Master</f>
        <v>CHECK</v>
      </c>
      <c r="M3" s="57" t="s">
        <v>141</v>
      </c>
    </row>
    <row r="4" spans="1:19" ht="15.75" x14ac:dyDescent="0.35">
      <c r="D4" t="s">
        <v>26</v>
      </c>
      <c r="J4" t="b">
        <f>AND(J15:J30,TRUE)</f>
        <v>1</v>
      </c>
      <c r="K4" s="9" t="str">
        <f ca="1">"ShCheck."&amp;RIGHT(CELL("filename",A$1),LEN(CELL("filename",A$1))-FIND("]",CELL("filename",A$1)))&amp;".Ca"</f>
        <v>ShCheck.Calc.Ca</v>
      </c>
      <c r="O4" s="61">
        <f t="shared" ref="O4:S4" si="0">YearLabel.A.Ca</f>
        <v>2018</v>
      </c>
      <c r="P4" s="16">
        <f t="shared" si="0"/>
        <v>2019</v>
      </c>
      <c r="Q4" s="16">
        <f t="shared" si="0"/>
        <v>2020</v>
      </c>
      <c r="R4" s="16">
        <f t="shared" si="0"/>
        <v>2021</v>
      </c>
      <c r="S4" s="16">
        <f t="shared" si="0"/>
        <v>2022</v>
      </c>
    </row>
    <row r="5" spans="1:19" ht="15.75" x14ac:dyDescent="0.35">
      <c r="D5" t="s">
        <v>24</v>
      </c>
      <c r="O5" s="62" t="str">
        <f t="shared" ref="O5:S5" si="1">PeriodLabel.A.Ca</f>
        <v>Fcst</v>
      </c>
      <c r="P5" s="17" t="str">
        <f t="shared" si="1"/>
        <v>Fcst</v>
      </c>
      <c r="Q5" s="17" t="str">
        <f t="shared" si="1"/>
        <v>Fcst</v>
      </c>
      <c r="R5" s="17" t="str">
        <f t="shared" si="1"/>
        <v>Fcst</v>
      </c>
      <c r="S5" s="17" t="str">
        <f t="shared" si="1"/>
        <v>Fcst</v>
      </c>
    </row>
    <row r="6" spans="1:19" ht="15.75" x14ac:dyDescent="0.35">
      <c r="D6" t="s">
        <v>139</v>
      </c>
      <c r="O6" s="63">
        <f t="shared" ref="O6:S6" si="2">PeriodFrom.A.Ca</f>
        <v>43101</v>
      </c>
      <c r="P6" s="7">
        <f t="shared" si="2"/>
        <v>43466</v>
      </c>
      <c r="Q6" s="7">
        <f t="shared" si="2"/>
        <v>43831</v>
      </c>
      <c r="R6" s="7">
        <f t="shared" si="2"/>
        <v>44197</v>
      </c>
      <c r="S6" s="7">
        <f t="shared" si="2"/>
        <v>44562</v>
      </c>
    </row>
    <row r="7" spans="1:19" ht="15.75" x14ac:dyDescent="0.35">
      <c r="D7" t="s">
        <v>140</v>
      </c>
      <c r="O7" s="63">
        <f t="shared" ref="O7:S7" si="3">PeriodTo.A.Ca</f>
        <v>43465</v>
      </c>
      <c r="P7" s="7">
        <f t="shared" si="3"/>
        <v>43830</v>
      </c>
      <c r="Q7" s="7">
        <f t="shared" si="3"/>
        <v>44196</v>
      </c>
      <c r="R7" s="7">
        <f t="shared" si="3"/>
        <v>44561</v>
      </c>
      <c r="S7" s="7">
        <f t="shared" si="3"/>
        <v>44926</v>
      </c>
    </row>
    <row r="8" spans="1:19" ht="15.75" x14ac:dyDescent="0.35">
      <c r="D8" t="s">
        <v>25</v>
      </c>
      <c r="O8" s="58">
        <f t="shared" ref="O8:S8" si="4">PeriodNo.A.Ca</f>
        <v>1</v>
      </c>
      <c r="P8">
        <f t="shared" si="4"/>
        <v>2</v>
      </c>
      <c r="Q8">
        <f t="shared" si="4"/>
        <v>3</v>
      </c>
      <c r="R8">
        <f t="shared" si="4"/>
        <v>4</v>
      </c>
      <c r="S8">
        <f t="shared" si="4"/>
        <v>5</v>
      </c>
    </row>
    <row r="9" spans="1:19" ht="15.75" hidden="1" x14ac:dyDescent="0.35"/>
    <row r="10" spans="1:19" ht="15.75" hidden="1" x14ac:dyDescent="0.35"/>
    <row r="11" spans="1:19" ht="15.75" hidden="1" x14ac:dyDescent="0.35"/>
    <row r="12" spans="1:19" ht="15.75" hidden="1" x14ac:dyDescent="0.35"/>
    <row r="13" spans="1:19" ht="15.75" hidden="1" x14ac:dyDescent="0.35"/>
    <row r="14" spans="1:19" ht="15.75"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1:43" ht="15.75" x14ac:dyDescent="0.35"/>
    <row r="18" spans="1:43" ht="15.75" x14ac:dyDescent="0.35"/>
    <row r="19" spans="1:43" ht="19.5" x14ac:dyDescent="0.35">
      <c r="B19" s="40" t="s">
        <v>159</v>
      </c>
    </row>
    <row r="20" spans="1:43" ht="15.75" x14ac:dyDescent="0.35">
      <c r="D20" t="s">
        <v>160</v>
      </c>
      <c r="K20" s="44" t="s">
        <v>161</v>
      </c>
      <c r="L20" s="45"/>
      <c r="O20" s="67">
        <f>O27</f>
        <v>10000</v>
      </c>
      <c r="P20" s="67">
        <f t="shared" ref="P20:S20" si="5">P27</f>
        <v>12000</v>
      </c>
      <c r="Q20" s="67">
        <f t="shared" si="5"/>
        <v>15000</v>
      </c>
      <c r="R20" s="67">
        <f t="shared" si="5"/>
        <v>13000</v>
      </c>
      <c r="S20" s="67">
        <f t="shared" si="5"/>
        <v>8000</v>
      </c>
    </row>
    <row r="21" spans="1:43" ht="15.75" x14ac:dyDescent="0.35">
      <c r="D21" t="s">
        <v>164</v>
      </c>
      <c r="K21" s="44" t="s">
        <v>155</v>
      </c>
      <c r="L21" s="45"/>
      <c r="O21" s="70">
        <f>Input!O22</f>
        <v>0.2</v>
      </c>
      <c r="P21" s="70">
        <f>Input!P22</f>
        <v>0.3</v>
      </c>
      <c r="Q21" s="70">
        <f>Input!Q22</f>
        <v>0.3</v>
      </c>
      <c r="R21" s="70">
        <f>Input!R22</f>
        <v>0.35</v>
      </c>
      <c r="S21" s="70">
        <f>Input!S22</f>
        <v>0.4</v>
      </c>
    </row>
    <row r="22" spans="1:43" ht="15.75" x14ac:dyDescent="0.35">
      <c r="D22" s="4" t="s">
        <v>159</v>
      </c>
      <c r="E22" s="5"/>
      <c r="F22" s="5"/>
      <c r="G22" s="5"/>
      <c r="H22" s="5"/>
      <c r="I22" s="5"/>
      <c r="J22" s="5"/>
      <c r="K22" s="46" t="s">
        <v>161</v>
      </c>
      <c r="L22" s="47"/>
      <c r="M22" s="5"/>
      <c r="N22" s="5"/>
      <c r="O22" s="66">
        <f>O20/(1-O21)</f>
        <v>12500</v>
      </c>
      <c r="P22" s="66">
        <f>P20/(1-P21)</f>
        <v>17142.857142857145</v>
      </c>
      <c r="Q22" s="66">
        <f>Q20/(1-Q21)</f>
        <v>21428.571428571431</v>
      </c>
      <c r="R22" s="66">
        <f>R20/(1-R21)</f>
        <v>20000</v>
      </c>
      <c r="S22" s="66">
        <f>S20/(1-S21)</f>
        <v>13333.333333333334</v>
      </c>
    </row>
    <row r="23" spans="1:43" ht="15.75" x14ac:dyDescent="0.35"/>
    <row r="24" spans="1:43" ht="19.5" x14ac:dyDescent="0.35">
      <c r="B24" s="40" t="s">
        <v>160</v>
      </c>
    </row>
    <row r="25" spans="1:43" ht="15.75" x14ac:dyDescent="0.35">
      <c r="D25" t="s">
        <v>156</v>
      </c>
      <c r="K25" s="44" t="s">
        <v>61</v>
      </c>
      <c r="L25" s="45"/>
      <c r="O25" s="67">
        <f>Input!O21</f>
        <v>10</v>
      </c>
      <c r="P25" s="67">
        <f>Input!P21</f>
        <v>12</v>
      </c>
      <c r="Q25" s="67">
        <f>Input!Q21</f>
        <v>15</v>
      </c>
      <c r="R25" s="67">
        <f>Input!R21</f>
        <v>13</v>
      </c>
      <c r="S25" s="67">
        <f>Input!S21</f>
        <v>8</v>
      </c>
    </row>
    <row r="26" spans="1:43" ht="15.75" x14ac:dyDescent="0.35">
      <c r="D26" t="s">
        <v>163</v>
      </c>
      <c r="K26" s="44" t="s">
        <v>44</v>
      </c>
      <c r="L26" s="45"/>
      <c r="M26" s="67">
        <f>Input!M20</f>
        <v>1000</v>
      </c>
      <c r="O26"/>
    </row>
    <row r="27" spans="1:43" ht="15.75" x14ac:dyDescent="0.35">
      <c r="D27" s="4" t="s">
        <v>160</v>
      </c>
      <c r="E27" s="5"/>
      <c r="F27" s="5"/>
      <c r="G27" s="5"/>
      <c r="H27" s="5"/>
      <c r="I27" s="5"/>
      <c r="J27" s="5"/>
      <c r="K27" s="46" t="s">
        <v>161</v>
      </c>
      <c r="L27" s="47"/>
      <c r="M27" s="5"/>
      <c r="N27" s="5"/>
      <c r="O27" s="66">
        <f>O25*$M26</f>
        <v>10000</v>
      </c>
      <c r="P27" s="66">
        <f>P25*$M26</f>
        <v>12000</v>
      </c>
      <c r="Q27" s="66">
        <f>Q25*$M26</f>
        <v>15000</v>
      </c>
      <c r="R27" s="66">
        <f>R25*$M26</f>
        <v>13000</v>
      </c>
      <c r="S27" s="66">
        <f>S25*$M26</f>
        <v>8000</v>
      </c>
    </row>
    <row r="28" spans="1:43" ht="15.75" x14ac:dyDescent="0.35"/>
    <row r="29" spans="1:43" ht="15.75" x14ac:dyDescent="0.35"/>
    <row r="30" spans="1:43" ht="20.25" thickBot="1" x14ac:dyDescent="0.4">
      <c r="A30" s="10" t="s">
        <v>51</v>
      </c>
      <c r="B30" s="10"/>
      <c r="C30" s="10"/>
      <c r="D30" s="10"/>
      <c r="E30" s="10"/>
      <c r="F30" s="10"/>
      <c r="G30" s="10"/>
      <c r="H30" s="10"/>
      <c r="I30" s="10"/>
      <c r="J30" s="10"/>
      <c r="K30" s="10"/>
      <c r="L30" s="10"/>
      <c r="M30" s="10"/>
      <c r="N30" s="10"/>
      <c r="O30" s="59"/>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sheetData>
  <phoneticPr fontId="3"/>
  <conditionalFormatting sqref="O5:S5">
    <cfRule type="expression" dxfId="222" priority="10">
      <formula>O5="Fcst"</formula>
    </cfRule>
    <cfRule type="expression" dxfId="221" priority="11">
      <formula>O5="Act"</formula>
    </cfRule>
  </conditionalFormatting>
  <conditionalFormatting sqref="J4">
    <cfRule type="expression" dxfId="220" priority="8">
      <formula>J4=TRUE</formula>
    </cfRule>
    <cfRule type="expression" dxfId="219" priority="9">
      <formula>J4=FALSE</formula>
    </cfRule>
  </conditionalFormatting>
  <conditionalFormatting sqref="J3">
    <cfRule type="cellIs" dxfId="218" priority="5" operator="equal">
      <formula>"CHECK"</formula>
    </cfRule>
    <cfRule type="cellIs" dxfId="217" priority="6" stopIfTrue="1" operator="equal">
      <formula>"OK"</formula>
    </cfRule>
    <cfRule type="cellIs" dxfId="216" priority="7" stopIfTrue="1" operator="equal">
      <formula>"ERROR"</formula>
    </cfRule>
  </conditionalFormatting>
  <conditionalFormatting sqref="R5">
    <cfRule type="expression" dxfId="215" priority="3">
      <formula>R5="Fcst"</formula>
    </cfRule>
    <cfRule type="expression" dxfId="214" priority="4">
      <formula>R5="Act"</formula>
    </cfRule>
  </conditionalFormatting>
  <conditionalFormatting sqref="S5">
    <cfRule type="expression" dxfId="213" priority="1">
      <formula>S5="Fcst"</formula>
    </cfRule>
    <cfRule type="expression" dxfId="212" priority="2">
      <formula>S5="Act"</formula>
    </cfRule>
  </conditionalFormatting>
  <hyperlinks>
    <hyperlink ref="M3" location="Navigation!A1" display="Navigation" xr:uid="{0445EAAC-A043-4C36-A077-44C64301CAC1}"/>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33"/>
  <sheetViews>
    <sheetView showGridLines="0" zoomScaleNormal="100" workbookViewId="0">
      <pane xSplit="14" ySplit="14" topLeftCell="O15" activePane="bottomRight" state="frozen"/>
      <selection pane="topRight" activeCell="O1" sqref="O1"/>
      <selection pane="bottomLeft" activeCell="A15" sqref="A15"/>
      <selection pane="bottomRight" activeCell="M20" sqref="M20"/>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58"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Range Name Lecture 1</v>
      </c>
      <c r="B1" s="10"/>
      <c r="C1" s="10"/>
      <c r="D1" s="10"/>
      <c r="E1" s="10"/>
      <c r="F1" s="10"/>
      <c r="G1" s="10"/>
      <c r="H1" s="10"/>
      <c r="I1" s="10"/>
      <c r="J1" s="10"/>
      <c r="K1" s="10"/>
      <c r="L1" s="10"/>
      <c r="M1" s="10"/>
      <c r="N1" s="10"/>
      <c r="O1" s="59"/>
      <c r="P1" s="10"/>
      <c r="Q1" s="10"/>
      <c r="R1" s="10"/>
      <c r="S1" s="10"/>
    </row>
    <row r="2" spans="1:19" x14ac:dyDescent="0.35">
      <c r="A2" t="str">
        <f>"Status: "&amp;ModelStatus.In</f>
        <v>Status: Draft Model</v>
      </c>
    </row>
    <row r="3" spans="1:19" x14ac:dyDescent="0.35">
      <c r="A3" t="str">
        <f ca="1">"Sheet: "&amp;RIGHT(CELL("filename",A$1),LEN(CELL("filename",A$1))-FIND("]",CELL("filename",A$1)))</f>
        <v>Sheet: Input</v>
      </c>
      <c r="J3" s="48" t="str">
        <f>Check.Master</f>
        <v>CHECK</v>
      </c>
      <c r="M3" s="57" t="s">
        <v>141</v>
      </c>
    </row>
    <row r="4" spans="1:19" x14ac:dyDescent="0.35">
      <c r="D4" t="s">
        <v>26</v>
      </c>
      <c r="J4" t="b">
        <f>AND(J15:J33,TRUE)</f>
        <v>1</v>
      </c>
      <c r="K4" s="9" t="str">
        <f ca="1">"ShCheck."&amp;RIGHT(CELL("filename",A$1),LEN(CELL("filename",A$1))-FIND("]",CELL("filename",A$1)))&amp;".Ca"</f>
        <v>ShCheck.Input.Ca</v>
      </c>
      <c r="O4" s="61">
        <f t="shared" ref="O4:S4" si="0">YearLabel.A.Ca</f>
        <v>2018</v>
      </c>
      <c r="P4" s="16">
        <f t="shared" si="0"/>
        <v>2019</v>
      </c>
      <c r="Q4" s="16">
        <f t="shared" si="0"/>
        <v>2020</v>
      </c>
      <c r="R4" s="16">
        <f t="shared" si="0"/>
        <v>2021</v>
      </c>
      <c r="S4" s="16">
        <f t="shared" si="0"/>
        <v>2022</v>
      </c>
    </row>
    <row r="5" spans="1:19" x14ac:dyDescent="0.35">
      <c r="D5" t="s">
        <v>24</v>
      </c>
      <c r="O5" s="62" t="str">
        <f t="shared" ref="O5:S5" si="1">PeriodLabel.A.Ca</f>
        <v>Fcst</v>
      </c>
      <c r="P5" s="17" t="str">
        <f t="shared" si="1"/>
        <v>Fcst</v>
      </c>
      <c r="Q5" s="17" t="str">
        <f t="shared" si="1"/>
        <v>Fcst</v>
      </c>
      <c r="R5" s="17" t="str">
        <f t="shared" si="1"/>
        <v>Fcst</v>
      </c>
      <c r="S5" s="17" t="str">
        <f t="shared" si="1"/>
        <v>Fcst</v>
      </c>
    </row>
    <row r="6" spans="1:19" x14ac:dyDescent="0.35">
      <c r="D6" t="s">
        <v>139</v>
      </c>
      <c r="O6" s="63">
        <f t="shared" ref="O6:S6" si="2">PeriodFrom.A.Ca</f>
        <v>43101</v>
      </c>
      <c r="P6" s="7">
        <f t="shared" si="2"/>
        <v>43466</v>
      </c>
      <c r="Q6" s="7">
        <f t="shared" si="2"/>
        <v>43831</v>
      </c>
      <c r="R6" s="7">
        <f t="shared" si="2"/>
        <v>44197</v>
      </c>
      <c r="S6" s="7">
        <f t="shared" si="2"/>
        <v>44562</v>
      </c>
    </row>
    <row r="7" spans="1:19" x14ac:dyDescent="0.35">
      <c r="D7" t="s">
        <v>140</v>
      </c>
      <c r="O7" s="63">
        <f t="shared" ref="O7:S7" si="3">PeriodTo.A.Ca</f>
        <v>43465</v>
      </c>
      <c r="P7" s="7">
        <f t="shared" si="3"/>
        <v>43830</v>
      </c>
      <c r="Q7" s="7">
        <f t="shared" si="3"/>
        <v>44196</v>
      </c>
      <c r="R7" s="7">
        <f t="shared" si="3"/>
        <v>44561</v>
      </c>
      <c r="S7" s="7">
        <f t="shared" si="3"/>
        <v>44926</v>
      </c>
    </row>
    <row r="8" spans="1:19" x14ac:dyDescent="0.35">
      <c r="D8" t="s">
        <v>25</v>
      </c>
      <c r="O8" s="58">
        <f t="shared" ref="O8:S8" si="4">PeriodNo.A.Ca</f>
        <v>1</v>
      </c>
      <c r="P8">
        <f t="shared" si="4"/>
        <v>2</v>
      </c>
      <c r="Q8">
        <f t="shared" si="4"/>
        <v>3</v>
      </c>
      <c r="R8">
        <f t="shared" si="4"/>
        <v>4</v>
      </c>
      <c r="S8">
        <f t="shared" si="4"/>
        <v>5</v>
      </c>
    </row>
    <row r="14" spans="1:19" x14ac:dyDescent="0.35">
      <c r="A14" s="6" t="str">
        <f>CurrencyUnitTitle.In</f>
        <v>Values in JPY'000 unless otherwise stated</v>
      </c>
      <c r="E14" s="6" t="s">
        <v>90</v>
      </c>
      <c r="F14" s="6"/>
      <c r="G14" s="6"/>
      <c r="H14" s="6"/>
      <c r="I14" s="6"/>
      <c r="J14" s="6" t="s">
        <v>5</v>
      </c>
      <c r="K14" s="6" t="s">
        <v>7</v>
      </c>
      <c r="L14" s="6" t="s">
        <v>13</v>
      </c>
      <c r="M14" s="6" t="s">
        <v>14</v>
      </c>
      <c r="N14" s="6"/>
    </row>
    <row r="15" spans="1:19" s="60" customFormat="1" ht="19.5" x14ac:dyDescent="0.35">
      <c r="A15" s="60" t="s">
        <v>153</v>
      </c>
      <c r="O15" s="64"/>
    </row>
    <row r="16" spans="1:19" s="10" customFormat="1" ht="20.25" thickBot="1" x14ac:dyDescent="0.4">
      <c r="A16" s="10" t="s">
        <v>154</v>
      </c>
      <c r="O16" s="59"/>
    </row>
    <row r="17" spans="2:19" x14ac:dyDescent="0.35"/>
    <row r="18" spans="2:19" x14ac:dyDescent="0.35"/>
    <row r="19" spans="2:19" ht="19.5" x14ac:dyDescent="0.35">
      <c r="B19" s="40" t="s">
        <v>165</v>
      </c>
    </row>
    <row r="20" spans="2:19" x14ac:dyDescent="0.35">
      <c r="D20" t="s">
        <v>163</v>
      </c>
      <c r="K20" s="44" t="s">
        <v>44</v>
      </c>
      <c r="L20" s="45"/>
      <c r="M20" s="69">
        <v>1000</v>
      </c>
      <c r="O20"/>
    </row>
    <row r="21" spans="2:19" x14ac:dyDescent="0.35">
      <c r="D21" t="s">
        <v>156</v>
      </c>
      <c r="K21" s="44" t="s">
        <v>161</v>
      </c>
      <c r="L21" s="45"/>
      <c r="O21" s="69">
        <v>10</v>
      </c>
      <c r="P21" s="69">
        <v>12</v>
      </c>
      <c r="Q21" s="69">
        <v>15</v>
      </c>
      <c r="R21" s="69">
        <v>13</v>
      </c>
      <c r="S21" s="69">
        <v>8</v>
      </c>
    </row>
    <row r="22" spans="2:19" x14ac:dyDescent="0.35">
      <c r="D22" t="s">
        <v>164</v>
      </c>
      <c r="K22" s="44" t="s">
        <v>155</v>
      </c>
      <c r="L22" s="45"/>
      <c r="O22" s="68">
        <v>0.2</v>
      </c>
      <c r="P22" s="68">
        <v>0.3</v>
      </c>
      <c r="Q22" s="68">
        <v>0.3</v>
      </c>
      <c r="R22" s="68">
        <v>0.35</v>
      </c>
      <c r="S22" s="68">
        <v>0.4</v>
      </c>
    </row>
    <row r="23" spans="2:19" x14ac:dyDescent="0.35"/>
    <row r="24" spans="2:19" x14ac:dyDescent="0.35"/>
    <row r="25" spans="2:19" x14ac:dyDescent="0.35"/>
    <row r="26" spans="2:19" x14ac:dyDescent="0.35"/>
    <row r="27" spans="2:19" x14ac:dyDescent="0.35"/>
    <row r="28" spans="2:19" x14ac:dyDescent="0.35"/>
    <row r="29" spans="2:19" x14ac:dyDescent="0.35"/>
    <row r="30" spans="2:19" x14ac:dyDescent="0.35"/>
    <row r="31" spans="2:19" x14ac:dyDescent="0.35"/>
    <row r="32" spans="2:19" x14ac:dyDescent="0.35"/>
    <row r="33" spans="1:43" ht="20.25" thickBot="1" x14ac:dyDescent="0.4">
      <c r="A33" s="10" t="s">
        <v>51</v>
      </c>
      <c r="B33" s="10"/>
      <c r="C33" s="10"/>
      <c r="D33" s="10"/>
      <c r="E33" s="10"/>
      <c r="F33" s="10"/>
      <c r="G33" s="10"/>
      <c r="H33" s="10"/>
      <c r="I33" s="10"/>
      <c r="J33" s="10"/>
      <c r="K33" s="10"/>
      <c r="L33" s="10"/>
      <c r="M33" s="10"/>
      <c r="N33" s="10"/>
      <c r="O33" s="59"/>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sheetData>
  <phoneticPr fontId="3"/>
  <conditionalFormatting sqref="O5:S5">
    <cfRule type="expression" dxfId="211" priority="22">
      <formula>O5="Fcst"</formula>
    </cfRule>
    <cfRule type="expression" dxfId="210" priority="23">
      <formula>O5="Act"</formula>
    </cfRule>
  </conditionalFormatting>
  <conditionalFormatting sqref="J4">
    <cfRule type="expression" dxfId="209" priority="20">
      <formula>J4=TRUE</formula>
    </cfRule>
    <cfRule type="expression" dxfId="208" priority="21">
      <formula>J4=FALSE</formula>
    </cfRule>
  </conditionalFormatting>
  <conditionalFormatting sqref="J3">
    <cfRule type="cellIs" dxfId="207" priority="17" operator="equal">
      <formula>"CHECK"</formula>
    </cfRule>
    <cfRule type="cellIs" dxfId="206" priority="18" stopIfTrue="1" operator="equal">
      <formula>"OK"</formula>
    </cfRule>
    <cfRule type="cellIs" dxfId="205" priority="19" stopIfTrue="1" operator="equal">
      <formula>"ERROR"</formula>
    </cfRule>
  </conditionalFormatting>
  <conditionalFormatting sqref="R5">
    <cfRule type="expression" dxfId="204" priority="15">
      <formula>R5="Fcst"</formula>
    </cfRule>
    <cfRule type="expression" dxfId="203" priority="16">
      <formula>R5="Act"</formula>
    </cfRule>
  </conditionalFormatting>
  <conditionalFormatting sqref="S5">
    <cfRule type="expression" dxfId="202" priority="13">
      <formula>S5="Fcst"</formula>
    </cfRule>
    <cfRule type="expression" dxfId="201" priority="14">
      <formula>S5="Act"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227-5496-4901-85FC-1A8C52A9D1A7}">
  <dimension ref="A1"/>
  <sheetViews>
    <sheetView tabSelected="1" zoomScale="120" zoomScaleNormal="120" workbookViewId="0">
      <selection activeCell="K20" sqref="K20"/>
    </sheetView>
  </sheetViews>
  <sheetFormatPr defaultRowHeight="15.75" x14ac:dyDescent="0.35"/>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D21" sqref="D21"/>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Range Name Lecture 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8" t="str">
        <f>Check.Master</f>
        <v>CHECK</v>
      </c>
      <c r="M3" s="57"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157</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65"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70</vt:i4>
      </vt:variant>
    </vt:vector>
  </HeadingPairs>
  <TitlesOfParts>
    <vt:vector size="78" baseType="lpstr">
      <vt:lpstr>Cover</vt:lpstr>
      <vt:lpstr>Navigation</vt:lpstr>
      <vt:lpstr>Div&gt;</vt:lpstr>
      <vt:lpstr>Output</vt:lpstr>
      <vt:lpstr>Calc</vt:lpstr>
      <vt:lpstr>Input</vt:lpstr>
      <vt:lpstr>RangeName</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Calc!Print_Titles</vt:lpstr>
      <vt:lpstr>Input!Print_Titles</vt:lpstr>
      <vt:lpstr>Output!Print_Titles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2022-12-12T08:04:53Z</dcterms:modified>
</cp:coreProperties>
</file>