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6\"/>
    </mc:Choice>
  </mc:AlternateContent>
  <xr:revisionPtr revIDLastSave="0" documentId="8_{C3FE38C2-5A24-4F17-8B0C-6AC16B9B8897}" xr6:coauthVersionLast="47" xr6:coauthVersionMax="47" xr10:uidLastSave="{00000000-0000-0000-0000-000000000000}"/>
  <bookViews>
    <workbookView xWindow="0" yWindow="-16320" windowWidth="29040" windowHeight="15840" activeTab="4"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0" i="26" l="1"/>
  <c r="Q70" i="26"/>
  <c r="P70" i="26"/>
  <c r="O70" i="26"/>
  <c r="R65" i="26"/>
  <c r="Q65" i="26"/>
  <c r="P65" i="26"/>
  <c r="O65" i="26"/>
  <c r="R60" i="26"/>
  <c r="Q60" i="26"/>
  <c r="P60" i="26"/>
  <c r="O60" i="26"/>
  <c r="R53" i="26"/>
  <c r="Q53" i="26"/>
  <c r="P53" i="26"/>
  <c r="O53" i="26"/>
  <c r="R42" i="26"/>
  <c r="Q42" i="26"/>
  <c r="P42" i="26"/>
  <c r="O42" i="26"/>
  <c r="S37" i="26"/>
  <c r="R37" i="26"/>
  <c r="Q37" i="26"/>
  <c r="P37" i="26"/>
  <c r="O37" i="26"/>
  <c r="R30" i="26"/>
  <c r="Q30" i="26"/>
  <c r="P30" i="26"/>
  <c r="O30" i="26"/>
  <c r="Y25" i="26"/>
  <c r="X25" i="26"/>
  <c r="W25" i="26"/>
  <c r="V25" i="26"/>
  <c r="U25" i="26"/>
  <c r="T25" i="26"/>
  <c r="S25" i="26"/>
  <c r="R25" i="26"/>
  <c r="Q25" i="26"/>
  <c r="P25" i="26"/>
  <c r="O25" i="26"/>
  <c r="M84" i="26"/>
  <c r="M94" i="26"/>
  <c r="M93" i="26"/>
  <c r="M79" i="26"/>
  <c r="M74" i="26"/>
  <c r="M69" i="26" l="1"/>
  <c r="M47" i="26"/>
  <c r="M48" i="26" s="1"/>
  <c r="M52" i="26" s="1"/>
  <c r="M59" i="26"/>
  <c r="M58" i="26"/>
  <c r="K30" i="27"/>
  <c r="K65" i="26"/>
  <c r="K63" i="26"/>
  <c r="K60" i="26"/>
  <c r="K58" i="26"/>
  <c r="M99" i="26"/>
  <c r="M98" i="26"/>
  <c r="M89" i="26"/>
  <c r="Y24" i="26" l="1"/>
  <c r="X24" i="26"/>
  <c r="W24" i="26"/>
  <c r="V24" i="26"/>
  <c r="U24" i="26"/>
  <c r="T24" i="26"/>
  <c r="S24" i="26"/>
  <c r="R24" i="26"/>
  <c r="Q24" i="26"/>
  <c r="P24" i="26"/>
  <c r="O24" i="26"/>
  <c r="M36" i="26"/>
  <c r="M35" i="26"/>
  <c r="M29" i="26"/>
  <c r="M23" i="26"/>
  <c r="K22" i="27"/>
  <c r="K37" i="26"/>
  <c r="K35" i="26"/>
  <c r="K42" i="26"/>
  <c r="K40" i="26"/>
  <c r="Q56" i="25" l="1"/>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K23" i="25"/>
  <c r="K27" i="25"/>
  <c r="K26"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J3" i="3" l="1"/>
  <c r="M36" i="3"/>
  <c r="M35" i="3"/>
  <c r="M34" i="3"/>
  <c r="M32" i="3"/>
  <c r="A14" i="26" l="1"/>
  <c r="A14" i="27"/>
  <c r="J4" i="25"/>
  <c r="J3" i="25"/>
  <c r="O8" i="25" l="1"/>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90"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95" i="26" l="1"/>
  <c r="O103" i="26" s="1"/>
  <c r="O100" i="26"/>
  <c r="O104" i="26" s="1"/>
  <c r="O105" i="26" s="1"/>
  <c r="O83" i="26" s="1"/>
  <c r="O85" i="26" s="1"/>
  <c r="O27" i="25" s="1"/>
  <c r="O56" i="26"/>
  <c r="O33" i="26"/>
  <c r="O21" i="26"/>
  <c r="O4" i="26"/>
  <c r="O4" i="27"/>
  <c r="P7" i="26"/>
  <c r="P7" i="25"/>
  <c r="P6" i="26"/>
  <c r="P95" i="26" s="1"/>
  <c r="P103" i="26" s="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90" i="26" l="1"/>
  <c r="P56" i="26" s="1"/>
  <c r="P100" i="26"/>
  <c r="P104" i="26" s="1"/>
  <c r="P105" i="26" s="1"/>
  <c r="P83" i="26" s="1"/>
  <c r="P85" i="26" s="1"/>
  <c r="P27" i="25" s="1"/>
  <c r="O34" i="26"/>
  <c r="O40" i="26" s="1"/>
  <c r="O22" i="26"/>
  <c r="O57" i="26"/>
  <c r="O63" i="26" s="1"/>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73" i="26" l="1"/>
  <c r="O75" i="26" s="1"/>
  <c r="O78" i="26"/>
  <c r="O80" i="26" s="1"/>
  <c r="O26" i="25" s="1"/>
  <c r="O28" i="26"/>
  <c r="O51" i="26"/>
  <c r="O64" i="26" s="1"/>
  <c r="P57" i="26"/>
  <c r="P63" i="26" s="1"/>
  <c r="P22" i="26"/>
  <c r="P34" i="26"/>
  <c r="P21" i="26"/>
  <c r="P33" i="26"/>
  <c r="P5" i="26"/>
  <c r="P5" i="25"/>
  <c r="Q7" i="26"/>
  <c r="Q90"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Q95" i="26" l="1"/>
  <c r="Q103" i="26" s="1"/>
  <c r="O41" i="26"/>
  <c r="P40" i="26"/>
  <c r="O25" i="25"/>
  <c r="Q100" i="26"/>
  <c r="Q104" i="26" s="1"/>
  <c r="Q105" i="26" s="1"/>
  <c r="Q83" i="26" s="1"/>
  <c r="Q85" i="26" s="1"/>
  <c r="Q27" i="25" s="1"/>
  <c r="Q56" i="26"/>
  <c r="Q63" i="26" s="1"/>
  <c r="Q21" i="26"/>
  <c r="Q33"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Q73" i="26" l="1"/>
  <c r="Q75" i="26" s="1"/>
  <c r="Q25" i="25" s="1"/>
  <c r="Q78" i="26"/>
  <c r="Q80" i="26" s="1"/>
  <c r="Q26" i="25" s="1"/>
  <c r="P73" i="26"/>
  <c r="P75" i="26" s="1"/>
  <c r="P25" i="25" s="1"/>
  <c r="P78" i="26"/>
  <c r="P80" i="26" s="1"/>
  <c r="P26" i="25" s="1"/>
  <c r="P28" i="26"/>
  <c r="P51" i="26"/>
  <c r="P64" i="26" s="1"/>
  <c r="P21" i="25" s="1"/>
  <c r="O21" i="25"/>
  <c r="Q34" i="26"/>
  <c r="Q22" i="26"/>
  <c r="Q57" i="26"/>
  <c r="Q28" i="26"/>
  <c r="Q51" i="26"/>
  <c r="O20" i="25"/>
  <c r="Q40" i="26"/>
  <c r="Q5" i="25"/>
  <c r="Q5" i="26"/>
  <c r="R7" i="26"/>
  <c r="R90"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R95" i="26" l="1"/>
  <c r="R103" i="26" s="1"/>
  <c r="P41" i="26"/>
  <c r="P20" i="25" s="1"/>
  <c r="P22" i="25" s="1"/>
  <c r="R100" i="26"/>
  <c r="R104" i="26" s="1"/>
  <c r="Q64" i="26"/>
  <c r="R56" i="26"/>
  <c r="R33" i="26"/>
  <c r="R21" i="26"/>
  <c r="Q41" i="26"/>
  <c r="O22" i="25"/>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R105" i="26" l="1"/>
  <c r="R83" i="26" s="1"/>
  <c r="R57" i="26"/>
  <c r="R63" i="26" s="1"/>
  <c r="R85" i="26"/>
  <c r="R27" i="25" s="1"/>
  <c r="O68" i="26"/>
  <c r="O23" i="25" s="1"/>
  <c r="O24" i="25" s="1"/>
  <c r="P68" i="26"/>
  <c r="P23" i="25" s="1"/>
  <c r="P24" i="25" s="1"/>
  <c r="P31" i="25" s="1"/>
  <c r="P33" i="25" s="1"/>
  <c r="P36" i="25" s="1"/>
  <c r="R34" i="26"/>
  <c r="R40" i="26" s="1"/>
  <c r="R22" i="26"/>
  <c r="R78" i="26" s="1"/>
  <c r="R80" i="26" s="1"/>
  <c r="R26" i="25" s="1"/>
  <c r="Q20" i="25"/>
  <c r="R5" i="25"/>
  <c r="R5" i="26"/>
  <c r="S7" i="25"/>
  <c r="S7" i="26"/>
  <c r="S90"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S95" i="26" l="1"/>
  <c r="S103" i="26" s="1"/>
  <c r="R51" i="26"/>
  <c r="R64" i="26" s="1"/>
  <c r="R73" i="26"/>
  <c r="O31" i="25"/>
  <c r="Q21" i="25"/>
  <c r="Q22" i="25" s="1"/>
  <c r="R28" i="26"/>
  <c r="S100" i="26"/>
  <c r="S104" i="26" s="1"/>
  <c r="S56" i="26"/>
  <c r="S33" i="26"/>
  <c r="S21"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S105" i="26" l="1"/>
  <c r="S83" i="26" s="1"/>
  <c r="S85" i="26"/>
  <c r="S27" i="25" s="1"/>
  <c r="R75" i="26"/>
  <c r="Q68" i="26"/>
  <c r="S57" i="26"/>
  <c r="S60" i="26" s="1"/>
  <c r="S63" i="26" s="1"/>
  <c r="S34" i="26"/>
  <c r="S40" i="26" s="1"/>
  <c r="S22" i="26"/>
  <c r="S78" i="26" s="1"/>
  <c r="S80" i="26" s="1"/>
  <c r="S26" i="25" s="1"/>
  <c r="R41" i="26"/>
  <c r="O33" i="25"/>
  <c r="S5" i="25"/>
  <c r="S5" i="26"/>
  <c r="T7" i="25"/>
  <c r="T7" i="26"/>
  <c r="T90"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T95" i="26" l="1"/>
  <c r="T103" i="26" s="1"/>
  <c r="R25" i="25"/>
  <c r="S51" i="26"/>
  <c r="S53" i="26" s="1"/>
  <c r="S64" i="26" s="1"/>
  <c r="S73" i="26"/>
  <c r="R21" i="25"/>
  <c r="S28" i="26"/>
  <c r="S30" i="26" s="1"/>
  <c r="T100" i="26"/>
  <c r="T104" i="26" s="1"/>
  <c r="T105" i="26" s="1"/>
  <c r="T83" i="26" s="1"/>
  <c r="T56" i="26"/>
  <c r="T21" i="26"/>
  <c r="T33" i="26"/>
  <c r="O36" i="25"/>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T85" i="26" l="1"/>
  <c r="T27" i="25" s="1"/>
  <c r="S75" i="26"/>
  <c r="Q23" i="25"/>
  <c r="Q24" i="25" s="1"/>
  <c r="T57" i="26"/>
  <c r="T60" i="26" s="1"/>
  <c r="T63" i="26" s="1"/>
  <c r="T22" i="26"/>
  <c r="T34" i="26"/>
  <c r="T37" i="26" s="1"/>
  <c r="T40" i="26" s="1"/>
  <c r="S65" i="26"/>
  <c r="R20" i="25"/>
  <c r="S41" i="26"/>
  <c r="U7" i="25"/>
  <c r="U7" i="26"/>
  <c r="U90"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U95" i="26" l="1"/>
  <c r="U103" i="26" s="1"/>
  <c r="T73" i="26"/>
  <c r="T75" i="26" s="1"/>
  <c r="T25" i="25" s="1"/>
  <c r="T78" i="26"/>
  <c r="T80" i="26" s="1"/>
  <c r="T26" i="25" s="1"/>
  <c r="S25" i="25"/>
  <c r="Q31" i="25"/>
  <c r="Q33" i="25" s="1"/>
  <c r="Q36" i="25" s="1"/>
  <c r="S21" i="25"/>
  <c r="T51" i="26"/>
  <c r="T53" i="26" s="1"/>
  <c r="T64" i="26" s="1"/>
  <c r="T65" i="26" s="1"/>
  <c r="T28" i="26"/>
  <c r="T30" i="26" s="1"/>
  <c r="U100" i="26"/>
  <c r="U104" i="26" s="1"/>
  <c r="U105" i="26" s="1"/>
  <c r="U83" i="26" s="1"/>
  <c r="U56" i="26"/>
  <c r="U21" i="26"/>
  <c r="U33" i="26"/>
  <c r="S42" i="26"/>
  <c r="R22" i="25"/>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U85" i="26" l="1"/>
  <c r="U27" i="25" s="1"/>
  <c r="R68" i="26"/>
  <c r="R23" i="25" s="1"/>
  <c r="R24" i="25" s="1"/>
  <c r="T21" i="25"/>
  <c r="U57" i="26"/>
  <c r="U60" i="26" s="1"/>
  <c r="U63" i="26" s="1"/>
  <c r="U22" i="26"/>
  <c r="U34" i="26"/>
  <c r="U37" i="26" s="1"/>
  <c r="U40" i="26" s="1"/>
  <c r="T41" i="26"/>
  <c r="T42" i="26" s="1"/>
  <c r="S20" i="25"/>
  <c r="V7" i="25"/>
  <c r="V7" i="26"/>
  <c r="V90"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V95" i="26" l="1"/>
  <c r="V103" i="26" s="1"/>
  <c r="U73" i="26"/>
  <c r="U75" i="26" s="1"/>
  <c r="U25" i="25" s="1"/>
  <c r="U78" i="26"/>
  <c r="U80" i="26" s="1"/>
  <c r="U26" i="25" s="1"/>
  <c r="R31" i="25"/>
  <c r="T20" i="25"/>
  <c r="T22" i="25" s="1"/>
  <c r="T68" i="26" s="1"/>
  <c r="U28" i="26"/>
  <c r="U30" i="26" s="1"/>
  <c r="U51" i="26"/>
  <c r="U53" i="26" s="1"/>
  <c r="U64" i="26" s="1"/>
  <c r="U65" i="26" s="1"/>
  <c r="V100" i="26"/>
  <c r="V104" i="26" s="1"/>
  <c r="V105" i="26" s="1"/>
  <c r="V83" i="26" s="1"/>
  <c r="V56" i="26"/>
  <c r="V33" i="26"/>
  <c r="V21" i="26"/>
  <c r="S22" i="25"/>
  <c r="S68" i="26" s="1"/>
  <c r="S70" i="26" s="1"/>
  <c r="S23" i="25" s="1"/>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V85" i="26" l="1"/>
  <c r="V27" i="25" s="1"/>
  <c r="U41" i="26"/>
  <c r="U42" i="26" s="1"/>
  <c r="U20" i="25" s="1"/>
  <c r="U21" i="25"/>
  <c r="T70" i="26"/>
  <c r="T23" i="25" s="1"/>
  <c r="V57" i="26"/>
  <c r="V60" i="26" s="1"/>
  <c r="V63" i="26" s="1"/>
  <c r="V22" i="26"/>
  <c r="V34" i="26"/>
  <c r="V37" i="26" s="1"/>
  <c r="V40" i="26" s="1"/>
  <c r="R33" i="25"/>
  <c r="S24" i="25"/>
  <c r="V5" i="26"/>
  <c r="V5" i="25"/>
  <c r="W7" i="26"/>
  <c r="W100" i="26" s="1"/>
  <c r="W104"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W95" i="26" l="1"/>
  <c r="W103" i="26" s="1"/>
  <c r="W105" i="26" s="1"/>
  <c r="W83" i="26" s="1"/>
  <c r="W85" i="26" s="1"/>
  <c r="W27" i="25" s="1"/>
  <c r="V73" i="26"/>
  <c r="V75" i="26" s="1"/>
  <c r="V25" i="25" s="1"/>
  <c r="V78" i="26"/>
  <c r="V80" i="26" s="1"/>
  <c r="V26" i="25" s="1"/>
  <c r="U22" i="25"/>
  <c r="U68" i="26" s="1"/>
  <c r="U70" i="26" s="1"/>
  <c r="U23" i="25" s="1"/>
  <c r="T24" i="25"/>
  <c r="T31" i="25" s="1"/>
  <c r="T33" i="25" s="1"/>
  <c r="T36" i="25" s="1"/>
  <c r="W57" i="26"/>
  <c r="W22" i="26"/>
  <c r="W34" i="26"/>
  <c r="W90" i="26"/>
  <c r="W56" i="26" s="1"/>
  <c r="V28" i="26"/>
  <c r="V30" i="26" s="1"/>
  <c r="V51" i="26"/>
  <c r="V53" i="26" s="1"/>
  <c r="V64" i="26" s="1"/>
  <c r="V65" i="26" s="1"/>
  <c r="S31" i="25"/>
  <c r="R36" i="25"/>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V41" i="26" l="1"/>
  <c r="V42" i="26" s="1"/>
  <c r="V20" i="25" s="1"/>
  <c r="W60" i="26"/>
  <c r="W63" i="26" s="1"/>
  <c r="U24" i="25"/>
  <c r="U31" i="25" s="1"/>
  <c r="U33" i="25" s="1"/>
  <c r="U36" i="25" s="1"/>
  <c r="V21" i="25"/>
  <c r="W33" i="26"/>
  <c r="W37" i="26" s="1"/>
  <c r="W40" i="26" s="1"/>
  <c r="W21" i="26"/>
  <c r="S33" i="25"/>
  <c r="X7" i="26"/>
  <c r="X90"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X95" i="26" l="1"/>
  <c r="X103" i="26" s="1"/>
  <c r="W73" i="26"/>
  <c r="W75" i="26" s="1"/>
  <c r="W25" i="25" s="1"/>
  <c r="W78" i="26"/>
  <c r="W80" i="26" s="1"/>
  <c r="W26" i="25" s="1"/>
  <c r="V22" i="25"/>
  <c r="V68" i="26" s="1"/>
  <c r="V70" i="26" s="1"/>
  <c r="V23" i="25" s="1"/>
  <c r="W28" i="26"/>
  <c r="W30" i="26" s="1"/>
  <c r="W51" i="26"/>
  <c r="W53" i="26" s="1"/>
  <c r="W64" i="26" s="1"/>
  <c r="W65" i="26" s="1"/>
  <c r="X100" i="26"/>
  <c r="X104" i="26" s="1"/>
  <c r="X56" i="26"/>
  <c r="X21" i="26"/>
  <c r="X33" i="26"/>
  <c r="S36" i="25"/>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X105" i="26" l="1"/>
  <c r="X83" i="26" s="1"/>
  <c r="X85" i="26" s="1"/>
  <c r="X27" i="25" s="1"/>
  <c r="W41" i="26"/>
  <c r="W42" i="26" s="1"/>
  <c r="W20" i="25" s="1"/>
  <c r="V24" i="25"/>
  <c r="V31" i="25" s="1"/>
  <c r="V33" i="25" s="1"/>
  <c r="W21" i="25"/>
  <c r="X22" i="26"/>
  <c r="X34" i="26"/>
  <c r="X37" i="26" s="1"/>
  <c r="X40" i="26" s="1"/>
  <c r="X57" i="26"/>
  <c r="X60" i="26" s="1"/>
  <c r="X63" i="26" s="1"/>
  <c r="X5" i="26"/>
  <c r="X5" i="25"/>
  <c r="Y7" i="26"/>
  <c r="Y90"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Y95" i="26" l="1"/>
  <c r="Y103" i="26" s="1"/>
  <c r="X73" i="26"/>
  <c r="X75" i="26" s="1"/>
  <c r="X25" i="25" s="1"/>
  <c r="X78" i="26"/>
  <c r="X80" i="26" s="1"/>
  <c r="X26" i="25" s="1"/>
  <c r="W22" i="25"/>
  <c r="X28" i="26"/>
  <c r="X30" i="26" s="1"/>
  <c r="X51" i="26"/>
  <c r="X53" i="26" s="1"/>
  <c r="X64" i="26" s="1"/>
  <c r="X65" i="26" s="1"/>
  <c r="Y100" i="26"/>
  <c r="Y104" i="26" s="1"/>
  <c r="Y56" i="26"/>
  <c r="Y21" i="26"/>
  <c r="Y33" i="26"/>
  <c r="V36" i="25"/>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105" i="26" l="1"/>
  <c r="Y83" i="26" s="1"/>
  <c r="Y85" i="26" s="1"/>
  <c r="X41" i="26"/>
  <c r="X42" i="26" s="1"/>
  <c r="X20" i="25" s="1"/>
  <c r="W68" i="26"/>
  <c r="W70" i="26" s="1"/>
  <c r="X21" i="25"/>
  <c r="Y34" i="26"/>
  <c r="Y37" i="26" s="1"/>
  <c r="Y40" i="26" s="1"/>
  <c r="Y57" i="26"/>
  <c r="Y60" i="26" s="1"/>
  <c r="Y63" i="26" s="1"/>
  <c r="Y22" i="26"/>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L85" i="26" l="1"/>
  <c r="Y27" i="25"/>
  <c r="L27" i="25" s="1"/>
  <c r="Y73" i="26"/>
  <c r="Y75" i="26" s="1"/>
  <c r="Y78" i="26"/>
  <c r="Y80" i="26" s="1"/>
  <c r="Y26" i="25" s="1"/>
  <c r="L26" i="25" s="1"/>
  <c r="W23" i="25"/>
  <c r="W24" i="25" s="1"/>
  <c r="W31" i="25" s="1"/>
  <c r="W33" i="25" s="1"/>
  <c r="W36" i="25" s="1"/>
  <c r="X22" i="25"/>
  <c r="X68" i="26" s="1"/>
  <c r="X70" i="26" s="1"/>
  <c r="X23" i="25" s="1"/>
  <c r="Y28" i="26"/>
  <c r="Y51" i="26"/>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L73" i="26" l="1"/>
  <c r="Y25" i="25"/>
  <c r="L25" i="25" s="1"/>
  <c r="L75" i="26"/>
  <c r="X24" i="25"/>
  <c r="X31" i="25" s="1"/>
  <c r="X33" i="25" s="1"/>
  <c r="X36" i="25" s="1"/>
  <c r="Y53" i="26"/>
  <c r="L51" i="26"/>
  <c r="Y30" i="26"/>
  <c r="L28" i="26"/>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L80" i="26" l="1"/>
  <c r="L78" i="26"/>
  <c r="Y41" i="26"/>
  <c r="L30" i="26"/>
  <c r="Y64" i="26"/>
  <c r="L53" i="26"/>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L64" i="26" l="1"/>
  <c r="Y65" i="26"/>
  <c r="L41" i="26"/>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L65" i="26" l="1"/>
  <c r="Y21" i="25"/>
  <c r="L21" i="25" s="1"/>
  <c r="L42" i="26"/>
  <c r="Y20" i="25"/>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68" i="26"/>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Y31" i="25" l="1"/>
  <c r="L24" i="25"/>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<sst xmlns="http://schemas.openxmlformats.org/spreadsheetml/2006/main" count="469" uniqueCount="225">
  <si>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</si>
  <si>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</si>
  <si>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</si>
  <si>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</si>
  <si>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</si>
  <si>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</si>
  <si>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</si>
  <si>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</si>
  <si>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</si>
  <si>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</si>
  <si>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</si>
  <si>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</si>
  <si>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</si>
  <si>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</si>
  <si>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</si>
  <si>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</si>
  <si>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</si>
  <si>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</si>
  <si>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</si>
  <si>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</si>
  <si>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</si>
  <si>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</si>
  <si>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</si>
  <si>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</si>
  <si>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</si>
  <si>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</si>
  <si>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</si>
  <si>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</si>
  <si>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</si>
  <si>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</si>
  <si>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</si>
  <si>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</si>
  <si>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</si>
  <si>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</si>
  <si>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</si>
  <si>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</si>
  <si>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</si>
  <si>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</si>
  <si>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</si>
  <si>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</si>
  <si>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</si>
  <si>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</si>
  <si>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</si>
  <si>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</si>
  <si>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</si>
  <si>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</si>
  <si>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</si>
  <si>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</si>
  <si>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</si>
  <si>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</si>
  <si>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</si>
  <si>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</si>
  <si>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</si>
  <si>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</si>
  <si>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</si>
  <si>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</si>
  <si>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</si>
  <si>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</si>
  <si>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</si>
  <si>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</si>
  <si>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</si>
  <si>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</si>
  <si>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</si>
  <si>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</si>
  <si>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</si>
  <si>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</si>
  <si>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</si>
  <si>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</si>
  <si>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</si>
  <si>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</si>
  <si>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</si>
  <si>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</si>
  <si>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</si>
  <si>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</si>
  <si>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</si>
  <si>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</si>
  <si>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</si>
  <si>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</si>
  <si>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</si>
  <si>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</si>
  <si>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</si>
  <si>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</si>
  <si>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</si>
  <si>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</si>
  <si>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</si>
  <si>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</si>
  <si>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</si>
  <si>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</si>
  <si>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</si>
  <si>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</si>
  <si>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</si>
  <si>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</si>
  <si>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</si>
  <si>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</si>
  <si>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</si>
  <si>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</si>
  <si>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</si>
  <si>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</si>
  <si>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</si>
  <si>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</si>
  <si>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</si>
  <si>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</si>
  <si>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</si>
  <si>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</si>
  <si>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</si>
  <si>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</si>
  <si>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</si>
  <si>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</si>
  <si>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</si>
  <si>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</si>
  <si>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</si>
  <si>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</si>
  <si>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</si>
  <si>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</si>
  <si>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</si>
  <si>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</si>
  <si>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</si>
  <si>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</si>
  <si>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</si>
  <si>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</si>
  <si>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</si>
  <si>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</si>
  <si>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</si>
  <si>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</si>
  <si>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</si>
  <si>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</si>
  <si>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</si>
  <si>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</si>
  <si>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</si>
  <si>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</si>
  <si>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</si>
  <si>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</si>
  <si>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</si>
  <si>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</si>
  <si>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</si>
  <si>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</si>
  <si>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</si>
  <si>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</si>
  <si>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</si>
  <si>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</si>
  <si>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</si>
  <si>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</si>
  <si>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</si>
  <si>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</si>
  <si>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</si>
  <si>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</si>
  <si>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</si>
  <si>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</si>
  <si>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</si>
  <si>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</si>
  <si>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</si>
  <si>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</si>
  <si>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</si>
  <si>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</si>
  <si>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</si>
  <si>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</si>
  <si>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</si>
  <si>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</si>
  <si>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</si>
  <si>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</si>
  <si>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</si>
  <si>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</si>
  <si>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</si>
  <si>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</si>
  <si>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</si>
  <si>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</si>
  <si>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</si>
  <si>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</si>
  <si>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</si>
  <si>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</si>
  <si>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</si>
  <si>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</si>
  <si>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</si>
  <si>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</si>
  <si>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</si>
  <si>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</si>
  <si>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</si>
  <si>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</si>
  <si>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</si>
  <si>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</si>
  <si>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</si>
  <si>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</si>
  <si>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</si>
  <si>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</si>
  <si>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</si>
  <si>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</si>
  <si>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</si>
  <si>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</si>
  <si>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</si>
  <si>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</si>
  <si>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</si>
  <si>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</si>
  <si>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</si>
  <si>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</si>
  <si>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</si>
  <si>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</si>
  <si>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</si>
  <si>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</si>
  <si>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</si>
  <si>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</si>
  <si>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</si>
  <si>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</si>
  <si>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</si>
  <si>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</si>
  <si>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</si>
  <si>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</si>
  <si>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</si>
  <si>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</si>
  <si>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</si>
  <si>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</si>
  <si>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</si>
  <si>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</si>
  <si>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</si>
  <si>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</si>
  <si>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</si>
  <si>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</si>
  <si>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</si>
  <si>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</si>
  <si>
    <t>1つ当たり材料費・加工費</t>
    <rPh sb="2" eb="3">
      <t>ア</t>
    </rPh>
    <rPh sb="5" eb="8">
      <t>ザイリョウヒ</t>
    </rPh>
    <rPh sb="9" eb="11">
      <t>カコウ</t>
    </rPh>
    <rPh sb="11" eb="12">
      <t>ヒ</t>
    </rPh>
    <phoneticPr fontId="3"/>
  </si>
  <si>
    <t>1つ当たり労務費</t>
    <rPh sb="2" eb="3">
      <t>ア</t>
    </rPh>
    <rPh sb="5" eb="8">
      <t>ロウムヒ</t>
    </rPh>
    <phoneticPr fontId="3"/>
  </si>
  <si>
    <t>土地賃借料年額</t>
    <rPh sb="0" eb="2">
      <t>トチ</t>
    </rPh>
    <rPh sb="2" eb="5">
      <t>チンシャクリョウ</t>
    </rPh>
    <rPh sb="5" eb="7">
      <t>ネンガク</t>
    </rPh>
    <phoneticPr fontId="3"/>
  </si>
  <si>
    <t>建設期間フラグ</t>
    <rPh sb="0" eb="2">
      <t>ケンセツ</t>
    </rPh>
    <rPh sb="2" eb="4">
      <t>キカン</t>
    </rPh>
    <phoneticPr fontId="3"/>
  </si>
  <si>
    <t>プロジェクト期間フラグ</t>
    <rPh sb="6" eb="8">
      <t>キカン</t>
    </rPh>
    <phoneticPr fontId="3"/>
  </si>
  <si>
    <t>建設開始日</t>
    <rPh sb="0" eb="2">
      <t>ケンセツ</t>
    </rPh>
    <rPh sb="2" eb="4">
      <t>カイシ</t>
    </rPh>
    <rPh sb="4" eb="5">
      <t>ヒ</t>
    </rPh>
    <phoneticPr fontId="3"/>
  </si>
  <si>
    <t>建設終了日</t>
    <rPh sb="0" eb="2">
      <t>ケンセツ</t>
    </rPh>
    <rPh sb="2" eb="4">
      <t>シュウリョウ</t>
    </rPh>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</si>
</sst>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84">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22" fillId="9" borderId="2" xfId="6" applyNumberFormat="1">
      <alignment vertical="center"/>
    </xf>
    <xf numFmtId="177" fontId="9" fillId="0" borderId="3" xfId="20" applyNumberFormat="1" applyFont="1" applyFill="1" applyBorder="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12">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83" t="s">
        <v>136</v>
      </c>
      <c r="D21" s="83"/>
      <c r="E21" s="83"/>
      <c r="F21" s="83"/>
      <c r="G21" s="83"/>
      <c r="H21" s="83"/>
      <c r="I21" s="83"/>
      <c r="J21" s="83"/>
      <c r="K21" s="83"/>
      <c r="L21" s="25"/>
    </row>
    <row r="22" spans="2:12" x14ac:dyDescent="0.35">
      <c r="B22" s="24"/>
      <c r="C22" s="83"/>
      <c r="D22" s="83"/>
      <c r="E22" s="83"/>
      <c r="F22" s="83"/>
      <c r="G22" s="83"/>
      <c r="H22" s="83"/>
      <c r="I22" s="83"/>
      <c r="J22" s="83"/>
      <c r="K22" s="83"/>
      <c r="L22" s="25"/>
    </row>
    <row r="23" spans="2:12" x14ac:dyDescent="0.35">
      <c r="B23" s="24"/>
      <c r="C23" s="83"/>
      <c r="D23" s="83"/>
      <c r="E23" s="83"/>
      <c r="F23" s="83"/>
      <c r="G23" s="83"/>
      <c r="H23" s="83"/>
      <c r="I23" s="83"/>
      <c r="J23" s="83"/>
      <c r="K23" s="83"/>
      <c r="L23" s="25"/>
    </row>
    <row r="24" spans="2:12" x14ac:dyDescent="0.35">
      <c r="B24" s="24"/>
      <c r="C24" s="83"/>
      <c r="D24" s="83"/>
      <c r="E24" s="83"/>
      <c r="F24" s="83"/>
      <c r="G24" s="83"/>
      <c r="H24" s="83"/>
      <c r="I24" s="83"/>
      <c r="J24" s="83"/>
      <c r="K24" s="83"/>
      <c r="L24" s="25"/>
    </row>
    <row r="25" spans="2:12" x14ac:dyDescent="0.35">
      <c r="B25" s="24"/>
      <c r="C25" s="83"/>
      <c r="D25" s="83"/>
      <c r="E25" s="83"/>
      <c r="F25" s="83"/>
      <c r="G25" s="83"/>
      <c r="H25" s="83"/>
      <c r="I25" s="83"/>
      <c r="J25" s="83"/>
      <c r="K25" s="83"/>
      <c r="L25" s="25"/>
    </row>
    <row r="26" spans="2:12" x14ac:dyDescent="0.35">
      <c r="B26" s="24"/>
      <c r="C26" s="83"/>
      <c r="D26" s="83"/>
      <c r="E26" s="83"/>
      <c r="F26" s="83"/>
      <c r="G26" s="83"/>
      <c r="H26" s="83"/>
      <c r="I26" s="83"/>
      <c r="J26" s="83"/>
      <c r="K26" s="83"/>
      <c r="L26" s="25"/>
    </row>
    <row r="27" spans="2:12" x14ac:dyDescent="0.35">
      <c r="B27" s="24"/>
      <c r="C27" s="83"/>
      <c r="D27" s="83"/>
      <c r="E27" s="83"/>
      <c r="F27" s="83"/>
      <c r="G27" s="83"/>
      <c r="H27" s="83"/>
      <c r="I27" s="83"/>
      <c r="J27" s="83"/>
      <c r="K27" s="83"/>
      <c r="L27" s="25"/>
    </row>
    <row r="28" spans="2:12" x14ac:dyDescent="0.35">
      <c r="B28" s="24"/>
      <c r="C28" s="83"/>
      <c r="D28" s="83"/>
      <c r="E28" s="83"/>
      <c r="F28" s="83"/>
      <c r="G28" s="83"/>
      <c r="H28" s="83"/>
      <c r="I28" s="83"/>
      <c r="J28" s="83"/>
      <c r="K28" s="83"/>
      <c r="L28" s="25"/>
    </row>
    <row r="29" spans="2:12" x14ac:dyDescent="0.35">
      <c r="B29" s="24"/>
      <c r="C29" s="83"/>
      <c r="D29" s="83"/>
      <c r="E29" s="83"/>
      <c r="F29" s="83"/>
      <c r="G29" s="83"/>
      <c r="H29" s="83"/>
      <c r="I29" s="83"/>
      <c r="J29" s="83"/>
      <c r="K29" s="83"/>
      <c r="L29" s="25"/>
    </row>
    <row r="30" spans="2:12" x14ac:dyDescent="0.35">
      <c r="B30" s="24"/>
      <c r="C30" s="83"/>
      <c r="D30" s="83"/>
      <c r="E30" s="83"/>
      <c r="F30" s="83"/>
      <c r="G30" s="83"/>
      <c r="H30" s="83"/>
      <c r="I30" s="83"/>
      <c r="J30" s="83"/>
      <c r="K30" s="83"/>
      <c r="L30" s="25"/>
    </row>
    <row r="31" spans="2:12" x14ac:dyDescent="0.35">
      <c r="B31" s="24"/>
      <c r="C31" s="83"/>
      <c r="D31" s="83"/>
      <c r="E31" s="83"/>
      <c r="F31" s="83"/>
      <c r="G31" s="83"/>
      <c r="H31" s="83"/>
      <c r="I31" s="83"/>
      <c r="J31" s="83"/>
      <c r="K31" s="83"/>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11" priority="25" stopIfTrue="1" operator="equal">
      <formula>TRUE</formula>
    </cfRule>
    <cfRule type="cellIs" dxfId="310" priority="26" stopIfTrue="1" operator="equal">
      <formula>FALSE</formula>
    </cfRule>
  </conditionalFormatting>
  <conditionalFormatting sqref="J3">
    <cfRule type="cellIs" dxfId="309" priority="22" operator="equal">
      <formula>"CHECK"</formula>
    </cfRule>
    <cfRule type="cellIs" dxfId="308" priority="23" stopIfTrue="1" operator="equal">
      <formula>"OK"</formula>
    </cfRule>
    <cfRule type="cellIs" dxfId="307" priority="24" stopIfTrue="1" operator="equal">
      <formula>"ERROR"</formula>
    </cfRule>
  </conditionalFormatting>
  <conditionalFormatting sqref="S18">
    <cfRule type="cellIs" dxfId="306" priority="31" stopIfTrue="1" operator="equal">
      <formula>TRUE</formula>
    </cfRule>
    <cfRule type="cellIs" dxfId="305" priority="32" stopIfTrue="1" operator="equal">
      <formula>FALSE</formula>
    </cfRule>
  </conditionalFormatting>
  <conditionalFormatting sqref="S17">
    <cfRule type="cellIs" dxfId="304" priority="19" operator="equal">
      <formula>"CHECK"</formula>
    </cfRule>
    <cfRule type="cellIs" dxfId="303" priority="20" stopIfTrue="1" operator="equal">
      <formula>"OK"</formula>
    </cfRule>
    <cfRule type="cellIs" dxfId="302" priority="21" stopIfTrue="1" operator="equal">
      <formula>"ERROR"</formula>
    </cfRule>
  </conditionalFormatting>
  <conditionalFormatting sqref="T33:T34">
    <cfRule type="cellIs" dxfId="301" priority="13" stopIfTrue="1" operator="equal">
      <formula>TRUE</formula>
    </cfRule>
    <cfRule type="cellIs" dxfId="300" priority="14" stopIfTrue="1" operator="equal">
      <formula>FALSE</formula>
    </cfRule>
  </conditionalFormatting>
  <conditionalFormatting sqref="T35">
    <cfRule type="cellIs" dxfId="299" priority="15" stopIfTrue="1" operator="equal">
      <formula>TRUE</formula>
    </cfRule>
    <cfRule type="cellIs" dxfId="298" priority="16" stopIfTrue="1" operator="equal">
      <formula>FALSE</formula>
    </cfRule>
  </conditionalFormatting>
  <conditionalFormatting sqref="T36">
    <cfRule type="cellIs" dxfId="297" priority="17" stopIfTrue="1" operator="equal">
      <formula>TRUE</formula>
    </cfRule>
    <cfRule type="cellIs" dxfId="296"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x14ac:dyDescent="0.35"/>
    <row r="18" spans="2:25" x14ac:dyDescent="0.35"/>
    <row r="19" spans="2:25" ht="19.5" x14ac:dyDescent="0.35">
      <c r="B19" s="39" t="s">
        <v>156</v>
      </c>
    </row>
    <row r="20" spans="2:25" x14ac:dyDescent="0.35">
      <c r="D20" t="s">
        <v>159</v>
      </c>
      <c r="K20" s="43" t="str">
        <f t="shared" ref="K20:K36" si="5">CurrencyUnit.In</f>
        <v>JPY'000</v>
      </c>
      <c r="L20" s="44">
        <f t="shared" ref="L20:L36" si="6">SUM(O20:Y20)</f>
        <v>3932060.6873600003</v>
      </c>
      <c r="O20" s="70">
        <f>Calc!O42</f>
        <v>0</v>
      </c>
      <c r="P20" s="70">
        <f>Calc!P42</f>
        <v>0</v>
      </c>
      <c r="Q20" s="70">
        <f>Calc!Q42</f>
        <v>650000</v>
      </c>
      <c r="R20" s="70">
        <f>Calc!R42</f>
        <v>703040</v>
      </c>
      <c r="S20" s="70">
        <f>Calc!S42</f>
        <v>773344</v>
      </c>
      <c r="T20" s="70">
        <f>Calc!T42</f>
        <v>862770.68800000008</v>
      </c>
      <c r="U20" s="70">
        <f>Calc!U42</f>
        <v>942905.99936000013</v>
      </c>
      <c r="V20" s="70">
        <f>Calc!V42</f>
        <v>0</v>
      </c>
      <c r="W20" s="70">
        <f>Calc!W42</f>
        <v>0</v>
      </c>
      <c r="X20" s="70">
        <f>Calc!X42</f>
        <v>0</v>
      </c>
      <c r="Y20" s="70">
        <f>Calc!Y42</f>
        <v>0</v>
      </c>
    </row>
    <row r="21" spans="2:25" x14ac:dyDescent="0.35">
      <c r="D21" t="s">
        <v>160</v>
      </c>
      <c r="K21" s="43" t="str">
        <f t="shared" si="5"/>
        <v>JPY'000</v>
      </c>
      <c r="L21" s="44">
        <f t="shared" si="6"/>
        <v>2564251.5595703125</v>
      </c>
      <c r="O21" s="70">
        <f>Calc!O65</f>
        <v>0</v>
      </c>
      <c r="P21" s="70">
        <f>Calc!P65</f>
        <v>0</v>
      </c>
      <c r="Q21" s="70">
        <f>Calc!Q65</f>
        <v>437500</v>
      </c>
      <c r="R21" s="70">
        <f>Calc!R65</f>
        <v>466374.99999999994</v>
      </c>
      <c r="S21" s="70">
        <f>Calc!S65</f>
        <v>505613.28124999994</v>
      </c>
      <c r="T21" s="70">
        <f>Calc!T65</f>
        <v>555944.78515625</v>
      </c>
      <c r="U21" s="70">
        <f>Calc!U65</f>
        <v>598818.4931640625</v>
      </c>
      <c r="V21" s="70">
        <f>Calc!V65</f>
        <v>0</v>
      </c>
      <c r="W21" s="70">
        <f>Calc!W65</f>
        <v>0</v>
      </c>
      <c r="X21" s="70">
        <f>Calc!X65</f>
        <v>0</v>
      </c>
      <c r="Y21" s="70">
        <f>Calc!Y65</f>
        <v>0</v>
      </c>
    </row>
    <row r="22" spans="2:25" x14ac:dyDescent="0.35">
      <c r="D22" s="4" t="s">
        <v>167</v>
      </c>
      <c r="E22" s="5"/>
      <c r="F22" s="5"/>
      <c r="G22" s="5"/>
      <c r="H22" s="5"/>
      <c r="I22" s="5"/>
      <c r="J22" s="5"/>
      <c r="K22" s="45" t="str">
        <f t="shared" si="5"/>
        <v>JPY'000</v>
      </c>
      <c r="L22" s="46">
        <f t="shared" si="6"/>
        <v>6496312.2469303124</v>
      </c>
      <c r="M22" s="5"/>
      <c r="N22" s="5"/>
      <c r="O22" s="67">
        <f>SUM(O20:O21)</f>
        <v>0</v>
      </c>
      <c r="P22" s="67">
        <f t="shared" ref="P22:Y22" si="7">SUM(P20:P21)</f>
        <v>0</v>
      </c>
      <c r="Q22" s="67">
        <f t="shared" si="7"/>
        <v>1087500</v>
      </c>
      <c r="R22" s="67">
        <f t="shared" si="7"/>
        <v>1169415</v>
      </c>
      <c r="S22" s="67">
        <f t="shared" si="7"/>
        <v>1278957.28125</v>
      </c>
      <c r="T22" s="67">
        <f t="shared" si="7"/>
        <v>1418715.4731562501</v>
      </c>
      <c r="U22" s="67">
        <f t="shared" si="7"/>
        <v>1541724.4925240627</v>
      </c>
      <c r="V22" s="67">
        <f t="shared" si="7"/>
        <v>0</v>
      </c>
      <c r="W22" s="67">
        <f t="shared" si="7"/>
        <v>0</v>
      </c>
      <c r="X22" s="67">
        <f t="shared" si="7"/>
        <v>0</v>
      </c>
      <c r="Y22" s="67">
        <f t="shared" si="7"/>
        <v>0</v>
      </c>
    </row>
    <row r="23" spans="2:25" x14ac:dyDescent="0.35">
      <c r="D23" t="s">
        <v>164</v>
      </c>
      <c r="K23" s="43" t="str">
        <f t="shared" si="5"/>
        <v>JPY'000</v>
      </c>
      <c r="L23" s="44">
        <f t="shared" si="6"/>
        <v>-194889.36740790936</v>
      </c>
      <c r="O23" s="70">
        <f>0-Calc!O70</f>
        <v>0</v>
      </c>
      <c r="P23" s="70">
        <f>0-Calc!P70</f>
        <v>0</v>
      </c>
      <c r="Q23" s="70">
        <f>0-Calc!Q70</f>
        <v>-32625</v>
      </c>
      <c r="R23" s="70">
        <f>0-Calc!R70</f>
        <v>-35082.449999999997</v>
      </c>
      <c r="S23" s="70">
        <f>0-Calc!S70</f>
        <v>-38368.7184375</v>
      </c>
      <c r="T23" s="70">
        <f>0-Calc!T70</f>
        <v>-42561.464194687498</v>
      </c>
      <c r="U23" s="70">
        <f>0-Calc!U70</f>
        <v>-46251.734775721881</v>
      </c>
      <c r="V23" s="70">
        <f>0-Calc!V70</f>
        <v>0</v>
      </c>
      <c r="W23" s="70">
        <f>0-Calc!W70</f>
        <v>0</v>
      </c>
      <c r="X23" s="70">
        <f>0-Calc!X70</f>
        <v>0</v>
      </c>
      <c r="Y23" s="70">
        <f>0-Calc!Y70</f>
        <v>0</v>
      </c>
    </row>
    <row r="24" spans="2:25" x14ac:dyDescent="0.35">
      <c r="D24" s="4" t="s">
        <v>168</v>
      </c>
      <c r="E24" s="5"/>
      <c r="F24" s="5"/>
      <c r="G24" s="5"/>
      <c r="H24" s="5"/>
      <c r="I24" s="5"/>
      <c r="J24" s="5"/>
      <c r="K24" s="45" t="str">
        <f t="shared" si="5"/>
        <v>JPY'000</v>
      </c>
      <c r="L24" s="46">
        <f t="shared" si="6"/>
        <v>6301422.8795224037</v>
      </c>
      <c r="M24" s="5"/>
      <c r="N24" s="5"/>
      <c r="O24" s="67">
        <f>SUM(O22:O23)</f>
        <v>0</v>
      </c>
      <c r="P24" s="67">
        <f>SUM(P22:P23)</f>
        <v>0</v>
      </c>
      <c r="Q24" s="67">
        <f>SUM(Q22:Q23)</f>
        <v>1054875</v>
      </c>
      <c r="R24" s="67">
        <f>SUM(R22:R23)</f>
        <v>1134332.55</v>
      </c>
      <c r="S24" s="67">
        <f t="shared" ref="S24" si="8">SUM(S22:S23)</f>
        <v>1240588.5628124999</v>
      </c>
      <c r="T24" s="67">
        <f t="shared" ref="T24" si="9">SUM(T22:T23)</f>
        <v>1376154.0089615625</v>
      </c>
      <c r="U24" s="67">
        <f t="shared" ref="U24" si="10">SUM(U22:U23)</f>
        <v>1495472.757748341</v>
      </c>
      <c r="V24" s="67">
        <f t="shared" ref="V24" si="11">SUM(V22:V23)</f>
        <v>0</v>
      </c>
      <c r="W24" s="67">
        <f t="shared" ref="W24" si="12">SUM(W22:W23)</f>
        <v>0</v>
      </c>
      <c r="X24" s="67">
        <f t="shared" ref="X24" si="13">SUM(X22:X23)</f>
        <v>0</v>
      </c>
      <c r="Y24" s="67">
        <f t="shared" ref="Y24" si="14">SUM(Y22:Y23)</f>
        <v>0</v>
      </c>
    </row>
    <row r="25" spans="2:25" x14ac:dyDescent="0.35">
      <c r="D25" t="s">
        <v>161</v>
      </c>
      <c r="K25" s="43" t="str">
        <f t="shared" si="5"/>
        <v>JPY'000</v>
      </c>
      <c r="L25" s="44">
        <f t="shared" si="6"/>
        <v>-1390000</v>
      </c>
      <c r="O25" s="70">
        <f>0-Calc!O75</f>
        <v>0</v>
      </c>
      <c r="P25" s="70">
        <f>0-Calc!P75</f>
        <v>0</v>
      </c>
      <c r="Q25" s="70">
        <f>0-Calc!Q75</f>
        <v>-250000</v>
      </c>
      <c r="R25" s="70">
        <f>0-Calc!R75</f>
        <v>-260000</v>
      </c>
      <c r="S25" s="70">
        <f>0-Calc!S75</f>
        <v>-275000</v>
      </c>
      <c r="T25" s="70">
        <f>0-Calc!T75</f>
        <v>-295000</v>
      </c>
      <c r="U25" s="70">
        <f>0-Calc!U75</f>
        <v>-310000</v>
      </c>
      <c r="V25" s="70">
        <f>0-Calc!V75</f>
        <v>0</v>
      </c>
      <c r="W25" s="70">
        <f>0-Calc!W75</f>
        <v>0</v>
      </c>
      <c r="X25" s="70">
        <f>0-Calc!X75</f>
        <v>0</v>
      </c>
      <c r="Y25" s="70">
        <f>0-Calc!Y75</f>
        <v>0</v>
      </c>
    </row>
    <row r="26" spans="2:25" x14ac:dyDescent="0.35">
      <c r="D26" t="s">
        <v>162</v>
      </c>
      <c r="K26" s="43" t="str">
        <f t="shared" si="5"/>
        <v>JPY'000</v>
      </c>
      <c r="L26" s="44">
        <f t="shared" si="6"/>
        <v>-2224000</v>
      </c>
      <c r="O26" s="70">
        <f>0-Calc!O80</f>
        <v>0</v>
      </c>
      <c r="P26" s="70">
        <f>0-Calc!P80</f>
        <v>0</v>
      </c>
      <c r="Q26" s="70">
        <f>0-Calc!Q80</f>
        <v>-400000</v>
      </c>
      <c r="R26" s="70">
        <f>0-Calc!R80</f>
        <v>-416000</v>
      </c>
      <c r="S26" s="70">
        <f>0-Calc!S80</f>
        <v>-440000</v>
      </c>
      <c r="T26" s="70">
        <f>0-Calc!T80</f>
        <v>-472000</v>
      </c>
      <c r="U26" s="70">
        <f>0-Calc!U80</f>
        <v>-496000</v>
      </c>
      <c r="V26" s="70">
        <f>0-Calc!V80</f>
        <v>0</v>
      </c>
      <c r="W26" s="70">
        <f>0-Calc!W80</f>
        <v>0</v>
      </c>
      <c r="X26" s="70">
        <f>0-Calc!X80</f>
        <v>0</v>
      </c>
      <c r="Y26" s="70">
        <f>0-Calc!Y80</f>
        <v>0</v>
      </c>
    </row>
    <row r="27" spans="2:25" x14ac:dyDescent="0.35">
      <c r="D27" t="s">
        <v>163</v>
      </c>
      <c r="K27" s="43" t="str">
        <f t="shared" si="5"/>
        <v>JPY'000</v>
      </c>
      <c r="L27" s="44">
        <f t="shared" si="6"/>
        <v>-600000</v>
      </c>
      <c r="O27" s="70">
        <f>0-Calc!O85</f>
        <v>0</v>
      </c>
      <c r="P27" s="70">
        <f>0-Calc!P85</f>
        <v>-100000</v>
      </c>
      <c r="Q27" s="70">
        <f>0-Calc!Q85</f>
        <v>-100000</v>
      </c>
      <c r="R27" s="70">
        <f>0-Calc!R85</f>
        <v>-100000</v>
      </c>
      <c r="S27" s="70">
        <f>0-Calc!S85</f>
        <v>-100000</v>
      </c>
      <c r="T27" s="70">
        <f>0-Calc!T85</f>
        <v>-100000</v>
      </c>
      <c r="U27" s="70">
        <f>0-Calc!U85</f>
        <v>-100000</v>
      </c>
      <c r="V27" s="70">
        <f>0-Calc!V85</f>
        <v>0</v>
      </c>
      <c r="W27" s="70">
        <f>0-Calc!W85</f>
        <v>0</v>
      </c>
      <c r="X27" s="70">
        <f>0-Calc!X85</f>
        <v>0</v>
      </c>
      <c r="Y27" s="70">
        <f>0-Calc!Y85</f>
        <v>0</v>
      </c>
    </row>
    <row r="28" spans="2:25" x14ac:dyDescent="0.35">
      <c r="D28" t="s">
        <v>170</v>
      </c>
      <c r="K28" s="43" t="str">
        <f t="shared" si="5"/>
        <v>JPY'000</v>
      </c>
      <c r="L28" s="44">
        <f t="shared" si="6"/>
        <v>-110</v>
      </c>
      <c r="O28" s="66">
        <v>-10</v>
      </c>
      <c r="P28" s="57">
        <v>-10</v>
      </c>
      <c r="Q28" s="57">
        <v>-10</v>
      </c>
      <c r="R28" s="57">
        <v>-10</v>
      </c>
      <c r="S28" s="57">
        <v>-10</v>
      </c>
      <c r="T28" s="57">
        <v>-10</v>
      </c>
      <c r="U28" s="57">
        <v>-10</v>
      </c>
      <c r="V28" s="57">
        <v>-10</v>
      </c>
      <c r="W28" s="57">
        <v>-10</v>
      </c>
      <c r="X28" s="57">
        <v>-10</v>
      </c>
      <c r="Y28" s="57">
        <v>-10</v>
      </c>
    </row>
    <row r="29" spans="2:25" x14ac:dyDescent="0.35">
      <c r="D29" t="s">
        <v>165</v>
      </c>
      <c r="K29" s="43" t="str">
        <f t="shared" si="5"/>
        <v>JPY'000</v>
      </c>
      <c r="L29" s="44">
        <f t="shared" si="6"/>
        <v>-110</v>
      </c>
      <c r="O29" s="66">
        <v>-10</v>
      </c>
      <c r="P29" s="57">
        <v>-10</v>
      </c>
      <c r="Q29" s="57">
        <v>-10</v>
      </c>
      <c r="R29" s="57">
        <v>-10</v>
      </c>
      <c r="S29" s="57">
        <v>-10</v>
      </c>
      <c r="T29" s="57">
        <v>-10</v>
      </c>
      <c r="U29" s="57">
        <v>-10</v>
      </c>
      <c r="V29" s="57">
        <v>-10</v>
      </c>
      <c r="W29" s="57">
        <v>-10</v>
      </c>
      <c r="X29" s="57">
        <v>-10</v>
      </c>
      <c r="Y29" s="57">
        <v>-10</v>
      </c>
    </row>
    <row r="30" spans="2:25" x14ac:dyDescent="0.35">
      <c r="D30" t="s">
        <v>166</v>
      </c>
      <c r="K30" s="43" t="str">
        <f t="shared" si="5"/>
        <v>JPY'000</v>
      </c>
      <c r="L30" s="44">
        <f t="shared" si="6"/>
        <v>-110</v>
      </c>
      <c r="O30" s="66">
        <v>-10</v>
      </c>
      <c r="P30" s="57">
        <v>-10</v>
      </c>
      <c r="Q30" s="57">
        <v>-10</v>
      </c>
      <c r="R30" s="57">
        <v>-10</v>
      </c>
      <c r="S30" s="57">
        <v>-10</v>
      </c>
      <c r="T30" s="57">
        <v>-10</v>
      </c>
      <c r="U30" s="57">
        <v>-10</v>
      </c>
      <c r="V30" s="57">
        <v>-10</v>
      </c>
      <c r="W30" s="57">
        <v>-10</v>
      </c>
      <c r="X30" s="57">
        <v>-10</v>
      </c>
      <c r="Y30" s="57">
        <v>-10</v>
      </c>
    </row>
    <row r="31" spans="2:25" x14ac:dyDescent="0.35">
      <c r="D31" s="4" t="s">
        <v>171</v>
      </c>
      <c r="E31" s="5"/>
      <c r="F31" s="5"/>
      <c r="G31" s="5"/>
      <c r="H31" s="5"/>
      <c r="I31" s="5"/>
      <c r="J31" s="5"/>
      <c r="K31" s="45" t="str">
        <f t="shared" si="5"/>
        <v>JPY'000</v>
      </c>
      <c r="L31" s="46">
        <f t="shared" si="6"/>
        <v>2087092.8795224035</v>
      </c>
      <c r="M31" s="5"/>
      <c r="N31" s="5"/>
      <c r="O31" s="67">
        <f t="shared" ref="O31:Y31" si="15">SUM(O24:O30)</f>
        <v>-30</v>
      </c>
      <c r="P31" s="67">
        <f t="shared" si="15"/>
        <v>-100030</v>
      </c>
      <c r="Q31" s="67">
        <f t="shared" si="15"/>
        <v>304845</v>
      </c>
      <c r="R31" s="67">
        <f t="shared" si="15"/>
        <v>358302.55000000005</v>
      </c>
      <c r="S31" s="67">
        <f t="shared" si="15"/>
        <v>425558.56281249993</v>
      </c>
      <c r="T31" s="67">
        <f t="shared" si="15"/>
        <v>509124.00896156253</v>
      </c>
      <c r="U31" s="67">
        <f t="shared" si="15"/>
        <v>589442.75774834096</v>
      </c>
      <c r="V31" s="67">
        <f t="shared" si="15"/>
        <v>-30</v>
      </c>
      <c r="W31" s="67">
        <f t="shared" si="15"/>
        <v>-30</v>
      </c>
      <c r="X31" s="67">
        <f t="shared" si="15"/>
        <v>-30</v>
      </c>
      <c r="Y31" s="67">
        <f t="shared" si="15"/>
        <v>-30</v>
      </c>
    </row>
    <row r="32" spans="2:25" x14ac:dyDescent="0.35">
      <c r="D32" t="s">
        <v>169</v>
      </c>
      <c r="K32" s="43" t="str">
        <f t="shared" si="5"/>
        <v>JPY'000</v>
      </c>
      <c r="L32" s="44">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46">
        <f t="shared" si="6"/>
        <v>2086982.8795224035</v>
      </c>
      <c r="M33" s="5"/>
      <c r="N33" s="5"/>
      <c r="O33" s="67">
        <f>SUM(O31:O32)</f>
        <v>-40</v>
      </c>
      <c r="P33" s="67">
        <f>SUM(P31:P32)</f>
        <v>-100040</v>
      </c>
      <c r="Q33" s="67">
        <f>SUM(Q31:Q32)</f>
        <v>304835</v>
      </c>
      <c r="R33" s="67">
        <f t="shared" ref="R33" si="16">SUM(R31:R32)</f>
        <v>358292.55000000005</v>
      </c>
      <c r="S33" s="67">
        <f t="shared" ref="S33" si="17">SUM(S31:S32)</f>
        <v>425548.56281249993</v>
      </c>
      <c r="T33" s="67">
        <f t="shared" ref="T33" si="18">SUM(T31:T32)</f>
        <v>509114.00896156253</v>
      </c>
      <c r="U33" s="67">
        <f t="shared" ref="U33" si="19">SUM(U31:U32)</f>
        <v>589432.75774834096</v>
      </c>
      <c r="V33" s="67">
        <f t="shared" ref="V33" si="20">SUM(V31:V32)</f>
        <v>-40</v>
      </c>
      <c r="W33" s="67">
        <f t="shared" ref="W33" si="21">SUM(W31:W32)</f>
        <v>-40</v>
      </c>
      <c r="X33" s="67">
        <f t="shared" ref="X33" si="22">SUM(X31:X32)</f>
        <v>-40</v>
      </c>
      <c r="Y33" s="67">
        <f t="shared" ref="Y33" si="23">SUM(Y31:Y32)</f>
        <v>-40</v>
      </c>
    </row>
    <row r="34" spans="2:25" x14ac:dyDescent="0.35">
      <c r="D34" t="s">
        <v>178</v>
      </c>
      <c r="K34" s="43" t="str">
        <f t="shared" si="5"/>
        <v>JPY'000</v>
      </c>
      <c r="L34" s="44">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44">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46">
        <f t="shared" si="6"/>
        <v>2086872.8795224035</v>
      </c>
      <c r="M36" s="5"/>
      <c r="N36" s="5"/>
      <c r="O36" s="67">
        <f>SUM(O33:O35)</f>
        <v>-50</v>
      </c>
      <c r="P36" s="67">
        <f t="shared" ref="P36:Y36" si="24">SUM(P33:P35)</f>
        <v>-100050</v>
      </c>
      <c r="Q36" s="67">
        <f t="shared" si="24"/>
        <v>304825</v>
      </c>
      <c r="R36" s="67">
        <f t="shared" si="24"/>
        <v>358282.55000000005</v>
      </c>
      <c r="S36" s="67">
        <f t="shared" si="24"/>
        <v>425538.56281249993</v>
      </c>
      <c r="T36" s="67">
        <f t="shared" si="24"/>
        <v>509104.00896156253</v>
      </c>
      <c r="U36" s="67">
        <f t="shared" si="24"/>
        <v>589422.75774834096</v>
      </c>
      <c r="V36" s="67">
        <f t="shared" si="24"/>
        <v>-50</v>
      </c>
      <c r="W36" s="67">
        <f t="shared" si="24"/>
        <v>-50</v>
      </c>
      <c r="X36" s="67">
        <f t="shared" si="24"/>
        <v>-50</v>
      </c>
      <c r="Y36" s="67">
        <f t="shared" si="24"/>
        <v>-50</v>
      </c>
    </row>
    <row r="37" spans="2:25" x14ac:dyDescent="0.35"/>
    <row r="38" spans="2:25" ht="19.5" x14ac:dyDescent="0.35">
      <c r="B38" s="39" t="s">
        <v>172</v>
      </c>
    </row>
    <row r="39" spans="2:25" x14ac:dyDescent="0.35">
      <c r="C39" s="8" t="s">
        <v>175</v>
      </c>
    </row>
    <row r="40" spans="2:25" x14ac:dyDescent="0.35">
      <c r="D40" t="s">
        <v>173</v>
      </c>
      <c r="K40" s="43" t="str">
        <f t="shared" ref="K40:K44" si="25">CurrencyUnit.In</f>
        <v>JPY'000</v>
      </c>
      <c r="L40" s="4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5"/>
        <v>JPY'000</v>
      </c>
      <c r="L41" s="4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5"/>
        <v>JPY'000</v>
      </c>
      <c r="L42" s="4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5"/>
        <v>JPY'000</v>
      </c>
      <c r="L43" s="4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5"/>
        <v>JPY'000</v>
      </c>
      <c r="L44" s="4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6">CurrencyUnit.In</f>
        <v>JPY'000</v>
      </c>
      <c r="L45" s="46"/>
      <c r="M45" s="5"/>
      <c r="N45" s="5"/>
      <c r="O45" s="67">
        <f>SUM(O40:O44)</f>
        <v>500</v>
      </c>
      <c r="P45" s="67">
        <f t="shared" ref="P45:Y45" si="27">SUM(P40:P44)</f>
        <v>500</v>
      </c>
      <c r="Q45" s="67">
        <f t="shared" si="27"/>
        <v>500</v>
      </c>
      <c r="R45" s="67">
        <f t="shared" si="27"/>
        <v>500</v>
      </c>
      <c r="S45" s="67">
        <f t="shared" si="27"/>
        <v>500</v>
      </c>
      <c r="T45" s="67">
        <f t="shared" si="27"/>
        <v>500</v>
      </c>
      <c r="U45" s="67">
        <f t="shared" si="27"/>
        <v>500</v>
      </c>
      <c r="V45" s="67">
        <f t="shared" si="27"/>
        <v>500</v>
      </c>
      <c r="W45" s="67">
        <f t="shared" si="27"/>
        <v>500</v>
      </c>
      <c r="X45" s="67">
        <f t="shared" si="27"/>
        <v>500</v>
      </c>
      <c r="Y45" s="67">
        <f t="shared" si="27"/>
        <v>500</v>
      </c>
    </row>
    <row r="46" spans="2:25" x14ac:dyDescent="0.35"/>
    <row r="47" spans="2:25" x14ac:dyDescent="0.35">
      <c r="C47" s="8" t="s">
        <v>182</v>
      </c>
    </row>
    <row r="48" spans="2:25" x14ac:dyDescent="0.35">
      <c r="D48" t="s">
        <v>180</v>
      </c>
      <c r="K48" s="43" t="str">
        <f t="shared" ref="K48:K51" si="28">CurrencyUnit.In</f>
        <v>JPY'000</v>
      </c>
      <c r="L48" s="4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8"/>
        <v>JPY'000</v>
      </c>
      <c r="L49" s="44"/>
      <c r="O49" s="68"/>
      <c r="P49" s="69"/>
      <c r="Q49" s="69"/>
      <c r="R49" s="69"/>
      <c r="S49" s="69"/>
      <c r="T49" s="69"/>
      <c r="U49" s="69"/>
      <c r="V49" s="69"/>
      <c r="W49" s="69"/>
      <c r="X49" s="69"/>
      <c r="Y49" s="69"/>
    </row>
    <row r="50" spans="1:49" x14ac:dyDescent="0.35">
      <c r="D50" t="s">
        <v>181</v>
      </c>
      <c r="K50" s="43" t="str">
        <f t="shared" si="28"/>
        <v>JPY'000</v>
      </c>
      <c r="L50" s="4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8"/>
        <v>JPY'000</v>
      </c>
      <c r="L51" s="46"/>
      <c r="M51" s="5"/>
      <c r="N51" s="5"/>
      <c r="O51" s="67">
        <f>SUM(O48:O50)</f>
        <v>200</v>
      </c>
      <c r="P51" s="67">
        <f t="shared" ref="P51:Y51" si="29">SUM(P48:P50)</f>
        <v>200</v>
      </c>
      <c r="Q51" s="67">
        <f t="shared" si="29"/>
        <v>200</v>
      </c>
      <c r="R51" s="67">
        <f t="shared" si="29"/>
        <v>200</v>
      </c>
      <c r="S51" s="67">
        <f t="shared" si="29"/>
        <v>200</v>
      </c>
      <c r="T51" s="67">
        <f t="shared" si="29"/>
        <v>200</v>
      </c>
      <c r="U51" s="67">
        <f t="shared" si="29"/>
        <v>200</v>
      </c>
      <c r="V51" s="67">
        <f t="shared" si="29"/>
        <v>200</v>
      </c>
      <c r="W51" s="67">
        <f t="shared" si="29"/>
        <v>200</v>
      </c>
      <c r="X51" s="67">
        <f t="shared" si="29"/>
        <v>200</v>
      </c>
      <c r="Y51" s="67">
        <f t="shared" si="29"/>
        <v>200</v>
      </c>
    </row>
    <row r="52" spans="1:49" x14ac:dyDescent="0.35"/>
    <row r="53" spans="1:49" x14ac:dyDescent="0.35">
      <c r="C53" s="8" t="s">
        <v>184</v>
      </c>
    </row>
    <row r="54" spans="1:49" x14ac:dyDescent="0.35">
      <c r="D54" t="s">
        <v>185</v>
      </c>
      <c r="K54" s="43" t="str">
        <f t="shared" ref="K54:K56" si="30">CurrencyUnit.In</f>
        <v>JPY'000</v>
      </c>
      <c r="L54" s="4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0"/>
        <v>JPY'000</v>
      </c>
      <c r="L55" s="4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0"/>
        <v>JPY'000</v>
      </c>
      <c r="L56" s="46"/>
      <c r="M56" s="5"/>
      <c r="N56" s="5"/>
      <c r="O56" s="67">
        <f>SUM(O54:O55)</f>
        <v>200</v>
      </c>
      <c r="P56" s="67">
        <f>SUM(P54:P55)</f>
        <v>200</v>
      </c>
      <c r="Q56" s="67">
        <f>SUM(Q54:Q55)</f>
        <v>200</v>
      </c>
      <c r="R56" s="67">
        <f t="shared" ref="R56:Y56" si="31">SUM(R54:R55)</f>
        <v>200</v>
      </c>
      <c r="S56" s="67">
        <f t="shared" si="31"/>
        <v>200</v>
      </c>
      <c r="T56" s="67">
        <f t="shared" si="31"/>
        <v>200</v>
      </c>
      <c r="U56" s="67">
        <f t="shared" si="31"/>
        <v>200</v>
      </c>
      <c r="V56" s="67">
        <f t="shared" si="31"/>
        <v>200</v>
      </c>
      <c r="W56" s="67">
        <f t="shared" si="31"/>
        <v>200</v>
      </c>
      <c r="X56" s="67">
        <f t="shared" si="31"/>
        <v>200</v>
      </c>
      <c r="Y56" s="67">
        <f t="shared" si="31"/>
        <v>200</v>
      </c>
    </row>
    <row r="57" spans="1:49" x14ac:dyDescent="0.35"/>
    <row r="58" spans="1:49" x14ac:dyDescent="0.35"/>
    <row r="59" spans="1:49" ht="20.25" thickBot="1" x14ac:dyDescent="0.4">
      <c r="A59" s="10" t="s">
        <v>51</v>
      </c>
      <c r="B59" s="10"/>
      <c r="C59" s="10"/>
      <c r="D59" s="10"/>
      <c r="E59" s="10"/>
      <c r="F59" s="10"/>
      <c r="G59" s="10"/>
      <c r="H59" s="10"/>
      <c r="I59" s="10"/>
      <c r="J59" s="10"/>
      <c r="K59" s="10"/>
      <c r="L59" s="1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95" priority="38">
      <formula>O5="Fcst"</formula>
    </cfRule>
    <cfRule type="expression" dxfId="294" priority="39">
      <formula>O5="Act"</formula>
    </cfRule>
  </conditionalFormatting>
  <conditionalFormatting sqref="J4">
    <cfRule type="expression" dxfId="293" priority="36">
      <formula>J4=TRUE</formula>
    </cfRule>
    <cfRule type="expression" dxfId="292" priority="37">
      <formula>J4=FALSE</formula>
    </cfRule>
  </conditionalFormatting>
  <conditionalFormatting sqref="J3">
    <cfRule type="cellIs" dxfId="291" priority="33" operator="equal">
      <formula>"CHECK"</formula>
    </cfRule>
    <cfRule type="cellIs" dxfId="290" priority="34" stopIfTrue="1" operator="equal">
      <formula>"OK"</formula>
    </cfRule>
    <cfRule type="cellIs" dxfId="289" priority="35" stopIfTrue="1" operator="equal">
      <formula>"ERROR"</formula>
    </cfRule>
  </conditionalFormatting>
  <conditionalFormatting sqref="X5">
    <cfRule type="expression" dxfId="288" priority="15">
      <formula>X5="Fcst"</formula>
    </cfRule>
    <cfRule type="expression" dxfId="287" priority="16">
      <formula>X5="Act"</formula>
    </cfRule>
  </conditionalFormatting>
  <conditionalFormatting sqref="V5:W5">
    <cfRule type="expression" dxfId="286" priority="13">
      <formula>V5="Fcst"</formula>
    </cfRule>
    <cfRule type="expression" dxfId="285" priority="14">
      <formula>V5="Act"</formula>
    </cfRule>
  </conditionalFormatting>
  <conditionalFormatting sqref="W5">
    <cfRule type="expression" dxfId="284" priority="11">
      <formula>W5="Fcst"</formula>
    </cfRule>
    <cfRule type="expression" dxfId="283" priority="12">
      <formula>W5="Act"</formula>
    </cfRule>
  </conditionalFormatting>
  <conditionalFormatting sqref="U5">
    <cfRule type="expression" dxfId="282" priority="9">
      <formula>U5="Fcst"</formula>
    </cfRule>
    <cfRule type="expression" dxfId="281" priority="10">
      <formula>U5="Act"</formula>
    </cfRule>
  </conditionalFormatting>
  <conditionalFormatting sqref="T5">
    <cfRule type="expression" dxfId="280" priority="7">
      <formula>T5="Fcst"</formula>
    </cfRule>
    <cfRule type="expression" dxfId="279" priority="8">
      <formula>T5="Act"</formula>
    </cfRule>
  </conditionalFormatting>
  <conditionalFormatting sqref="R5:S5">
    <cfRule type="expression" dxfId="278" priority="5">
      <formula>R5="Fcst"</formula>
    </cfRule>
    <cfRule type="expression" dxfId="277" priority="6">
      <formula>R5="Act"</formula>
    </cfRule>
  </conditionalFormatting>
  <conditionalFormatting sqref="S5">
    <cfRule type="expression" dxfId="276" priority="3">
      <formula>S5="Fcst"</formula>
    </cfRule>
    <cfRule type="expression" dxfId="275" priority="4">
      <formula>S5="Act"</formula>
    </cfRule>
  </conditionalFormatting>
  <conditionalFormatting sqref="Q5">
    <cfRule type="expression" dxfId="274" priority="1">
      <formula>Q5="Fcst"</formula>
    </cfRule>
    <cfRule type="expression" dxfId="273"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108"/>
  <sheetViews>
    <sheetView showGridLines="0" tabSelected="1" zoomScaleNormal="100" workbookViewId="0">
      <pane xSplit="14" ySplit="14" topLeftCell="O40" activePane="bottomRight" state="frozen"/>
      <selection pane="topRight" activeCell="O1" sqref="O1"/>
      <selection pane="bottomLeft" activeCell="A15" sqref="A15"/>
      <selection pane="bottomRight" activeCell="O72" sqref="O72"/>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AND(J15:J108,TRUE)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14" t="b">
        <f>O$90</f>
        <v>0</v>
      </c>
      <c r="P21" s="14" t="b">
        <f t="shared" ref="P21:Y21" si="5">P$90</f>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5" ht="15.75" x14ac:dyDescent="0.35">
      <c r="D22" t="s">
        <v>200</v>
      </c>
      <c r="K22" s="43" t="s">
        <v>8</v>
      </c>
      <c r="L22" s="44"/>
      <c r="O22" s="14" t="b">
        <f>O$100</f>
        <v>0</v>
      </c>
      <c r="P22" s="14" t="b">
        <f t="shared" ref="P22:Y22" si="6">P$100</f>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5" ht="15.75" x14ac:dyDescent="0.35">
      <c r="D23" t="s">
        <v>197</v>
      </c>
      <c r="K23" s="43" t="s">
        <v>44</v>
      </c>
      <c r="L23" s="44"/>
      <c r="M23" s="74">
        <f>Input!M19</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Y25" si="7">IF(O21,$M23,IF(O22,N25+O24,0))</f>
        <v>0</v>
      </c>
      <c r="P25" s="67">
        <f t="shared" si="7"/>
        <v>0</v>
      </c>
      <c r="Q25" s="67">
        <f t="shared" si="7"/>
        <v>5000</v>
      </c>
      <c r="R25" s="67">
        <f t="shared" si="7"/>
        <v>5200</v>
      </c>
      <c r="S25" s="67">
        <f t="shared" si="7"/>
        <v>5500</v>
      </c>
      <c r="T25" s="67">
        <f t="shared" si="7"/>
        <v>5900</v>
      </c>
      <c r="U25" s="67">
        <f t="shared" si="7"/>
        <v>6200</v>
      </c>
      <c r="V25" s="67">
        <f t="shared" si="7"/>
        <v>0</v>
      </c>
      <c r="W25" s="67">
        <f t="shared" si="7"/>
        <v>0</v>
      </c>
      <c r="X25" s="67">
        <f t="shared" si="7"/>
        <v>0</v>
      </c>
      <c r="Y25" s="67">
        <f t="shared" si="7"/>
        <v>0</v>
      </c>
    </row>
    <row r="26" spans="2:25" ht="15.75" x14ac:dyDescent="0.35"/>
    <row r="27" spans="2:25" ht="15.75" x14ac:dyDescent="0.35">
      <c r="C27" s="8" t="s">
        <v>190</v>
      </c>
    </row>
    <row r="28" spans="2:25" ht="15.75" x14ac:dyDescent="0.35">
      <c r="D28" t="s">
        <v>195</v>
      </c>
      <c r="K28" s="43" t="s">
        <v>44</v>
      </c>
      <c r="L28" s="44">
        <f>SUM(O28:Y28)</f>
        <v>27800</v>
      </c>
      <c r="O28" s="70">
        <f>O25</f>
        <v>0</v>
      </c>
      <c r="P28" s="70">
        <f t="shared" ref="P28:Y28" si="8">P25</f>
        <v>0</v>
      </c>
      <c r="Q28" s="70">
        <f t="shared" si="8"/>
        <v>5000</v>
      </c>
      <c r="R28" s="70">
        <f t="shared" si="8"/>
        <v>5200</v>
      </c>
      <c r="S28" s="70">
        <f t="shared" si="8"/>
        <v>5500</v>
      </c>
      <c r="T28" s="70">
        <f t="shared" si="8"/>
        <v>5900</v>
      </c>
      <c r="U28" s="70">
        <f t="shared" si="8"/>
        <v>6200</v>
      </c>
      <c r="V28" s="70">
        <f t="shared" si="8"/>
        <v>0</v>
      </c>
      <c r="W28" s="70">
        <f t="shared" si="8"/>
        <v>0</v>
      </c>
      <c r="X28" s="70">
        <f t="shared" si="8"/>
        <v>0</v>
      </c>
      <c r="Y28" s="70">
        <f t="shared" si="8"/>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O28*$M29</f>
        <v>0</v>
      </c>
      <c r="P30" s="67">
        <f>P28*$M29</f>
        <v>0</v>
      </c>
      <c r="Q30" s="67">
        <f>Q28*$M29</f>
        <v>3250</v>
      </c>
      <c r="R30" s="67">
        <f>R28*$M29</f>
        <v>3380</v>
      </c>
      <c r="S30" s="67">
        <f t="shared" ref="S30:V30" si="9">S28*$M29</f>
        <v>3575</v>
      </c>
      <c r="T30" s="67">
        <f t="shared" si="9"/>
        <v>3835</v>
      </c>
      <c r="U30" s="67">
        <f t="shared" si="9"/>
        <v>4030</v>
      </c>
      <c r="V30" s="67">
        <f t="shared" si="9"/>
        <v>0</v>
      </c>
      <c r="W30" s="67">
        <f t="shared" ref="W30:Y30" si="10">W28*$M29</f>
        <v>0</v>
      </c>
      <c r="X30" s="67">
        <f t="shared" si="10"/>
        <v>0</v>
      </c>
      <c r="Y30" s="67">
        <f t="shared" si="10"/>
        <v>0</v>
      </c>
    </row>
    <row r="31" spans="2:25" ht="15.75" x14ac:dyDescent="0.35"/>
    <row r="32" spans="2:25" ht="15.75" x14ac:dyDescent="0.35">
      <c r="C32" s="8" t="s">
        <v>189</v>
      </c>
    </row>
    <row r="33" spans="2:25" ht="15.75" x14ac:dyDescent="0.35">
      <c r="D33" t="s">
        <v>199</v>
      </c>
      <c r="K33" s="43" t="s">
        <v>8</v>
      </c>
      <c r="L33" s="44"/>
      <c r="O33" s="14" t="b">
        <f t="shared" ref="O33:Y33" si="11">O$90</f>
        <v>0</v>
      </c>
      <c r="P33" s="14" t="b">
        <f t="shared" si="11"/>
        <v>0</v>
      </c>
      <c r="Q33" s="14" t="b">
        <f t="shared" si="11"/>
        <v>1</v>
      </c>
      <c r="R33" s="14" t="b">
        <f t="shared" si="11"/>
        <v>0</v>
      </c>
      <c r="S33" s="14" t="b">
        <f t="shared" si="11"/>
        <v>0</v>
      </c>
      <c r="T33" s="14" t="b">
        <f t="shared" si="11"/>
        <v>0</v>
      </c>
      <c r="U33" s="14" t="b">
        <f t="shared" si="11"/>
        <v>0</v>
      </c>
      <c r="V33" s="14" t="b">
        <f t="shared" si="11"/>
        <v>0</v>
      </c>
      <c r="W33" s="14" t="b">
        <f t="shared" si="11"/>
        <v>0</v>
      </c>
      <c r="X33" s="14" t="b">
        <f t="shared" si="11"/>
        <v>0</v>
      </c>
      <c r="Y33" s="14" t="b">
        <f t="shared" si="11"/>
        <v>0</v>
      </c>
    </row>
    <row r="34" spans="2:25" ht="15.75" x14ac:dyDescent="0.35">
      <c r="D34" t="s">
        <v>200</v>
      </c>
      <c r="K34" s="43" t="s">
        <v>8</v>
      </c>
      <c r="L34" s="44"/>
      <c r="O34" s="14" t="b">
        <f>O$100</f>
        <v>0</v>
      </c>
      <c r="P34" s="14" t="b">
        <f t="shared" ref="P34:Y34" si="12">P$100</f>
        <v>0</v>
      </c>
      <c r="Q34" s="14" t="b">
        <f t="shared" si="12"/>
        <v>1</v>
      </c>
      <c r="R34" s="14" t="b">
        <f t="shared" si="12"/>
        <v>1</v>
      </c>
      <c r="S34" s="14" t="b">
        <f t="shared" si="12"/>
        <v>1</v>
      </c>
      <c r="T34" s="14" t="b">
        <f t="shared" si="12"/>
        <v>1</v>
      </c>
      <c r="U34" s="14" t="b">
        <f t="shared" si="12"/>
        <v>1</v>
      </c>
      <c r="V34" s="14" t="b">
        <f t="shared" si="12"/>
        <v>0</v>
      </c>
      <c r="W34" s="14" t="b">
        <f t="shared" si="12"/>
        <v>0</v>
      </c>
      <c r="X34" s="14" t="b">
        <f t="shared" si="12"/>
        <v>0</v>
      </c>
      <c r="Y34" s="14" t="b">
        <f t="shared" si="12"/>
        <v>0</v>
      </c>
    </row>
    <row r="35" spans="2:25" ht="15.75" x14ac:dyDescent="0.35">
      <c r="D35" t="s">
        <v>192</v>
      </c>
      <c r="K35" s="43" t="str">
        <f t="shared" ref="K35:K37" si="13">CurrencyUnit.In</f>
        <v>JPY'000</v>
      </c>
      <c r="L35" s="44"/>
      <c r="M35" s="74">
        <f>Input!M22</f>
        <v>200</v>
      </c>
    </row>
    <row r="36" spans="2:25" ht="15.75" x14ac:dyDescent="0.35">
      <c r="D36" t="s">
        <v>193</v>
      </c>
      <c r="K36" s="43" t="s">
        <v>194</v>
      </c>
      <c r="L36" s="44"/>
      <c r="M36" s="75">
        <f>Input!M23</f>
        <v>0.04</v>
      </c>
    </row>
    <row r="37" spans="2:25" ht="15.75" x14ac:dyDescent="0.35">
      <c r="D37" s="4" t="s">
        <v>189</v>
      </c>
      <c r="E37" s="5"/>
      <c r="F37" s="5"/>
      <c r="G37" s="5"/>
      <c r="H37" s="5"/>
      <c r="I37" s="5"/>
      <c r="J37" s="5"/>
      <c r="K37" s="45" t="str">
        <f t="shared" si="13"/>
        <v>JPY'000</v>
      </c>
      <c r="L37" s="46"/>
      <c r="M37" s="5"/>
      <c r="N37" s="71">
        <v>0</v>
      </c>
      <c r="O37" s="67">
        <f>IF(O33,$M35,IF(O34,N37*(1+$M36),0))</f>
        <v>0</v>
      </c>
      <c r="P37" s="67">
        <f>IF(P33,$M35,IF(P34,O37*(1+$M36),0))</f>
        <v>0</v>
      </c>
      <c r="Q37" s="67">
        <f>IF(Q33,$M35,IF(Q34,P37*(1+$M36),0))</f>
        <v>200</v>
      </c>
      <c r="R37" s="67">
        <f>IF(R33,$M35,IF(R34,Q37*(1+$M36),0))</f>
        <v>208</v>
      </c>
      <c r="S37" s="67">
        <f>IF(S33,$M35,IF(S34,R37*(1+$M36),0))</f>
        <v>216.32</v>
      </c>
      <c r="T37" s="67">
        <f t="shared" ref="T37:V37" si="14">IF(T33,$M35,IF(T34,S37*(1+$M36),0))</f>
        <v>224.97280000000001</v>
      </c>
      <c r="U37" s="67">
        <f t="shared" si="14"/>
        <v>233.97171200000003</v>
      </c>
      <c r="V37" s="67">
        <f t="shared" si="14"/>
        <v>0</v>
      </c>
      <c r="W37" s="67">
        <f t="shared" ref="W37:Y37" si="15">IF(W33,$M35,IF(W34,V37*(1+$M36),0))</f>
        <v>0</v>
      </c>
      <c r="X37" s="67">
        <f t="shared" si="15"/>
        <v>0</v>
      </c>
      <c r="Y37" s="67">
        <f t="shared" si="15"/>
        <v>0</v>
      </c>
    </row>
    <row r="38" spans="2:25" ht="15.75" x14ac:dyDescent="0.35"/>
    <row r="39" spans="2:25" ht="15.75" x14ac:dyDescent="0.35">
      <c r="C39" s="8" t="s">
        <v>188</v>
      </c>
    </row>
    <row r="40" spans="2:25" ht="15.75" x14ac:dyDescent="0.35">
      <c r="D40" t="s">
        <v>189</v>
      </c>
      <c r="K40" s="43" t="str">
        <f t="shared" ref="K40:K42" si="16">CurrencyUnit.In</f>
        <v>JPY'000</v>
      </c>
      <c r="L40" s="44"/>
      <c r="O40" s="70">
        <f t="shared" ref="O40:Y40" si="17">O37</f>
        <v>0</v>
      </c>
      <c r="P40" s="70">
        <f t="shared" si="17"/>
        <v>0</v>
      </c>
      <c r="Q40" s="70">
        <f t="shared" si="17"/>
        <v>200</v>
      </c>
      <c r="R40" s="70">
        <f t="shared" si="17"/>
        <v>208</v>
      </c>
      <c r="S40" s="70">
        <f t="shared" si="17"/>
        <v>216.32</v>
      </c>
      <c r="T40" s="70">
        <f t="shared" si="17"/>
        <v>224.97280000000001</v>
      </c>
      <c r="U40" s="70">
        <f t="shared" si="17"/>
        <v>233.97171200000003</v>
      </c>
      <c r="V40" s="70">
        <f t="shared" si="17"/>
        <v>0</v>
      </c>
      <c r="W40" s="70">
        <f t="shared" si="17"/>
        <v>0</v>
      </c>
      <c r="X40" s="70">
        <f t="shared" si="17"/>
        <v>0</v>
      </c>
      <c r="Y40" s="70">
        <f t="shared" si="17"/>
        <v>0</v>
      </c>
    </row>
    <row r="41" spans="2:25" ht="15.75" x14ac:dyDescent="0.35">
      <c r="D41" t="s">
        <v>190</v>
      </c>
      <c r="K41" s="43" t="s">
        <v>44</v>
      </c>
      <c r="L41" s="44">
        <f t="shared" ref="L41:L42" si="18">SUM(O41:Y41)</f>
        <v>18070</v>
      </c>
      <c r="O41" s="70">
        <f t="shared" ref="O41:Y41" si="19">O30</f>
        <v>0</v>
      </c>
      <c r="P41" s="70">
        <f t="shared" si="19"/>
        <v>0</v>
      </c>
      <c r="Q41" s="70">
        <f t="shared" si="19"/>
        <v>3250</v>
      </c>
      <c r="R41" s="70">
        <f t="shared" si="19"/>
        <v>3380</v>
      </c>
      <c r="S41" s="70">
        <f t="shared" si="19"/>
        <v>3575</v>
      </c>
      <c r="T41" s="70">
        <f t="shared" si="19"/>
        <v>3835</v>
      </c>
      <c r="U41" s="70">
        <f t="shared" si="19"/>
        <v>4030</v>
      </c>
      <c r="V41" s="70">
        <f t="shared" si="19"/>
        <v>0</v>
      </c>
      <c r="W41" s="70">
        <f t="shared" si="19"/>
        <v>0</v>
      </c>
      <c r="X41" s="70">
        <f t="shared" si="19"/>
        <v>0</v>
      </c>
      <c r="Y41" s="70">
        <f t="shared" si="19"/>
        <v>0</v>
      </c>
    </row>
    <row r="42" spans="2:25" ht="15.75" x14ac:dyDescent="0.35">
      <c r="D42" s="4" t="s">
        <v>188</v>
      </c>
      <c r="E42" s="5"/>
      <c r="F42" s="5"/>
      <c r="G42" s="5"/>
      <c r="H42" s="5"/>
      <c r="I42" s="5"/>
      <c r="J42" s="5"/>
      <c r="K42" s="45" t="str">
        <f t="shared" si="16"/>
        <v>JPY'000</v>
      </c>
      <c r="L42" s="46">
        <f t="shared" si="18"/>
        <v>3932060.6873600003</v>
      </c>
      <c r="M42" s="5"/>
      <c r="N42" s="5"/>
      <c r="O42" s="67">
        <f>O40*O41</f>
        <v>0</v>
      </c>
      <c r="P42" s="67">
        <f>P40*P41</f>
        <v>0</v>
      </c>
      <c r="Q42" s="67">
        <f>Q40*Q41</f>
        <v>650000</v>
      </c>
      <c r="R42" s="67">
        <f>R40*R41</f>
        <v>703040</v>
      </c>
      <c r="S42" s="67">
        <f t="shared" ref="S42:Y42" si="20">S40*S41</f>
        <v>773344</v>
      </c>
      <c r="T42" s="67">
        <f t="shared" si="20"/>
        <v>862770.68800000008</v>
      </c>
      <c r="U42" s="67">
        <f t="shared" si="20"/>
        <v>942905.99936000013</v>
      </c>
      <c r="V42" s="67">
        <f t="shared" si="20"/>
        <v>0</v>
      </c>
      <c r="W42" s="67">
        <f t="shared" si="20"/>
        <v>0</v>
      </c>
      <c r="X42" s="67">
        <f t="shared" si="20"/>
        <v>0</v>
      </c>
      <c r="Y42" s="67">
        <f t="shared" si="20"/>
        <v>0</v>
      </c>
    </row>
    <row r="43" spans="2:25" ht="15.75" x14ac:dyDescent="0.35"/>
    <row r="44" spans="2:25" ht="19.5" x14ac:dyDescent="0.35">
      <c r="B44" s="39" t="s">
        <v>204</v>
      </c>
    </row>
    <row r="45" spans="2:25" ht="15.75" x14ac:dyDescent="0.35">
      <c r="C45" s="8" t="s">
        <v>206</v>
      </c>
    </row>
    <row r="46" spans="2:25" ht="15.75" x14ac:dyDescent="0.35">
      <c r="D46" s="80" t="s">
        <v>213</v>
      </c>
      <c r="K46" s="43" t="s">
        <v>194</v>
      </c>
      <c r="L46" s="44"/>
      <c r="M46" s="81">
        <v>1</v>
      </c>
    </row>
    <row r="47" spans="2:25" ht="15.75" x14ac:dyDescent="0.35">
      <c r="D47" t="s">
        <v>196</v>
      </c>
      <c r="K47" s="43" t="s">
        <v>194</v>
      </c>
      <c r="L47" s="44"/>
      <c r="M47" s="75">
        <f>0-Input!M21</f>
        <v>-0.65</v>
      </c>
    </row>
    <row r="48" spans="2:25" ht="15.75" x14ac:dyDescent="0.35">
      <c r="D48" s="4" t="s">
        <v>206</v>
      </c>
      <c r="E48" s="5"/>
      <c r="F48" s="5"/>
      <c r="G48" s="5"/>
      <c r="H48" s="5"/>
      <c r="I48" s="5"/>
      <c r="J48" s="5"/>
      <c r="K48" s="45" t="s">
        <v>214</v>
      </c>
      <c r="L48" s="46"/>
      <c r="M48" s="82">
        <f>SUM(M46:M47)</f>
        <v>0.35</v>
      </c>
    </row>
    <row r="49" spans="3:25" ht="15.75" x14ac:dyDescent="0.35"/>
    <row r="50" spans="3:25" ht="15.75" x14ac:dyDescent="0.35">
      <c r="C50" s="8" t="s">
        <v>207</v>
      </c>
    </row>
    <row r="51" spans="3:25" ht="15.75" x14ac:dyDescent="0.35">
      <c r="D51" t="s">
        <v>195</v>
      </c>
      <c r="K51" s="43" t="s">
        <v>44</v>
      </c>
      <c r="L51" s="44">
        <f>SUM(O51:Y51)</f>
        <v>27800</v>
      </c>
      <c r="O51" s="70">
        <f>O25</f>
        <v>0</v>
      </c>
      <c r="P51" s="70">
        <f t="shared" ref="P51:Y51" si="21">P25</f>
        <v>0</v>
      </c>
      <c r="Q51" s="70">
        <f t="shared" si="21"/>
        <v>5000</v>
      </c>
      <c r="R51" s="70">
        <f t="shared" si="21"/>
        <v>5200</v>
      </c>
      <c r="S51" s="70">
        <f t="shared" si="21"/>
        <v>5500</v>
      </c>
      <c r="T51" s="70">
        <f t="shared" si="21"/>
        <v>5900</v>
      </c>
      <c r="U51" s="70">
        <f t="shared" si="21"/>
        <v>6200</v>
      </c>
      <c r="V51" s="70">
        <f t="shared" si="21"/>
        <v>0</v>
      </c>
      <c r="W51" s="70">
        <f t="shared" si="21"/>
        <v>0</v>
      </c>
      <c r="X51" s="70">
        <f t="shared" si="21"/>
        <v>0</v>
      </c>
      <c r="Y51" s="70">
        <f t="shared" si="21"/>
        <v>0</v>
      </c>
    </row>
    <row r="52" spans="3:25" ht="15.75" x14ac:dyDescent="0.35">
      <c r="D52" t="s">
        <v>206</v>
      </c>
      <c r="K52" s="43" t="s">
        <v>194</v>
      </c>
      <c r="L52" s="44"/>
      <c r="M52" s="75">
        <f>M48</f>
        <v>0.35</v>
      </c>
    </row>
    <row r="53" spans="3:25" ht="15.75" x14ac:dyDescent="0.35">
      <c r="D53" s="4" t="s">
        <v>207</v>
      </c>
      <c r="E53" s="5"/>
      <c r="F53" s="5"/>
      <c r="G53" s="5"/>
      <c r="H53" s="5"/>
      <c r="I53" s="5"/>
      <c r="J53" s="5"/>
      <c r="K53" s="45" t="s">
        <v>44</v>
      </c>
      <c r="L53" s="46">
        <f>SUM(O53:Y53)</f>
        <v>9730</v>
      </c>
      <c r="M53" s="5"/>
      <c r="N53" s="5"/>
      <c r="O53" s="67">
        <f>O51*$M52</f>
        <v>0</v>
      </c>
      <c r="P53" s="67">
        <f>P51*$M52</f>
        <v>0</v>
      </c>
      <c r="Q53" s="67">
        <f>Q51*$M52</f>
        <v>1750</v>
      </c>
      <c r="R53" s="67">
        <f>R51*$M52</f>
        <v>1819.9999999999998</v>
      </c>
      <c r="S53" s="67">
        <f t="shared" ref="S53:Y53" si="22">S51*$M52</f>
        <v>1924.9999999999998</v>
      </c>
      <c r="T53" s="67">
        <f t="shared" si="22"/>
        <v>2065</v>
      </c>
      <c r="U53" s="67">
        <f t="shared" si="22"/>
        <v>2170</v>
      </c>
      <c r="V53" s="67">
        <f t="shared" si="22"/>
        <v>0</v>
      </c>
      <c r="W53" s="67">
        <f t="shared" si="22"/>
        <v>0</v>
      </c>
      <c r="X53" s="67">
        <f t="shared" si="22"/>
        <v>0</v>
      </c>
      <c r="Y53" s="67">
        <f t="shared" si="22"/>
        <v>0</v>
      </c>
    </row>
    <row r="54" spans="3:25" ht="15.75" x14ac:dyDescent="0.35"/>
    <row r="55" spans="3:25" ht="15.75" x14ac:dyDescent="0.35">
      <c r="C55" s="8" t="s">
        <v>205</v>
      </c>
    </row>
    <row r="56" spans="3:25" ht="15.75" x14ac:dyDescent="0.35">
      <c r="D56" t="s">
        <v>199</v>
      </c>
      <c r="K56" s="43" t="s">
        <v>8</v>
      </c>
      <c r="L56" s="44"/>
      <c r="O56" s="14" t="b">
        <f t="shared" ref="O56:Y56" si="23">O$90</f>
        <v>0</v>
      </c>
      <c r="P56" s="14" t="b">
        <f t="shared" si="23"/>
        <v>0</v>
      </c>
      <c r="Q56" s="14" t="b">
        <f t="shared" si="23"/>
        <v>1</v>
      </c>
      <c r="R56" s="14" t="b">
        <f t="shared" si="23"/>
        <v>0</v>
      </c>
      <c r="S56" s="14" t="b">
        <f t="shared" si="23"/>
        <v>0</v>
      </c>
      <c r="T56" s="14" t="b">
        <f t="shared" si="23"/>
        <v>0</v>
      </c>
      <c r="U56" s="14" t="b">
        <f t="shared" si="23"/>
        <v>0</v>
      </c>
      <c r="V56" s="14" t="b">
        <f t="shared" si="23"/>
        <v>0</v>
      </c>
      <c r="W56" s="14" t="b">
        <f t="shared" si="23"/>
        <v>0</v>
      </c>
      <c r="X56" s="14" t="b">
        <f t="shared" si="23"/>
        <v>0</v>
      </c>
      <c r="Y56" s="14" t="b">
        <f t="shared" si="23"/>
        <v>0</v>
      </c>
    </row>
    <row r="57" spans="3:25" ht="15.75" x14ac:dyDescent="0.35">
      <c r="D57" t="s">
        <v>200</v>
      </c>
      <c r="K57" s="43" t="s">
        <v>8</v>
      </c>
      <c r="L57" s="44"/>
      <c r="O57" s="14" t="b">
        <f>O$100</f>
        <v>0</v>
      </c>
      <c r="P57" s="14" t="b">
        <f t="shared" ref="P57:Y57" si="24">P$100</f>
        <v>0</v>
      </c>
      <c r="Q57" s="14" t="b">
        <f t="shared" si="24"/>
        <v>1</v>
      </c>
      <c r="R57" s="14" t="b">
        <f t="shared" si="24"/>
        <v>1</v>
      </c>
      <c r="S57" s="14" t="b">
        <f t="shared" si="24"/>
        <v>1</v>
      </c>
      <c r="T57" s="14" t="b">
        <f t="shared" si="24"/>
        <v>1</v>
      </c>
      <c r="U57" s="14" t="b">
        <f t="shared" si="24"/>
        <v>1</v>
      </c>
      <c r="V57" s="14" t="b">
        <f t="shared" si="24"/>
        <v>0</v>
      </c>
      <c r="W57" s="14" t="b">
        <f t="shared" si="24"/>
        <v>0</v>
      </c>
      <c r="X57" s="14" t="b">
        <f t="shared" si="24"/>
        <v>0</v>
      </c>
      <c r="Y57" s="14" t="b">
        <f t="shared" si="24"/>
        <v>0</v>
      </c>
    </row>
    <row r="58" spans="3:25" ht="15.75" x14ac:dyDescent="0.35">
      <c r="D58" t="s">
        <v>192</v>
      </c>
      <c r="K58" s="43" t="str">
        <f t="shared" ref="K58:K60" si="25">CurrencyUnit.In</f>
        <v>JPY'000</v>
      </c>
      <c r="L58" s="44"/>
      <c r="M58" s="74">
        <f>Input!M30</f>
        <v>250</v>
      </c>
    </row>
    <row r="59" spans="3:25" ht="15.75" x14ac:dyDescent="0.35">
      <c r="D59" t="s">
        <v>193</v>
      </c>
      <c r="K59" s="43" t="s">
        <v>194</v>
      </c>
      <c r="L59" s="44"/>
      <c r="M59" s="75">
        <f>Input!M31</f>
        <v>2.5000000000000001E-2</v>
      </c>
    </row>
    <row r="60" spans="3:25" ht="15.75" x14ac:dyDescent="0.35">
      <c r="D60" s="4" t="s">
        <v>205</v>
      </c>
      <c r="E60" s="5"/>
      <c r="F60" s="5"/>
      <c r="G60" s="5"/>
      <c r="H60" s="5"/>
      <c r="I60" s="5"/>
      <c r="J60" s="5"/>
      <c r="K60" s="45" t="str">
        <f t="shared" si="25"/>
        <v>JPY'000</v>
      </c>
      <c r="L60" s="46"/>
      <c r="M60" s="5"/>
      <c r="N60" s="71">
        <v>0</v>
      </c>
      <c r="O60" s="67">
        <f>IF(O56,$M58,IF(O57,N60*(1+$M59),0))</f>
        <v>0</v>
      </c>
      <c r="P60" s="67">
        <f>IF(P56,$M58,IF(P57,O60*(1+$M59),0))</f>
        <v>0</v>
      </c>
      <c r="Q60" s="67">
        <f>IF(Q56,$M58,IF(Q57,P60*(1+$M59),0))</f>
        <v>250</v>
      </c>
      <c r="R60" s="67">
        <f>IF(R56,$M58,IF(R57,Q60*(1+$M59),0))</f>
        <v>256.25</v>
      </c>
      <c r="S60" s="67">
        <f t="shared" ref="S60" si="26">IF(S56,$M58,IF(S57,R60*(1+$M59),0))</f>
        <v>262.65625</v>
      </c>
      <c r="T60" s="67">
        <f t="shared" ref="T60" si="27">IF(T56,$M58,IF(T57,S60*(1+$M59),0))</f>
        <v>269.22265625</v>
      </c>
      <c r="U60" s="67">
        <f t="shared" ref="U60" si="28">IF(U56,$M58,IF(U57,T60*(1+$M59),0))</f>
        <v>275.95322265624998</v>
      </c>
      <c r="V60" s="67">
        <f t="shared" ref="V60" si="29">IF(V56,$M58,IF(V57,U60*(1+$M59),0))</f>
        <v>0</v>
      </c>
      <c r="W60" s="67">
        <f t="shared" ref="W60" si="30">IF(W56,$M58,IF(W57,V60*(1+$M59),0))</f>
        <v>0</v>
      </c>
      <c r="X60" s="67">
        <f t="shared" ref="X60" si="31">IF(X56,$M58,IF(X57,W60*(1+$M59),0))</f>
        <v>0</v>
      </c>
      <c r="Y60" s="67">
        <f t="shared" ref="Y60" si="32">IF(Y56,$M58,IF(Y57,X60*(1+$M59),0))</f>
        <v>0</v>
      </c>
    </row>
    <row r="61" spans="3:25" ht="15.75" x14ac:dyDescent="0.35"/>
    <row r="62" spans="3:25" ht="15.75" x14ac:dyDescent="0.35">
      <c r="C62" s="8" t="s">
        <v>208</v>
      </c>
      <c r="N62" t="s">
        <v>215</v>
      </c>
    </row>
    <row r="63" spans="3:25" ht="15.75" x14ac:dyDescent="0.35">
      <c r="D63" t="s">
        <v>205</v>
      </c>
      <c r="K63" s="43" t="str">
        <f t="shared" ref="K63:K65" si="33">CurrencyUnit.In</f>
        <v>JPY'000</v>
      </c>
      <c r="L63" s="44"/>
      <c r="O63" s="70">
        <f t="shared" ref="O63:Y63" si="34">O60</f>
        <v>0</v>
      </c>
      <c r="P63" s="70">
        <f t="shared" si="34"/>
        <v>0</v>
      </c>
      <c r="Q63" s="70">
        <f t="shared" si="34"/>
        <v>250</v>
      </c>
      <c r="R63" s="70">
        <f t="shared" si="34"/>
        <v>256.25</v>
      </c>
      <c r="S63" s="70">
        <f t="shared" si="34"/>
        <v>262.65625</v>
      </c>
      <c r="T63" s="70">
        <f t="shared" si="34"/>
        <v>269.22265625</v>
      </c>
      <c r="U63" s="70">
        <f t="shared" si="34"/>
        <v>275.95322265624998</v>
      </c>
      <c r="V63" s="70">
        <f t="shared" si="34"/>
        <v>0</v>
      </c>
      <c r="W63" s="70">
        <f t="shared" si="34"/>
        <v>0</v>
      </c>
      <c r="X63" s="70">
        <f t="shared" si="34"/>
        <v>0</v>
      </c>
      <c r="Y63" s="70">
        <f t="shared" si="34"/>
        <v>0</v>
      </c>
    </row>
    <row r="64" spans="3:25" ht="15.75" x14ac:dyDescent="0.35">
      <c r="D64" t="s">
        <v>207</v>
      </c>
      <c r="K64" s="43" t="s">
        <v>44</v>
      </c>
      <c r="L64" s="44">
        <f t="shared" ref="L64:L65" si="35">SUM(O64:Y64)</f>
        <v>9730</v>
      </c>
      <c r="O64" s="70">
        <f t="shared" ref="O64:Y64" si="36">O53</f>
        <v>0</v>
      </c>
      <c r="P64" s="70">
        <f t="shared" si="36"/>
        <v>0</v>
      </c>
      <c r="Q64" s="70">
        <f t="shared" si="36"/>
        <v>1750</v>
      </c>
      <c r="R64" s="70">
        <f t="shared" si="36"/>
        <v>1819.9999999999998</v>
      </c>
      <c r="S64" s="70">
        <f t="shared" si="36"/>
        <v>1924.9999999999998</v>
      </c>
      <c r="T64" s="70">
        <f t="shared" si="36"/>
        <v>2065</v>
      </c>
      <c r="U64" s="70">
        <f t="shared" si="36"/>
        <v>2170</v>
      </c>
      <c r="V64" s="70">
        <f t="shared" si="36"/>
        <v>0</v>
      </c>
      <c r="W64" s="70">
        <f t="shared" si="36"/>
        <v>0</v>
      </c>
      <c r="X64" s="70">
        <f t="shared" si="36"/>
        <v>0</v>
      </c>
      <c r="Y64" s="70">
        <f t="shared" si="36"/>
        <v>0</v>
      </c>
    </row>
    <row r="65" spans="2:25" ht="15.75" x14ac:dyDescent="0.35">
      <c r="D65" s="4" t="s">
        <v>208</v>
      </c>
      <c r="E65" s="5"/>
      <c r="F65" s="5"/>
      <c r="G65" s="5"/>
      <c r="H65" s="5"/>
      <c r="I65" s="5"/>
      <c r="J65" s="5"/>
      <c r="K65" s="45" t="str">
        <f t="shared" si="33"/>
        <v>JPY'000</v>
      </c>
      <c r="L65" s="46">
        <f t="shared" si="35"/>
        <v>2564251.5595703125</v>
      </c>
      <c r="M65" s="5"/>
      <c r="N65" s="5"/>
      <c r="O65" s="67">
        <f>O63*O64</f>
        <v>0</v>
      </c>
      <c r="P65" s="67">
        <f>P63*P64</f>
        <v>0</v>
      </c>
      <c r="Q65" s="67">
        <f>Q63*Q64</f>
        <v>437500</v>
      </c>
      <c r="R65" s="67">
        <f>R63*R64</f>
        <v>466374.99999999994</v>
      </c>
      <c r="S65" s="67">
        <f t="shared" ref="S65:Y65" si="37">S63*S64</f>
        <v>505613.28124999994</v>
      </c>
      <c r="T65" s="67">
        <f t="shared" si="37"/>
        <v>555944.78515625</v>
      </c>
      <c r="U65" s="67">
        <f t="shared" si="37"/>
        <v>598818.4931640625</v>
      </c>
      <c r="V65" s="67">
        <f t="shared" si="37"/>
        <v>0</v>
      </c>
      <c r="W65" s="67">
        <f t="shared" si="37"/>
        <v>0</v>
      </c>
      <c r="X65" s="67">
        <f t="shared" si="37"/>
        <v>0</v>
      </c>
      <c r="Y65" s="67">
        <f t="shared" si="37"/>
        <v>0</v>
      </c>
    </row>
    <row r="66" spans="2:25" ht="15.75" x14ac:dyDescent="0.35"/>
    <row r="67" spans="2:25" ht="19.5" x14ac:dyDescent="0.35">
      <c r="B67" s="39" t="s">
        <v>164</v>
      </c>
    </row>
    <row r="68" spans="2:25" ht="15.75" x14ac:dyDescent="0.35">
      <c r="D68" t="s">
        <v>167</v>
      </c>
      <c r="K68" s="43" t="s">
        <v>217</v>
      </c>
      <c r="L68" s="44">
        <f>SUM(O68:Y68)</f>
        <v>6496312.2469303124</v>
      </c>
      <c r="O68" s="70">
        <f>Output!O22</f>
        <v>0</v>
      </c>
      <c r="P68" s="70">
        <f>Output!P22</f>
        <v>0</v>
      </c>
      <c r="Q68" s="70">
        <f>Output!Q22</f>
        <v>1087500</v>
      </c>
      <c r="R68" s="70">
        <f>Output!R22</f>
        <v>1169415</v>
      </c>
      <c r="S68" s="70">
        <f>Output!S22</f>
        <v>1278957.28125</v>
      </c>
      <c r="T68" s="70">
        <f>Output!T22</f>
        <v>1418715.4731562501</v>
      </c>
      <c r="U68" s="70">
        <f>Output!U22</f>
        <v>1541724.4925240627</v>
      </c>
      <c r="V68" s="70">
        <f>Output!V22</f>
        <v>0</v>
      </c>
      <c r="W68" s="70">
        <f>Output!W22</f>
        <v>0</v>
      </c>
      <c r="X68" s="70">
        <f>Output!X22</f>
        <v>0</v>
      </c>
      <c r="Y68" s="70">
        <f>Output!Y22</f>
        <v>0</v>
      </c>
    </row>
    <row r="69" spans="2:25" ht="15.75" x14ac:dyDescent="0.35">
      <c r="D69" t="s">
        <v>216</v>
      </c>
      <c r="K69" s="43" t="s">
        <v>194</v>
      </c>
      <c r="L69" s="44"/>
      <c r="M69" s="75">
        <f>Input!M33</f>
        <v>0.03</v>
      </c>
    </row>
    <row r="70" spans="2:25" ht="15.75" x14ac:dyDescent="0.35">
      <c r="D70" s="4" t="s">
        <v>164</v>
      </c>
      <c r="E70" s="5"/>
      <c r="F70" s="5"/>
      <c r="G70" s="5"/>
      <c r="H70" s="5"/>
      <c r="I70" s="5"/>
      <c r="J70" s="5"/>
      <c r="K70" s="45" t="s">
        <v>217</v>
      </c>
      <c r="L70" s="46">
        <f>SUM(O70:Y70)</f>
        <v>194889.36740790936</v>
      </c>
      <c r="M70" s="5"/>
      <c r="N70" s="5"/>
      <c r="O70" s="67">
        <f>O68*$M69</f>
        <v>0</v>
      </c>
      <c r="P70" s="67">
        <f>P68*$M69</f>
        <v>0</v>
      </c>
      <c r="Q70" s="67">
        <f>Q68*$M69</f>
        <v>32625</v>
      </c>
      <c r="R70" s="67">
        <f>R68*$M69</f>
        <v>35082.449999999997</v>
      </c>
      <c r="S70" s="67">
        <f t="shared" ref="S70:X70" si="38">S68*$M69</f>
        <v>38368.7184375</v>
      </c>
      <c r="T70" s="67">
        <f t="shared" si="38"/>
        <v>42561.464194687498</v>
      </c>
      <c r="U70" s="67">
        <f t="shared" si="38"/>
        <v>46251.734775721881</v>
      </c>
      <c r="V70" s="67">
        <f t="shared" si="38"/>
        <v>0</v>
      </c>
      <c r="W70" s="67">
        <f t="shared" si="38"/>
        <v>0</v>
      </c>
      <c r="X70" s="67">
        <f t="shared" si="38"/>
        <v>0</v>
      </c>
      <c r="Y70" s="67">
        <f t="shared" ref="Y70" si="39">Y68*$M69</f>
        <v>0</v>
      </c>
    </row>
    <row r="71" spans="2:25" ht="15.75" x14ac:dyDescent="0.35"/>
    <row r="72" spans="2:25" ht="19.5" x14ac:dyDescent="0.35">
      <c r="B72" s="39" t="s">
        <v>161</v>
      </c>
    </row>
    <row r="73" spans="2:25" ht="15.75" x14ac:dyDescent="0.35">
      <c r="D73" t="s">
        <v>195</v>
      </c>
      <c r="K73" s="43" t="s">
        <v>44</v>
      </c>
      <c r="L73" s="44">
        <f>SUM(O73:Y73)</f>
        <v>27800</v>
      </c>
      <c r="O73" s="70">
        <f>O25</f>
        <v>0</v>
      </c>
      <c r="P73" s="70">
        <f t="shared" ref="P73:Y73" si="40">P25</f>
        <v>0</v>
      </c>
      <c r="Q73" s="70">
        <f t="shared" si="40"/>
        <v>5000</v>
      </c>
      <c r="R73" s="70">
        <f t="shared" si="40"/>
        <v>5200</v>
      </c>
      <c r="S73" s="70">
        <f t="shared" si="40"/>
        <v>5500</v>
      </c>
      <c r="T73" s="70">
        <f t="shared" si="40"/>
        <v>5900</v>
      </c>
      <c r="U73" s="70">
        <f t="shared" si="40"/>
        <v>6200</v>
      </c>
      <c r="V73" s="70">
        <f t="shared" si="40"/>
        <v>0</v>
      </c>
      <c r="W73" s="70">
        <f t="shared" si="40"/>
        <v>0</v>
      </c>
      <c r="X73" s="70">
        <f t="shared" si="40"/>
        <v>0</v>
      </c>
      <c r="Y73" s="70">
        <f t="shared" si="40"/>
        <v>0</v>
      </c>
    </row>
    <row r="74" spans="2:25" ht="15.75" x14ac:dyDescent="0.35">
      <c r="D74" t="s">
        <v>218</v>
      </c>
      <c r="K74" s="43" t="s">
        <v>217</v>
      </c>
      <c r="L74" s="44"/>
      <c r="M74" s="74">
        <f>Input!M35</f>
        <v>50</v>
      </c>
    </row>
    <row r="75" spans="2:25" ht="15.75" x14ac:dyDescent="0.35">
      <c r="D75" s="4" t="s">
        <v>161</v>
      </c>
      <c r="E75" s="5"/>
      <c r="F75" s="5"/>
      <c r="G75" s="5"/>
      <c r="H75" s="5"/>
      <c r="I75" s="5"/>
      <c r="J75" s="5"/>
      <c r="K75" s="45" t="s">
        <v>217</v>
      </c>
      <c r="L75" s="46">
        <f>SUM(O75:Y75)</f>
        <v>1390000</v>
      </c>
      <c r="M75" s="5"/>
      <c r="N75" s="5"/>
      <c r="O75" s="67">
        <f t="shared" ref="O75:Y75" si="41">O73*$M74</f>
        <v>0</v>
      </c>
      <c r="P75" s="67">
        <f t="shared" si="41"/>
        <v>0</v>
      </c>
      <c r="Q75" s="67">
        <f t="shared" si="41"/>
        <v>250000</v>
      </c>
      <c r="R75" s="67">
        <f t="shared" si="41"/>
        <v>260000</v>
      </c>
      <c r="S75" s="67">
        <f t="shared" si="41"/>
        <v>275000</v>
      </c>
      <c r="T75" s="67">
        <f t="shared" si="41"/>
        <v>295000</v>
      </c>
      <c r="U75" s="67">
        <f t="shared" si="41"/>
        <v>310000</v>
      </c>
      <c r="V75" s="67">
        <f t="shared" si="41"/>
        <v>0</v>
      </c>
      <c r="W75" s="67">
        <f t="shared" si="41"/>
        <v>0</v>
      </c>
      <c r="X75" s="67">
        <f t="shared" si="41"/>
        <v>0</v>
      </c>
      <c r="Y75" s="67">
        <f t="shared" si="41"/>
        <v>0</v>
      </c>
    </row>
    <row r="76" spans="2:25" ht="15.75" x14ac:dyDescent="0.35"/>
    <row r="77" spans="2:25" ht="19.5" x14ac:dyDescent="0.35">
      <c r="B77" s="39" t="s">
        <v>162</v>
      </c>
    </row>
    <row r="78" spans="2:25" ht="15.75" x14ac:dyDescent="0.35">
      <c r="D78" t="s">
        <v>195</v>
      </c>
      <c r="K78" s="43" t="s">
        <v>44</v>
      </c>
      <c r="L78" s="44">
        <f>SUM(O78:Y78)</f>
        <v>27800</v>
      </c>
      <c r="O78" s="70">
        <f>O25</f>
        <v>0</v>
      </c>
      <c r="P78" s="70">
        <f t="shared" ref="P78:Y78" si="42">P25</f>
        <v>0</v>
      </c>
      <c r="Q78" s="70">
        <f t="shared" si="42"/>
        <v>5000</v>
      </c>
      <c r="R78" s="70">
        <f t="shared" si="42"/>
        <v>5200</v>
      </c>
      <c r="S78" s="70">
        <f t="shared" si="42"/>
        <v>5500</v>
      </c>
      <c r="T78" s="70">
        <f t="shared" si="42"/>
        <v>5900</v>
      </c>
      <c r="U78" s="70">
        <f t="shared" si="42"/>
        <v>6200</v>
      </c>
      <c r="V78" s="70">
        <f t="shared" si="42"/>
        <v>0</v>
      </c>
      <c r="W78" s="70">
        <f t="shared" si="42"/>
        <v>0</v>
      </c>
      <c r="X78" s="70">
        <f t="shared" si="42"/>
        <v>0</v>
      </c>
      <c r="Y78" s="70">
        <f t="shared" si="42"/>
        <v>0</v>
      </c>
    </row>
    <row r="79" spans="2:25" ht="15.75" x14ac:dyDescent="0.35">
      <c r="D79" t="s">
        <v>219</v>
      </c>
      <c r="K79" s="43" t="s">
        <v>217</v>
      </c>
      <c r="L79" s="44"/>
      <c r="M79" s="74">
        <f>Input!M36</f>
        <v>80</v>
      </c>
    </row>
    <row r="80" spans="2:25" ht="15.75" x14ac:dyDescent="0.35">
      <c r="D80" s="4" t="s">
        <v>162</v>
      </c>
      <c r="E80" s="5"/>
      <c r="F80" s="5"/>
      <c r="G80" s="5"/>
      <c r="H80" s="5"/>
      <c r="I80" s="5"/>
      <c r="J80" s="5"/>
      <c r="K80" s="45" t="s">
        <v>217</v>
      </c>
      <c r="L80" s="46">
        <f>SUM(O80:Y80)</f>
        <v>2224000</v>
      </c>
      <c r="M80" s="5"/>
      <c r="N80" s="5"/>
      <c r="O80" s="67">
        <f t="shared" ref="O80:Y80" si="43">O78*$M79</f>
        <v>0</v>
      </c>
      <c r="P80" s="67">
        <f t="shared" si="43"/>
        <v>0</v>
      </c>
      <c r="Q80" s="67">
        <f t="shared" si="43"/>
        <v>400000</v>
      </c>
      <c r="R80" s="67">
        <f t="shared" si="43"/>
        <v>416000</v>
      </c>
      <c r="S80" s="67">
        <f t="shared" si="43"/>
        <v>440000</v>
      </c>
      <c r="T80" s="67">
        <f t="shared" si="43"/>
        <v>472000</v>
      </c>
      <c r="U80" s="67">
        <f t="shared" si="43"/>
        <v>496000</v>
      </c>
      <c r="V80" s="67">
        <f t="shared" si="43"/>
        <v>0</v>
      </c>
      <c r="W80" s="67">
        <f t="shared" si="43"/>
        <v>0</v>
      </c>
      <c r="X80" s="67">
        <f t="shared" si="43"/>
        <v>0</v>
      </c>
      <c r="Y80" s="67">
        <f t="shared" si="43"/>
        <v>0</v>
      </c>
    </row>
    <row r="81" spans="2:25" ht="15.75" x14ac:dyDescent="0.35"/>
    <row r="82" spans="2:25" ht="19.5" x14ac:dyDescent="0.35">
      <c r="B82" s="39" t="s">
        <v>163</v>
      </c>
    </row>
    <row r="83" spans="2:25" ht="15.75" x14ac:dyDescent="0.35">
      <c r="D83" t="s">
        <v>222</v>
      </c>
      <c r="K83" s="43" t="s">
        <v>8</v>
      </c>
      <c r="L83" s="44"/>
      <c r="O83" s="14" t="b">
        <f>O105</f>
        <v>0</v>
      </c>
      <c r="P83" s="14" t="b">
        <f t="shared" ref="P83:Y83" si="44">P105</f>
        <v>1</v>
      </c>
      <c r="Q83" s="14" t="b">
        <f t="shared" si="44"/>
        <v>1</v>
      </c>
      <c r="R83" s="14" t="b">
        <f t="shared" si="44"/>
        <v>1</v>
      </c>
      <c r="S83" s="14" t="b">
        <f t="shared" si="44"/>
        <v>1</v>
      </c>
      <c r="T83" s="14" t="b">
        <f t="shared" si="44"/>
        <v>1</v>
      </c>
      <c r="U83" s="14" t="b">
        <f t="shared" si="44"/>
        <v>1</v>
      </c>
      <c r="V83" s="14" t="b">
        <f t="shared" si="44"/>
        <v>0</v>
      </c>
      <c r="W83" s="14" t="b">
        <f t="shared" si="44"/>
        <v>0</v>
      </c>
      <c r="X83" s="14" t="b">
        <f t="shared" si="44"/>
        <v>0</v>
      </c>
      <c r="Y83" s="14" t="b">
        <f t="shared" si="44"/>
        <v>0</v>
      </c>
    </row>
    <row r="84" spans="2:25" ht="15.75" x14ac:dyDescent="0.35">
      <c r="D84" t="s">
        <v>220</v>
      </c>
      <c r="K84" s="43" t="s">
        <v>217</v>
      </c>
      <c r="L84" s="44"/>
      <c r="M84" s="74">
        <f>Input!M37</f>
        <v>100000</v>
      </c>
    </row>
    <row r="85" spans="2:25" ht="15.75" x14ac:dyDescent="0.35">
      <c r="D85" s="4" t="s">
        <v>163</v>
      </c>
      <c r="E85" s="5"/>
      <c r="F85" s="5"/>
      <c r="G85" s="5"/>
      <c r="H85" s="5"/>
      <c r="I85" s="5"/>
      <c r="J85" s="5"/>
      <c r="K85" s="45" t="s">
        <v>217</v>
      </c>
      <c r="L85" s="46">
        <f>SUM(O85:Y85)</f>
        <v>600000</v>
      </c>
      <c r="M85" s="5"/>
      <c r="N85" s="5"/>
      <c r="O85" s="67">
        <f>IF(O83,$M84,0)</f>
        <v>0</v>
      </c>
      <c r="P85" s="67">
        <f>IF(P83,$M84,0)</f>
        <v>100000</v>
      </c>
      <c r="Q85" s="67">
        <f>IF(Q83,$M84,0)</f>
        <v>100000</v>
      </c>
      <c r="R85" s="67">
        <f t="shared" ref="R85:Y85" si="45">IF(R83,$M84,0)</f>
        <v>100000</v>
      </c>
      <c r="S85" s="67">
        <f t="shared" si="45"/>
        <v>100000</v>
      </c>
      <c r="T85" s="67">
        <f t="shared" si="45"/>
        <v>100000</v>
      </c>
      <c r="U85" s="67">
        <f t="shared" si="45"/>
        <v>100000</v>
      </c>
      <c r="V85" s="67">
        <f t="shared" si="45"/>
        <v>0</v>
      </c>
      <c r="W85" s="67">
        <f t="shared" si="45"/>
        <v>0</v>
      </c>
      <c r="X85" s="67">
        <f t="shared" si="45"/>
        <v>0</v>
      </c>
      <c r="Y85" s="67">
        <f t="shared" si="45"/>
        <v>0</v>
      </c>
    </row>
    <row r="86" spans="2:25" ht="15.75" x14ac:dyDescent="0.35"/>
    <row r="87" spans="2:25" ht="19.5" x14ac:dyDescent="0.35">
      <c r="B87" s="39" t="s">
        <v>201</v>
      </c>
    </row>
    <row r="88" spans="2:25" ht="15.75" x14ac:dyDescent="0.35">
      <c r="C88" s="8" t="s">
        <v>199</v>
      </c>
    </row>
    <row r="89" spans="2:25" ht="15.75" x14ac:dyDescent="0.35">
      <c r="D89" t="s">
        <v>202</v>
      </c>
      <c r="K89" s="43" t="s">
        <v>11</v>
      </c>
      <c r="M89" s="79">
        <f>Input!M27</f>
        <v>44197</v>
      </c>
    </row>
    <row r="90" spans="2:25" ht="15.75" x14ac:dyDescent="0.35">
      <c r="D90" t="s">
        <v>199</v>
      </c>
      <c r="K90" s="43" t="s">
        <v>8</v>
      </c>
      <c r="L90" s="44"/>
      <c r="O90" s="14" t="b">
        <f>AND(O$6&lt;=$M89,$M89&lt;=O$7)</f>
        <v>0</v>
      </c>
      <c r="P90" s="14" t="b">
        <f t="shared" ref="P90:Y90" si="46">AND(P$6&lt;=$M89,$M89&lt;=P$7)</f>
        <v>0</v>
      </c>
      <c r="Q90" s="14" t="b">
        <f t="shared" si="46"/>
        <v>1</v>
      </c>
      <c r="R90" s="14" t="b">
        <f t="shared" si="46"/>
        <v>0</v>
      </c>
      <c r="S90" s="14" t="b">
        <f t="shared" si="46"/>
        <v>0</v>
      </c>
      <c r="T90" s="14" t="b">
        <f t="shared" si="46"/>
        <v>0</v>
      </c>
      <c r="U90" s="14" t="b">
        <f t="shared" si="46"/>
        <v>0</v>
      </c>
      <c r="V90" s="14" t="b">
        <f t="shared" si="46"/>
        <v>0</v>
      </c>
      <c r="W90" s="14" t="b">
        <f t="shared" si="46"/>
        <v>0</v>
      </c>
      <c r="X90" s="14" t="b">
        <f t="shared" si="46"/>
        <v>0</v>
      </c>
      <c r="Y90" s="14" t="b">
        <f t="shared" si="46"/>
        <v>0</v>
      </c>
    </row>
    <row r="91" spans="2:25" ht="15.75" x14ac:dyDescent="0.35"/>
    <row r="92" spans="2:25" ht="15.75" x14ac:dyDescent="0.35">
      <c r="C92" s="8" t="s">
        <v>221</v>
      </c>
    </row>
    <row r="93" spans="2:25" ht="15.75" x14ac:dyDescent="0.35">
      <c r="D93" t="s">
        <v>223</v>
      </c>
      <c r="K93" s="43" t="s">
        <v>11</v>
      </c>
      <c r="M93" s="79">
        <f>Input!M25</f>
        <v>43831</v>
      </c>
    </row>
    <row r="94" spans="2:25" ht="15.75" x14ac:dyDescent="0.35">
      <c r="D94" t="s">
        <v>224</v>
      </c>
      <c r="K94" s="43" t="s">
        <v>11</v>
      </c>
      <c r="M94" s="79">
        <f>Input!M26</f>
        <v>44196</v>
      </c>
    </row>
    <row r="95" spans="2:25" ht="15.75" x14ac:dyDescent="0.35">
      <c r="D95" t="s">
        <v>221</v>
      </c>
      <c r="K95" s="43" t="s">
        <v>8</v>
      </c>
      <c r="L95" s="44"/>
      <c r="O95" s="14" t="b">
        <f t="shared" ref="O95:U95" si="47">AND(O$6&lt;=$M94,$M93&lt;=O$7)</f>
        <v>0</v>
      </c>
      <c r="P95" s="14" t="b">
        <f t="shared" si="47"/>
        <v>1</v>
      </c>
      <c r="Q95" s="14" t="b">
        <f t="shared" si="47"/>
        <v>0</v>
      </c>
      <c r="R95" s="14" t="b">
        <f t="shared" si="47"/>
        <v>0</v>
      </c>
      <c r="S95" s="14" t="b">
        <f t="shared" si="47"/>
        <v>0</v>
      </c>
      <c r="T95" s="14" t="b">
        <f t="shared" si="47"/>
        <v>0</v>
      </c>
      <c r="U95" s="14" t="b">
        <f t="shared" si="47"/>
        <v>0</v>
      </c>
      <c r="V95" s="14" t="b">
        <f t="shared" ref="V95:Y95" si="48">AND(V$6&lt;=$M94,$M93&lt;=V$7)</f>
        <v>0</v>
      </c>
      <c r="W95" s="14" t="b">
        <f t="shared" si="48"/>
        <v>0</v>
      </c>
      <c r="X95" s="14" t="b">
        <f t="shared" si="48"/>
        <v>0</v>
      </c>
      <c r="Y95" s="14" t="b">
        <f t="shared" si="48"/>
        <v>0</v>
      </c>
    </row>
    <row r="96" spans="2:25" ht="15.75" x14ac:dyDescent="0.35"/>
    <row r="97" spans="1:49" ht="15.75" x14ac:dyDescent="0.35">
      <c r="C97" s="8" t="s">
        <v>200</v>
      </c>
    </row>
    <row r="98" spans="1:49" ht="15.75" x14ac:dyDescent="0.35">
      <c r="D98" t="s">
        <v>202</v>
      </c>
      <c r="K98" s="43" t="s">
        <v>11</v>
      </c>
      <c r="M98" s="79">
        <f>Input!M27</f>
        <v>44197</v>
      </c>
    </row>
    <row r="99" spans="1:49" ht="15.75" x14ac:dyDescent="0.35">
      <c r="D99" t="s">
        <v>203</v>
      </c>
      <c r="K99" s="43" t="s">
        <v>11</v>
      </c>
      <c r="M99" s="79">
        <f>Input!M28</f>
        <v>46022</v>
      </c>
    </row>
    <row r="100" spans="1:49" ht="15.75" x14ac:dyDescent="0.35">
      <c r="D100" t="s">
        <v>200</v>
      </c>
      <c r="K100" s="43" t="s">
        <v>8</v>
      </c>
      <c r="L100" s="44"/>
      <c r="O100" s="14" t="b">
        <f>AND(O$6&lt;=$M99,$M98&lt;=O$7)</f>
        <v>0</v>
      </c>
      <c r="P100" s="14" t="b">
        <f>AND(P$6&lt;=$M99,$M98&lt;=P$7)</f>
        <v>0</v>
      </c>
      <c r="Q100" s="14" t="b">
        <f>AND(Q$6&lt;=$M99,$M98&lt;=Q$7)</f>
        <v>1</v>
      </c>
      <c r="R100" s="14" t="b">
        <f>AND(R$6&lt;=$M99,$M98&lt;=R$7)</f>
        <v>1</v>
      </c>
      <c r="S100" s="14" t="b">
        <f>AND(S$6&lt;=$M99,$M98&lt;=S$7)</f>
        <v>1</v>
      </c>
      <c r="T100" s="14" t="b">
        <f t="shared" ref="T100:Y100" si="49">AND(T$6&lt;=$M99,$M98&lt;=T$7)</f>
        <v>1</v>
      </c>
      <c r="U100" s="14" t="b">
        <f t="shared" si="49"/>
        <v>1</v>
      </c>
      <c r="V100" s="14" t="b">
        <f t="shared" si="49"/>
        <v>0</v>
      </c>
      <c r="W100" s="14" t="b">
        <f t="shared" si="49"/>
        <v>0</v>
      </c>
      <c r="X100" s="14" t="b">
        <f t="shared" si="49"/>
        <v>0</v>
      </c>
      <c r="Y100" s="14" t="b">
        <f t="shared" si="49"/>
        <v>0</v>
      </c>
    </row>
    <row r="101" spans="1:49" ht="15.75" x14ac:dyDescent="0.35"/>
    <row r="102" spans="1:49" ht="15.75" x14ac:dyDescent="0.35">
      <c r="C102" s="8" t="s">
        <v>222</v>
      </c>
    </row>
    <row r="103" spans="1:49" ht="15.75" x14ac:dyDescent="0.35">
      <c r="D103" t="s">
        <v>221</v>
      </c>
      <c r="K103" s="43" t="s">
        <v>8</v>
      </c>
      <c r="L103" s="44"/>
      <c r="O103" s="14" t="b">
        <f>O95</f>
        <v>0</v>
      </c>
      <c r="P103" s="14" t="b">
        <f t="shared" ref="P103:Y103" si="50">P95</f>
        <v>1</v>
      </c>
      <c r="Q103" s="14" t="b">
        <f t="shared" si="50"/>
        <v>0</v>
      </c>
      <c r="R103" s="14" t="b">
        <f t="shared" si="50"/>
        <v>0</v>
      </c>
      <c r="S103" s="14" t="b">
        <f t="shared" si="50"/>
        <v>0</v>
      </c>
      <c r="T103" s="14" t="b">
        <f t="shared" si="50"/>
        <v>0</v>
      </c>
      <c r="U103" s="14" t="b">
        <f t="shared" si="50"/>
        <v>0</v>
      </c>
      <c r="V103" s="14" t="b">
        <f t="shared" si="50"/>
        <v>0</v>
      </c>
      <c r="W103" s="14" t="b">
        <f t="shared" si="50"/>
        <v>0</v>
      </c>
      <c r="X103" s="14" t="b">
        <f t="shared" si="50"/>
        <v>0</v>
      </c>
      <c r="Y103" s="14" t="b">
        <f t="shared" si="50"/>
        <v>0</v>
      </c>
    </row>
    <row r="104" spans="1:49" ht="15.75" x14ac:dyDescent="0.35">
      <c r="D104" t="s">
        <v>200</v>
      </c>
      <c r="K104" s="43" t="s">
        <v>8</v>
      </c>
      <c r="L104" s="44"/>
      <c r="O104" s="14" t="b">
        <f t="shared" ref="O104:Y104" si="51">O$100</f>
        <v>0</v>
      </c>
      <c r="P104" s="14" t="b">
        <f t="shared" si="51"/>
        <v>0</v>
      </c>
      <c r="Q104" s="14" t="b">
        <f t="shared" si="51"/>
        <v>1</v>
      </c>
      <c r="R104" s="14" t="b">
        <f t="shared" si="51"/>
        <v>1</v>
      </c>
      <c r="S104" s="14" t="b">
        <f t="shared" si="51"/>
        <v>1</v>
      </c>
      <c r="T104" s="14" t="b">
        <f t="shared" si="51"/>
        <v>1</v>
      </c>
      <c r="U104" s="14" t="b">
        <f t="shared" si="51"/>
        <v>1</v>
      </c>
      <c r="V104" s="14" t="b">
        <f t="shared" si="51"/>
        <v>0</v>
      </c>
      <c r="W104" s="14" t="b">
        <f t="shared" si="51"/>
        <v>0</v>
      </c>
      <c r="X104" s="14" t="b">
        <f t="shared" si="51"/>
        <v>0</v>
      </c>
      <c r="Y104" s="14" t="b">
        <f t="shared" si="51"/>
        <v>0</v>
      </c>
    </row>
    <row r="105" spans="1:49" ht="15.75" x14ac:dyDescent="0.35">
      <c r="D105" t="s">
        <v>222</v>
      </c>
      <c r="K105" s="43" t="s">
        <v>8</v>
      </c>
      <c r="L105" s="44"/>
      <c r="O105" s="14" t="b">
        <f>OR(O103:O104)</f>
        <v>0</v>
      </c>
      <c r="P105" s="14" t="b">
        <f t="shared" ref="P105" si="52">OR(P103:P104)</f>
        <v>1</v>
      </c>
      <c r="Q105" s="14" t="b">
        <f t="shared" ref="Q105" si="53">OR(Q103:Q104)</f>
        <v>1</v>
      </c>
      <c r="R105" s="14" t="b">
        <f t="shared" ref="R105" si="54">OR(R103:R104)</f>
        <v>1</v>
      </c>
      <c r="S105" s="14" t="b">
        <f t="shared" ref="S105" si="55">OR(S103:S104)</f>
        <v>1</v>
      </c>
      <c r="T105" s="14" t="b">
        <f t="shared" ref="T105" si="56">OR(T103:T104)</f>
        <v>1</v>
      </c>
      <c r="U105" s="14" t="b">
        <f t="shared" ref="U105" si="57">OR(U103:U104)</f>
        <v>1</v>
      </c>
      <c r="V105" s="14" t="b">
        <f t="shared" ref="V105" si="58">OR(V103:V104)</f>
        <v>0</v>
      </c>
      <c r="W105" s="14" t="b">
        <f t="shared" ref="W105" si="59">OR(W103:W104)</f>
        <v>0</v>
      </c>
      <c r="X105" s="14" t="b">
        <f t="shared" ref="X105" si="60">OR(X103:X104)</f>
        <v>0</v>
      </c>
      <c r="Y105" s="14" t="b">
        <f t="shared" ref="Y105" si="61">OR(Y103:Y104)</f>
        <v>0</v>
      </c>
    </row>
    <row r="106" spans="1:49" ht="15.75" x14ac:dyDescent="0.35">
      <c r="O106" s="58" t="s">
        <v>215</v>
      </c>
    </row>
    <row r="107" spans="1:49" ht="15.75" x14ac:dyDescent="0.35"/>
    <row r="108" spans="1:49" ht="20.25" thickBot="1" x14ac:dyDescent="0.4">
      <c r="A108" s="10" t="s">
        <v>51</v>
      </c>
      <c r="B108" s="10"/>
      <c r="C108" s="10"/>
      <c r="D108" s="10"/>
      <c r="E108" s="10"/>
      <c r="F108" s="10"/>
      <c r="G108" s="10"/>
      <c r="H108" s="10"/>
      <c r="I108" s="10"/>
      <c r="J108" s="10"/>
      <c r="K108" s="10"/>
      <c r="L108" s="10"/>
      <c r="M108" s="10"/>
      <c r="N108" s="10"/>
      <c r="O108" s="59"/>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row>
  </sheetData>
  <phoneticPr fontId="3"/>
  <conditionalFormatting sqref="O5:Y5">
    <cfRule type="expression" dxfId="272" priority="58">
      <formula>O5="Fcst"</formula>
    </cfRule>
    <cfRule type="expression" dxfId="271" priority="59">
      <formula>O5="Act"</formula>
    </cfRule>
  </conditionalFormatting>
  <conditionalFormatting sqref="J4">
    <cfRule type="expression" dxfId="270" priority="56">
      <formula>J4=TRUE</formula>
    </cfRule>
    <cfRule type="expression" dxfId="269" priority="57">
      <formula>J4=FALSE</formula>
    </cfRule>
  </conditionalFormatting>
  <conditionalFormatting sqref="J3">
    <cfRule type="cellIs" dxfId="268" priority="53" operator="equal">
      <formula>"CHECK"</formula>
    </cfRule>
    <cfRule type="cellIs" dxfId="267" priority="54" stopIfTrue="1" operator="equal">
      <formula>"OK"</formula>
    </cfRule>
    <cfRule type="cellIs" dxfId="266" priority="55" stopIfTrue="1" operator="equal">
      <formula>"ERROR"</formula>
    </cfRule>
  </conditionalFormatting>
  <conditionalFormatting sqref="X5">
    <cfRule type="expression" dxfId="265" priority="51">
      <formula>X5="Fcst"</formula>
    </cfRule>
    <cfRule type="expression" dxfId="264" priority="52">
      <formula>X5="Act"</formula>
    </cfRule>
  </conditionalFormatting>
  <conditionalFormatting sqref="V5:W5">
    <cfRule type="expression" dxfId="263" priority="49">
      <formula>V5="Fcst"</formula>
    </cfRule>
    <cfRule type="expression" dxfId="262" priority="50">
      <formula>V5="Act"</formula>
    </cfRule>
  </conditionalFormatting>
  <conditionalFormatting sqref="W5">
    <cfRule type="expression" dxfId="261" priority="47">
      <formula>W5="Fcst"</formula>
    </cfRule>
    <cfRule type="expression" dxfId="260" priority="48">
      <formula>W5="Act"</formula>
    </cfRule>
  </conditionalFormatting>
  <conditionalFormatting sqref="U5">
    <cfRule type="expression" dxfId="259" priority="45">
      <formula>U5="Fcst"</formula>
    </cfRule>
    <cfRule type="expression" dxfId="258" priority="46">
      <formula>U5="Act"</formula>
    </cfRule>
  </conditionalFormatting>
  <conditionalFormatting sqref="T5">
    <cfRule type="expression" dxfId="257" priority="43">
      <formula>T5="Fcst"</formula>
    </cfRule>
    <cfRule type="expression" dxfId="256" priority="44">
      <formula>T5="Act"</formula>
    </cfRule>
  </conditionalFormatting>
  <conditionalFormatting sqref="R5:S5">
    <cfRule type="expression" dxfId="255" priority="41">
      <formula>R5="Fcst"</formula>
    </cfRule>
    <cfRule type="expression" dxfId="254" priority="42">
      <formula>R5="Act"</formula>
    </cfRule>
  </conditionalFormatting>
  <conditionalFormatting sqref="S5">
    <cfRule type="expression" dxfId="253" priority="39">
      <formula>S5="Fcst"</formula>
    </cfRule>
    <cfRule type="expression" dxfId="252" priority="40">
      <formula>S5="Act"</formula>
    </cfRule>
  </conditionalFormatting>
  <conditionalFormatting sqref="Q5">
    <cfRule type="expression" dxfId="251" priority="37">
      <formula>Q5="Fcst"</formula>
    </cfRule>
    <cfRule type="expression" dxfId="250" priority="38">
      <formula>Q5="Act"</formula>
    </cfRule>
  </conditionalFormatting>
  <conditionalFormatting sqref="O90:Y90">
    <cfRule type="cellIs" dxfId="249" priority="35" stopIfTrue="1" operator="equal">
      <formula>TRUE</formula>
    </cfRule>
    <cfRule type="cellIs" dxfId="248" priority="36" stopIfTrue="1" operator="equal">
      <formula>FALSE</formula>
    </cfRule>
  </conditionalFormatting>
  <conditionalFormatting sqref="O21:Y21">
    <cfRule type="cellIs" dxfId="247" priority="33" stopIfTrue="1" operator="equal">
      <formula>TRUE</formula>
    </cfRule>
    <cfRule type="cellIs" dxfId="246" priority="34" stopIfTrue="1" operator="equal">
      <formula>FALSE</formula>
    </cfRule>
  </conditionalFormatting>
  <conditionalFormatting sqref="O33:Y33">
    <cfRule type="cellIs" dxfId="245" priority="31" stopIfTrue="1" operator="equal">
      <formula>TRUE</formula>
    </cfRule>
    <cfRule type="cellIs" dxfId="244" priority="32" stopIfTrue="1" operator="equal">
      <formula>FALSE</formula>
    </cfRule>
  </conditionalFormatting>
  <conditionalFormatting sqref="O34:Y34">
    <cfRule type="cellIs" dxfId="243" priority="23" stopIfTrue="1" operator="equal">
      <formula>TRUE</formula>
    </cfRule>
    <cfRule type="cellIs" dxfId="242" priority="24" stopIfTrue="1" operator="equal">
      <formula>FALSE</formula>
    </cfRule>
  </conditionalFormatting>
  <conditionalFormatting sqref="O100:Y100">
    <cfRule type="cellIs" dxfId="241" priority="27" stopIfTrue="1" operator="equal">
      <formula>TRUE</formula>
    </cfRule>
    <cfRule type="cellIs" dxfId="240" priority="28" stopIfTrue="1" operator="equal">
      <formula>FALSE</formula>
    </cfRule>
  </conditionalFormatting>
  <conditionalFormatting sqref="O22:Y22">
    <cfRule type="cellIs" dxfId="239" priority="25" stopIfTrue="1" operator="equal">
      <formula>TRUE</formula>
    </cfRule>
    <cfRule type="cellIs" dxfId="238" priority="26" stopIfTrue="1" operator="equal">
      <formula>FALSE</formula>
    </cfRule>
  </conditionalFormatting>
  <conditionalFormatting sqref="O57:Y57">
    <cfRule type="cellIs" dxfId="237" priority="15" stopIfTrue="1" operator="equal">
      <formula>TRUE</formula>
    </cfRule>
    <cfRule type="cellIs" dxfId="236" priority="16" stopIfTrue="1" operator="equal">
      <formula>FALSE</formula>
    </cfRule>
  </conditionalFormatting>
  <conditionalFormatting sqref="O56:Y56">
    <cfRule type="cellIs" dxfId="235" priority="19" stopIfTrue="1" operator="equal">
      <formula>TRUE</formula>
    </cfRule>
    <cfRule type="cellIs" dxfId="234" priority="20" stopIfTrue="1" operator="equal">
      <formula>FALSE</formula>
    </cfRule>
  </conditionalFormatting>
  <conditionalFormatting sqref="O83:Y83">
    <cfRule type="cellIs" dxfId="233" priority="9" stopIfTrue="1" operator="equal">
      <formula>TRUE</formula>
    </cfRule>
    <cfRule type="cellIs" dxfId="232" priority="10" stopIfTrue="1" operator="equal">
      <formula>FALSE</formula>
    </cfRule>
  </conditionalFormatting>
  <conditionalFormatting sqref="O104:Y104">
    <cfRule type="cellIs" dxfId="231" priority="7" stopIfTrue="1" operator="equal">
      <formula>TRUE</formula>
    </cfRule>
    <cfRule type="cellIs" dxfId="230" priority="8" stopIfTrue="1" operator="equal">
      <formula>FALSE</formula>
    </cfRule>
  </conditionalFormatting>
  <conditionalFormatting sqref="O105:Y105">
    <cfRule type="cellIs" dxfId="229" priority="5" stopIfTrue="1" operator="equal">
      <formula>TRUE</formula>
    </cfRule>
    <cfRule type="cellIs" dxfId="228" priority="6" stopIfTrue="1" operator="equal">
      <formula>FALSE</formula>
    </cfRule>
  </conditionalFormatting>
  <conditionalFormatting sqref="O95:Y95">
    <cfRule type="cellIs" dxfId="227" priority="3" stopIfTrue="1" operator="equal">
      <formula>TRUE</formula>
    </cfRule>
    <cfRule type="cellIs" dxfId="226" priority="4" stopIfTrue="1" operator="equal">
      <formula>FALSE</formula>
    </cfRule>
  </conditionalFormatting>
  <conditionalFormatting sqref="O103:Y103">
    <cfRule type="cellIs" dxfId="225" priority="1" stopIfTrue="1" operator="equal">
      <formula>TRUE</formula>
    </cfRule>
    <cfRule type="cellIs" dxfId="224" priority="2"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3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AND(J15:J39,TRUE)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209</v>
      </c>
      <c r="K22" s="43" t="str">
        <f t="shared" ref="K22" si="5">CurrencyUnit.In</f>
        <v>JPY'000</v>
      </c>
      <c r="L22" s="44"/>
      <c r="M22" s="72">
        <v>200</v>
      </c>
    </row>
    <row r="23" spans="4:25" ht="15.75" x14ac:dyDescent="0.35">
      <c r="D23" t="s">
        <v>210</v>
      </c>
      <c r="K23" s="43" t="s">
        <v>194</v>
      </c>
      <c r="L23" s="44"/>
      <c r="M23" s="73">
        <v>0.04</v>
      </c>
    </row>
    <row r="24" spans="4:25" ht="15.75" x14ac:dyDescent="0.35"/>
    <row r="25" spans="4:25" ht="15.75" x14ac:dyDescent="0.35">
      <c r="D25" t="s">
        <v>223</v>
      </c>
      <c r="K25" s="43" t="s">
        <v>11</v>
      </c>
      <c r="M25" s="78">
        <v>43831</v>
      </c>
    </row>
    <row r="26" spans="4:25" ht="15.75" x14ac:dyDescent="0.35">
      <c r="D26" t="s">
        <v>224</v>
      </c>
      <c r="K26" s="43" t="s">
        <v>11</v>
      </c>
      <c r="M26" s="78">
        <v>44196</v>
      </c>
    </row>
    <row r="27" spans="4:25" ht="15.75" x14ac:dyDescent="0.35">
      <c r="D27" t="s">
        <v>202</v>
      </c>
      <c r="K27" s="43" t="s">
        <v>11</v>
      </c>
      <c r="M27" s="78">
        <v>44197</v>
      </c>
    </row>
    <row r="28" spans="4:25" ht="15.75" x14ac:dyDescent="0.35">
      <c r="D28" t="s">
        <v>203</v>
      </c>
      <c r="K28" s="43" t="s">
        <v>11</v>
      </c>
      <c r="M28" s="78">
        <v>46022</v>
      </c>
    </row>
    <row r="29" spans="4:25" ht="15.75" x14ac:dyDescent="0.35"/>
    <row r="30" spans="4:25" ht="15.75" x14ac:dyDescent="0.35">
      <c r="D30" t="s">
        <v>211</v>
      </c>
      <c r="K30" s="43" t="str">
        <f t="shared" ref="K30" si="6">CurrencyUnit.In</f>
        <v>JPY'000</v>
      </c>
      <c r="L30" s="44"/>
      <c r="M30" s="72">
        <v>250</v>
      </c>
    </row>
    <row r="31" spans="4:25" ht="15.75" x14ac:dyDescent="0.35">
      <c r="D31" t="s">
        <v>212</v>
      </c>
      <c r="K31" s="43" t="s">
        <v>194</v>
      </c>
      <c r="L31" s="44"/>
      <c r="M31" s="73">
        <v>2.5000000000000001E-2</v>
      </c>
    </row>
    <row r="32" spans="4:25" ht="15.75" x14ac:dyDescent="0.35"/>
    <row r="33" spans="1:49" ht="15.75" x14ac:dyDescent="0.35">
      <c r="D33" t="s">
        <v>216</v>
      </c>
      <c r="K33" s="43" t="s">
        <v>194</v>
      </c>
      <c r="L33" s="44"/>
      <c r="M33" s="73">
        <v>0.03</v>
      </c>
    </row>
    <row r="34" spans="1:49" ht="15.75" x14ac:dyDescent="0.35"/>
    <row r="35" spans="1:49" ht="15.75" x14ac:dyDescent="0.35">
      <c r="D35" t="s">
        <v>218</v>
      </c>
      <c r="K35" s="43" t="s">
        <v>217</v>
      </c>
      <c r="L35" s="44"/>
      <c r="M35" s="72">
        <v>50</v>
      </c>
    </row>
    <row r="36" spans="1:49" ht="15.75" x14ac:dyDescent="0.35">
      <c r="D36" t="s">
        <v>219</v>
      </c>
      <c r="K36" s="43" t="s">
        <v>217</v>
      </c>
      <c r="L36" s="44"/>
      <c r="M36" s="72">
        <v>80</v>
      </c>
    </row>
    <row r="37" spans="1:49" ht="15.75" x14ac:dyDescent="0.35">
      <c r="D37" t="s">
        <v>220</v>
      </c>
      <c r="K37" s="43" t="s">
        <v>217</v>
      </c>
      <c r="L37" s="44"/>
      <c r="M37" s="72">
        <v>100000</v>
      </c>
    </row>
    <row r="38" spans="1:49" ht="15.75" x14ac:dyDescent="0.35"/>
    <row r="39" spans="1:49" ht="20.25" thickBot="1" x14ac:dyDescent="0.4">
      <c r="A39" s="10" t="s">
        <v>51</v>
      </c>
      <c r="B39" s="10"/>
      <c r="C39" s="10"/>
      <c r="D39" s="10"/>
      <c r="E39" s="10"/>
      <c r="F39" s="10"/>
      <c r="G39" s="10"/>
      <c r="H39" s="10"/>
      <c r="I39" s="10"/>
      <c r="J39" s="10"/>
      <c r="K39" s="10"/>
      <c r="L39" s="10"/>
      <c r="M39" s="10"/>
      <c r="N39" s="10"/>
      <c r="O39" s="59"/>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row>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2022-12-12T08:13:44Z</dcterms:modified>
</cp:coreProperties>
</file>