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omments6.xml" ContentType="application/vnd.openxmlformats-officedocument.spreadsheetml.comments+xml"/>
  <Override PartName="/xl/drawings/drawing14.xml" ContentType="application/vnd.openxmlformats-officedocument.drawing+xml"/>
  <Override PartName="/xl/comments7.xml" ContentType="application/vnd.openxmlformats-officedocument.spreadsheetml.comments+xml"/>
  <Override PartName="/xl/drawings/drawing15.xml" ContentType="application/vnd.openxmlformats-officedocument.drawing+xml"/>
  <Override PartName="/xl/comments8.xml" ContentType="application/vnd.openxmlformats-officedocument.spreadsheetml.comments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A5CB4F38-A946-4B3C-9041-F27B61BC18E1}" xr6:coauthVersionLast="45" xr6:coauthVersionMax="45" xr10:uidLastSave="{00000000-0000-0000-0000-000000000000}"/>
  <bookViews>
    <workbookView xWindow="-108" yWindow="-108" windowWidth="23256" windowHeight="12456" xr2:uid="{00000000-000D-0000-FFFF-FFFF00000000}"/>
  </bookViews>
  <sheets>
    <sheet name="Instrucciones" sheetId="21" r:id="rId1"/>
    <sheet name="Instrucciones (4)" sheetId="22" state="hidden" r:id="rId2"/>
    <sheet name="Inputs" sheetId="15" r:id="rId3"/>
    <sheet name="Proyección" sheetId="23" r:id="rId4"/>
    <sheet name="Gastos diarios" sheetId="14" r:id="rId5"/>
    <sheet name="Resumen" sheetId="25" r:id="rId6"/>
    <sheet name="Resumen Año  (4)" sheetId="32" state="hidden" r:id="rId7"/>
    <sheet name="Resumen Sem  (3)" sheetId="31" state="hidden" r:id="rId8"/>
    <sheet name="Resumen Año E" sheetId="29" r:id="rId9"/>
    <sheet name="Resumen Sem E" sheetId="28" r:id="rId10"/>
    <sheet name="Resumen Trim  (2)" sheetId="30" state="hidden" r:id="rId11"/>
    <sheet name="Re RE Trim E (2)" sheetId="33" state="hidden" r:id="rId12"/>
    <sheet name="Resumen Trim E" sheetId="27" r:id="rId13"/>
    <sheet name="Ejecución" sheetId="9" r:id="rId14"/>
    <sheet name="Ejemplo PFC _ Mensual" sheetId="8" r:id="rId15"/>
    <sheet name="Ayuda gasto" sheetId="13" r:id="rId16"/>
  </sheets>
  <definedNames>
    <definedName name="_xlnm._FilterDatabase" localSheetId="13" hidden="1">Ejecución!$C$6:$AO$180</definedName>
    <definedName name="_xlnm._FilterDatabase" localSheetId="14" hidden="1">'Ejemplo PFC _ Mensual'!$C$6:$S$75</definedName>
    <definedName name="_xlnm._FilterDatabase" localSheetId="4" hidden="1">'Gastos diarios'!$N$163:$Q$163</definedName>
    <definedName name="_xlnm._FilterDatabase" localSheetId="3" hidden="1">Proyección!$C$6:$Q$181</definedName>
    <definedName name="_xlnm._FilterDatabase" localSheetId="11" hidden="1">'Re RE Trim E (2)'!$C$6:$P$36</definedName>
    <definedName name="_xlnm._FilterDatabase" localSheetId="5" hidden="1">Resumen!#REF!</definedName>
    <definedName name="_xlnm._FilterDatabase" localSheetId="6" hidden="1">'Resumen Año  (4)'!$C$6:$F$181</definedName>
    <definedName name="_xlnm._FilterDatabase" localSheetId="8" hidden="1">'Resumen Año E'!$C$6:$H$181</definedName>
    <definedName name="_xlnm._FilterDatabase" localSheetId="7" hidden="1">'Resumen Sem  (3)'!$C$6:$G$179</definedName>
    <definedName name="_xlnm._FilterDatabase" localSheetId="9" hidden="1">'Resumen Sem E'!$C$6:$K$180</definedName>
    <definedName name="_xlnm._FilterDatabase" localSheetId="10" hidden="1">'Resumen Trim  (2)'!$C$6:$I$179</definedName>
    <definedName name="_xlnm._FilterDatabase" localSheetId="12" hidden="1">'Resumen Trim E'!$C$6:$Q$181</definedName>
    <definedName name="_xlnm.Print_Area" localSheetId="15">'Ayuda gasto'!$A$1:$M$84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0" i="9" l="1"/>
  <c r="D101" i="9"/>
  <c r="D102" i="9"/>
  <c r="D103" i="9"/>
  <c r="D104" i="9"/>
  <c r="D105" i="9"/>
  <c r="D106" i="9"/>
  <c r="D107" i="9"/>
  <c r="D108" i="9"/>
  <c r="D109" i="9"/>
  <c r="D110" i="9"/>
  <c r="D111" i="9"/>
  <c r="D112" i="9"/>
  <c r="D113" i="9"/>
  <c r="D99" i="9"/>
  <c r="D114" i="23" l="1"/>
  <c r="K114" i="23" s="1"/>
  <c r="D74" i="9"/>
  <c r="F74" i="9" s="1"/>
  <c r="Q160" i="23"/>
  <c r="P160" i="23"/>
  <c r="O160" i="23"/>
  <c r="N160" i="23"/>
  <c r="M160" i="23"/>
  <c r="L160" i="23"/>
  <c r="K160" i="23"/>
  <c r="J160" i="23"/>
  <c r="I160" i="23"/>
  <c r="H160" i="23"/>
  <c r="G160" i="23"/>
  <c r="F160" i="23"/>
  <c r="Q159" i="23"/>
  <c r="P159" i="23"/>
  <c r="O159" i="23"/>
  <c r="N159" i="23"/>
  <c r="M159" i="23"/>
  <c r="L159" i="23"/>
  <c r="K159" i="23"/>
  <c r="J159" i="23"/>
  <c r="I159" i="23"/>
  <c r="H159" i="23"/>
  <c r="G159" i="23"/>
  <c r="F159" i="23"/>
  <c r="Q158" i="23"/>
  <c r="P158" i="23"/>
  <c r="O158" i="23"/>
  <c r="N158" i="23"/>
  <c r="M158" i="23"/>
  <c r="L158" i="23"/>
  <c r="K158" i="23"/>
  <c r="J158" i="23"/>
  <c r="I158" i="23"/>
  <c r="H158" i="23"/>
  <c r="G158" i="23"/>
  <c r="F158" i="23"/>
  <c r="Q157" i="23"/>
  <c r="P157" i="23"/>
  <c r="O157" i="23"/>
  <c r="N157" i="23"/>
  <c r="M157" i="23"/>
  <c r="L157" i="23"/>
  <c r="K157" i="23"/>
  <c r="J157" i="23"/>
  <c r="I157" i="23"/>
  <c r="H157" i="23"/>
  <c r="G157" i="23"/>
  <c r="F157" i="23"/>
  <c r="Q156" i="23"/>
  <c r="P156" i="23"/>
  <c r="O156" i="23"/>
  <c r="N156" i="23"/>
  <c r="M156" i="23"/>
  <c r="L156" i="23"/>
  <c r="K156" i="23"/>
  <c r="J156" i="23"/>
  <c r="I156" i="23"/>
  <c r="H156" i="23"/>
  <c r="G156" i="23"/>
  <c r="F156" i="23"/>
  <c r="Q155" i="23"/>
  <c r="P155" i="23"/>
  <c r="O155" i="23"/>
  <c r="N155" i="23"/>
  <c r="M155" i="23"/>
  <c r="L155" i="23"/>
  <c r="K155" i="23"/>
  <c r="J155" i="23"/>
  <c r="I155" i="23"/>
  <c r="H155" i="23"/>
  <c r="G155" i="23"/>
  <c r="F155" i="23"/>
  <c r="Q154" i="23"/>
  <c r="P154" i="23"/>
  <c r="O154" i="23"/>
  <c r="N154" i="23"/>
  <c r="M154" i="23"/>
  <c r="L154" i="23"/>
  <c r="K154" i="23"/>
  <c r="J154" i="23"/>
  <c r="I154" i="23"/>
  <c r="H154" i="23"/>
  <c r="G154" i="23"/>
  <c r="F154" i="23"/>
  <c r="Q153" i="23"/>
  <c r="P153" i="23"/>
  <c r="O153" i="23"/>
  <c r="N153" i="23"/>
  <c r="M153" i="23"/>
  <c r="L153" i="23"/>
  <c r="K153" i="23"/>
  <c r="J153" i="23"/>
  <c r="I153" i="23"/>
  <c r="H153" i="23"/>
  <c r="G153" i="23"/>
  <c r="F153" i="23"/>
  <c r="Q152" i="23"/>
  <c r="P152" i="23"/>
  <c r="O152" i="23"/>
  <c r="N152" i="23"/>
  <c r="M152" i="23"/>
  <c r="L152" i="23"/>
  <c r="K152" i="23"/>
  <c r="J152" i="23"/>
  <c r="I152" i="23"/>
  <c r="H152" i="23"/>
  <c r="G152" i="23"/>
  <c r="F152" i="23"/>
  <c r="Q151" i="23"/>
  <c r="P151" i="23"/>
  <c r="O151" i="23"/>
  <c r="N151" i="23"/>
  <c r="M151" i="23"/>
  <c r="L151" i="23"/>
  <c r="K151" i="23"/>
  <c r="J151" i="23"/>
  <c r="I151" i="23"/>
  <c r="H151" i="23"/>
  <c r="G151" i="23"/>
  <c r="F151" i="23"/>
  <c r="Q150" i="23"/>
  <c r="P150" i="23"/>
  <c r="O150" i="23"/>
  <c r="N150" i="23"/>
  <c r="M150" i="23"/>
  <c r="L150" i="23"/>
  <c r="K150" i="23"/>
  <c r="J150" i="23"/>
  <c r="I150" i="23"/>
  <c r="H150" i="23"/>
  <c r="G150" i="23"/>
  <c r="F150" i="23"/>
  <c r="Q149" i="23"/>
  <c r="P149" i="23"/>
  <c r="O149" i="23"/>
  <c r="N149" i="23"/>
  <c r="M149" i="23"/>
  <c r="L149" i="23"/>
  <c r="K149" i="23"/>
  <c r="J149" i="23"/>
  <c r="I149" i="23"/>
  <c r="H149" i="23"/>
  <c r="G149" i="23"/>
  <c r="F149" i="23"/>
  <c r="Q148" i="23"/>
  <c r="P148" i="23"/>
  <c r="O148" i="23"/>
  <c r="N148" i="23"/>
  <c r="M148" i="23"/>
  <c r="L148" i="23"/>
  <c r="K148" i="23"/>
  <c r="J148" i="23"/>
  <c r="I148" i="23"/>
  <c r="H148" i="23"/>
  <c r="G148" i="23"/>
  <c r="F148" i="23"/>
  <c r="P147" i="23"/>
  <c r="O147" i="23"/>
  <c r="N147" i="23"/>
  <c r="M147" i="23"/>
  <c r="L147" i="23"/>
  <c r="K147" i="23"/>
  <c r="J147" i="23"/>
  <c r="I147" i="23"/>
  <c r="H147" i="23"/>
  <c r="G147" i="23"/>
  <c r="F147" i="23"/>
  <c r="Q146" i="23"/>
  <c r="P146" i="23"/>
  <c r="O146" i="23"/>
  <c r="N146" i="23"/>
  <c r="M146" i="23"/>
  <c r="K146" i="23"/>
  <c r="J146" i="23"/>
  <c r="I146" i="23"/>
  <c r="H146" i="23"/>
  <c r="G146" i="23"/>
  <c r="F146" i="23"/>
  <c r="Q128" i="23"/>
  <c r="P128" i="23"/>
  <c r="O128" i="23"/>
  <c r="N128" i="23"/>
  <c r="M128" i="23"/>
  <c r="L128" i="23"/>
  <c r="K128" i="23"/>
  <c r="J128" i="23"/>
  <c r="I128" i="23"/>
  <c r="H128" i="23"/>
  <c r="G128" i="23"/>
  <c r="F128" i="23"/>
  <c r="Q127" i="23"/>
  <c r="P127" i="23"/>
  <c r="O127" i="23"/>
  <c r="N127" i="23"/>
  <c r="M127" i="23"/>
  <c r="L127" i="23"/>
  <c r="K127" i="23"/>
  <c r="J127" i="23"/>
  <c r="I127" i="23"/>
  <c r="H127" i="23"/>
  <c r="G127" i="23"/>
  <c r="F127" i="23"/>
  <c r="Q126" i="23"/>
  <c r="P126" i="23"/>
  <c r="O126" i="23"/>
  <c r="N126" i="23"/>
  <c r="M126" i="23"/>
  <c r="L126" i="23"/>
  <c r="K126" i="23"/>
  <c r="J126" i="23"/>
  <c r="I126" i="23"/>
  <c r="H126" i="23"/>
  <c r="G126" i="23"/>
  <c r="F126" i="23"/>
  <c r="Q125" i="23"/>
  <c r="P125" i="23"/>
  <c r="O125" i="23"/>
  <c r="N125" i="23"/>
  <c r="M125" i="23"/>
  <c r="L125" i="23"/>
  <c r="K125" i="23"/>
  <c r="J125" i="23"/>
  <c r="I125" i="23"/>
  <c r="H125" i="23"/>
  <c r="G125" i="23"/>
  <c r="F125" i="23"/>
  <c r="Q124" i="23"/>
  <c r="P124" i="23"/>
  <c r="O124" i="23"/>
  <c r="N124" i="23"/>
  <c r="M124" i="23"/>
  <c r="L124" i="23"/>
  <c r="K124" i="23"/>
  <c r="J124" i="23"/>
  <c r="I124" i="23"/>
  <c r="H124" i="23"/>
  <c r="G124" i="23"/>
  <c r="F124" i="23"/>
  <c r="Q123" i="23"/>
  <c r="P123" i="23"/>
  <c r="O123" i="23"/>
  <c r="N123" i="23"/>
  <c r="M123" i="23"/>
  <c r="L123" i="23"/>
  <c r="K123" i="23"/>
  <c r="J123" i="23"/>
  <c r="I123" i="23"/>
  <c r="H123" i="23"/>
  <c r="G123" i="23"/>
  <c r="F123" i="23"/>
  <c r="Q122" i="23"/>
  <c r="P122" i="23"/>
  <c r="O122" i="23"/>
  <c r="N122" i="23"/>
  <c r="M122" i="23"/>
  <c r="L122" i="23"/>
  <c r="K122" i="23"/>
  <c r="J122" i="23"/>
  <c r="I122" i="23"/>
  <c r="H122" i="23"/>
  <c r="G122" i="23"/>
  <c r="F122" i="23"/>
  <c r="Q121" i="23"/>
  <c r="P121" i="23"/>
  <c r="O121" i="23"/>
  <c r="N121" i="23"/>
  <c r="M121" i="23"/>
  <c r="L121" i="23"/>
  <c r="K121" i="23"/>
  <c r="J121" i="23"/>
  <c r="I121" i="23"/>
  <c r="H121" i="23"/>
  <c r="G121" i="23"/>
  <c r="F121" i="23"/>
  <c r="Q120" i="23"/>
  <c r="P120" i="23"/>
  <c r="O120" i="23"/>
  <c r="N120" i="23"/>
  <c r="M120" i="23"/>
  <c r="L120" i="23"/>
  <c r="K120" i="23"/>
  <c r="J120" i="23"/>
  <c r="I120" i="23"/>
  <c r="H120" i="23"/>
  <c r="G120" i="23"/>
  <c r="F120" i="23"/>
  <c r="Q119" i="23"/>
  <c r="P119" i="23"/>
  <c r="O119" i="23"/>
  <c r="N119" i="23"/>
  <c r="M119" i="23"/>
  <c r="L119" i="23"/>
  <c r="K119" i="23"/>
  <c r="J119" i="23"/>
  <c r="I119" i="23"/>
  <c r="H119" i="23"/>
  <c r="G119" i="23"/>
  <c r="F119" i="23"/>
  <c r="Q118" i="23"/>
  <c r="P118" i="23"/>
  <c r="O118" i="23"/>
  <c r="N118" i="23"/>
  <c r="M118" i="23"/>
  <c r="L118" i="23"/>
  <c r="K118" i="23"/>
  <c r="J118" i="23"/>
  <c r="I118" i="23"/>
  <c r="H118" i="23"/>
  <c r="G118" i="23"/>
  <c r="F118" i="23"/>
  <c r="Q117" i="23"/>
  <c r="P117" i="23"/>
  <c r="O117" i="23"/>
  <c r="N117" i="23"/>
  <c r="M117" i="23"/>
  <c r="L117" i="23"/>
  <c r="K117" i="23"/>
  <c r="J117" i="23"/>
  <c r="I117" i="23"/>
  <c r="H117" i="23"/>
  <c r="G117" i="23"/>
  <c r="F117" i="23"/>
  <c r="Q116" i="23"/>
  <c r="P116" i="23"/>
  <c r="O116" i="23"/>
  <c r="N116" i="23"/>
  <c r="M116" i="23"/>
  <c r="L116" i="23"/>
  <c r="K116" i="23"/>
  <c r="J116" i="23"/>
  <c r="I116" i="23"/>
  <c r="H116" i="23"/>
  <c r="G116" i="23"/>
  <c r="F116" i="23"/>
  <c r="Q115" i="23"/>
  <c r="P115" i="23"/>
  <c r="O115" i="23"/>
  <c r="N115" i="23"/>
  <c r="M115" i="23"/>
  <c r="L115" i="23"/>
  <c r="K115" i="23"/>
  <c r="J115" i="23"/>
  <c r="H115" i="23"/>
  <c r="G115" i="23"/>
  <c r="F115" i="23"/>
  <c r="Q114" i="23"/>
  <c r="P114" i="23"/>
  <c r="O114" i="23"/>
  <c r="N114" i="23"/>
  <c r="M114" i="23"/>
  <c r="L114" i="23"/>
  <c r="J114" i="23"/>
  <c r="I114" i="23"/>
  <c r="H114" i="23"/>
  <c r="G114" i="23"/>
  <c r="F114" i="23"/>
  <c r="Q95" i="23"/>
  <c r="P95" i="23"/>
  <c r="O95" i="23"/>
  <c r="N95" i="23"/>
  <c r="M95" i="23"/>
  <c r="L95" i="23"/>
  <c r="K95" i="23"/>
  <c r="J95" i="23"/>
  <c r="I95" i="23"/>
  <c r="H95" i="23"/>
  <c r="G95" i="23"/>
  <c r="F95" i="23"/>
  <c r="Q94" i="23"/>
  <c r="P94" i="23"/>
  <c r="O94" i="23"/>
  <c r="N94" i="23"/>
  <c r="M94" i="23"/>
  <c r="L94" i="23"/>
  <c r="K94" i="23"/>
  <c r="J94" i="23"/>
  <c r="I94" i="23"/>
  <c r="H94" i="23"/>
  <c r="G94" i="23"/>
  <c r="F94" i="23"/>
  <c r="Q93" i="23"/>
  <c r="P93" i="23"/>
  <c r="O93" i="23"/>
  <c r="N93" i="23"/>
  <c r="M93" i="23"/>
  <c r="L93" i="23"/>
  <c r="K93" i="23"/>
  <c r="J93" i="23"/>
  <c r="I93" i="23"/>
  <c r="H93" i="23"/>
  <c r="G93" i="23"/>
  <c r="F93" i="23"/>
  <c r="Q92" i="23"/>
  <c r="P92" i="23"/>
  <c r="O92" i="23"/>
  <c r="N92" i="23"/>
  <c r="M92" i="23"/>
  <c r="L92" i="23"/>
  <c r="K92" i="23"/>
  <c r="J92" i="23"/>
  <c r="I92" i="23"/>
  <c r="H92" i="23"/>
  <c r="G92" i="23"/>
  <c r="F92" i="23"/>
  <c r="Q91" i="23"/>
  <c r="P91" i="23"/>
  <c r="O91" i="23"/>
  <c r="N91" i="23"/>
  <c r="M91" i="23"/>
  <c r="L91" i="23"/>
  <c r="K91" i="23"/>
  <c r="J91" i="23"/>
  <c r="I91" i="23"/>
  <c r="H91" i="23"/>
  <c r="G91" i="23"/>
  <c r="F91" i="23"/>
  <c r="Q90" i="23"/>
  <c r="P90" i="23"/>
  <c r="O90" i="23"/>
  <c r="N90" i="23"/>
  <c r="M90" i="23"/>
  <c r="L90" i="23"/>
  <c r="K90" i="23"/>
  <c r="J90" i="23"/>
  <c r="I90" i="23"/>
  <c r="H90" i="23"/>
  <c r="G90" i="23"/>
  <c r="F90" i="23"/>
  <c r="Q89" i="23"/>
  <c r="P89" i="23"/>
  <c r="O89" i="23"/>
  <c r="N89" i="23"/>
  <c r="M89" i="23"/>
  <c r="L89" i="23"/>
  <c r="K89" i="23"/>
  <c r="J89" i="23"/>
  <c r="I89" i="23"/>
  <c r="H89" i="23"/>
  <c r="G89" i="23"/>
  <c r="F89" i="23"/>
  <c r="Q88" i="23"/>
  <c r="P88" i="23"/>
  <c r="O88" i="23"/>
  <c r="N88" i="23"/>
  <c r="M88" i="23"/>
  <c r="L88" i="23"/>
  <c r="K88" i="23"/>
  <c r="J88" i="23"/>
  <c r="I88" i="23"/>
  <c r="H88" i="23"/>
  <c r="G88" i="23"/>
  <c r="F88" i="23"/>
  <c r="Q87" i="23"/>
  <c r="P87" i="23"/>
  <c r="O87" i="23"/>
  <c r="N87" i="23"/>
  <c r="M87" i="23"/>
  <c r="L87" i="23"/>
  <c r="K87" i="23"/>
  <c r="J87" i="23"/>
  <c r="I87" i="23"/>
  <c r="H87" i="23"/>
  <c r="G87" i="23"/>
  <c r="F87" i="23"/>
  <c r="Q86" i="23"/>
  <c r="P86" i="23"/>
  <c r="O86" i="23"/>
  <c r="N86" i="23"/>
  <c r="M86" i="23"/>
  <c r="L86" i="23"/>
  <c r="K86" i="23"/>
  <c r="J86" i="23"/>
  <c r="I86" i="23"/>
  <c r="H86" i="23"/>
  <c r="G86" i="23"/>
  <c r="F86" i="23"/>
  <c r="Q85" i="23"/>
  <c r="P85" i="23"/>
  <c r="O85" i="23"/>
  <c r="N85" i="23"/>
  <c r="M85" i="23"/>
  <c r="L85" i="23"/>
  <c r="K85" i="23"/>
  <c r="J85" i="23"/>
  <c r="I85" i="23"/>
  <c r="H85" i="23"/>
  <c r="G85" i="23"/>
  <c r="F85" i="23"/>
  <c r="Q84" i="23"/>
  <c r="P84" i="23"/>
  <c r="O84" i="23"/>
  <c r="N84" i="23"/>
  <c r="M84" i="23"/>
  <c r="L84" i="23"/>
  <c r="K84" i="23"/>
  <c r="J84" i="23"/>
  <c r="I84" i="23"/>
  <c r="H84" i="23"/>
  <c r="G84" i="23"/>
  <c r="F84" i="23"/>
  <c r="Q83" i="23"/>
  <c r="P83" i="23"/>
  <c r="O83" i="23"/>
  <c r="N83" i="23"/>
  <c r="M83" i="23"/>
  <c r="L83" i="23"/>
  <c r="K83" i="23"/>
  <c r="J83" i="23"/>
  <c r="I83" i="23"/>
  <c r="H83" i="23"/>
  <c r="G83" i="23"/>
  <c r="F83" i="23"/>
  <c r="Q82" i="23"/>
  <c r="P82" i="23"/>
  <c r="O82" i="23"/>
  <c r="N82" i="23"/>
  <c r="M82" i="23"/>
  <c r="L82" i="23"/>
  <c r="K82" i="23"/>
  <c r="J82" i="23"/>
  <c r="I82" i="23"/>
  <c r="H82" i="23"/>
  <c r="G82" i="23"/>
  <c r="F82" i="23"/>
  <c r="Q81" i="23"/>
  <c r="P81" i="23"/>
  <c r="O81" i="23"/>
  <c r="N81" i="23"/>
  <c r="M81" i="23"/>
  <c r="L81" i="23"/>
  <c r="K81" i="23"/>
  <c r="J81" i="23"/>
  <c r="I81" i="23"/>
  <c r="G81" i="23"/>
  <c r="F81" i="23"/>
  <c r="Q62" i="23"/>
  <c r="P62" i="23"/>
  <c r="O62" i="23"/>
  <c r="N62" i="23"/>
  <c r="M62" i="23"/>
  <c r="L62" i="23"/>
  <c r="K62" i="23"/>
  <c r="J62" i="23"/>
  <c r="I62" i="23"/>
  <c r="H62" i="23"/>
  <c r="G62" i="23"/>
  <c r="F62" i="23"/>
  <c r="Q61" i="23"/>
  <c r="P61" i="23"/>
  <c r="O61" i="23"/>
  <c r="N61" i="23"/>
  <c r="M61" i="23"/>
  <c r="L61" i="23"/>
  <c r="K61" i="23"/>
  <c r="J61" i="23"/>
  <c r="I61" i="23"/>
  <c r="H61" i="23"/>
  <c r="F61" i="23"/>
  <c r="Q60" i="23"/>
  <c r="P60" i="23"/>
  <c r="O60" i="23"/>
  <c r="N60" i="23"/>
  <c r="M60" i="23"/>
  <c r="L60" i="23"/>
  <c r="K60" i="23"/>
  <c r="J60" i="23"/>
  <c r="I60" i="23"/>
  <c r="H60" i="23"/>
  <c r="G60" i="23"/>
  <c r="Q59" i="23"/>
  <c r="P59" i="23"/>
  <c r="O59" i="23"/>
  <c r="N59" i="23"/>
  <c r="L59" i="23"/>
  <c r="K59" i="23"/>
  <c r="J59" i="23"/>
  <c r="I59" i="23"/>
  <c r="H59" i="23"/>
  <c r="G59" i="23"/>
  <c r="F59" i="23"/>
  <c r="Q51" i="23"/>
  <c r="P51" i="23"/>
  <c r="O51" i="23"/>
  <c r="N51" i="23"/>
  <c r="M51" i="23"/>
  <c r="L51" i="23"/>
  <c r="K51" i="23"/>
  <c r="J51" i="23"/>
  <c r="I51" i="23"/>
  <c r="H51" i="23"/>
  <c r="G51" i="23"/>
  <c r="F51" i="23"/>
  <c r="Q50" i="23"/>
  <c r="P50" i="23"/>
  <c r="O50" i="23"/>
  <c r="N50" i="23"/>
  <c r="M50" i="23"/>
  <c r="L50" i="23"/>
  <c r="K50" i="23"/>
  <c r="J50" i="23"/>
  <c r="I50" i="23"/>
  <c r="H50" i="23"/>
  <c r="G50" i="23"/>
  <c r="F50" i="23"/>
  <c r="Q49" i="23"/>
  <c r="P49" i="23"/>
  <c r="O49" i="23"/>
  <c r="N49" i="23"/>
  <c r="M49" i="23"/>
  <c r="L49" i="23"/>
  <c r="K49" i="23"/>
  <c r="J49" i="23"/>
  <c r="I49" i="23"/>
  <c r="H49" i="23"/>
  <c r="G49" i="23"/>
  <c r="F49" i="23"/>
  <c r="Q48" i="23"/>
  <c r="P48" i="23"/>
  <c r="O48" i="23"/>
  <c r="N48" i="23"/>
  <c r="M48" i="23"/>
  <c r="L48" i="23"/>
  <c r="K48" i="23"/>
  <c r="J48" i="23"/>
  <c r="I48" i="23"/>
  <c r="H48" i="23"/>
  <c r="G48" i="23"/>
  <c r="F48" i="23"/>
  <c r="Q47" i="23"/>
  <c r="P47" i="23"/>
  <c r="O47" i="23"/>
  <c r="N47" i="23"/>
  <c r="M47" i="23"/>
  <c r="L47" i="23"/>
  <c r="K47" i="23"/>
  <c r="J47" i="23"/>
  <c r="I47" i="23"/>
  <c r="H47" i="23"/>
  <c r="G47" i="23"/>
  <c r="F47" i="23"/>
  <c r="P46" i="23"/>
  <c r="O46" i="23"/>
  <c r="M46" i="23"/>
  <c r="L46" i="23"/>
  <c r="J46" i="23"/>
  <c r="I46" i="23"/>
  <c r="G46" i="23"/>
  <c r="F46" i="23"/>
  <c r="Q36" i="23"/>
  <c r="P36" i="23"/>
  <c r="O36" i="23"/>
  <c r="N36" i="23"/>
  <c r="M36" i="23"/>
  <c r="L36" i="23"/>
  <c r="K36" i="23"/>
  <c r="J36" i="23"/>
  <c r="I36" i="23"/>
  <c r="H36" i="23"/>
  <c r="G36" i="23"/>
  <c r="F36" i="23"/>
  <c r="Q35" i="23"/>
  <c r="P35" i="23"/>
  <c r="O35" i="23"/>
  <c r="N35" i="23"/>
  <c r="M35" i="23"/>
  <c r="L35" i="23"/>
  <c r="K35" i="23"/>
  <c r="J35" i="23"/>
  <c r="I35" i="23"/>
  <c r="H35" i="23"/>
  <c r="G35" i="23"/>
  <c r="F35" i="23"/>
  <c r="Q34" i="23"/>
  <c r="P34" i="23"/>
  <c r="O34" i="23"/>
  <c r="N34" i="23"/>
  <c r="M34" i="23"/>
  <c r="L34" i="23"/>
  <c r="K34" i="23"/>
  <c r="J34" i="23"/>
  <c r="I34" i="23"/>
  <c r="H34" i="23"/>
  <c r="G34" i="23"/>
  <c r="F34" i="23"/>
  <c r="Q33" i="23"/>
  <c r="P33" i="23"/>
  <c r="O33" i="23"/>
  <c r="N33" i="23"/>
  <c r="M33" i="23"/>
  <c r="L33" i="23"/>
  <c r="K33" i="23"/>
  <c r="J33" i="23"/>
  <c r="I33" i="23"/>
  <c r="H33" i="23"/>
  <c r="G33" i="23"/>
  <c r="F33" i="23"/>
  <c r="Q32" i="23"/>
  <c r="P32" i="23"/>
  <c r="O32" i="23"/>
  <c r="N32" i="23"/>
  <c r="M32" i="23"/>
  <c r="L32" i="23"/>
  <c r="J32" i="23"/>
  <c r="I32" i="23"/>
  <c r="H32" i="23"/>
  <c r="G32" i="23"/>
  <c r="F32" i="23"/>
  <c r="Q23" i="23"/>
  <c r="P23" i="23"/>
  <c r="O23" i="23"/>
  <c r="N23" i="23"/>
  <c r="M23" i="23"/>
  <c r="L23" i="23"/>
  <c r="K23" i="23"/>
  <c r="J23" i="23"/>
  <c r="I23" i="23"/>
  <c r="H23" i="23"/>
  <c r="G23" i="23"/>
  <c r="F23" i="23"/>
  <c r="Q22" i="23"/>
  <c r="P22" i="23"/>
  <c r="O22" i="23"/>
  <c r="N22" i="23"/>
  <c r="M22" i="23"/>
  <c r="L22" i="23"/>
  <c r="K22" i="23"/>
  <c r="J22" i="23"/>
  <c r="I22" i="23"/>
  <c r="H22" i="23"/>
  <c r="G22" i="23"/>
  <c r="F22" i="23"/>
  <c r="Q21" i="23"/>
  <c r="P21" i="23"/>
  <c r="O21" i="23"/>
  <c r="N21" i="23"/>
  <c r="M21" i="23"/>
  <c r="L21" i="23"/>
  <c r="K21" i="23"/>
  <c r="J21" i="23"/>
  <c r="I21" i="23"/>
  <c r="H21" i="23"/>
  <c r="G21" i="23"/>
  <c r="F21" i="23"/>
  <c r="Q20" i="23"/>
  <c r="P20" i="23"/>
  <c r="O20" i="23"/>
  <c r="N20" i="23"/>
  <c r="M20" i="23"/>
  <c r="L20" i="23"/>
  <c r="K20" i="23"/>
  <c r="J20" i="23"/>
  <c r="I20" i="23"/>
  <c r="H20" i="23"/>
  <c r="F20" i="23"/>
  <c r="P19" i="23"/>
  <c r="O19" i="23"/>
  <c r="N19" i="23"/>
  <c r="M19" i="23"/>
  <c r="L19" i="23"/>
  <c r="J19" i="23"/>
  <c r="I19" i="23"/>
  <c r="H19" i="23"/>
  <c r="G19" i="23"/>
  <c r="F19" i="23"/>
  <c r="P18" i="23"/>
  <c r="O18" i="23"/>
  <c r="N18" i="23"/>
  <c r="M18" i="23"/>
  <c r="L18" i="23"/>
  <c r="J18" i="23"/>
  <c r="I18" i="23"/>
  <c r="H18" i="23"/>
  <c r="G18" i="23"/>
  <c r="F18" i="23"/>
  <c r="AM160" i="9"/>
  <c r="AJ160" i="9"/>
  <c r="AG160" i="9"/>
  <c r="AD160" i="9"/>
  <c r="AA160" i="9"/>
  <c r="X160" i="9"/>
  <c r="U160" i="9"/>
  <c r="R160" i="9"/>
  <c r="O160" i="9"/>
  <c r="L160" i="9"/>
  <c r="I160" i="9"/>
  <c r="F160" i="9"/>
  <c r="AM159" i="9"/>
  <c r="AJ159" i="9"/>
  <c r="AG159" i="9"/>
  <c r="AD159" i="9"/>
  <c r="AA159" i="9"/>
  <c r="X159" i="9"/>
  <c r="U159" i="9"/>
  <c r="R159" i="9"/>
  <c r="O159" i="9"/>
  <c r="L159" i="9"/>
  <c r="I159" i="9"/>
  <c r="F159" i="9"/>
  <c r="AM158" i="9"/>
  <c r="AJ158" i="9"/>
  <c r="AG158" i="9"/>
  <c r="AD158" i="9"/>
  <c r="AA158" i="9"/>
  <c r="X158" i="9"/>
  <c r="U158" i="9"/>
  <c r="R158" i="9"/>
  <c r="O158" i="9"/>
  <c r="L158" i="9"/>
  <c r="I158" i="9"/>
  <c r="F158" i="9"/>
  <c r="AM157" i="9"/>
  <c r="AJ157" i="9"/>
  <c r="AG157" i="9"/>
  <c r="AD157" i="9"/>
  <c r="AA157" i="9"/>
  <c r="X157" i="9"/>
  <c r="U157" i="9"/>
  <c r="R157" i="9"/>
  <c r="O157" i="9"/>
  <c r="L157" i="9"/>
  <c r="I157" i="9"/>
  <c r="F157" i="9"/>
  <c r="AM156" i="9"/>
  <c r="AJ156" i="9"/>
  <c r="AG156" i="9"/>
  <c r="AD156" i="9"/>
  <c r="AA156" i="9"/>
  <c r="X156" i="9"/>
  <c r="U156" i="9"/>
  <c r="R156" i="9"/>
  <c r="O156" i="9"/>
  <c r="L156" i="9"/>
  <c r="I156" i="9"/>
  <c r="F156" i="9"/>
  <c r="AM155" i="9"/>
  <c r="AJ155" i="9"/>
  <c r="AG155" i="9"/>
  <c r="AD155" i="9"/>
  <c r="AA155" i="9"/>
  <c r="X155" i="9"/>
  <c r="U155" i="9"/>
  <c r="R155" i="9"/>
  <c r="O155" i="9"/>
  <c r="L155" i="9"/>
  <c r="I155" i="9"/>
  <c r="F155" i="9"/>
  <c r="AM154" i="9"/>
  <c r="AJ154" i="9"/>
  <c r="AG154" i="9"/>
  <c r="AD154" i="9"/>
  <c r="AA154" i="9"/>
  <c r="X154" i="9"/>
  <c r="U154" i="9"/>
  <c r="R154" i="9"/>
  <c r="O154" i="9"/>
  <c r="L154" i="9"/>
  <c r="I154" i="9"/>
  <c r="F154" i="9"/>
  <c r="AM153" i="9"/>
  <c r="AJ153" i="9"/>
  <c r="AG153" i="9"/>
  <c r="AD153" i="9"/>
  <c r="AA153" i="9"/>
  <c r="X153" i="9"/>
  <c r="U153" i="9"/>
  <c r="R153" i="9"/>
  <c r="O153" i="9"/>
  <c r="L153" i="9"/>
  <c r="I153" i="9"/>
  <c r="F153" i="9"/>
  <c r="AM152" i="9"/>
  <c r="AJ152" i="9"/>
  <c r="AG152" i="9"/>
  <c r="AD152" i="9"/>
  <c r="AA152" i="9"/>
  <c r="X152" i="9"/>
  <c r="U152" i="9"/>
  <c r="R152" i="9"/>
  <c r="O152" i="9"/>
  <c r="L152" i="9"/>
  <c r="I152" i="9"/>
  <c r="F152" i="9"/>
  <c r="AM151" i="9"/>
  <c r="AJ151" i="9"/>
  <c r="AG151" i="9"/>
  <c r="AD151" i="9"/>
  <c r="AA151" i="9"/>
  <c r="X151" i="9"/>
  <c r="U151" i="9"/>
  <c r="R151" i="9"/>
  <c r="O151" i="9"/>
  <c r="L151" i="9"/>
  <c r="I151" i="9"/>
  <c r="F151" i="9"/>
  <c r="AM150" i="9"/>
  <c r="AJ150" i="9"/>
  <c r="AG150" i="9"/>
  <c r="AD150" i="9"/>
  <c r="AA150" i="9"/>
  <c r="X150" i="9"/>
  <c r="U150" i="9"/>
  <c r="R150" i="9"/>
  <c r="O150" i="9"/>
  <c r="L150" i="9"/>
  <c r="I150" i="9"/>
  <c r="F150" i="9"/>
  <c r="AM149" i="9"/>
  <c r="AJ149" i="9"/>
  <c r="AG149" i="9"/>
  <c r="AD149" i="9"/>
  <c r="AA149" i="9"/>
  <c r="X149" i="9"/>
  <c r="U149" i="9"/>
  <c r="R149" i="9"/>
  <c r="O149" i="9"/>
  <c r="L149" i="9"/>
  <c r="I149" i="9"/>
  <c r="F149" i="9"/>
  <c r="AM148" i="9"/>
  <c r="AJ148" i="9"/>
  <c r="AG148" i="9"/>
  <c r="AD148" i="9"/>
  <c r="AA148" i="9"/>
  <c r="X148" i="9"/>
  <c r="U148" i="9"/>
  <c r="R148" i="9"/>
  <c r="O148" i="9"/>
  <c r="L148" i="9"/>
  <c r="I148" i="9"/>
  <c r="F148" i="9"/>
  <c r="AJ147" i="9"/>
  <c r="AG147" i="9"/>
  <c r="AD147" i="9"/>
  <c r="AA147" i="9"/>
  <c r="X147" i="9"/>
  <c r="U147" i="9"/>
  <c r="R147" i="9"/>
  <c r="O147" i="9"/>
  <c r="L147" i="9"/>
  <c r="I147" i="9"/>
  <c r="F147" i="9"/>
  <c r="AM146" i="9"/>
  <c r="AJ146" i="9"/>
  <c r="AG146" i="9"/>
  <c r="AD146" i="9"/>
  <c r="AA146" i="9"/>
  <c r="U146" i="9"/>
  <c r="R146" i="9"/>
  <c r="O146" i="9"/>
  <c r="L146" i="9"/>
  <c r="I146" i="9"/>
  <c r="F146" i="9"/>
  <c r="AM128" i="9"/>
  <c r="AJ128" i="9"/>
  <c r="AG128" i="9"/>
  <c r="AD128" i="9"/>
  <c r="AA128" i="9"/>
  <c r="X128" i="9"/>
  <c r="U128" i="9"/>
  <c r="R128" i="9"/>
  <c r="O128" i="9"/>
  <c r="L128" i="9"/>
  <c r="I128" i="9"/>
  <c r="F128" i="9"/>
  <c r="AM127" i="9"/>
  <c r="AJ127" i="9"/>
  <c r="AG127" i="9"/>
  <c r="AD127" i="9"/>
  <c r="AA127" i="9"/>
  <c r="X127" i="9"/>
  <c r="U127" i="9"/>
  <c r="R127" i="9"/>
  <c r="O127" i="9"/>
  <c r="L127" i="9"/>
  <c r="I127" i="9"/>
  <c r="F127" i="9"/>
  <c r="AM126" i="9"/>
  <c r="AJ126" i="9"/>
  <c r="AG126" i="9"/>
  <c r="AD126" i="9"/>
  <c r="AA126" i="9"/>
  <c r="X126" i="9"/>
  <c r="U126" i="9"/>
  <c r="R126" i="9"/>
  <c r="O126" i="9"/>
  <c r="L126" i="9"/>
  <c r="I126" i="9"/>
  <c r="F126" i="9"/>
  <c r="AM125" i="9"/>
  <c r="AJ125" i="9"/>
  <c r="AG125" i="9"/>
  <c r="AD125" i="9"/>
  <c r="AA125" i="9"/>
  <c r="X125" i="9"/>
  <c r="U125" i="9"/>
  <c r="R125" i="9"/>
  <c r="O125" i="9"/>
  <c r="L125" i="9"/>
  <c r="I125" i="9"/>
  <c r="F125" i="9"/>
  <c r="AM124" i="9"/>
  <c r="AJ124" i="9"/>
  <c r="AG124" i="9"/>
  <c r="AD124" i="9"/>
  <c r="AA124" i="9"/>
  <c r="X124" i="9"/>
  <c r="U124" i="9"/>
  <c r="R124" i="9"/>
  <c r="O124" i="9"/>
  <c r="L124" i="9"/>
  <c r="I124" i="9"/>
  <c r="F124" i="9"/>
  <c r="AM123" i="9"/>
  <c r="AJ123" i="9"/>
  <c r="AG123" i="9"/>
  <c r="AD123" i="9"/>
  <c r="AA123" i="9"/>
  <c r="X123" i="9"/>
  <c r="U123" i="9"/>
  <c r="R123" i="9"/>
  <c r="O123" i="9"/>
  <c r="L123" i="9"/>
  <c r="I123" i="9"/>
  <c r="F123" i="9"/>
  <c r="AM122" i="9"/>
  <c r="AJ122" i="9"/>
  <c r="AG122" i="9"/>
  <c r="AD122" i="9"/>
  <c r="AA122" i="9"/>
  <c r="X122" i="9"/>
  <c r="U122" i="9"/>
  <c r="R122" i="9"/>
  <c r="O122" i="9"/>
  <c r="L122" i="9"/>
  <c r="I122" i="9"/>
  <c r="F122" i="9"/>
  <c r="AM121" i="9"/>
  <c r="AJ121" i="9"/>
  <c r="AG121" i="9"/>
  <c r="AD121" i="9"/>
  <c r="AA121" i="9"/>
  <c r="X121" i="9"/>
  <c r="U121" i="9"/>
  <c r="R121" i="9"/>
  <c r="O121" i="9"/>
  <c r="L121" i="9"/>
  <c r="I121" i="9"/>
  <c r="F121" i="9"/>
  <c r="AM120" i="9"/>
  <c r="AJ120" i="9"/>
  <c r="AG120" i="9"/>
  <c r="AD120" i="9"/>
  <c r="AA120" i="9"/>
  <c r="X120" i="9"/>
  <c r="U120" i="9"/>
  <c r="R120" i="9"/>
  <c r="O120" i="9"/>
  <c r="L120" i="9"/>
  <c r="I120" i="9"/>
  <c r="F120" i="9"/>
  <c r="AM119" i="9"/>
  <c r="AJ119" i="9"/>
  <c r="AG119" i="9"/>
  <c r="AD119" i="9"/>
  <c r="AA119" i="9"/>
  <c r="X119" i="9"/>
  <c r="U119" i="9"/>
  <c r="R119" i="9"/>
  <c r="O119" i="9"/>
  <c r="L119" i="9"/>
  <c r="I119" i="9"/>
  <c r="F119" i="9"/>
  <c r="AM118" i="9"/>
  <c r="AJ118" i="9"/>
  <c r="AG118" i="9"/>
  <c r="AD118" i="9"/>
  <c r="AA118" i="9"/>
  <c r="X118" i="9"/>
  <c r="U118" i="9"/>
  <c r="R118" i="9"/>
  <c r="O118" i="9"/>
  <c r="L118" i="9"/>
  <c r="I118" i="9"/>
  <c r="F118" i="9"/>
  <c r="AM117" i="9"/>
  <c r="AJ117" i="9"/>
  <c r="AG117" i="9"/>
  <c r="AD117" i="9"/>
  <c r="AA117" i="9"/>
  <c r="X117" i="9"/>
  <c r="U117" i="9"/>
  <c r="R117" i="9"/>
  <c r="O117" i="9"/>
  <c r="L117" i="9"/>
  <c r="I117" i="9"/>
  <c r="F117" i="9"/>
  <c r="AM116" i="9"/>
  <c r="AJ116" i="9"/>
  <c r="AG116" i="9"/>
  <c r="AD116" i="9"/>
  <c r="AA116" i="9"/>
  <c r="X116" i="9"/>
  <c r="U116" i="9"/>
  <c r="R116" i="9"/>
  <c r="O116" i="9"/>
  <c r="L116" i="9"/>
  <c r="I116" i="9"/>
  <c r="F116" i="9"/>
  <c r="AM115" i="9"/>
  <c r="AJ115" i="9"/>
  <c r="AG115" i="9"/>
  <c r="AD115" i="9"/>
  <c r="AA115" i="9"/>
  <c r="X115" i="9"/>
  <c r="U115" i="9"/>
  <c r="R115" i="9"/>
  <c r="L115" i="9"/>
  <c r="I115" i="9"/>
  <c r="F115" i="9"/>
  <c r="AJ114" i="9"/>
  <c r="AG114" i="9"/>
  <c r="AD114" i="9"/>
  <c r="AA114" i="9"/>
  <c r="X114" i="9"/>
  <c r="R114" i="9"/>
  <c r="O114" i="9"/>
  <c r="L114" i="9"/>
  <c r="I114" i="9"/>
  <c r="F114" i="9"/>
  <c r="AM95" i="9"/>
  <c r="AJ95" i="9"/>
  <c r="AG95" i="9"/>
  <c r="AD95" i="9"/>
  <c r="AA95" i="9"/>
  <c r="X95" i="9"/>
  <c r="U95" i="9"/>
  <c r="R95" i="9"/>
  <c r="O95" i="9"/>
  <c r="L95" i="9"/>
  <c r="I95" i="9"/>
  <c r="F95" i="9"/>
  <c r="AM94" i="9"/>
  <c r="AJ94" i="9"/>
  <c r="AG94" i="9"/>
  <c r="AD94" i="9"/>
  <c r="AA94" i="9"/>
  <c r="X94" i="9"/>
  <c r="U94" i="9"/>
  <c r="R94" i="9"/>
  <c r="O94" i="9"/>
  <c r="L94" i="9"/>
  <c r="I94" i="9"/>
  <c r="F94" i="9"/>
  <c r="AM93" i="9"/>
  <c r="AJ93" i="9"/>
  <c r="AG93" i="9"/>
  <c r="AD93" i="9"/>
  <c r="AA93" i="9"/>
  <c r="X93" i="9"/>
  <c r="U93" i="9"/>
  <c r="R93" i="9"/>
  <c r="O93" i="9"/>
  <c r="L93" i="9"/>
  <c r="I93" i="9"/>
  <c r="F93" i="9"/>
  <c r="AM92" i="9"/>
  <c r="AJ92" i="9"/>
  <c r="AG92" i="9"/>
  <c r="AD92" i="9"/>
  <c r="AA92" i="9"/>
  <c r="X92" i="9"/>
  <c r="U92" i="9"/>
  <c r="R92" i="9"/>
  <c r="O92" i="9"/>
  <c r="L92" i="9"/>
  <c r="I92" i="9"/>
  <c r="F92" i="9"/>
  <c r="AM91" i="9"/>
  <c r="AJ91" i="9"/>
  <c r="AG91" i="9"/>
  <c r="AD91" i="9"/>
  <c r="AA91" i="9"/>
  <c r="X91" i="9"/>
  <c r="U91" i="9"/>
  <c r="R91" i="9"/>
  <c r="O91" i="9"/>
  <c r="L91" i="9"/>
  <c r="I91" i="9"/>
  <c r="F91" i="9"/>
  <c r="AM90" i="9"/>
  <c r="AJ90" i="9"/>
  <c r="AG90" i="9"/>
  <c r="AD90" i="9"/>
  <c r="AA90" i="9"/>
  <c r="X90" i="9"/>
  <c r="U90" i="9"/>
  <c r="R90" i="9"/>
  <c r="O90" i="9"/>
  <c r="L90" i="9"/>
  <c r="I90" i="9"/>
  <c r="F90" i="9"/>
  <c r="AM89" i="9"/>
  <c r="AJ89" i="9"/>
  <c r="AG89" i="9"/>
  <c r="AD89" i="9"/>
  <c r="AA89" i="9"/>
  <c r="X89" i="9"/>
  <c r="U89" i="9"/>
  <c r="R89" i="9"/>
  <c r="O89" i="9"/>
  <c r="L89" i="9"/>
  <c r="I89" i="9"/>
  <c r="F89" i="9"/>
  <c r="AM88" i="9"/>
  <c r="AJ88" i="9"/>
  <c r="AG88" i="9"/>
  <c r="AD88" i="9"/>
  <c r="AA88" i="9"/>
  <c r="X88" i="9"/>
  <c r="U88" i="9"/>
  <c r="R88" i="9"/>
  <c r="O88" i="9"/>
  <c r="L88" i="9"/>
  <c r="I88" i="9"/>
  <c r="F88" i="9"/>
  <c r="AM87" i="9"/>
  <c r="AJ87" i="9"/>
  <c r="AG87" i="9"/>
  <c r="AD87" i="9"/>
  <c r="AA87" i="9"/>
  <c r="X87" i="9"/>
  <c r="U87" i="9"/>
  <c r="R87" i="9"/>
  <c r="O87" i="9"/>
  <c r="L87" i="9"/>
  <c r="I87" i="9"/>
  <c r="F87" i="9"/>
  <c r="AM86" i="9"/>
  <c r="AJ86" i="9"/>
  <c r="AG86" i="9"/>
  <c r="AD86" i="9"/>
  <c r="AA86" i="9"/>
  <c r="X86" i="9"/>
  <c r="U86" i="9"/>
  <c r="R86" i="9"/>
  <c r="O86" i="9"/>
  <c r="L86" i="9"/>
  <c r="I86" i="9"/>
  <c r="F86" i="9"/>
  <c r="AM85" i="9"/>
  <c r="AJ85" i="9"/>
  <c r="AG85" i="9"/>
  <c r="AD85" i="9"/>
  <c r="AA85" i="9"/>
  <c r="X85" i="9"/>
  <c r="U85" i="9"/>
  <c r="R85" i="9"/>
  <c r="O85" i="9"/>
  <c r="L85" i="9"/>
  <c r="I85" i="9"/>
  <c r="F85" i="9"/>
  <c r="AM84" i="9"/>
  <c r="AJ84" i="9"/>
  <c r="AG84" i="9"/>
  <c r="AD84" i="9"/>
  <c r="AA84" i="9"/>
  <c r="X84" i="9"/>
  <c r="U84" i="9"/>
  <c r="R84" i="9"/>
  <c r="O84" i="9"/>
  <c r="L84" i="9"/>
  <c r="I84" i="9"/>
  <c r="F84" i="9"/>
  <c r="AM83" i="9"/>
  <c r="AJ83" i="9"/>
  <c r="AG83" i="9"/>
  <c r="AD83" i="9"/>
  <c r="AA83" i="9"/>
  <c r="X83" i="9"/>
  <c r="U83" i="9"/>
  <c r="R83" i="9"/>
  <c r="O83" i="9"/>
  <c r="L83" i="9"/>
  <c r="I83" i="9"/>
  <c r="F83" i="9"/>
  <c r="AM82" i="9"/>
  <c r="AJ82" i="9"/>
  <c r="AG82" i="9"/>
  <c r="AD82" i="9"/>
  <c r="AA82" i="9"/>
  <c r="X82" i="9"/>
  <c r="U82" i="9"/>
  <c r="R82" i="9"/>
  <c r="O82" i="9"/>
  <c r="L82" i="9"/>
  <c r="I82" i="9"/>
  <c r="F82" i="9"/>
  <c r="AM81" i="9"/>
  <c r="AJ81" i="9"/>
  <c r="AG81" i="9"/>
  <c r="AD81" i="9"/>
  <c r="AA81" i="9"/>
  <c r="X81" i="9"/>
  <c r="U81" i="9"/>
  <c r="R81" i="9"/>
  <c r="O81" i="9"/>
  <c r="I81" i="9"/>
  <c r="F81" i="9"/>
  <c r="AM62" i="9"/>
  <c r="AJ62" i="9"/>
  <c r="AG62" i="9"/>
  <c r="AD62" i="9"/>
  <c r="AA62" i="9"/>
  <c r="X62" i="9"/>
  <c r="U62" i="9"/>
  <c r="R62" i="9"/>
  <c r="O62" i="9"/>
  <c r="L62" i="9"/>
  <c r="I62" i="9"/>
  <c r="F62" i="9"/>
  <c r="AM61" i="9"/>
  <c r="AJ61" i="9"/>
  <c r="AG61" i="9"/>
  <c r="AD61" i="9"/>
  <c r="AA61" i="9"/>
  <c r="X61" i="9"/>
  <c r="U61" i="9"/>
  <c r="R61" i="9"/>
  <c r="O61" i="9"/>
  <c r="L61" i="9"/>
  <c r="F61" i="9"/>
  <c r="AM60" i="9"/>
  <c r="AJ60" i="9"/>
  <c r="AG60" i="9"/>
  <c r="AD60" i="9"/>
  <c r="AA60" i="9"/>
  <c r="X60" i="9"/>
  <c r="U60" i="9"/>
  <c r="R60" i="9"/>
  <c r="O60" i="9"/>
  <c r="L60" i="9"/>
  <c r="I60" i="9"/>
  <c r="AM59" i="9"/>
  <c r="AJ59" i="9"/>
  <c r="AG59" i="9"/>
  <c r="AD59" i="9"/>
  <c r="X59" i="9"/>
  <c r="U59" i="9"/>
  <c r="R59" i="9"/>
  <c r="O59" i="9"/>
  <c r="L59" i="9"/>
  <c r="I59" i="9"/>
  <c r="F59" i="9"/>
  <c r="AM51" i="9"/>
  <c r="AJ51" i="9"/>
  <c r="AG51" i="9"/>
  <c r="AD51" i="9"/>
  <c r="AA51" i="9"/>
  <c r="X51" i="9"/>
  <c r="U51" i="9"/>
  <c r="R51" i="9"/>
  <c r="O51" i="9"/>
  <c r="L51" i="9"/>
  <c r="I51" i="9"/>
  <c r="F51" i="9"/>
  <c r="AM50" i="9"/>
  <c r="AJ50" i="9"/>
  <c r="AG50" i="9"/>
  <c r="AD50" i="9"/>
  <c r="AA50" i="9"/>
  <c r="X50" i="9"/>
  <c r="U50" i="9"/>
  <c r="R50" i="9"/>
  <c r="O50" i="9"/>
  <c r="L50" i="9"/>
  <c r="I50" i="9"/>
  <c r="F50" i="9"/>
  <c r="AM49" i="9"/>
  <c r="AJ49" i="9"/>
  <c r="AG49" i="9"/>
  <c r="AD49" i="9"/>
  <c r="AA49" i="9"/>
  <c r="X49" i="9"/>
  <c r="U49" i="9"/>
  <c r="R49" i="9"/>
  <c r="O49" i="9"/>
  <c r="L49" i="9"/>
  <c r="I49" i="9"/>
  <c r="F49" i="9"/>
  <c r="AM48" i="9"/>
  <c r="AJ48" i="9"/>
  <c r="AG48" i="9"/>
  <c r="AD48" i="9"/>
  <c r="AA48" i="9"/>
  <c r="X48" i="9"/>
  <c r="U48" i="9"/>
  <c r="R48" i="9"/>
  <c r="O48" i="9"/>
  <c r="L48" i="9"/>
  <c r="I48" i="9"/>
  <c r="F48" i="9"/>
  <c r="AM47" i="9"/>
  <c r="AJ47" i="9"/>
  <c r="AG47" i="9"/>
  <c r="AD47" i="9"/>
  <c r="AA47" i="9"/>
  <c r="X47" i="9"/>
  <c r="U47" i="9"/>
  <c r="R47" i="9"/>
  <c r="O47" i="9"/>
  <c r="L47" i="9"/>
  <c r="I47" i="9"/>
  <c r="F47" i="9"/>
  <c r="AJ46" i="9"/>
  <c r="AG46" i="9"/>
  <c r="AA46" i="9"/>
  <c r="X46" i="9"/>
  <c r="R46" i="9"/>
  <c r="O46" i="9"/>
  <c r="I46" i="9"/>
  <c r="F46" i="9"/>
  <c r="AM36" i="9"/>
  <c r="AJ36" i="9"/>
  <c r="AG36" i="9"/>
  <c r="AD36" i="9"/>
  <c r="AA36" i="9"/>
  <c r="X36" i="9"/>
  <c r="U36" i="9"/>
  <c r="R36" i="9"/>
  <c r="O36" i="9"/>
  <c r="L36" i="9"/>
  <c r="I36" i="9"/>
  <c r="F36" i="9"/>
  <c r="AM35" i="9"/>
  <c r="AJ35" i="9"/>
  <c r="AG35" i="9"/>
  <c r="AD35" i="9"/>
  <c r="AA35" i="9"/>
  <c r="X35" i="9"/>
  <c r="U35" i="9"/>
  <c r="R35" i="9"/>
  <c r="O35" i="9"/>
  <c r="L35" i="9"/>
  <c r="I35" i="9"/>
  <c r="F35" i="9"/>
  <c r="AM34" i="9"/>
  <c r="AJ34" i="9"/>
  <c r="AG34" i="9"/>
  <c r="AD34" i="9"/>
  <c r="AA34" i="9"/>
  <c r="X34" i="9"/>
  <c r="U34" i="9"/>
  <c r="R34" i="9"/>
  <c r="O34" i="9"/>
  <c r="L34" i="9"/>
  <c r="I34" i="9"/>
  <c r="F34" i="9"/>
  <c r="AM33" i="9"/>
  <c r="AJ33" i="9"/>
  <c r="AG33" i="9"/>
  <c r="AD33" i="9"/>
  <c r="AA33" i="9"/>
  <c r="X33" i="9"/>
  <c r="U33" i="9"/>
  <c r="R33" i="9"/>
  <c r="O33" i="9"/>
  <c r="L33" i="9"/>
  <c r="I33" i="9"/>
  <c r="F33" i="9"/>
  <c r="AM32" i="9"/>
  <c r="AJ32" i="9"/>
  <c r="AG32" i="9"/>
  <c r="AD32" i="9"/>
  <c r="AA32" i="9"/>
  <c r="X32" i="9"/>
  <c r="R32" i="9"/>
  <c r="O32" i="9"/>
  <c r="L32" i="9"/>
  <c r="I32" i="9"/>
  <c r="F32" i="9"/>
  <c r="AM23" i="9"/>
  <c r="AJ23" i="9"/>
  <c r="AG23" i="9"/>
  <c r="AD23" i="9"/>
  <c r="AA23" i="9"/>
  <c r="X23" i="9"/>
  <c r="U23" i="9"/>
  <c r="R23" i="9"/>
  <c r="O23" i="9"/>
  <c r="L23" i="9"/>
  <c r="I23" i="9"/>
  <c r="F23" i="9"/>
  <c r="AM22" i="9"/>
  <c r="AJ22" i="9"/>
  <c r="AG22" i="9"/>
  <c r="AD22" i="9"/>
  <c r="AA22" i="9"/>
  <c r="X22" i="9"/>
  <c r="U22" i="9"/>
  <c r="R22" i="9"/>
  <c r="O22" i="9"/>
  <c r="L22" i="9"/>
  <c r="I22" i="9"/>
  <c r="F22" i="9"/>
  <c r="AM21" i="9"/>
  <c r="AJ21" i="9"/>
  <c r="AG21" i="9"/>
  <c r="AD21" i="9"/>
  <c r="AA21" i="9"/>
  <c r="X21" i="9"/>
  <c r="U21" i="9"/>
  <c r="R21" i="9"/>
  <c r="O21" i="9"/>
  <c r="L21" i="9"/>
  <c r="I21" i="9"/>
  <c r="F21" i="9"/>
  <c r="AM20" i="9"/>
  <c r="AJ20" i="9"/>
  <c r="AG20" i="9"/>
  <c r="AD20" i="9"/>
  <c r="AA20" i="9"/>
  <c r="X20" i="9"/>
  <c r="U20" i="9"/>
  <c r="R20" i="9"/>
  <c r="O20" i="9"/>
  <c r="L20" i="9"/>
  <c r="F20" i="9"/>
  <c r="AJ19" i="9"/>
  <c r="AG19" i="9"/>
  <c r="AD19" i="9"/>
  <c r="AA19" i="9"/>
  <c r="X19" i="9"/>
  <c r="R19" i="9"/>
  <c r="O19" i="9"/>
  <c r="L19" i="9"/>
  <c r="I19" i="9"/>
  <c r="F19" i="9"/>
  <c r="AJ18" i="9"/>
  <c r="AG18" i="9"/>
  <c r="AD18" i="9"/>
  <c r="AA18" i="9"/>
  <c r="X18" i="9"/>
  <c r="R18" i="9"/>
  <c r="O18" i="9"/>
  <c r="L18" i="9"/>
  <c r="I18" i="9"/>
  <c r="F18" i="9"/>
  <c r="D82" i="9"/>
  <c r="D83" i="9"/>
  <c r="D84" i="9"/>
  <c r="D85" i="9"/>
  <c r="D86" i="9"/>
  <c r="D87" i="9"/>
  <c r="D88" i="9"/>
  <c r="D89" i="9"/>
  <c r="D90" i="9"/>
  <c r="D91" i="9"/>
  <c r="D92" i="9"/>
  <c r="D93" i="9"/>
  <c r="D94" i="9"/>
  <c r="D95" i="9"/>
  <c r="F72" i="9"/>
  <c r="F75" i="9"/>
  <c r="F78" i="9"/>
  <c r="F79" i="9"/>
  <c r="F80" i="9"/>
  <c r="D70" i="9"/>
  <c r="F70" i="9" s="1"/>
  <c r="D71" i="9"/>
  <c r="F71" i="9" s="1"/>
  <c r="D72" i="9"/>
  <c r="D73" i="9"/>
  <c r="F73" i="9" s="1"/>
  <c r="D75" i="9"/>
  <c r="D76" i="9"/>
  <c r="F76" i="9" s="1"/>
  <c r="D77" i="9"/>
  <c r="F77" i="9" s="1"/>
  <c r="D78" i="9"/>
  <c r="D79" i="9"/>
  <c r="D80" i="9"/>
  <c r="D68" i="9"/>
  <c r="D69" i="9"/>
  <c r="F69" i="9" s="1"/>
  <c r="F68" i="9"/>
  <c r="Z13" i="15" l="1"/>
  <c r="Z14" i="15"/>
  <c r="Z15" i="15"/>
  <c r="Z16" i="15"/>
  <c r="Z17" i="15"/>
  <c r="Z18" i="15"/>
  <c r="Z19" i="15"/>
  <c r="Z20" i="15"/>
  <c r="Z21" i="15"/>
  <c r="Z22" i="15"/>
  <c r="Z23" i="15"/>
  <c r="Z24" i="15"/>
  <c r="Z25" i="15"/>
  <c r="Z26" i="15"/>
  <c r="Z27" i="15"/>
  <c r="Z28" i="15"/>
  <c r="Z29" i="15"/>
  <c r="Z30" i="15"/>
  <c r="Z31" i="15"/>
  <c r="Z32" i="15"/>
  <c r="Z33" i="15"/>
  <c r="Z34" i="15"/>
  <c r="Z35" i="15"/>
  <c r="Z36" i="15"/>
  <c r="Z37" i="15"/>
  <c r="Z38" i="15"/>
  <c r="Z39" i="15"/>
  <c r="Z40" i="15"/>
  <c r="Z41" i="15"/>
  <c r="Z42" i="15"/>
  <c r="Z43" i="15"/>
  <c r="Z44" i="15"/>
  <c r="Z45" i="15"/>
  <c r="Z46" i="15"/>
  <c r="Z47" i="15"/>
  <c r="Z48" i="15"/>
  <c r="Z49" i="15"/>
  <c r="Z50" i="15"/>
  <c r="Z51" i="15"/>
  <c r="Z52" i="15"/>
  <c r="Z53" i="15"/>
  <c r="Z54" i="15"/>
  <c r="Z55" i="15"/>
  <c r="Z56" i="15"/>
  <c r="Z57" i="15"/>
  <c r="Z58" i="15"/>
  <c r="Z59" i="15"/>
  <c r="Z60" i="15"/>
  <c r="Z61" i="15"/>
  <c r="Z62" i="15"/>
  <c r="Z63" i="15"/>
  <c r="Z64" i="15"/>
  <c r="Z65" i="15"/>
  <c r="Z66" i="15"/>
  <c r="Z67" i="15"/>
  <c r="Z68" i="15"/>
  <c r="Z69" i="15"/>
  <c r="Z70" i="15"/>
  <c r="Z71" i="15"/>
  <c r="Z72" i="15"/>
  <c r="Z73" i="15"/>
  <c r="Z74" i="15"/>
  <c r="Z75" i="15"/>
  <c r="Z76" i="15"/>
  <c r="Z77" i="15"/>
  <c r="Z78" i="15"/>
  <c r="Z79" i="15"/>
  <c r="Z80" i="15"/>
  <c r="Z81" i="15"/>
  <c r="Z82" i="15"/>
  <c r="Z83" i="15"/>
  <c r="Z84" i="15"/>
  <c r="Z85" i="15"/>
  <c r="Z86" i="15"/>
  <c r="Z87" i="15"/>
  <c r="Z88" i="15"/>
  <c r="Z89" i="15"/>
  <c r="Z90" i="15"/>
  <c r="Z91" i="15"/>
  <c r="Z92" i="15"/>
  <c r="Z93" i="15"/>
  <c r="Z94" i="15"/>
  <c r="Z95" i="15"/>
  <c r="Z96" i="15"/>
  <c r="Z97" i="15"/>
  <c r="Z98" i="15"/>
  <c r="Z99" i="15"/>
  <c r="Z100" i="15"/>
  <c r="Z101" i="15"/>
  <c r="Z12" i="15"/>
  <c r="E83" i="15"/>
  <c r="E64" i="15"/>
  <c r="E45" i="15"/>
  <c r="E37" i="15"/>
  <c r="E27" i="15"/>
  <c r="J37" i="15" l="1"/>
  <c r="J27" i="15"/>
  <c r="J64" i="15"/>
  <c r="J83" i="15"/>
  <c r="J45" i="15"/>
  <c r="D131" i="23" l="1"/>
  <c r="J18" i="15" l="1"/>
  <c r="D66" i="23"/>
  <c r="D67" i="23"/>
  <c r="D68" i="23"/>
  <c r="D69" i="23"/>
  <c r="D70" i="23"/>
  <c r="D71" i="23"/>
  <c r="D72" i="23"/>
  <c r="D73" i="23"/>
  <c r="D74" i="23"/>
  <c r="D75" i="23"/>
  <c r="D99" i="23"/>
  <c r="D100" i="23"/>
  <c r="D101" i="23"/>
  <c r="D102" i="23"/>
  <c r="D103" i="23"/>
  <c r="D104" i="23"/>
  <c r="F66" i="23" l="1"/>
  <c r="AN52" i="9" l="1"/>
  <c r="H9" i="9"/>
  <c r="G12" i="28"/>
  <c r="J12" i="28"/>
  <c r="G12" i="27"/>
  <c r="H18" i="9"/>
  <c r="E171" i="27"/>
  <c r="D28" i="33"/>
  <c r="G9" i="33"/>
  <c r="G160" i="29"/>
  <c r="G159" i="29"/>
  <c r="G158" i="29"/>
  <c r="G157" i="29"/>
  <c r="G156" i="29"/>
  <c r="G155" i="29"/>
  <c r="G154" i="29"/>
  <c r="G153" i="29"/>
  <c r="G152" i="29"/>
  <c r="G151" i="29"/>
  <c r="G150" i="29"/>
  <c r="G149" i="29"/>
  <c r="G148" i="29"/>
  <c r="G147" i="29"/>
  <c r="G146" i="29"/>
  <c r="G145" i="29"/>
  <c r="G144" i="29"/>
  <c r="G143" i="29"/>
  <c r="G142" i="29"/>
  <c r="G141" i="29"/>
  <c r="G140" i="29"/>
  <c r="G139" i="29"/>
  <c r="G138" i="29"/>
  <c r="G137" i="29"/>
  <c r="G136" i="29"/>
  <c r="G135" i="29"/>
  <c r="G134" i="29"/>
  <c r="G133" i="29"/>
  <c r="G132" i="29"/>
  <c r="G131" i="29"/>
  <c r="G128" i="29"/>
  <c r="G127" i="29"/>
  <c r="G126" i="29"/>
  <c r="G125" i="29"/>
  <c r="G124" i="29"/>
  <c r="G123" i="29"/>
  <c r="G122" i="29"/>
  <c r="G121" i="29"/>
  <c r="G120" i="29"/>
  <c r="G119" i="29"/>
  <c r="G118" i="29"/>
  <c r="G117" i="29"/>
  <c r="G116" i="29"/>
  <c r="G115" i="29"/>
  <c r="G114" i="29"/>
  <c r="G113" i="29"/>
  <c r="G112" i="29"/>
  <c r="G111" i="29"/>
  <c r="G110" i="29"/>
  <c r="G109" i="29"/>
  <c r="G108" i="29"/>
  <c r="G107" i="29"/>
  <c r="G106" i="29"/>
  <c r="G105" i="29"/>
  <c r="G104" i="29"/>
  <c r="G103" i="29"/>
  <c r="G102" i="29"/>
  <c r="G101" i="29"/>
  <c r="G100" i="29"/>
  <c r="G99" i="29"/>
  <c r="G95" i="29"/>
  <c r="G94" i="29"/>
  <c r="G93" i="29"/>
  <c r="G92" i="29"/>
  <c r="G91" i="29"/>
  <c r="G90" i="29"/>
  <c r="G89" i="29"/>
  <c r="G88" i="29"/>
  <c r="G87" i="29"/>
  <c r="G86" i="29"/>
  <c r="G85" i="29"/>
  <c r="G84" i="29"/>
  <c r="G83" i="29"/>
  <c r="G82" i="29"/>
  <c r="G81" i="29"/>
  <c r="G80" i="29"/>
  <c r="G79" i="29"/>
  <c r="G78" i="29"/>
  <c r="G77" i="29"/>
  <c r="G76" i="29"/>
  <c r="G75" i="29"/>
  <c r="G74" i="29"/>
  <c r="G73" i="29"/>
  <c r="G72" i="29"/>
  <c r="G71" i="29"/>
  <c r="G70" i="29"/>
  <c r="G69" i="29"/>
  <c r="G68" i="29"/>
  <c r="G67" i="29"/>
  <c r="G66" i="29"/>
  <c r="G62" i="29"/>
  <c r="G61" i="29"/>
  <c r="G60" i="29"/>
  <c r="G59" i="29"/>
  <c r="G58" i="29"/>
  <c r="G57" i="29"/>
  <c r="G56" i="29"/>
  <c r="G55" i="29"/>
  <c r="G51" i="29"/>
  <c r="G50" i="29"/>
  <c r="G49" i="29"/>
  <c r="G48" i="29"/>
  <c r="G47" i="29"/>
  <c r="G46" i="29"/>
  <c r="G45" i="29"/>
  <c r="G44" i="29"/>
  <c r="G43" i="29"/>
  <c r="G42" i="29"/>
  <c r="G41" i="29"/>
  <c r="G40" i="29"/>
  <c r="G36" i="29"/>
  <c r="G35" i="29"/>
  <c r="G34" i="29"/>
  <c r="G33" i="29"/>
  <c r="G32" i="29"/>
  <c r="G31" i="29"/>
  <c r="G30" i="29"/>
  <c r="G29" i="29"/>
  <c r="G28" i="29"/>
  <c r="G27" i="29"/>
  <c r="G23" i="29"/>
  <c r="G22" i="29"/>
  <c r="G21" i="29"/>
  <c r="G20" i="29"/>
  <c r="G19" i="29"/>
  <c r="G18" i="29"/>
  <c r="G17" i="29"/>
  <c r="G16" i="29"/>
  <c r="G15" i="29"/>
  <c r="G14" i="29"/>
  <c r="G13" i="29"/>
  <c r="G12" i="29"/>
  <c r="J160" i="28"/>
  <c r="J159" i="28"/>
  <c r="J158" i="28"/>
  <c r="J157" i="28"/>
  <c r="J156" i="28"/>
  <c r="J155" i="28"/>
  <c r="J154" i="28"/>
  <c r="J153" i="28"/>
  <c r="J152" i="28"/>
  <c r="J151" i="28"/>
  <c r="J150" i="28"/>
  <c r="J149" i="28"/>
  <c r="J148" i="28"/>
  <c r="J147" i="28"/>
  <c r="J146" i="28"/>
  <c r="J145" i="28"/>
  <c r="J144" i="28"/>
  <c r="J143" i="28"/>
  <c r="J142" i="28"/>
  <c r="J141" i="28"/>
  <c r="J140" i="28"/>
  <c r="J139" i="28"/>
  <c r="J138" i="28"/>
  <c r="J137" i="28"/>
  <c r="J136" i="28"/>
  <c r="J135" i="28"/>
  <c r="J134" i="28"/>
  <c r="J133" i="28"/>
  <c r="J132" i="28"/>
  <c r="J131" i="28"/>
  <c r="J128" i="28"/>
  <c r="J127" i="28"/>
  <c r="J126" i="28"/>
  <c r="J125" i="28"/>
  <c r="J124" i="28"/>
  <c r="J123" i="28"/>
  <c r="J122" i="28"/>
  <c r="J121" i="28"/>
  <c r="J120" i="28"/>
  <c r="J119" i="28"/>
  <c r="J118" i="28"/>
  <c r="J117" i="28"/>
  <c r="J116" i="28"/>
  <c r="J115" i="28"/>
  <c r="J114" i="28"/>
  <c r="J113" i="28"/>
  <c r="J112" i="28"/>
  <c r="J111" i="28"/>
  <c r="J110" i="28"/>
  <c r="J109" i="28"/>
  <c r="J108" i="28"/>
  <c r="J107" i="28"/>
  <c r="J106" i="28"/>
  <c r="J105" i="28"/>
  <c r="J104" i="28"/>
  <c r="J103" i="28"/>
  <c r="J102" i="28"/>
  <c r="J101" i="28"/>
  <c r="J100" i="28"/>
  <c r="J99" i="28"/>
  <c r="J95" i="28"/>
  <c r="J94" i="28"/>
  <c r="J93" i="28"/>
  <c r="J92" i="28"/>
  <c r="J91" i="28"/>
  <c r="J90" i="28"/>
  <c r="J89" i="28"/>
  <c r="J88" i="28"/>
  <c r="J87" i="28"/>
  <c r="J86" i="28"/>
  <c r="J85" i="28"/>
  <c r="J84" i="28"/>
  <c r="J83" i="28"/>
  <c r="J82" i="28"/>
  <c r="J81" i="28"/>
  <c r="J80" i="28"/>
  <c r="J79" i="28"/>
  <c r="J78" i="28"/>
  <c r="J77" i="28"/>
  <c r="J76" i="28"/>
  <c r="J75" i="28"/>
  <c r="J74" i="28"/>
  <c r="J73" i="28"/>
  <c r="J72" i="28"/>
  <c r="J71" i="28"/>
  <c r="J70" i="28"/>
  <c r="J69" i="28"/>
  <c r="J68" i="28"/>
  <c r="J67" i="28"/>
  <c r="J66" i="28"/>
  <c r="J62" i="28"/>
  <c r="J61" i="28"/>
  <c r="J60" i="28"/>
  <c r="J59" i="28"/>
  <c r="J58" i="28"/>
  <c r="J57" i="28"/>
  <c r="J56" i="28"/>
  <c r="J55" i="28"/>
  <c r="J51" i="28"/>
  <c r="J50" i="28"/>
  <c r="J49" i="28"/>
  <c r="J48" i="28"/>
  <c r="J47" i="28"/>
  <c r="J46" i="28"/>
  <c r="J45" i="28"/>
  <c r="J44" i="28"/>
  <c r="J43" i="28"/>
  <c r="J42" i="28"/>
  <c r="J41" i="28"/>
  <c r="J40" i="28"/>
  <c r="J36" i="28"/>
  <c r="J35" i="28"/>
  <c r="J34" i="28"/>
  <c r="J33" i="28"/>
  <c r="J32" i="28"/>
  <c r="J31" i="28"/>
  <c r="J30" i="28"/>
  <c r="J29" i="28"/>
  <c r="J28" i="28"/>
  <c r="J27" i="28"/>
  <c r="J23" i="28"/>
  <c r="J22" i="28"/>
  <c r="J21" i="28"/>
  <c r="J20" i="28"/>
  <c r="J19" i="28"/>
  <c r="J18" i="28"/>
  <c r="J17" i="28"/>
  <c r="J16" i="28"/>
  <c r="J15" i="28"/>
  <c r="J14" i="28"/>
  <c r="J13" i="28"/>
  <c r="G160" i="28"/>
  <c r="G159" i="28"/>
  <c r="G158" i="28"/>
  <c r="G157" i="28"/>
  <c r="G156" i="28"/>
  <c r="G155" i="28"/>
  <c r="G154" i="28"/>
  <c r="G153" i="28"/>
  <c r="G152" i="28"/>
  <c r="G151" i="28"/>
  <c r="G150" i="28"/>
  <c r="G149" i="28"/>
  <c r="G148" i="28"/>
  <c r="G147" i="28"/>
  <c r="G146" i="28"/>
  <c r="G145" i="28"/>
  <c r="G144" i="28"/>
  <c r="G143" i="28"/>
  <c r="G142" i="28"/>
  <c r="G141" i="28"/>
  <c r="G140" i="28"/>
  <c r="G139" i="28"/>
  <c r="G138" i="28"/>
  <c r="G137" i="28"/>
  <c r="G136" i="28"/>
  <c r="G135" i="28"/>
  <c r="G134" i="28"/>
  <c r="G133" i="28"/>
  <c r="G132" i="28"/>
  <c r="G131" i="28"/>
  <c r="G128" i="28"/>
  <c r="G127" i="28"/>
  <c r="G126" i="28"/>
  <c r="G125" i="28"/>
  <c r="G124" i="28"/>
  <c r="G123" i="28"/>
  <c r="G122" i="28"/>
  <c r="G121" i="28"/>
  <c r="G120" i="28"/>
  <c r="G119" i="28"/>
  <c r="G118" i="28"/>
  <c r="G117" i="28"/>
  <c r="G116" i="28"/>
  <c r="G115" i="28"/>
  <c r="G114" i="28"/>
  <c r="G113" i="28"/>
  <c r="G112" i="28"/>
  <c r="G111" i="28"/>
  <c r="G110" i="28"/>
  <c r="G109" i="28"/>
  <c r="G108" i="28"/>
  <c r="G107" i="28"/>
  <c r="G106" i="28"/>
  <c r="G105" i="28"/>
  <c r="G104" i="28"/>
  <c r="G103" i="28"/>
  <c r="G102" i="28"/>
  <c r="G101" i="28"/>
  <c r="G100" i="28"/>
  <c r="G99" i="28"/>
  <c r="G95" i="28"/>
  <c r="G94" i="28"/>
  <c r="G93" i="28"/>
  <c r="G92" i="28"/>
  <c r="G91" i="28"/>
  <c r="G90" i="28"/>
  <c r="G89" i="28"/>
  <c r="G88" i="28"/>
  <c r="G87" i="28"/>
  <c r="G86" i="28"/>
  <c r="G85" i="28"/>
  <c r="G84" i="28"/>
  <c r="G83" i="28"/>
  <c r="G82" i="28"/>
  <c r="G81" i="28"/>
  <c r="G80" i="28"/>
  <c r="G79" i="28"/>
  <c r="G78" i="28"/>
  <c r="G77" i="28"/>
  <c r="G76" i="28"/>
  <c r="G75" i="28"/>
  <c r="G74" i="28"/>
  <c r="G73" i="28"/>
  <c r="G72" i="28"/>
  <c r="G71" i="28"/>
  <c r="G70" i="28"/>
  <c r="G69" i="28"/>
  <c r="G68" i="28"/>
  <c r="G67" i="28"/>
  <c r="G66" i="28"/>
  <c r="G62" i="28"/>
  <c r="G61" i="28"/>
  <c r="G60" i="28"/>
  <c r="G59" i="28"/>
  <c r="G58" i="28"/>
  <c r="G57" i="28"/>
  <c r="G56" i="28"/>
  <c r="G55" i="28"/>
  <c r="G51" i="28"/>
  <c r="G50" i="28"/>
  <c r="G49" i="28"/>
  <c r="G48" i="28"/>
  <c r="G47" i="28"/>
  <c r="G46" i="28"/>
  <c r="G45" i="28"/>
  <c r="G44" i="28"/>
  <c r="G43" i="28"/>
  <c r="G42" i="28"/>
  <c r="G41" i="28"/>
  <c r="G40" i="28"/>
  <c r="G36" i="28"/>
  <c r="G35" i="28"/>
  <c r="G34" i="28"/>
  <c r="G33" i="28"/>
  <c r="G32" i="28"/>
  <c r="G31" i="28"/>
  <c r="G30" i="28"/>
  <c r="G29" i="28"/>
  <c r="G28" i="28"/>
  <c r="G27" i="28"/>
  <c r="G23" i="28"/>
  <c r="G22" i="28"/>
  <c r="G21" i="28"/>
  <c r="G20" i="28"/>
  <c r="G19" i="28"/>
  <c r="G18" i="28"/>
  <c r="G17" i="28"/>
  <c r="G16" i="28"/>
  <c r="G15" i="28"/>
  <c r="G14" i="28"/>
  <c r="G13" i="28"/>
  <c r="E173" i="32"/>
  <c r="E172" i="32"/>
  <c r="E171" i="32"/>
  <c r="D160" i="32"/>
  <c r="D159" i="32"/>
  <c r="D158" i="32"/>
  <c r="D157" i="32"/>
  <c r="D156" i="32"/>
  <c r="D155" i="32"/>
  <c r="D154" i="32"/>
  <c r="D153" i="32"/>
  <c r="D152" i="32"/>
  <c r="D151" i="32"/>
  <c r="D150" i="32"/>
  <c r="D149" i="32"/>
  <c r="D148" i="32"/>
  <c r="D147" i="32"/>
  <c r="D146" i="32"/>
  <c r="D145" i="32"/>
  <c r="D144" i="32"/>
  <c r="D143" i="32"/>
  <c r="D142" i="32"/>
  <c r="D141" i="32"/>
  <c r="D140" i="32"/>
  <c r="D139" i="32"/>
  <c r="D138" i="32"/>
  <c r="D137" i="32"/>
  <c r="D136" i="32"/>
  <c r="D135" i="32"/>
  <c r="D134" i="32"/>
  <c r="D133" i="32"/>
  <c r="D132" i="32"/>
  <c r="D131" i="32"/>
  <c r="D128" i="32"/>
  <c r="D127" i="32"/>
  <c r="D126" i="32"/>
  <c r="D125" i="32"/>
  <c r="D124" i="32"/>
  <c r="D123" i="32"/>
  <c r="D122" i="32"/>
  <c r="D121" i="32"/>
  <c r="D120" i="32"/>
  <c r="D119" i="32"/>
  <c r="D118" i="32"/>
  <c r="D117" i="32"/>
  <c r="D116" i="32"/>
  <c r="D115" i="32"/>
  <c r="D114" i="32"/>
  <c r="D113" i="32"/>
  <c r="D112" i="32"/>
  <c r="D111" i="32"/>
  <c r="D110" i="32"/>
  <c r="D109" i="32"/>
  <c r="D108" i="32"/>
  <c r="D107" i="32"/>
  <c r="D106" i="32"/>
  <c r="D105" i="32"/>
  <c r="D104" i="32"/>
  <c r="D103" i="32"/>
  <c r="D102" i="32"/>
  <c r="D101" i="32"/>
  <c r="D100" i="32"/>
  <c r="D99" i="32"/>
  <c r="D95" i="32"/>
  <c r="D94" i="32"/>
  <c r="D93" i="32"/>
  <c r="D92" i="32"/>
  <c r="D91" i="32"/>
  <c r="D90" i="32"/>
  <c r="D89" i="32"/>
  <c r="D88" i="32"/>
  <c r="D87" i="32"/>
  <c r="D86" i="32"/>
  <c r="D85" i="32"/>
  <c r="D84" i="32"/>
  <c r="D83" i="32"/>
  <c r="D82" i="32"/>
  <c r="D81" i="32"/>
  <c r="D80" i="32"/>
  <c r="D79" i="32"/>
  <c r="D78" i="32"/>
  <c r="D77" i="32"/>
  <c r="D76" i="32"/>
  <c r="D75" i="32"/>
  <c r="D74" i="32"/>
  <c r="D73" i="32"/>
  <c r="D72" i="32"/>
  <c r="D71" i="32"/>
  <c r="D70" i="32"/>
  <c r="D69" i="32"/>
  <c r="D68" i="32"/>
  <c r="D67" i="32"/>
  <c r="D66" i="32"/>
  <c r="D62" i="32"/>
  <c r="D61" i="32"/>
  <c r="D60" i="32"/>
  <c r="D59" i="32"/>
  <c r="D58" i="32"/>
  <c r="D57" i="32"/>
  <c r="D56" i="32"/>
  <c r="D55" i="32"/>
  <c r="D51" i="32"/>
  <c r="D50" i="32"/>
  <c r="D49" i="32"/>
  <c r="D48" i="32"/>
  <c r="D47" i="32"/>
  <c r="D46" i="32"/>
  <c r="D45" i="32"/>
  <c r="D44" i="32"/>
  <c r="D43" i="32"/>
  <c r="D42" i="32"/>
  <c r="D41" i="32"/>
  <c r="D40" i="32"/>
  <c r="D36" i="32"/>
  <c r="D35" i="32"/>
  <c r="D34" i="32"/>
  <c r="D33" i="32"/>
  <c r="D32" i="32"/>
  <c r="D31" i="32"/>
  <c r="D30" i="32"/>
  <c r="D29" i="32"/>
  <c r="D28" i="32"/>
  <c r="D27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E172" i="31"/>
  <c r="E171" i="31"/>
  <c r="D160" i="31"/>
  <c r="D159" i="31"/>
  <c r="D158" i="31"/>
  <c r="D157" i="31"/>
  <c r="D156" i="31"/>
  <c r="D155" i="31"/>
  <c r="D154" i="31"/>
  <c r="D153" i="31"/>
  <c r="D152" i="31"/>
  <c r="D151" i="31"/>
  <c r="D150" i="31"/>
  <c r="D149" i="31"/>
  <c r="D148" i="31"/>
  <c r="D147" i="31"/>
  <c r="D146" i="31"/>
  <c r="D145" i="31"/>
  <c r="D144" i="31"/>
  <c r="D143" i="31"/>
  <c r="D142" i="31"/>
  <c r="D141" i="31"/>
  <c r="D140" i="31"/>
  <c r="D139" i="31"/>
  <c r="D138" i="31"/>
  <c r="D137" i="31"/>
  <c r="D136" i="31"/>
  <c r="D135" i="31"/>
  <c r="D134" i="31"/>
  <c r="D133" i="31"/>
  <c r="D132" i="31"/>
  <c r="D131" i="31"/>
  <c r="D128" i="31"/>
  <c r="D127" i="31"/>
  <c r="D126" i="31"/>
  <c r="D125" i="31"/>
  <c r="D124" i="31"/>
  <c r="D123" i="31"/>
  <c r="D122" i="31"/>
  <c r="D121" i="31"/>
  <c r="D120" i="31"/>
  <c r="D119" i="31"/>
  <c r="D118" i="31"/>
  <c r="D117" i="31"/>
  <c r="D116" i="31"/>
  <c r="D115" i="31"/>
  <c r="D114" i="31"/>
  <c r="D113" i="31"/>
  <c r="D112" i="31"/>
  <c r="D111" i="31"/>
  <c r="D110" i="31"/>
  <c r="D109" i="31"/>
  <c r="D108" i="31"/>
  <c r="D107" i="31"/>
  <c r="D106" i="31"/>
  <c r="D105" i="31"/>
  <c r="D104" i="31"/>
  <c r="D103" i="31"/>
  <c r="D102" i="31"/>
  <c r="D101" i="31"/>
  <c r="D100" i="31"/>
  <c r="D99" i="31"/>
  <c r="D95" i="31"/>
  <c r="D94" i="31"/>
  <c r="D93" i="31"/>
  <c r="D92" i="31"/>
  <c r="D91" i="31"/>
  <c r="D90" i="31"/>
  <c r="D89" i="31"/>
  <c r="D88" i="31"/>
  <c r="D87" i="31"/>
  <c r="D86" i="31"/>
  <c r="D85" i="31"/>
  <c r="D84" i="31"/>
  <c r="D83" i="31"/>
  <c r="D82" i="31"/>
  <c r="D81" i="31"/>
  <c r="D80" i="31"/>
  <c r="D79" i="31"/>
  <c r="D78" i="31"/>
  <c r="D77" i="31"/>
  <c r="D76" i="31"/>
  <c r="D75" i="31"/>
  <c r="D74" i="31"/>
  <c r="D73" i="31"/>
  <c r="D72" i="31"/>
  <c r="D71" i="31"/>
  <c r="D70" i="31"/>
  <c r="D69" i="31"/>
  <c r="D68" i="31"/>
  <c r="D67" i="31"/>
  <c r="D66" i="31"/>
  <c r="D62" i="31"/>
  <c r="D61" i="31"/>
  <c r="D60" i="31"/>
  <c r="D59" i="31"/>
  <c r="D58" i="31"/>
  <c r="D57" i="31"/>
  <c r="D56" i="31"/>
  <c r="D55" i="31"/>
  <c r="D51" i="31"/>
  <c r="D50" i="31"/>
  <c r="D49" i="31"/>
  <c r="D48" i="31"/>
  <c r="D47" i="31"/>
  <c r="D46" i="31"/>
  <c r="D45" i="31"/>
  <c r="D44" i="31"/>
  <c r="D43" i="31"/>
  <c r="D42" i="31"/>
  <c r="D41" i="31"/>
  <c r="D40" i="31"/>
  <c r="D36" i="31"/>
  <c r="D35" i="31"/>
  <c r="D34" i="31"/>
  <c r="D33" i="31"/>
  <c r="D32" i="31"/>
  <c r="D31" i="31"/>
  <c r="D30" i="31"/>
  <c r="D29" i="31"/>
  <c r="D28" i="31"/>
  <c r="D27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E172" i="30"/>
  <c r="E171" i="30"/>
  <c r="D160" i="30"/>
  <c r="D159" i="30"/>
  <c r="D158" i="30"/>
  <c r="D157" i="30"/>
  <c r="D156" i="30"/>
  <c r="D155" i="30"/>
  <c r="D154" i="30"/>
  <c r="D153" i="30"/>
  <c r="D152" i="30"/>
  <c r="D151" i="30"/>
  <c r="D150" i="30"/>
  <c r="D149" i="30"/>
  <c r="D148" i="30"/>
  <c r="D147" i="30"/>
  <c r="D146" i="30"/>
  <c r="D145" i="30"/>
  <c r="D144" i="30"/>
  <c r="D143" i="30"/>
  <c r="D142" i="30"/>
  <c r="D141" i="30"/>
  <c r="D140" i="30"/>
  <c r="D139" i="30"/>
  <c r="D138" i="30"/>
  <c r="D137" i="30"/>
  <c r="D136" i="30"/>
  <c r="D135" i="30"/>
  <c r="D134" i="30"/>
  <c r="D133" i="30"/>
  <c r="D132" i="30"/>
  <c r="D131" i="30"/>
  <c r="D128" i="30"/>
  <c r="D127" i="30"/>
  <c r="D126" i="30"/>
  <c r="D125" i="30"/>
  <c r="D124" i="30"/>
  <c r="D123" i="30"/>
  <c r="D122" i="30"/>
  <c r="D121" i="30"/>
  <c r="D120" i="30"/>
  <c r="D119" i="30"/>
  <c r="D118" i="30"/>
  <c r="D117" i="30"/>
  <c r="D116" i="30"/>
  <c r="D115" i="30"/>
  <c r="D114" i="30"/>
  <c r="D113" i="30"/>
  <c r="D112" i="30"/>
  <c r="D111" i="30"/>
  <c r="D110" i="30"/>
  <c r="D109" i="30"/>
  <c r="D108" i="30"/>
  <c r="D107" i="30"/>
  <c r="D106" i="30"/>
  <c r="D105" i="30"/>
  <c r="D104" i="30"/>
  <c r="D103" i="30"/>
  <c r="D102" i="30"/>
  <c r="D101" i="30"/>
  <c r="D100" i="30"/>
  <c r="D99" i="30"/>
  <c r="D95" i="30"/>
  <c r="D94" i="30"/>
  <c r="D93" i="30"/>
  <c r="D92" i="30"/>
  <c r="D91" i="30"/>
  <c r="D90" i="30"/>
  <c r="D89" i="30"/>
  <c r="D88" i="30"/>
  <c r="D87" i="30"/>
  <c r="D86" i="30"/>
  <c r="D85" i="30"/>
  <c r="D84" i="30"/>
  <c r="D83" i="30"/>
  <c r="D82" i="30"/>
  <c r="D81" i="30"/>
  <c r="D80" i="30"/>
  <c r="D79" i="30"/>
  <c r="D78" i="30"/>
  <c r="D77" i="30"/>
  <c r="D76" i="30"/>
  <c r="D75" i="30"/>
  <c r="D74" i="30"/>
  <c r="D73" i="30"/>
  <c r="D72" i="30"/>
  <c r="D71" i="30"/>
  <c r="D70" i="30"/>
  <c r="D69" i="30"/>
  <c r="D68" i="30"/>
  <c r="D67" i="30"/>
  <c r="D66" i="30"/>
  <c r="D62" i="30"/>
  <c r="D61" i="30"/>
  <c r="D60" i="30"/>
  <c r="D59" i="30"/>
  <c r="D58" i="30"/>
  <c r="D57" i="30"/>
  <c r="D56" i="30"/>
  <c r="D55" i="30"/>
  <c r="D51" i="30"/>
  <c r="D50" i="30"/>
  <c r="D49" i="30"/>
  <c r="D48" i="30"/>
  <c r="D47" i="30"/>
  <c r="D46" i="30"/>
  <c r="D45" i="30"/>
  <c r="D44" i="30"/>
  <c r="D43" i="30"/>
  <c r="D42" i="30"/>
  <c r="D41" i="30"/>
  <c r="D40" i="30"/>
  <c r="D36" i="30"/>
  <c r="D35" i="30"/>
  <c r="D34" i="30"/>
  <c r="D33" i="30"/>
  <c r="D32" i="30"/>
  <c r="D31" i="30"/>
  <c r="D30" i="30"/>
  <c r="D29" i="30"/>
  <c r="D28" i="30"/>
  <c r="D27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H173" i="29"/>
  <c r="E173" i="29"/>
  <c r="E172" i="29"/>
  <c r="E171" i="29"/>
  <c r="D160" i="29"/>
  <c r="D159" i="29"/>
  <c r="D158" i="29"/>
  <c r="D157" i="29"/>
  <c r="D156" i="29"/>
  <c r="D155" i="29"/>
  <c r="D154" i="29"/>
  <c r="D153" i="29"/>
  <c r="D152" i="29"/>
  <c r="D151" i="29"/>
  <c r="D150" i="29"/>
  <c r="D149" i="29"/>
  <c r="D148" i="29"/>
  <c r="D147" i="29"/>
  <c r="D146" i="29"/>
  <c r="D145" i="29"/>
  <c r="D144" i="29"/>
  <c r="D143" i="29"/>
  <c r="D142" i="29"/>
  <c r="D141" i="29"/>
  <c r="D140" i="29"/>
  <c r="D139" i="29"/>
  <c r="D138" i="29"/>
  <c r="D137" i="29"/>
  <c r="D136" i="29"/>
  <c r="D135" i="29"/>
  <c r="D134" i="29"/>
  <c r="D133" i="29"/>
  <c r="D132" i="29"/>
  <c r="D131" i="29"/>
  <c r="D128" i="29"/>
  <c r="D127" i="29"/>
  <c r="D126" i="29"/>
  <c r="D125" i="29"/>
  <c r="D124" i="29"/>
  <c r="D123" i="29"/>
  <c r="D122" i="29"/>
  <c r="D121" i="29"/>
  <c r="D120" i="29"/>
  <c r="D119" i="29"/>
  <c r="D118" i="29"/>
  <c r="D117" i="29"/>
  <c r="D116" i="29"/>
  <c r="D115" i="29"/>
  <c r="D114" i="29"/>
  <c r="D113" i="29"/>
  <c r="D112" i="29"/>
  <c r="D111" i="29"/>
  <c r="D110" i="29"/>
  <c r="D109" i="29"/>
  <c r="D108" i="29"/>
  <c r="D107" i="29"/>
  <c r="D106" i="29"/>
  <c r="D105" i="29"/>
  <c r="D104" i="29"/>
  <c r="D103" i="29"/>
  <c r="D102" i="29"/>
  <c r="D101" i="29"/>
  <c r="D100" i="29"/>
  <c r="D99" i="29"/>
  <c r="D95" i="29"/>
  <c r="D94" i="29"/>
  <c r="D93" i="29"/>
  <c r="D92" i="29"/>
  <c r="D91" i="29"/>
  <c r="D90" i="29"/>
  <c r="D89" i="29"/>
  <c r="D88" i="29"/>
  <c r="D87" i="29"/>
  <c r="D86" i="29"/>
  <c r="D85" i="29"/>
  <c r="D84" i="29"/>
  <c r="D83" i="29"/>
  <c r="D82" i="29"/>
  <c r="D81" i="29"/>
  <c r="D80" i="29"/>
  <c r="D79" i="29"/>
  <c r="D78" i="29"/>
  <c r="D77" i="29"/>
  <c r="D76" i="29"/>
  <c r="D75" i="29"/>
  <c r="D74" i="29"/>
  <c r="D73" i="29"/>
  <c r="D72" i="29"/>
  <c r="D71" i="29"/>
  <c r="D70" i="29"/>
  <c r="D69" i="29"/>
  <c r="D68" i="29"/>
  <c r="D67" i="29"/>
  <c r="D66" i="29"/>
  <c r="D62" i="29"/>
  <c r="D61" i="29"/>
  <c r="D60" i="29"/>
  <c r="D59" i="29"/>
  <c r="D58" i="29"/>
  <c r="D57" i="29"/>
  <c r="D56" i="29"/>
  <c r="D55" i="29"/>
  <c r="D51" i="29"/>
  <c r="D50" i="29"/>
  <c r="D49" i="29"/>
  <c r="D48" i="29"/>
  <c r="D47" i="29"/>
  <c r="D46" i="29"/>
  <c r="D45" i="29"/>
  <c r="D44" i="29"/>
  <c r="D43" i="29"/>
  <c r="D42" i="29"/>
  <c r="D41" i="29"/>
  <c r="D40" i="29"/>
  <c r="D36" i="29"/>
  <c r="D35" i="29"/>
  <c r="D34" i="29"/>
  <c r="D33" i="29"/>
  <c r="D32" i="29"/>
  <c r="D31" i="29"/>
  <c r="D30" i="29"/>
  <c r="D29" i="29"/>
  <c r="D28" i="29"/>
  <c r="D27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H9" i="29"/>
  <c r="E172" i="28"/>
  <c r="E171" i="28"/>
  <c r="D160" i="28"/>
  <c r="D159" i="28"/>
  <c r="D158" i="28"/>
  <c r="D157" i="28"/>
  <c r="D156" i="28"/>
  <c r="D155" i="28"/>
  <c r="D154" i="28"/>
  <c r="D153" i="28"/>
  <c r="D152" i="28"/>
  <c r="D151" i="28"/>
  <c r="D150" i="28"/>
  <c r="D149" i="28"/>
  <c r="D148" i="28"/>
  <c r="D147" i="28"/>
  <c r="D146" i="28"/>
  <c r="D145" i="28"/>
  <c r="D144" i="28"/>
  <c r="D143" i="28"/>
  <c r="D142" i="28"/>
  <c r="D141" i="28"/>
  <c r="D140" i="28"/>
  <c r="D139" i="28"/>
  <c r="D138" i="28"/>
  <c r="D137" i="28"/>
  <c r="D136" i="28"/>
  <c r="D135" i="28"/>
  <c r="D134" i="28"/>
  <c r="D133" i="28"/>
  <c r="D132" i="28"/>
  <c r="D131" i="28"/>
  <c r="D128" i="28"/>
  <c r="D127" i="28"/>
  <c r="D126" i="28"/>
  <c r="D125" i="28"/>
  <c r="D124" i="28"/>
  <c r="D123" i="28"/>
  <c r="D122" i="28"/>
  <c r="D121" i="28"/>
  <c r="D120" i="28"/>
  <c r="D119" i="28"/>
  <c r="D118" i="28"/>
  <c r="D117" i="28"/>
  <c r="D116" i="28"/>
  <c r="D115" i="28"/>
  <c r="D114" i="28"/>
  <c r="D113" i="28"/>
  <c r="D112" i="28"/>
  <c r="D111" i="28"/>
  <c r="D110" i="28"/>
  <c r="D109" i="28"/>
  <c r="D108" i="28"/>
  <c r="D107" i="28"/>
  <c r="D106" i="28"/>
  <c r="D105" i="28"/>
  <c r="D104" i="28"/>
  <c r="D103" i="28"/>
  <c r="D102" i="28"/>
  <c r="D101" i="28"/>
  <c r="D100" i="28"/>
  <c r="D99" i="28"/>
  <c r="D95" i="28"/>
  <c r="D94" i="28"/>
  <c r="D93" i="28"/>
  <c r="D92" i="28"/>
  <c r="D91" i="28"/>
  <c r="D90" i="28"/>
  <c r="D89" i="28"/>
  <c r="D88" i="28"/>
  <c r="D87" i="28"/>
  <c r="D86" i="28"/>
  <c r="D85" i="28"/>
  <c r="D84" i="28"/>
  <c r="D83" i="28"/>
  <c r="D82" i="28"/>
  <c r="D81" i="28"/>
  <c r="D80" i="28"/>
  <c r="D79" i="28"/>
  <c r="D78" i="28"/>
  <c r="D77" i="28"/>
  <c r="D76" i="28"/>
  <c r="D75" i="28"/>
  <c r="D74" i="28"/>
  <c r="D73" i="28"/>
  <c r="D72" i="28"/>
  <c r="D71" i="28"/>
  <c r="D70" i="28"/>
  <c r="D69" i="28"/>
  <c r="D68" i="28"/>
  <c r="D67" i="28"/>
  <c r="D66" i="28"/>
  <c r="D62" i="28"/>
  <c r="D61" i="28"/>
  <c r="D60" i="28"/>
  <c r="D59" i="28"/>
  <c r="D58" i="28"/>
  <c r="D57" i="28"/>
  <c r="D56" i="28"/>
  <c r="D55" i="28"/>
  <c r="D51" i="28"/>
  <c r="D50" i="28"/>
  <c r="D49" i="28"/>
  <c r="D48" i="28"/>
  <c r="D47" i="28"/>
  <c r="D46" i="28"/>
  <c r="D45" i="28"/>
  <c r="D44" i="28"/>
  <c r="D43" i="28"/>
  <c r="D42" i="28"/>
  <c r="D41" i="28"/>
  <c r="D40" i="28"/>
  <c r="D36" i="28"/>
  <c r="D35" i="28"/>
  <c r="D34" i="28"/>
  <c r="D33" i="28"/>
  <c r="D32" i="28"/>
  <c r="D31" i="28"/>
  <c r="D30" i="28"/>
  <c r="D29" i="28"/>
  <c r="D28" i="28"/>
  <c r="D27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H9" i="28"/>
  <c r="E172" i="27"/>
  <c r="E173" i="27"/>
  <c r="P140" i="27"/>
  <c r="P160" i="27"/>
  <c r="P159" i="27"/>
  <c r="P158" i="27"/>
  <c r="P157" i="27"/>
  <c r="P156" i="27"/>
  <c r="P155" i="27"/>
  <c r="P154" i="27"/>
  <c r="P153" i="27"/>
  <c r="P152" i="27"/>
  <c r="P151" i="27"/>
  <c r="P150" i="27"/>
  <c r="P149" i="27"/>
  <c r="P148" i="27"/>
  <c r="P147" i="27"/>
  <c r="P146" i="27"/>
  <c r="P145" i="27"/>
  <c r="P144" i="27"/>
  <c r="P143" i="27"/>
  <c r="P142" i="27"/>
  <c r="P141" i="27"/>
  <c r="P139" i="27"/>
  <c r="P138" i="27"/>
  <c r="P137" i="27"/>
  <c r="P136" i="27"/>
  <c r="P135" i="27"/>
  <c r="P134" i="27"/>
  <c r="P133" i="27"/>
  <c r="P132" i="27"/>
  <c r="P131" i="27"/>
  <c r="P128" i="27"/>
  <c r="P127" i="27"/>
  <c r="P126" i="27"/>
  <c r="P125" i="27"/>
  <c r="P124" i="27"/>
  <c r="P123" i="27"/>
  <c r="P122" i="27"/>
  <c r="P121" i="27"/>
  <c r="P120" i="27"/>
  <c r="P119" i="27"/>
  <c r="P118" i="27"/>
  <c r="P117" i="27"/>
  <c r="P116" i="27"/>
  <c r="P115" i="27"/>
  <c r="P114" i="27"/>
  <c r="P113" i="27"/>
  <c r="P112" i="27"/>
  <c r="P111" i="27"/>
  <c r="P110" i="27"/>
  <c r="P109" i="27"/>
  <c r="P108" i="27"/>
  <c r="P107" i="27"/>
  <c r="P106" i="27"/>
  <c r="P105" i="27"/>
  <c r="P104" i="27"/>
  <c r="P103" i="27"/>
  <c r="P102" i="27"/>
  <c r="P101" i="27"/>
  <c r="P100" i="27"/>
  <c r="P99" i="27"/>
  <c r="P95" i="27"/>
  <c r="P94" i="27"/>
  <c r="P93" i="27"/>
  <c r="P92" i="27"/>
  <c r="P91" i="27"/>
  <c r="P90" i="27"/>
  <c r="P89" i="27"/>
  <c r="P88" i="27"/>
  <c r="P87" i="27"/>
  <c r="P86" i="27"/>
  <c r="P85" i="27"/>
  <c r="P84" i="27"/>
  <c r="P83" i="27"/>
  <c r="P82" i="27"/>
  <c r="P81" i="27"/>
  <c r="P80" i="27"/>
  <c r="P79" i="27"/>
  <c r="P78" i="27"/>
  <c r="P77" i="27"/>
  <c r="P76" i="27"/>
  <c r="P75" i="27"/>
  <c r="P74" i="27"/>
  <c r="P73" i="27"/>
  <c r="P72" i="27"/>
  <c r="P71" i="27"/>
  <c r="P70" i="27"/>
  <c r="P69" i="27"/>
  <c r="P68" i="27"/>
  <c r="P67" i="27"/>
  <c r="P66" i="27"/>
  <c r="P62" i="27"/>
  <c r="P61" i="27"/>
  <c r="P60" i="27"/>
  <c r="P59" i="27"/>
  <c r="P58" i="27"/>
  <c r="P57" i="27"/>
  <c r="P56" i="27"/>
  <c r="P55" i="27"/>
  <c r="P51" i="27"/>
  <c r="P50" i="27"/>
  <c r="P49" i="27"/>
  <c r="P48" i="27"/>
  <c r="P47" i="27"/>
  <c r="P46" i="27"/>
  <c r="P45" i="27"/>
  <c r="P44" i="27"/>
  <c r="P43" i="27"/>
  <c r="P42" i="27"/>
  <c r="P41" i="27"/>
  <c r="P40" i="27"/>
  <c r="P36" i="27"/>
  <c r="P35" i="27"/>
  <c r="P34" i="27"/>
  <c r="P33" i="27"/>
  <c r="P32" i="27"/>
  <c r="P31" i="27"/>
  <c r="P30" i="27"/>
  <c r="P29" i="27"/>
  <c r="P28" i="27"/>
  <c r="P27" i="27"/>
  <c r="P23" i="27"/>
  <c r="P22" i="27"/>
  <c r="P21" i="27"/>
  <c r="P20" i="27"/>
  <c r="P19" i="27"/>
  <c r="P18" i="27"/>
  <c r="P17" i="27"/>
  <c r="P16" i="27"/>
  <c r="P15" i="27"/>
  <c r="P14" i="27"/>
  <c r="P13" i="27"/>
  <c r="P12" i="27"/>
  <c r="M160" i="27"/>
  <c r="M159" i="27"/>
  <c r="M158" i="27"/>
  <c r="M157" i="27"/>
  <c r="M156" i="27"/>
  <c r="M155" i="27"/>
  <c r="M154" i="27"/>
  <c r="M153" i="27"/>
  <c r="M152" i="27"/>
  <c r="M151" i="27"/>
  <c r="M150" i="27"/>
  <c r="M149" i="27"/>
  <c r="M148" i="27"/>
  <c r="M147" i="27"/>
  <c r="M146" i="27"/>
  <c r="M145" i="27"/>
  <c r="M144" i="27"/>
  <c r="M143" i="27"/>
  <c r="M142" i="27"/>
  <c r="M141" i="27"/>
  <c r="M140" i="27"/>
  <c r="M139" i="27"/>
  <c r="M138" i="27"/>
  <c r="M137" i="27"/>
  <c r="M136" i="27"/>
  <c r="M135" i="27"/>
  <c r="M134" i="27"/>
  <c r="M133" i="27"/>
  <c r="M132" i="27"/>
  <c r="M131" i="27"/>
  <c r="M128" i="27"/>
  <c r="M127" i="27"/>
  <c r="M126" i="27"/>
  <c r="M125" i="27"/>
  <c r="M124" i="27"/>
  <c r="M123" i="27"/>
  <c r="M122" i="27"/>
  <c r="M121" i="27"/>
  <c r="M120" i="27"/>
  <c r="M119" i="27"/>
  <c r="M118" i="27"/>
  <c r="M117" i="27"/>
  <c r="M116" i="27"/>
  <c r="M115" i="27"/>
  <c r="M114" i="27"/>
  <c r="M113" i="27"/>
  <c r="M112" i="27"/>
  <c r="M111" i="27"/>
  <c r="M110" i="27"/>
  <c r="M109" i="27"/>
  <c r="M108" i="27"/>
  <c r="M107" i="27"/>
  <c r="M106" i="27"/>
  <c r="M105" i="27"/>
  <c r="M104" i="27"/>
  <c r="M103" i="27"/>
  <c r="M102" i="27"/>
  <c r="M101" i="27"/>
  <c r="M100" i="27"/>
  <c r="M99" i="27"/>
  <c r="M95" i="27"/>
  <c r="M94" i="27"/>
  <c r="M93" i="27"/>
  <c r="M92" i="27"/>
  <c r="M91" i="27"/>
  <c r="M90" i="27"/>
  <c r="M89" i="27"/>
  <c r="M88" i="27"/>
  <c r="M87" i="27"/>
  <c r="M86" i="27"/>
  <c r="M85" i="27"/>
  <c r="M84" i="27"/>
  <c r="M83" i="27"/>
  <c r="M82" i="27"/>
  <c r="M81" i="27"/>
  <c r="M80" i="27"/>
  <c r="M79" i="27"/>
  <c r="M78" i="27"/>
  <c r="M77" i="27"/>
  <c r="M76" i="27"/>
  <c r="M75" i="27"/>
  <c r="M74" i="27"/>
  <c r="M73" i="27"/>
  <c r="M72" i="27"/>
  <c r="M71" i="27"/>
  <c r="M70" i="27"/>
  <c r="M69" i="27"/>
  <c r="M68" i="27"/>
  <c r="M67" i="27"/>
  <c r="M66" i="27"/>
  <c r="M62" i="27"/>
  <c r="M61" i="27"/>
  <c r="M60" i="27"/>
  <c r="M59" i="27"/>
  <c r="M58" i="27"/>
  <c r="M57" i="27"/>
  <c r="M56" i="27"/>
  <c r="M55" i="27"/>
  <c r="M51" i="27"/>
  <c r="M50" i="27"/>
  <c r="M49" i="27"/>
  <c r="M48" i="27"/>
  <c r="M47" i="27"/>
  <c r="M46" i="27"/>
  <c r="M45" i="27"/>
  <c r="M44" i="27"/>
  <c r="M43" i="27"/>
  <c r="M42" i="27"/>
  <c r="M41" i="27"/>
  <c r="M40" i="27"/>
  <c r="M36" i="27"/>
  <c r="M35" i="27"/>
  <c r="M34" i="27"/>
  <c r="M33" i="27"/>
  <c r="M32" i="27"/>
  <c r="M31" i="27"/>
  <c r="M30" i="27"/>
  <c r="M29" i="27"/>
  <c r="M28" i="27"/>
  <c r="M27" i="27"/>
  <c r="M23" i="27"/>
  <c r="M22" i="27"/>
  <c r="M21" i="27"/>
  <c r="M20" i="27"/>
  <c r="M19" i="27"/>
  <c r="M18" i="27"/>
  <c r="M17" i="27"/>
  <c r="M16" i="27"/>
  <c r="M15" i="27"/>
  <c r="M14" i="27"/>
  <c r="M13" i="27"/>
  <c r="M12" i="27"/>
  <c r="J160" i="27"/>
  <c r="J159" i="27"/>
  <c r="J158" i="27"/>
  <c r="J157" i="27"/>
  <c r="J156" i="27"/>
  <c r="J155" i="27"/>
  <c r="J154" i="27"/>
  <c r="J153" i="27"/>
  <c r="J152" i="27"/>
  <c r="J151" i="27"/>
  <c r="J150" i="27"/>
  <c r="J149" i="27"/>
  <c r="J148" i="27"/>
  <c r="J147" i="27"/>
  <c r="J146" i="27"/>
  <c r="J145" i="27"/>
  <c r="J144" i="27"/>
  <c r="J143" i="27"/>
  <c r="J142" i="27"/>
  <c r="J141" i="27"/>
  <c r="J140" i="27"/>
  <c r="J139" i="27"/>
  <c r="J138" i="27"/>
  <c r="J137" i="27"/>
  <c r="J136" i="27"/>
  <c r="J135" i="27"/>
  <c r="J134" i="27"/>
  <c r="J133" i="27"/>
  <c r="J132" i="27"/>
  <c r="J131" i="27"/>
  <c r="J128" i="27"/>
  <c r="J127" i="27"/>
  <c r="J126" i="27"/>
  <c r="J125" i="27"/>
  <c r="J124" i="27"/>
  <c r="J123" i="27"/>
  <c r="J122" i="27"/>
  <c r="J121" i="27"/>
  <c r="J120" i="27"/>
  <c r="J119" i="27"/>
  <c r="J118" i="27"/>
  <c r="J117" i="27"/>
  <c r="J116" i="27"/>
  <c r="J115" i="27"/>
  <c r="J114" i="27"/>
  <c r="J113" i="27"/>
  <c r="J112" i="27"/>
  <c r="J111" i="27"/>
  <c r="J110" i="27"/>
  <c r="J109" i="27"/>
  <c r="J108" i="27"/>
  <c r="J107" i="27"/>
  <c r="J106" i="27"/>
  <c r="J105" i="27"/>
  <c r="J104" i="27"/>
  <c r="J103" i="27"/>
  <c r="J102" i="27"/>
  <c r="J101" i="27"/>
  <c r="J100" i="27"/>
  <c r="J99" i="27"/>
  <c r="J95" i="27"/>
  <c r="J94" i="27"/>
  <c r="J93" i="27"/>
  <c r="J92" i="27"/>
  <c r="J91" i="27"/>
  <c r="J90" i="27"/>
  <c r="J89" i="27"/>
  <c r="J88" i="27"/>
  <c r="J87" i="27"/>
  <c r="J86" i="27"/>
  <c r="J85" i="27"/>
  <c r="J84" i="27"/>
  <c r="J83" i="27"/>
  <c r="J82" i="27"/>
  <c r="J81" i="27"/>
  <c r="J80" i="27"/>
  <c r="J79" i="27"/>
  <c r="J78" i="27"/>
  <c r="J77" i="27"/>
  <c r="J76" i="27"/>
  <c r="J75" i="27"/>
  <c r="J74" i="27"/>
  <c r="J73" i="27"/>
  <c r="J72" i="27"/>
  <c r="J71" i="27"/>
  <c r="J70" i="27"/>
  <c r="J69" i="27"/>
  <c r="J68" i="27"/>
  <c r="J67" i="27"/>
  <c r="J66" i="27"/>
  <c r="J62" i="27"/>
  <c r="J61" i="27"/>
  <c r="J60" i="27"/>
  <c r="J59" i="27"/>
  <c r="J58" i="27"/>
  <c r="J57" i="27"/>
  <c r="J56" i="27"/>
  <c r="J55" i="27"/>
  <c r="J51" i="27"/>
  <c r="J50" i="27"/>
  <c r="J49" i="27"/>
  <c r="J48" i="27"/>
  <c r="J47" i="27"/>
  <c r="J46" i="27"/>
  <c r="J45" i="27"/>
  <c r="J44" i="27"/>
  <c r="J43" i="27"/>
  <c r="J42" i="27"/>
  <c r="J41" i="27"/>
  <c r="J40" i="27"/>
  <c r="J36" i="27"/>
  <c r="J35" i="27"/>
  <c r="J34" i="27"/>
  <c r="J33" i="27"/>
  <c r="J32" i="27"/>
  <c r="J31" i="27"/>
  <c r="J30" i="27"/>
  <c r="J29" i="27"/>
  <c r="J28" i="27"/>
  <c r="J27" i="27"/>
  <c r="J23" i="27"/>
  <c r="J22" i="27"/>
  <c r="J21" i="27"/>
  <c r="J20" i="27"/>
  <c r="J19" i="27"/>
  <c r="J18" i="27"/>
  <c r="J17" i="27"/>
  <c r="J16" i="27"/>
  <c r="J15" i="27"/>
  <c r="J14" i="27"/>
  <c r="J13" i="27"/>
  <c r="J12" i="27"/>
  <c r="G160" i="27"/>
  <c r="G159" i="27"/>
  <c r="G158" i="27"/>
  <c r="G157" i="27"/>
  <c r="G156" i="27"/>
  <c r="G155" i="27"/>
  <c r="G154" i="27"/>
  <c r="G153" i="27"/>
  <c r="G152" i="27"/>
  <c r="G151" i="27"/>
  <c r="G150" i="27"/>
  <c r="G149" i="27"/>
  <c r="G148" i="27"/>
  <c r="G147" i="27"/>
  <c r="G146" i="27"/>
  <c r="G145" i="27"/>
  <c r="G144" i="27"/>
  <c r="G143" i="27"/>
  <c r="G142" i="27"/>
  <c r="G141" i="27"/>
  <c r="G140" i="27"/>
  <c r="G139" i="27"/>
  <c r="G138" i="27"/>
  <c r="G137" i="27"/>
  <c r="G136" i="27"/>
  <c r="G135" i="27"/>
  <c r="G134" i="27"/>
  <c r="G133" i="27"/>
  <c r="G132" i="27"/>
  <c r="G131" i="27"/>
  <c r="G128" i="27"/>
  <c r="G127" i="27"/>
  <c r="G126" i="27"/>
  <c r="G125" i="27"/>
  <c r="G124" i="27"/>
  <c r="G123" i="27"/>
  <c r="G122" i="27"/>
  <c r="G121" i="27"/>
  <c r="G120" i="27"/>
  <c r="G119" i="27"/>
  <c r="G118" i="27"/>
  <c r="G117" i="27"/>
  <c r="G116" i="27"/>
  <c r="G115" i="27"/>
  <c r="G114" i="27"/>
  <c r="G113" i="27"/>
  <c r="G112" i="27"/>
  <c r="G111" i="27"/>
  <c r="G110" i="27"/>
  <c r="G109" i="27"/>
  <c r="G108" i="27"/>
  <c r="G107" i="27"/>
  <c r="G106" i="27"/>
  <c r="G105" i="27"/>
  <c r="G104" i="27"/>
  <c r="G103" i="27"/>
  <c r="G102" i="27"/>
  <c r="G101" i="27"/>
  <c r="G100" i="27"/>
  <c r="G99" i="27"/>
  <c r="G95" i="27"/>
  <c r="G94" i="27"/>
  <c r="G93" i="27"/>
  <c r="G92" i="27"/>
  <c r="G91" i="27"/>
  <c r="G90" i="27"/>
  <c r="G89" i="27"/>
  <c r="G88" i="27"/>
  <c r="G87" i="27"/>
  <c r="G86" i="27"/>
  <c r="G85" i="27"/>
  <c r="G84" i="27"/>
  <c r="G83" i="27"/>
  <c r="G82" i="27"/>
  <c r="G81" i="27"/>
  <c r="G80" i="27"/>
  <c r="G79" i="27"/>
  <c r="G78" i="27"/>
  <c r="G77" i="27"/>
  <c r="G76" i="27"/>
  <c r="G75" i="27"/>
  <c r="G74" i="27"/>
  <c r="G73" i="27"/>
  <c r="G72" i="27"/>
  <c r="G71" i="27"/>
  <c r="G70" i="27"/>
  <c r="G69" i="27"/>
  <c r="G68" i="27"/>
  <c r="G67" i="27"/>
  <c r="G66" i="27"/>
  <c r="G62" i="27"/>
  <c r="G61" i="27"/>
  <c r="G60" i="27"/>
  <c r="G59" i="27"/>
  <c r="G58" i="27"/>
  <c r="G57" i="27"/>
  <c r="G56" i="27"/>
  <c r="G55" i="27"/>
  <c r="G51" i="27"/>
  <c r="G50" i="27"/>
  <c r="G49" i="27"/>
  <c r="G48" i="27"/>
  <c r="G47" i="27"/>
  <c r="G46" i="27"/>
  <c r="G45" i="27"/>
  <c r="G44" i="27"/>
  <c r="G43" i="27"/>
  <c r="G42" i="27"/>
  <c r="G41" i="27"/>
  <c r="G40" i="27"/>
  <c r="G36" i="27"/>
  <c r="G35" i="27"/>
  <c r="G34" i="27"/>
  <c r="G33" i="27"/>
  <c r="G32" i="27"/>
  <c r="G31" i="27"/>
  <c r="G30" i="27"/>
  <c r="G29" i="27"/>
  <c r="G28" i="27"/>
  <c r="G27" i="27"/>
  <c r="G23" i="27"/>
  <c r="G22" i="27"/>
  <c r="G21" i="27"/>
  <c r="G20" i="27"/>
  <c r="G19" i="27"/>
  <c r="G18" i="27"/>
  <c r="G17" i="27"/>
  <c r="G16" i="27"/>
  <c r="G15" i="27"/>
  <c r="G14" i="27"/>
  <c r="G13" i="27"/>
  <c r="D160" i="27"/>
  <c r="D159" i="27"/>
  <c r="D158" i="27"/>
  <c r="D157" i="27"/>
  <c r="D156" i="27"/>
  <c r="D155" i="27"/>
  <c r="D154" i="27"/>
  <c r="D153" i="27"/>
  <c r="D152" i="27"/>
  <c r="D151" i="27"/>
  <c r="D150" i="27"/>
  <c r="D149" i="27"/>
  <c r="D148" i="27"/>
  <c r="D147" i="27"/>
  <c r="D146" i="27"/>
  <c r="D145" i="27"/>
  <c r="D144" i="27"/>
  <c r="D143" i="27"/>
  <c r="D142" i="27"/>
  <c r="D141" i="27"/>
  <c r="D140" i="27"/>
  <c r="D139" i="27"/>
  <c r="D138" i="27"/>
  <c r="D137" i="27"/>
  <c r="D136" i="27"/>
  <c r="D135" i="27"/>
  <c r="D134" i="27"/>
  <c r="D133" i="27"/>
  <c r="D132" i="27"/>
  <c r="D131" i="27"/>
  <c r="D128" i="27"/>
  <c r="D127" i="27"/>
  <c r="D126" i="27"/>
  <c r="D125" i="27"/>
  <c r="D124" i="27"/>
  <c r="D123" i="27"/>
  <c r="D122" i="27"/>
  <c r="D121" i="27"/>
  <c r="D120" i="27"/>
  <c r="D119" i="27"/>
  <c r="D118" i="27"/>
  <c r="D117" i="27"/>
  <c r="D116" i="27"/>
  <c r="D115" i="27"/>
  <c r="D114" i="27"/>
  <c r="D113" i="27"/>
  <c r="D112" i="27"/>
  <c r="D111" i="27"/>
  <c r="D110" i="27"/>
  <c r="D109" i="27"/>
  <c r="D108" i="27"/>
  <c r="D107" i="27"/>
  <c r="D106" i="27"/>
  <c r="D105" i="27"/>
  <c r="D104" i="27"/>
  <c r="D103" i="27"/>
  <c r="D102" i="27"/>
  <c r="D101" i="27"/>
  <c r="D100" i="27"/>
  <c r="D99" i="27"/>
  <c r="D95" i="27"/>
  <c r="D94" i="27"/>
  <c r="D93" i="27"/>
  <c r="D92" i="27"/>
  <c r="D91" i="27"/>
  <c r="D90" i="27"/>
  <c r="D89" i="27"/>
  <c r="D88" i="27"/>
  <c r="D87" i="27"/>
  <c r="D86" i="27"/>
  <c r="D85" i="27"/>
  <c r="D84" i="27"/>
  <c r="D83" i="27"/>
  <c r="D82" i="27"/>
  <c r="D81" i="27"/>
  <c r="D80" i="27"/>
  <c r="D79" i="27"/>
  <c r="D78" i="27"/>
  <c r="D77" i="27"/>
  <c r="D76" i="27"/>
  <c r="D75" i="27"/>
  <c r="D74" i="27"/>
  <c r="D73" i="27"/>
  <c r="D72" i="27"/>
  <c r="D71" i="27"/>
  <c r="D70" i="27"/>
  <c r="D69" i="27"/>
  <c r="D68" i="27"/>
  <c r="D67" i="27"/>
  <c r="D66" i="27"/>
  <c r="D62" i="27"/>
  <c r="D61" i="27"/>
  <c r="D60" i="27"/>
  <c r="D59" i="27"/>
  <c r="D58" i="27"/>
  <c r="D57" i="27"/>
  <c r="D56" i="27"/>
  <c r="D55" i="27"/>
  <c r="D51" i="27"/>
  <c r="D50" i="27"/>
  <c r="D49" i="27"/>
  <c r="D48" i="27"/>
  <c r="D47" i="27"/>
  <c r="D46" i="27"/>
  <c r="D45" i="27"/>
  <c r="D44" i="27"/>
  <c r="D43" i="27"/>
  <c r="D42" i="27"/>
  <c r="D41" i="27"/>
  <c r="D40" i="27"/>
  <c r="D36" i="27"/>
  <c r="D35" i="27"/>
  <c r="D34" i="27"/>
  <c r="D33" i="27"/>
  <c r="D32" i="27"/>
  <c r="D31" i="27"/>
  <c r="D30" i="27"/>
  <c r="D29" i="27"/>
  <c r="D28" i="27"/>
  <c r="D27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H9" i="27"/>
  <c r="D160" i="23"/>
  <c r="D159" i="23"/>
  <c r="D158" i="23"/>
  <c r="D157" i="23"/>
  <c r="D156" i="23"/>
  <c r="D155" i="23"/>
  <c r="D154" i="23"/>
  <c r="D153" i="23"/>
  <c r="D152" i="23"/>
  <c r="D151" i="23"/>
  <c r="D150" i="23"/>
  <c r="D149" i="23"/>
  <c r="D148" i="23"/>
  <c r="D147" i="23"/>
  <c r="Q147" i="23" s="1"/>
  <c r="D146" i="23"/>
  <c r="L146" i="23" s="1"/>
  <c r="D145" i="23"/>
  <c r="F145" i="23" s="1"/>
  <c r="D144" i="23"/>
  <c r="F144" i="23" s="1"/>
  <c r="D143" i="23"/>
  <c r="F143" i="23" s="1"/>
  <c r="D142" i="23"/>
  <c r="F142" i="23" s="1"/>
  <c r="D141" i="23"/>
  <c r="F141" i="23" s="1"/>
  <c r="D140" i="23"/>
  <c r="F140" i="23" s="1"/>
  <c r="D139" i="23"/>
  <c r="F139" i="23" s="1"/>
  <c r="D138" i="23"/>
  <c r="F138" i="23" s="1"/>
  <c r="D137" i="23"/>
  <c r="F137" i="23" s="1"/>
  <c r="D136" i="23"/>
  <c r="F136" i="23" s="1"/>
  <c r="D135" i="23"/>
  <c r="F135" i="23" s="1"/>
  <c r="D134" i="23"/>
  <c r="F134" i="23" s="1"/>
  <c r="D133" i="23"/>
  <c r="F133" i="23" s="1"/>
  <c r="D132" i="23"/>
  <c r="F132" i="23" s="1"/>
  <c r="F131" i="23"/>
  <c r="D128" i="23"/>
  <c r="D127" i="23"/>
  <c r="D126" i="23"/>
  <c r="D125" i="23"/>
  <c r="D124" i="23"/>
  <c r="D123" i="23"/>
  <c r="D122" i="23"/>
  <c r="D121" i="23"/>
  <c r="D120" i="23"/>
  <c r="D119" i="23"/>
  <c r="D118" i="23"/>
  <c r="D117" i="23"/>
  <c r="D116" i="23"/>
  <c r="D115" i="23"/>
  <c r="I115" i="23" s="1"/>
  <c r="D113" i="23"/>
  <c r="F113" i="23" s="1"/>
  <c r="D112" i="23"/>
  <c r="F112" i="23" s="1"/>
  <c r="D111" i="23"/>
  <c r="F111" i="23" s="1"/>
  <c r="D110" i="23"/>
  <c r="F110" i="23" s="1"/>
  <c r="D109" i="23"/>
  <c r="F109" i="23" s="1"/>
  <c r="D108" i="23"/>
  <c r="F108" i="23" s="1"/>
  <c r="D107" i="23"/>
  <c r="F107" i="23" s="1"/>
  <c r="D106" i="23"/>
  <c r="F106" i="23" s="1"/>
  <c r="D105" i="23"/>
  <c r="F105" i="23" s="1"/>
  <c r="F104" i="23"/>
  <c r="F103" i="23"/>
  <c r="F102" i="23"/>
  <c r="F101" i="23"/>
  <c r="F100" i="23"/>
  <c r="F99" i="23"/>
  <c r="D95" i="23"/>
  <c r="D94" i="23"/>
  <c r="D93" i="23"/>
  <c r="D92" i="23"/>
  <c r="D91" i="23"/>
  <c r="D90" i="23"/>
  <c r="D89" i="23"/>
  <c r="D88" i="23"/>
  <c r="D87" i="23"/>
  <c r="D86" i="23"/>
  <c r="D85" i="23"/>
  <c r="D84" i="23"/>
  <c r="D83" i="23"/>
  <c r="D82" i="23"/>
  <c r="D81" i="23"/>
  <c r="H81" i="23" s="1"/>
  <c r="D80" i="23"/>
  <c r="F80" i="23" s="1"/>
  <c r="D79" i="23"/>
  <c r="F79" i="23" s="1"/>
  <c r="D78" i="23"/>
  <c r="F78" i="23" s="1"/>
  <c r="D77" i="23"/>
  <c r="F77" i="23" s="1"/>
  <c r="D76" i="23"/>
  <c r="F76" i="23" s="1"/>
  <c r="F75" i="23"/>
  <c r="F74" i="23"/>
  <c r="F73" i="23"/>
  <c r="F72" i="23"/>
  <c r="F71" i="23"/>
  <c r="F70" i="23"/>
  <c r="F69" i="23"/>
  <c r="F68" i="23"/>
  <c r="F67" i="23"/>
  <c r="D62" i="23"/>
  <c r="D61" i="23"/>
  <c r="G61" i="23" s="1"/>
  <c r="D60" i="23"/>
  <c r="F60" i="23" s="1"/>
  <c r="D59" i="23"/>
  <c r="M59" i="23" s="1"/>
  <c r="D58" i="23"/>
  <c r="F58" i="23" s="1"/>
  <c r="D57" i="23"/>
  <c r="F57" i="23" s="1"/>
  <c r="D56" i="23"/>
  <c r="F56" i="23" s="1"/>
  <c r="D55" i="23"/>
  <c r="F55" i="23" s="1"/>
  <c r="D51" i="23"/>
  <c r="D50" i="23"/>
  <c r="D49" i="23"/>
  <c r="D48" i="23"/>
  <c r="D47" i="23"/>
  <c r="D46" i="23"/>
  <c r="D45" i="23"/>
  <c r="F45" i="23" s="1"/>
  <c r="D44" i="23"/>
  <c r="F44" i="23" s="1"/>
  <c r="D43" i="23"/>
  <c r="F43" i="23" s="1"/>
  <c r="D42" i="23"/>
  <c r="F42" i="23" s="1"/>
  <c r="D41" i="23"/>
  <c r="F41" i="23" s="1"/>
  <c r="D40" i="23"/>
  <c r="F40" i="23" s="1"/>
  <c r="D36" i="23"/>
  <c r="D35" i="23"/>
  <c r="D34" i="23"/>
  <c r="D33" i="23"/>
  <c r="D32" i="23"/>
  <c r="K32" i="23" s="1"/>
  <c r="D31" i="23"/>
  <c r="F31" i="23" s="1"/>
  <c r="D30" i="23"/>
  <c r="F30" i="23" s="1"/>
  <c r="D29" i="23"/>
  <c r="F29" i="23" s="1"/>
  <c r="D28" i="23"/>
  <c r="F28" i="23" s="1"/>
  <c r="D27" i="23"/>
  <c r="F27" i="23" s="1"/>
  <c r="D23" i="23"/>
  <c r="D22" i="23"/>
  <c r="D21" i="23"/>
  <c r="D20" i="23"/>
  <c r="G20" i="23" s="1"/>
  <c r="D19" i="23"/>
  <c r="D18" i="23"/>
  <c r="D17" i="23"/>
  <c r="F17" i="23" s="1"/>
  <c r="D16" i="23"/>
  <c r="F16" i="23" s="1"/>
  <c r="D15" i="23"/>
  <c r="F15" i="23" s="1"/>
  <c r="D14" i="23"/>
  <c r="F14" i="23" s="1"/>
  <c r="D13" i="23"/>
  <c r="F13" i="23" s="1"/>
  <c r="D12" i="23"/>
  <c r="D160" i="9"/>
  <c r="AO36" i="9"/>
  <c r="AL36" i="9"/>
  <c r="AO35" i="9"/>
  <c r="AL35" i="9"/>
  <c r="AO34" i="9"/>
  <c r="AL34" i="9"/>
  <c r="AO33" i="9"/>
  <c r="AL33" i="9"/>
  <c r="AL32" i="9"/>
  <c r="AO160" i="9"/>
  <c r="AL160" i="9"/>
  <c r="AI160" i="9"/>
  <c r="AF160" i="9"/>
  <c r="AC160" i="9"/>
  <c r="Z160" i="9"/>
  <c r="W160" i="9"/>
  <c r="T160" i="9"/>
  <c r="Q160" i="9"/>
  <c r="N160" i="9"/>
  <c r="K160" i="9"/>
  <c r="AO159" i="9"/>
  <c r="AL159" i="9"/>
  <c r="AI159" i="9"/>
  <c r="AF159" i="9"/>
  <c r="AC159" i="9"/>
  <c r="Z159" i="9"/>
  <c r="W159" i="9"/>
  <c r="T159" i="9"/>
  <c r="N159" i="9"/>
  <c r="K159" i="9"/>
  <c r="AO158" i="9"/>
  <c r="AL158" i="9"/>
  <c r="AI158" i="9"/>
  <c r="AC158" i="9"/>
  <c r="Z158" i="9"/>
  <c r="W158" i="9"/>
  <c r="T158" i="9"/>
  <c r="Q158" i="9"/>
  <c r="N158" i="9"/>
  <c r="K158" i="9"/>
  <c r="AO157" i="9"/>
  <c r="AL157" i="9"/>
  <c r="AI157" i="9"/>
  <c r="AF157" i="9"/>
  <c r="Z157" i="9"/>
  <c r="W157" i="9"/>
  <c r="T157" i="9"/>
  <c r="Q157" i="9"/>
  <c r="N157" i="9"/>
  <c r="K157" i="9"/>
  <c r="AO156" i="9"/>
  <c r="AL156" i="9"/>
  <c r="AI156" i="9"/>
  <c r="AF156" i="9"/>
  <c r="AC156" i="9"/>
  <c r="T156" i="9"/>
  <c r="Q156" i="9"/>
  <c r="N156" i="9"/>
  <c r="K156" i="9"/>
  <c r="AO155" i="9"/>
  <c r="AL155" i="9"/>
  <c r="AI155" i="9"/>
  <c r="AF155" i="9"/>
  <c r="AC155" i="9"/>
  <c r="Z155" i="9"/>
  <c r="T155" i="9"/>
  <c r="Q155" i="9"/>
  <c r="N155" i="9"/>
  <c r="K155" i="9"/>
  <c r="AO154" i="9"/>
  <c r="AL154" i="9"/>
  <c r="AF154" i="9"/>
  <c r="AC154" i="9"/>
  <c r="Z154" i="9"/>
  <c r="W154" i="9"/>
  <c r="T154" i="9"/>
  <c r="N154" i="9"/>
  <c r="K154" i="9"/>
  <c r="AO153" i="9"/>
  <c r="AL153" i="9"/>
  <c r="AI153" i="9"/>
  <c r="AF153" i="9"/>
  <c r="AC153" i="9"/>
  <c r="Z153" i="9"/>
  <c r="W153" i="9"/>
  <c r="Q153" i="9"/>
  <c r="N153" i="9"/>
  <c r="K153" i="9"/>
  <c r="AO152" i="9"/>
  <c r="AL152" i="9"/>
  <c r="AI152" i="9"/>
  <c r="AC152" i="9"/>
  <c r="Z152" i="9"/>
  <c r="W152" i="9"/>
  <c r="T152" i="9"/>
  <c r="Q152" i="9"/>
  <c r="N152" i="9"/>
  <c r="K152" i="9"/>
  <c r="AO151" i="9"/>
  <c r="AL151" i="9"/>
  <c r="AI151" i="9"/>
  <c r="AF151" i="9"/>
  <c r="AC151" i="9"/>
  <c r="Z151" i="9"/>
  <c r="W151" i="9"/>
  <c r="Q151" i="9"/>
  <c r="N151" i="9"/>
  <c r="K151" i="9"/>
  <c r="AO150" i="9"/>
  <c r="AL150" i="9"/>
  <c r="AI150" i="9"/>
  <c r="AF150" i="9"/>
  <c r="AC150" i="9"/>
  <c r="Z150" i="9"/>
  <c r="T150" i="9"/>
  <c r="Q150" i="9"/>
  <c r="N150" i="9"/>
  <c r="K150" i="9"/>
  <c r="AO149" i="9"/>
  <c r="AI149" i="9"/>
  <c r="AC149" i="9"/>
  <c r="Z149" i="9"/>
  <c r="W149" i="9"/>
  <c r="Q149" i="9"/>
  <c r="N149" i="9"/>
  <c r="K149" i="9"/>
  <c r="AO148" i="9"/>
  <c r="AL148" i="9"/>
  <c r="AI148" i="9"/>
  <c r="AF148" i="9"/>
  <c r="AC148" i="9"/>
  <c r="Z148" i="9"/>
  <c r="T148" i="9"/>
  <c r="Q148" i="9"/>
  <c r="N148" i="9"/>
  <c r="K148" i="9"/>
  <c r="AL147" i="9"/>
  <c r="AI147" i="9"/>
  <c r="AF147" i="9"/>
  <c r="AC147" i="9"/>
  <c r="Z147" i="9"/>
  <c r="W147" i="9"/>
  <c r="T147" i="9"/>
  <c r="Q147" i="9"/>
  <c r="N147" i="9"/>
  <c r="K147" i="9"/>
  <c r="AO146" i="9"/>
  <c r="AL146" i="9"/>
  <c r="AI146" i="9"/>
  <c r="AF146" i="9"/>
  <c r="AC146" i="9"/>
  <c r="W146" i="9"/>
  <c r="N146" i="9"/>
  <c r="D145" i="9"/>
  <c r="F145" i="9" s="1"/>
  <c r="H145" i="9" s="1"/>
  <c r="D144" i="9"/>
  <c r="F144" i="9" s="1"/>
  <c r="D143" i="9"/>
  <c r="F143" i="9" s="1"/>
  <c r="I143" i="9" s="1"/>
  <c r="K143" i="9" s="1"/>
  <c r="D147" i="9"/>
  <c r="D148" i="9"/>
  <c r="W148" i="9" s="1"/>
  <c r="D149" i="9"/>
  <c r="T149" i="9" s="1"/>
  <c r="D150" i="9"/>
  <c r="W150" i="9" s="1"/>
  <c r="D151" i="9"/>
  <c r="T151" i="9" s="1"/>
  <c r="D152" i="9"/>
  <c r="AF152" i="9" s="1"/>
  <c r="D153" i="9"/>
  <c r="T153" i="9" s="1"/>
  <c r="D154" i="9"/>
  <c r="Q154" i="9" s="1"/>
  <c r="D155" i="9"/>
  <c r="W155" i="9" s="1"/>
  <c r="D156" i="9"/>
  <c r="Z156" i="9" s="1"/>
  <c r="D157" i="9"/>
  <c r="AC157" i="9" s="1"/>
  <c r="D158" i="9"/>
  <c r="AF158" i="9" s="1"/>
  <c r="D159" i="9"/>
  <c r="Q159" i="9" s="1"/>
  <c r="D146" i="9"/>
  <c r="X146" i="9" s="1"/>
  <c r="Z146" i="9" s="1"/>
  <c r="H159" i="9"/>
  <c r="H158" i="9"/>
  <c r="H157" i="9"/>
  <c r="H156" i="9"/>
  <c r="H155" i="9"/>
  <c r="H154" i="9"/>
  <c r="H152" i="9"/>
  <c r="H151" i="9"/>
  <c r="H150" i="9"/>
  <c r="H149" i="9"/>
  <c r="H148" i="9"/>
  <c r="H147" i="9"/>
  <c r="AO128" i="9"/>
  <c r="AL128" i="9"/>
  <c r="AI128" i="9"/>
  <c r="AF128" i="9"/>
  <c r="AC128" i="9"/>
  <c r="Z128" i="9"/>
  <c r="W128" i="9"/>
  <c r="T128" i="9"/>
  <c r="Q128" i="9"/>
  <c r="N128" i="9"/>
  <c r="K128" i="9"/>
  <c r="AO127" i="9"/>
  <c r="AL127" i="9"/>
  <c r="AI127" i="9"/>
  <c r="AF127" i="9"/>
  <c r="AC127" i="9"/>
  <c r="Z127" i="9"/>
  <c r="W127" i="9"/>
  <c r="T127" i="9"/>
  <c r="Q127" i="9"/>
  <c r="AO126" i="9"/>
  <c r="AL126" i="9"/>
  <c r="AI126" i="9"/>
  <c r="AF126" i="9"/>
  <c r="AC126" i="9"/>
  <c r="Z126" i="9"/>
  <c r="W126" i="9"/>
  <c r="T126" i="9"/>
  <c r="K126" i="9"/>
  <c r="AO125" i="9"/>
  <c r="AL125" i="9"/>
  <c r="AI125" i="9"/>
  <c r="AF125" i="9"/>
  <c r="AC125" i="9"/>
  <c r="Z125" i="9"/>
  <c r="W125" i="9"/>
  <c r="T125" i="9"/>
  <c r="N125" i="9"/>
  <c r="K125" i="9"/>
  <c r="AO124" i="9"/>
  <c r="AL124" i="9"/>
  <c r="AI124" i="9"/>
  <c r="AF124" i="9"/>
  <c r="AC124" i="9"/>
  <c r="Z124" i="9"/>
  <c r="W124" i="9"/>
  <c r="Q124" i="9"/>
  <c r="N124" i="9"/>
  <c r="K124" i="9"/>
  <c r="AO123" i="9"/>
  <c r="AL123" i="9"/>
  <c r="AI123" i="9"/>
  <c r="AF123" i="9"/>
  <c r="AC123" i="9"/>
  <c r="Z123" i="9"/>
  <c r="T123" i="9"/>
  <c r="Q123" i="9"/>
  <c r="N123" i="9"/>
  <c r="K123" i="9"/>
  <c r="AO122" i="9"/>
  <c r="AL122" i="9"/>
  <c r="AI122" i="9"/>
  <c r="AF122" i="9"/>
  <c r="AC122" i="9"/>
  <c r="W122" i="9"/>
  <c r="Q122" i="9"/>
  <c r="N122" i="9"/>
  <c r="K122" i="9"/>
  <c r="AO121" i="9"/>
  <c r="AL121" i="9"/>
  <c r="AI121" i="9"/>
  <c r="AF121" i="9"/>
  <c r="Z121" i="9"/>
  <c r="W121" i="9"/>
  <c r="T121" i="9"/>
  <c r="Q121" i="9"/>
  <c r="N121" i="9"/>
  <c r="K121" i="9"/>
  <c r="AL120" i="9"/>
  <c r="AI120" i="9"/>
  <c r="Z120" i="9"/>
  <c r="W120" i="9"/>
  <c r="T120" i="9"/>
  <c r="N120" i="9"/>
  <c r="AO119" i="9"/>
  <c r="AL119" i="9"/>
  <c r="AF119" i="9"/>
  <c r="AC119" i="9"/>
  <c r="Z119" i="9"/>
  <c r="W119" i="9"/>
  <c r="T119" i="9"/>
  <c r="Q119" i="9"/>
  <c r="N119" i="9"/>
  <c r="K119" i="9"/>
  <c r="AO118" i="9"/>
  <c r="AL118" i="9"/>
  <c r="AF118" i="9"/>
  <c r="AC118" i="9"/>
  <c r="Z118" i="9"/>
  <c r="W118" i="9"/>
  <c r="T118" i="9"/>
  <c r="Q118" i="9"/>
  <c r="N118" i="9"/>
  <c r="K118" i="9"/>
  <c r="AO117" i="9"/>
  <c r="AL117" i="9"/>
  <c r="AC117" i="9"/>
  <c r="Z117" i="9"/>
  <c r="W117" i="9"/>
  <c r="T117" i="9"/>
  <c r="Q117" i="9"/>
  <c r="N117" i="9"/>
  <c r="K117" i="9"/>
  <c r="AO116" i="9"/>
  <c r="AL116" i="9"/>
  <c r="AI116" i="9"/>
  <c r="AF116" i="9"/>
  <c r="Z116" i="9"/>
  <c r="W116" i="9"/>
  <c r="T116" i="9"/>
  <c r="Q116" i="9"/>
  <c r="N116" i="9"/>
  <c r="K116" i="9"/>
  <c r="AL115" i="9"/>
  <c r="AI115" i="9"/>
  <c r="Z115" i="9"/>
  <c r="W115" i="9"/>
  <c r="T115" i="9"/>
  <c r="N115" i="9"/>
  <c r="K115" i="9"/>
  <c r="H115" i="9"/>
  <c r="H116" i="9"/>
  <c r="H117" i="9"/>
  <c r="H118" i="9"/>
  <c r="H119" i="9"/>
  <c r="H120" i="9"/>
  <c r="H122" i="9"/>
  <c r="H123" i="9"/>
  <c r="H124" i="9"/>
  <c r="H125" i="9"/>
  <c r="H126" i="9"/>
  <c r="H127" i="9"/>
  <c r="AO95" i="9"/>
  <c r="AL95" i="9"/>
  <c r="AF95" i="9"/>
  <c r="AC95" i="9"/>
  <c r="Z95" i="9"/>
  <c r="W95" i="9"/>
  <c r="T95" i="9"/>
  <c r="Q95" i="9"/>
  <c r="N95" i="9"/>
  <c r="K95" i="9"/>
  <c r="AO94" i="9"/>
  <c r="AI94" i="9"/>
  <c r="AF94" i="9"/>
  <c r="AC94" i="9"/>
  <c r="Z94" i="9"/>
  <c r="W94" i="9"/>
  <c r="T94" i="9"/>
  <c r="Q94" i="9"/>
  <c r="N94" i="9"/>
  <c r="K94" i="9"/>
  <c r="AL93" i="9"/>
  <c r="AI93" i="9"/>
  <c r="AF93" i="9"/>
  <c r="AC93" i="9"/>
  <c r="Z93" i="9"/>
  <c r="W93" i="9"/>
  <c r="T93" i="9"/>
  <c r="Q93" i="9"/>
  <c r="N93" i="9"/>
  <c r="K93" i="9"/>
  <c r="AO92" i="9"/>
  <c r="AI92" i="9"/>
  <c r="AF92" i="9"/>
  <c r="AC92" i="9"/>
  <c r="Z92" i="9"/>
  <c r="W92" i="9"/>
  <c r="T92" i="9"/>
  <c r="Q92" i="9"/>
  <c r="N92" i="9"/>
  <c r="K92" i="9"/>
  <c r="AO91" i="9"/>
  <c r="AL91" i="9"/>
  <c r="AF91" i="9"/>
  <c r="AC91" i="9"/>
  <c r="Z91" i="9"/>
  <c r="W91" i="9"/>
  <c r="T91" i="9"/>
  <c r="Q91" i="9"/>
  <c r="N91" i="9"/>
  <c r="K91" i="9"/>
  <c r="AO90" i="9"/>
  <c r="AL90" i="9"/>
  <c r="AI90" i="9"/>
  <c r="AC90" i="9"/>
  <c r="Z90" i="9"/>
  <c r="W90" i="9"/>
  <c r="T90" i="9"/>
  <c r="Q90" i="9"/>
  <c r="N90" i="9"/>
  <c r="K90" i="9"/>
  <c r="AO89" i="9"/>
  <c r="AL89" i="9"/>
  <c r="AI89" i="9"/>
  <c r="AF89" i="9"/>
  <c r="Z89" i="9"/>
  <c r="W89" i="9"/>
  <c r="T89" i="9"/>
  <c r="Q89" i="9"/>
  <c r="N89" i="9"/>
  <c r="K89" i="9"/>
  <c r="AO88" i="9"/>
  <c r="AL88" i="9"/>
  <c r="AI88" i="9"/>
  <c r="AF88" i="9"/>
  <c r="AC88" i="9"/>
  <c r="W88" i="9"/>
  <c r="T88" i="9"/>
  <c r="Q88" i="9"/>
  <c r="N88" i="9"/>
  <c r="K88" i="9"/>
  <c r="AO87" i="9"/>
  <c r="AL87" i="9"/>
  <c r="AI87" i="9"/>
  <c r="AF87" i="9"/>
  <c r="AC87" i="9"/>
  <c r="Z87" i="9"/>
  <c r="T87" i="9"/>
  <c r="Q87" i="9"/>
  <c r="N87" i="9"/>
  <c r="K87" i="9"/>
  <c r="AO86" i="9"/>
  <c r="AL86" i="9"/>
  <c r="AI86" i="9"/>
  <c r="AF86" i="9"/>
  <c r="AC86" i="9"/>
  <c r="Z86" i="9"/>
  <c r="W86" i="9"/>
  <c r="Q86" i="9"/>
  <c r="N86" i="9"/>
  <c r="K86" i="9"/>
  <c r="AO85" i="9"/>
  <c r="AL85" i="9"/>
  <c r="AI85" i="9"/>
  <c r="AF85" i="9"/>
  <c r="AC85" i="9"/>
  <c r="Z85" i="9"/>
  <c r="W85" i="9"/>
  <c r="T85" i="9"/>
  <c r="N85" i="9"/>
  <c r="K85" i="9"/>
  <c r="AO84" i="9"/>
  <c r="AL84" i="9"/>
  <c r="AI84" i="9"/>
  <c r="AF84" i="9"/>
  <c r="AC84" i="9"/>
  <c r="Z84" i="9"/>
  <c r="W84" i="9"/>
  <c r="T84" i="9"/>
  <c r="Q84" i="9"/>
  <c r="K84" i="9"/>
  <c r="AO83" i="9"/>
  <c r="AL83" i="9"/>
  <c r="AI83" i="9"/>
  <c r="AF83" i="9"/>
  <c r="AC83" i="9"/>
  <c r="Z83" i="9"/>
  <c r="W83" i="9"/>
  <c r="T83" i="9"/>
  <c r="Q83" i="9"/>
  <c r="N83" i="9"/>
  <c r="AO82" i="9"/>
  <c r="AL82" i="9"/>
  <c r="AI82" i="9"/>
  <c r="AF82" i="9"/>
  <c r="AC82" i="9"/>
  <c r="Z82" i="9"/>
  <c r="W82" i="9"/>
  <c r="T82" i="9"/>
  <c r="Q82" i="9"/>
  <c r="N82" i="9"/>
  <c r="K82" i="9"/>
  <c r="H92" i="9"/>
  <c r="H94" i="9"/>
  <c r="H93" i="9"/>
  <c r="H91" i="9"/>
  <c r="H90" i="9"/>
  <c r="H88" i="9"/>
  <c r="H83" i="9"/>
  <c r="H84" i="9"/>
  <c r="H85" i="9"/>
  <c r="H86" i="9"/>
  <c r="H87" i="9"/>
  <c r="H81" i="9"/>
  <c r="J63" i="9"/>
  <c r="AO62" i="9"/>
  <c r="AL62" i="9"/>
  <c r="AI62" i="9"/>
  <c r="AF62" i="9"/>
  <c r="AC62" i="9"/>
  <c r="W62" i="9"/>
  <c r="T62" i="9"/>
  <c r="N62" i="9"/>
  <c r="AO61" i="9"/>
  <c r="AL61" i="9"/>
  <c r="AF61" i="9"/>
  <c r="AC61" i="9"/>
  <c r="W61" i="9"/>
  <c r="T61" i="9"/>
  <c r="AO60" i="9"/>
  <c r="AL60" i="9"/>
  <c r="AI60" i="9"/>
  <c r="AF60" i="9"/>
  <c r="AC60" i="9"/>
  <c r="Z60" i="9"/>
  <c r="W60" i="9"/>
  <c r="T60" i="9"/>
  <c r="Q60" i="9"/>
  <c r="K60" i="9"/>
  <c r="AO59" i="9"/>
  <c r="H59" i="9"/>
  <c r="AO51" i="9"/>
  <c r="AL51" i="9"/>
  <c r="AI51" i="9"/>
  <c r="AC51" i="9"/>
  <c r="Z51" i="9"/>
  <c r="T51" i="9"/>
  <c r="Q51" i="9"/>
  <c r="N51" i="9"/>
  <c r="K51" i="9"/>
  <c r="AO50" i="9"/>
  <c r="AI50" i="9"/>
  <c r="AC50" i="9"/>
  <c r="Z50" i="9"/>
  <c r="T50" i="9"/>
  <c r="Q50" i="9"/>
  <c r="N50" i="9"/>
  <c r="K50" i="9"/>
  <c r="AO49" i="9"/>
  <c r="AL49" i="9"/>
  <c r="AI49" i="9"/>
  <c r="AC49" i="9"/>
  <c r="Z49" i="9"/>
  <c r="T49" i="9"/>
  <c r="Q49" i="9"/>
  <c r="N49" i="9"/>
  <c r="K49" i="9"/>
  <c r="AO48" i="9"/>
  <c r="AL48" i="9"/>
  <c r="AI48" i="9"/>
  <c r="AC48" i="9"/>
  <c r="Z48" i="9"/>
  <c r="W48" i="9"/>
  <c r="T48" i="9"/>
  <c r="Q48" i="9"/>
  <c r="N48" i="9"/>
  <c r="K48" i="9"/>
  <c r="AO47" i="9"/>
  <c r="AL47" i="9"/>
  <c r="AF47" i="9"/>
  <c r="AC47" i="9"/>
  <c r="Z47" i="9"/>
  <c r="W47" i="9"/>
  <c r="T47" i="9"/>
  <c r="N47" i="9"/>
  <c r="K47" i="9"/>
  <c r="K46" i="9"/>
  <c r="H46" i="9"/>
  <c r="AF36" i="9"/>
  <c r="AC36" i="9"/>
  <c r="Z36" i="9"/>
  <c r="W36" i="9"/>
  <c r="Q36" i="9"/>
  <c r="N36" i="9"/>
  <c r="K36" i="9"/>
  <c r="AF35" i="9"/>
  <c r="AC35" i="9"/>
  <c r="Z35" i="9"/>
  <c r="W35" i="9"/>
  <c r="Q35" i="9"/>
  <c r="N35" i="9"/>
  <c r="K35" i="9"/>
  <c r="AI34" i="9"/>
  <c r="AF34" i="9"/>
  <c r="AC34" i="9"/>
  <c r="W34" i="9"/>
  <c r="T34" i="9"/>
  <c r="Q34" i="9"/>
  <c r="N34" i="9"/>
  <c r="K34" i="9"/>
  <c r="AI33" i="9"/>
  <c r="AF33" i="9"/>
  <c r="AC33" i="9"/>
  <c r="Z33" i="9"/>
  <c r="W33" i="9"/>
  <c r="T33" i="9"/>
  <c r="Q33" i="9"/>
  <c r="N33" i="9"/>
  <c r="K33" i="9"/>
  <c r="AI32" i="9"/>
  <c r="AF32" i="9"/>
  <c r="AC32" i="9"/>
  <c r="Z32" i="9"/>
  <c r="Q32" i="9"/>
  <c r="N32" i="9"/>
  <c r="K32" i="9"/>
  <c r="H34" i="9"/>
  <c r="AO23" i="9"/>
  <c r="AI23" i="9"/>
  <c r="AC23" i="9"/>
  <c r="W23" i="9"/>
  <c r="Q23" i="9"/>
  <c r="N23" i="9"/>
  <c r="AO22" i="9"/>
  <c r="AL22" i="9"/>
  <c r="AI22" i="9"/>
  <c r="AC22" i="9"/>
  <c r="Z22" i="9"/>
  <c r="W22" i="9"/>
  <c r="Q22" i="9"/>
  <c r="N22" i="9"/>
  <c r="K22" i="9"/>
  <c r="AO21" i="9"/>
  <c r="AL21" i="9"/>
  <c r="AI21" i="9"/>
  <c r="AF21" i="9"/>
  <c r="AC21" i="9"/>
  <c r="Z21" i="9"/>
  <c r="W21" i="9"/>
  <c r="T21" i="9"/>
  <c r="Q21" i="9"/>
  <c r="K21" i="9"/>
  <c r="AO20" i="9"/>
  <c r="AL20" i="9"/>
  <c r="AI20" i="9"/>
  <c r="AF20" i="9"/>
  <c r="AC20" i="9"/>
  <c r="Z20" i="9"/>
  <c r="W20" i="9"/>
  <c r="T20" i="9"/>
  <c r="Q20" i="9"/>
  <c r="N20" i="9"/>
  <c r="AL19" i="9"/>
  <c r="AI19" i="9"/>
  <c r="AF19" i="9"/>
  <c r="AC19" i="9"/>
  <c r="Z19" i="9"/>
  <c r="T19" i="9"/>
  <c r="Q19" i="9"/>
  <c r="N19" i="9"/>
  <c r="AL18" i="9"/>
  <c r="AI18" i="9"/>
  <c r="AF18" i="9"/>
  <c r="AC18" i="9"/>
  <c r="Z18" i="9"/>
  <c r="T18" i="9"/>
  <c r="Q18" i="9"/>
  <c r="N18" i="9"/>
  <c r="K18" i="9"/>
  <c r="H21" i="9"/>
  <c r="H23" i="9"/>
  <c r="H19" i="9"/>
  <c r="D132" i="9"/>
  <c r="F132" i="9" s="1"/>
  <c r="D133" i="9"/>
  <c r="F133" i="9" s="1"/>
  <c r="H133" i="9" s="1"/>
  <c r="D134" i="9"/>
  <c r="F134" i="9" s="1"/>
  <c r="I134" i="9" s="1"/>
  <c r="D135" i="9"/>
  <c r="F135" i="9" s="1"/>
  <c r="I135" i="9" s="1"/>
  <c r="K135" i="9" s="1"/>
  <c r="D136" i="9"/>
  <c r="F136" i="9" s="1"/>
  <c r="D137" i="9"/>
  <c r="F137" i="9" s="1"/>
  <c r="D138" i="9"/>
  <c r="F138" i="9" s="1"/>
  <c r="D139" i="9"/>
  <c r="F139" i="9" s="1"/>
  <c r="I139" i="9" s="1"/>
  <c r="K139" i="9" s="1"/>
  <c r="D140" i="9"/>
  <c r="F140" i="9" s="1"/>
  <c r="D141" i="9"/>
  <c r="F141" i="9" s="1"/>
  <c r="D142" i="9"/>
  <c r="F142" i="9" s="1"/>
  <c r="D131" i="9"/>
  <c r="F131" i="9" s="1"/>
  <c r="I131" i="9" s="1"/>
  <c r="L131" i="9" s="1"/>
  <c r="O131" i="9" s="1"/>
  <c r="R131" i="9" s="1"/>
  <c r="U131" i="9" s="1"/>
  <c r="X131" i="9" s="1"/>
  <c r="AA131" i="9" s="1"/>
  <c r="AD131" i="9" s="1"/>
  <c r="AG131" i="9" s="1"/>
  <c r="AJ131" i="9" s="1"/>
  <c r="AM131" i="9" s="1"/>
  <c r="AO131" i="9" s="1"/>
  <c r="D115" i="9"/>
  <c r="D116" i="9"/>
  <c r="AC116" i="9" s="1"/>
  <c r="D117" i="9"/>
  <c r="AI117" i="9" s="1"/>
  <c r="D118" i="9"/>
  <c r="AI118" i="9" s="1"/>
  <c r="D119" i="9"/>
  <c r="AI119" i="9" s="1"/>
  <c r="D120" i="9"/>
  <c r="AO120" i="9" s="1"/>
  <c r="D121" i="9"/>
  <c r="AC121" i="9" s="1"/>
  <c r="D122" i="9"/>
  <c r="Z122" i="9" s="1"/>
  <c r="D123" i="9"/>
  <c r="W123" i="9" s="1"/>
  <c r="D124" i="9"/>
  <c r="T124" i="9" s="1"/>
  <c r="D125" i="9"/>
  <c r="Q125" i="9" s="1"/>
  <c r="D126" i="9"/>
  <c r="Q126" i="9" s="1"/>
  <c r="D127" i="9"/>
  <c r="N127" i="9" s="1"/>
  <c r="D128" i="9"/>
  <c r="D114" i="9"/>
  <c r="F113" i="9"/>
  <c r="F112" i="9"/>
  <c r="F111" i="9"/>
  <c r="I111" i="9" s="1"/>
  <c r="L111" i="9" s="1"/>
  <c r="F110" i="9"/>
  <c r="F109" i="9"/>
  <c r="F108" i="9"/>
  <c r="H108" i="9" s="1"/>
  <c r="F107" i="9"/>
  <c r="I107" i="9" s="1"/>
  <c r="F106" i="9"/>
  <c r="F105" i="9"/>
  <c r="H105" i="9" s="1"/>
  <c r="F104" i="9"/>
  <c r="H104" i="9" s="1"/>
  <c r="F103" i="9"/>
  <c r="H103" i="9" s="1"/>
  <c r="F102" i="9"/>
  <c r="F101" i="9"/>
  <c r="H101" i="9" s="1"/>
  <c r="F100" i="9"/>
  <c r="I100" i="9" s="1"/>
  <c r="F99" i="9"/>
  <c r="I99" i="9" s="1"/>
  <c r="L99" i="9" s="1"/>
  <c r="O99" i="9" s="1"/>
  <c r="H82" i="9"/>
  <c r="K83" i="9"/>
  <c r="N84" i="9"/>
  <c r="Q85" i="9"/>
  <c r="T86" i="9"/>
  <c r="W87" i="9"/>
  <c r="Z88" i="9"/>
  <c r="AC89" i="9"/>
  <c r="AF90" i="9"/>
  <c r="AI91" i="9"/>
  <c r="AL92" i="9"/>
  <c r="AO93" i="9"/>
  <c r="AL94" i="9"/>
  <c r="AI95" i="9"/>
  <c r="D81" i="9"/>
  <c r="L81" i="9" s="1"/>
  <c r="H76" i="9"/>
  <c r="H75" i="9"/>
  <c r="H70" i="9"/>
  <c r="D67" i="9"/>
  <c r="D66" i="9"/>
  <c r="D60" i="9"/>
  <c r="D61" i="9"/>
  <c r="D62" i="9"/>
  <c r="Z62" i="9" s="1"/>
  <c r="D59" i="9"/>
  <c r="AA59" i="9" s="1"/>
  <c r="D56" i="9"/>
  <c r="F56" i="9" s="1"/>
  <c r="D57" i="9"/>
  <c r="F57" i="9" s="1"/>
  <c r="D58" i="9"/>
  <c r="F58" i="9" s="1"/>
  <c r="I58" i="9" s="1"/>
  <c r="L58" i="9" s="1"/>
  <c r="O58" i="9" s="1"/>
  <c r="D55" i="9"/>
  <c r="F55" i="9" s="1"/>
  <c r="I55" i="9" s="1"/>
  <c r="L55" i="9" s="1"/>
  <c r="D47" i="9"/>
  <c r="D48" i="9"/>
  <c r="AF48" i="9" s="1"/>
  <c r="D49" i="9"/>
  <c r="W49" i="9" s="1"/>
  <c r="D50" i="9"/>
  <c r="AL50" i="9" s="1"/>
  <c r="D51" i="9"/>
  <c r="AF51" i="9" s="1"/>
  <c r="D46" i="9"/>
  <c r="D41" i="9"/>
  <c r="F41" i="9" s="1"/>
  <c r="H41" i="9" s="1"/>
  <c r="D42" i="9"/>
  <c r="F42" i="9" s="1"/>
  <c r="H42" i="9" s="1"/>
  <c r="D43" i="9"/>
  <c r="F43" i="9" s="1"/>
  <c r="I43" i="9" s="1"/>
  <c r="D44" i="9"/>
  <c r="F44" i="9" s="1"/>
  <c r="H44" i="9" s="1"/>
  <c r="D45" i="9"/>
  <c r="F45" i="9" s="1"/>
  <c r="H45" i="9" s="1"/>
  <c r="D40" i="9"/>
  <c r="F40" i="9" s="1"/>
  <c r="I40" i="9" s="1"/>
  <c r="L40" i="9" s="1"/>
  <c r="D33" i="9"/>
  <c r="H33" i="9" s="1"/>
  <c r="D34" i="9"/>
  <c r="Z34" i="9" s="1"/>
  <c r="D35" i="9"/>
  <c r="H35" i="9" s="1"/>
  <c r="D36" i="9"/>
  <c r="D32" i="9"/>
  <c r="D28" i="9"/>
  <c r="F28" i="9" s="1"/>
  <c r="H28" i="9" s="1"/>
  <c r="D29" i="9"/>
  <c r="F29" i="9" s="1"/>
  <c r="H29" i="9" s="1"/>
  <c r="D30" i="9"/>
  <c r="F30" i="9" s="1"/>
  <c r="I30" i="9" s="1"/>
  <c r="D31" i="9"/>
  <c r="F31" i="9" s="1"/>
  <c r="I31" i="9" s="1"/>
  <c r="D27" i="9"/>
  <c r="F27" i="9" s="1"/>
  <c r="D19" i="9"/>
  <c r="D20" i="9"/>
  <c r="D21" i="9"/>
  <c r="N21" i="9" s="1"/>
  <c r="D22" i="9"/>
  <c r="AF22" i="9" s="1"/>
  <c r="D23" i="9"/>
  <c r="Z23" i="9" s="1"/>
  <c r="D18" i="9"/>
  <c r="D13" i="9"/>
  <c r="F13" i="9" s="1"/>
  <c r="H13" i="9" s="1"/>
  <c r="D14" i="9"/>
  <c r="F14" i="9" s="1"/>
  <c r="H14" i="9" s="1"/>
  <c r="D15" i="9"/>
  <c r="F15" i="9" s="1"/>
  <c r="H15" i="9" s="1"/>
  <c r="D16" i="9"/>
  <c r="F16" i="9" s="1"/>
  <c r="I16" i="9" s="1"/>
  <c r="L16" i="9" s="1"/>
  <c r="O16" i="9" s="1"/>
  <c r="R16" i="9" s="1"/>
  <c r="U16" i="9" s="1"/>
  <c r="X16" i="9" s="1"/>
  <c r="AA16" i="9" s="1"/>
  <c r="AD16" i="9" s="1"/>
  <c r="AG16" i="9" s="1"/>
  <c r="AI16" i="9" s="1"/>
  <c r="D17" i="9"/>
  <c r="F17" i="9" s="1"/>
  <c r="H17" i="9" s="1"/>
  <c r="D12" i="9"/>
  <c r="F12" i="9" s="1"/>
  <c r="H12" i="9" s="1"/>
  <c r="G96" i="9"/>
  <c r="G37" i="9"/>
  <c r="G24" i="9"/>
  <c r="AA101" i="15"/>
  <c r="AA100" i="15"/>
  <c r="AA99" i="15"/>
  <c r="AA98" i="15"/>
  <c r="AA97" i="15"/>
  <c r="AA96" i="15"/>
  <c r="AA95" i="15"/>
  <c r="AA94" i="15"/>
  <c r="AA93" i="15"/>
  <c r="AA92" i="15"/>
  <c r="AA91" i="15"/>
  <c r="AA90" i="15"/>
  <c r="AA89" i="15"/>
  <c r="AA88" i="15"/>
  <c r="AA82" i="15"/>
  <c r="AA81" i="15"/>
  <c r="AA80" i="15"/>
  <c r="AA79" i="15"/>
  <c r="AA78" i="15"/>
  <c r="AA77" i="15"/>
  <c r="AA76" i="15"/>
  <c r="AA75" i="15"/>
  <c r="AA74" i="15"/>
  <c r="AA73" i="15"/>
  <c r="AA72" i="15"/>
  <c r="AA71" i="15"/>
  <c r="AA70" i="15"/>
  <c r="AA69" i="15"/>
  <c r="AA68" i="15"/>
  <c r="AA63" i="15"/>
  <c r="AA62" i="15"/>
  <c r="AA61" i="15"/>
  <c r="AA60" i="15"/>
  <c r="AA59" i="15"/>
  <c r="AA58" i="15"/>
  <c r="AA57" i="15"/>
  <c r="AA56" i="15"/>
  <c r="AA55" i="15"/>
  <c r="AA54" i="15"/>
  <c r="AA53" i="15"/>
  <c r="AA52" i="15"/>
  <c r="AA51" i="15"/>
  <c r="AA50" i="15"/>
  <c r="AA44" i="15"/>
  <c r="AA43" i="15"/>
  <c r="AA41" i="15"/>
  <c r="AA36" i="15"/>
  <c r="AA35" i="15"/>
  <c r="AA34" i="15"/>
  <c r="AA33" i="15"/>
  <c r="AA32" i="15"/>
  <c r="AA31" i="15"/>
  <c r="AA26" i="15"/>
  <c r="AA25" i="15"/>
  <c r="AA24" i="15"/>
  <c r="AA23" i="15"/>
  <c r="AA22" i="15"/>
  <c r="AA13" i="15"/>
  <c r="AA14" i="15"/>
  <c r="AA15" i="15"/>
  <c r="AA16" i="15"/>
  <c r="AA17" i="15"/>
  <c r="AA12" i="15"/>
  <c r="E102" i="15"/>
  <c r="E18" i="15"/>
  <c r="P152" i="14"/>
  <c r="O152" i="14" s="1"/>
  <c r="P153" i="14"/>
  <c r="O153" i="14" s="1"/>
  <c r="P154" i="14"/>
  <c r="O154" i="14" s="1"/>
  <c r="P155" i="14"/>
  <c r="O155" i="14" s="1"/>
  <c r="P156" i="14"/>
  <c r="O156" i="14" s="1"/>
  <c r="P149" i="14"/>
  <c r="P148" i="14"/>
  <c r="O148" i="14" s="1"/>
  <c r="P147" i="14"/>
  <c r="O147" i="14" s="1"/>
  <c r="P146" i="14"/>
  <c r="O146" i="14" s="1"/>
  <c r="P145" i="14"/>
  <c r="O145" i="14" s="1"/>
  <c r="P144" i="14"/>
  <c r="O144" i="14" s="1"/>
  <c r="P143" i="14"/>
  <c r="O143" i="14" s="1"/>
  <c r="P142" i="14"/>
  <c r="O142" i="14" s="1"/>
  <c r="P141" i="14"/>
  <c r="P140" i="14"/>
  <c r="O140" i="14" s="1"/>
  <c r="P139" i="14"/>
  <c r="O139" i="14" s="1"/>
  <c r="P138" i="14"/>
  <c r="O138" i="14" s="1"/>
  <c r="P137" i="14"/>
  <c r="O137" i="14" s="1"/>
  <c r="P136" i="14"/>
  <c r="O136" i="14" s="1"/>
  <c r="P135" i="14"/>
  <c r="O135" i="14" s="1"/>
  <c r="P134" i="14"/>
  <c r="O134" i="14" s="1"/>
  <c r="P133" i="14"/>
  <c r="O133" i="14" s="1"/>
  <c r="P132" i="14"/>
  <c r="P151" i="14"/>
  <c r="P150" i="14"/>
  <c r="O150" i="14" s="1"/>
  <c r="O149" i="14"/>
  <c r="O151" i="14"/>
  <c r="O141" i="14"/>
  <c r="XEC100" i="14"/>
  <c r="XEC101" i="14"/>
  <c r="XEC102" i="14"/>
  <c r="XEC103" i="14"/>
  <c r="XEC104" i="14"/>
  <c r="XEC105" i="14"/>
  <c r="XEC106" i="14"/>
  <c r="XEC107" i="14"/>
  <c r="XEC108" i="14"/>
  <c r="XEC109" i="14"/>
  <c r="XEC110" i="14"/>
  <c r="XEC111" i="14"/>
  <c r="XEC112" i="14"/>
  <c r="XEC113" i="14"/>
  <c r="XEC114" i="14"/>
  <c r="XEC115" i="14"/>
  <c r="XEC116" i="14"/>
  <c r="XEC117" i="14"/>
  <c r="AM280" i="14"/>
  <c r="AG280" i="14"/>
  <c r="AM279" i="14"/>
  <c r="AG279" i="14"/>
  <c r="AM278" i="14"/>
  <c r="AG278" i="14"/>
  <c r="AM277" i="14"/>
  <c r="AG277" i="14"/>
  <c r="H20" i="9" l="1"/>
  <c r="I20" i="9"/>
  <c r="K20" i="9" s="1"/>
  <c r="F172" i="23"/>
  <c r="G172" i="23" s="1"/>
  <c r="H172" i="23" s="1"/>
  <c r="I172" i="23" s="1"/>
  <c r="J172" i="23" s="1"/>
  <c r="K172" i="23" s="1"/>
  <c r="L172" i="23" s="1"/>
  <c r="M172" i="23" s="1"/>
  <c r="N172" i="23" s="1"/>
  <c r="O172" i="23" s="1"/>
  <c r="P172" i="23" s="1"/>
  <c r="Q172" i="23" s="1"/>
  <c r="Q46" i="23"/>
  <c r="N46" i="23"/>
  <c r="K46" i="23"/>
  <c r="H46" i="23"/>
  <c r="U19" i="9"/>
  <c r="AM19" i="9"/>
  <c r="AO19" i="9" s="1"/>
  <c r="AM46" i="9"/>
  <c r="AD46" i="9"/>
  <c r="U46" i="9"/>
  <c r="L46" i="9"/>
  <c r="Q61" i="9"/>
  <c r="I61" i="9"/>
  <c r="K61" i="9" s="1"/>
  <c r="K18" i="23"/>
  <c r="Q18" i="23"/>
  <c r="W32" i="9"/>
  <c r="U32" i="9"/>
  <c r="N60" i="9"/>
  <c r="F60" i="9"/>
  <c r="H60" i="9" s="1"/>
  <c r="AM114" i="9"/>
  <c r="U114" i="9"/>
  <c r="Q19" i="23"/>
  <c r="K19" i="23"/>
  <c r="AO18" i="9"/>
  <c r="U18" i="9"/>
  <c r="AM18" i="9"/>
  <c r="F66" i="9"/>
  <c r="I66" i="9" s="1"/>
  <c r="L66" i="9" s="1"/>
  <c r="O66" i="9" s="1"/>
  <c r="R66" i="9" s="1"/>
  <c r="U66" i="9" s="1"/>
  <c r="X66" i="9" s="1"/>
  <c r="AA66" i="9" s="1"/>
  <c r="AD66" i="9" s="1"/>
  <c r="AG66" i="9" s="1"/>
  <c r="AJ66" i="9" s="1"/>
  <c r="AM66" i="9" s="1"/>
  <c r="AO66" i="9" s="1"/>
  <c r="F67" i="9"/>
  <c r="I67" i="9" s="1"/>
  <c r="L67" i="9" s="1"/>
  <c r="O67" i="9" s="1"/>
  <c r="R67" i="9" s="1"/>
  <c r="U67" i="9" s="1"/>
  <c r="X67" i="9" s="1"/>
  <c r="AA67" i="9" s="1"/>
  <c r="AD67" i="9" s="1"/>
  <c r="AG67" i="9" s="1"/>
  <c r="AJ67" i="9" s="1"/>
  <c r="AM67" i="9" s="1"/>
  <c r="AO67" i="9" s="1"/>
  <c r="AF115" i="9"/>
  <c r="O115" i="9"/>
  <c r="AM147" i="9"/>
  <c r="AO147" i="9" s="1"/>
  <c r="K19" i="9"/>
  <c r="K62" i="9"/>
  <c r="F60" i="31"/>
  <c r="F19" i="28"/>
  <c r="H19" i="28" s="1"/>
  <c r="G146" i="30"/>
  <c r="I148" i="28"/>
  <c r="K148" i="28" s="1"/>
  <c r="AL149" i="9"/>
  <c r="G149" i="31"/>
  <c r="F114" i="31"/>
  <c r="F115" i="31"/>
  <c r="AC115" i="9"/>
  <c r="T146" i="9"/>
  <c r="AO115" i="9"/>
  <c r="H114" i="9"/>
  <c r="Q115" i="9"/>
  <c r="F81" i="27"/>
  <c r="H81" i="27" s="1"/>
  <c r="T32" i="9"/>
  <c r="N61" i="9"/>
  <c r="I13" i="9"/>
  <c r="L13" i="9" s="1"/>
  <c r="O13" i="9" s="1"/>
  <c r="R13" i="9" s="1"/>
  <c r="U13" i="9" s="1"/>
  <c r="X13" i="9" s="1"/>
  <c r="AA13" i="9" s="1"/>
  <c r="AD13" i="9" s="1"/>
  <c r="AG13" i="9" s="1"/>
  <c r="AJ13" i="9" s="1"/>
  <c r="AM13" i="9" s="1"/>
  <c r="AO13" i="9" s="1"/>
  <c r="I12" i="9"/>
  <c r="L12" i="9" s="1"/>
  <c r="O12" i="9" s="1"/>
  <c r="R12" i="9" s="1"/>
  <c r="U12" i="9" s="1"/>
  <c r="X12" i="9" s="1"/>
  <c r="AA12" i="9" s="1"/>
  <c r="AD12" i="9" s="1"/>
  <c r="AG12" i="9" s="1"/>
  <c r="AJ12" i="9" s="1"/>
  <c r="AM12" i="9" s="1"/>
  <c r="AO12" i="9" s="1"/>
  <c r="N16" i="9"/>
  <c r="Z16" i="9"/>
  <c r="Q16" i="9"/>
  <c r="AC16" i="9"/>
  <c r="H16" i="9"/>
  <c r="T16" i="9"/>
  <c r="AF16" i="9"/>
  <c r="K16" i="9"/>
  <c r="W16" i="9"/>
  <c r="G23" i="30"/>
  <c r="AF149" i="9"/>
  <c r="T23" i="9"/>
  <c r="H48" i="9"/>
  <c r="Q62" i="9"/>
  <c r="H49" i="9"/>
  <c r="T36" i="9"/>
  <c r="AF49" i="9"/>
  <c r="AI154" i="9"/>
  <c r="N126" i="9"/>
  <c r="W156" i="9"/>
  <c r="AI35" i="9"/>
  <c r="Q47" i="9"/>
  <c r="K23" i="9"/>
  <c r="AL23" i="9"/>
  <c r="AI36" i="9"/>
  <c r="AF120" i="9"/>
  <c r="T122" i="9"/>
  <c r="T35" i="9"/>
  <c r="AF117" i="9"/>
  <c r="W51" i="9"/>
  <c r="AF50" i="9"/>
  <c r="AI47" i="9"/>
  <c r="K127" i="9"/>
  <c r="H50" i="9"/>
  <c r="AF23" i="9"/>
  <c r="G172" i="29"/>
  <c r="I156" i="27"/>
  <c r="K156" i="27" s="1"/>
  <c r="F51" i="29"/>
  <c r="H51" i="29" s="1"/>
  <c r="I62" i="27"/>
  <c r="K62" i="27" s="1"/>
  <c r="G122" i="31"/>
  <c r="G35" i="31"/>
  <c r="G154" i="31"/>
  <c r="F35" i="31"/>
  <c r="L49" i="27"/>
  <c r="N49" i="27" s="1"/>
  <c r="I49" i="27"/>
  <c r="K49" i="27" s="1"/>
  <c r="O23" i="27"/>
  <c r="Q23" i="27" s="1"/>
  <c r="I62" i="28"/>
  <c r="K62" i="28" s="1"/>
  <c r="F36" i="29"/>
  <c r="H36" i="29" s="1"/>
  <c r="F62" i="27"/>
  <c r="H62" i="27" s="1"/>
  <c r="F52" i="23"/>
  <c r="F96" i="23"/>
  <c r="F161" i="23"/>
  <c r="M129" i="27"/>
  <c r="L18" i="33" s="1"/>
  <c r="O150" i="27"/>
  <c r="Q150" i="27" s="1"/>
  <c r="O158" i="27"/>
  <c r="Q158" i="27" s="1"/>
  <c r="G160" i="31"/>
  <c r="G156" i="31"/>
  <c r="G127" i="31"/>
  <c r="G123" i="31"/>
  <c r="I118" i="27"/>
  <c r="K118" i="27" s="1"/>
  <c r="I126" i="27"/>
  <c r="K126" i="27" s="1"/>
  <c r="G159" i="31"/>
  <c r="G151" i="31"/>
  <c r="G126" i="31"/>
  <c r="G18" i="31"/>
  <c r="G60" i="31"/>
  <c r="G150" i="31"/>
  <c r="G146" i="31"/>
  <c r="G125" i="31"/>
  <c r="G121" i="31"/>
  <c r="G147" i="31"/>
  <c r="G155" i="31"/>
  <c r="G59" i="31"/>
  <c r="I117" i="27"/>
  <c r="K117" i="27" s="1"/>
  <c r="G153" i="31"/>
  <c r="G128" i="31"/>
  <c r="G124" i="31"/>
  <c r="J63" i="27"/>
  <c r="I16" i="33" s="1"/>
  <c r="G161" i="28"/>
  <c r="J37" i="27"/>
  <c r="J129" i="27"/>
  <c r="I18" i="33" s="1"/>
  <c r="M24" i="27"/>
  <c r="M37" i="27"/>
  <c r="M52" i="27"/>
  <c r="L15" i="33" s="1"/>
  <c r="M63" i="27"/>
  <c r="L16" i="33" s="1"/>
  <c r="M96" i="27"/>
  <c r="L17" i="33" s="1"/>
  <c r="J96" i="27"/>
  <c r="I17" i="33" s="1"/>
  <c r="M161" i="27"/>
  <c r="L19" i="33" s="1"/>
  <c r="P52" i="27"/>
  <c r="O15" i="33" s="1"/>
  <c r="J52" i="27"/>
  <c r="I15" i="33" s="1"/>
  <c r="P63" i="27"/>
  <c r="O16" i="33" s="1"/>
  <c r="J24" i="27"/>
  <c r="I12" i="33" s="1"/>
  <c r="J161" i="27"/>
  <c r="I19" i="33" s="1"/>
  <c r="P129" i="27"/>
  <c r="O18" i="33" s="1"/>
  <c r="P96" i="27"/>
  <c r="O17" i="33" s="1"/>
  <c r="P37" i="27"/>
  <c r="P24" i="27"/>
  <c r="O12" i="33" s="1"/>
  <c r="O31" i="33" s="1"/>
  <c r="G161" i="27"/>
  <c r="G129" i="28"/>
  <c r="G129" i="27"/>
  <c r="G96" i="27"/>
  <c r="G63" i="27"/>
  <c r="G63" i="28"/>
  <c r="G52" i="27"/>
  <c r="G37" i="27"/>
  <c r="G171" i="27" s="1"/>
  <c r="G24" i="28"/>
  <c r="G24" i="27"/>
  <c r="G63" i="29"/>
  <c r="G129" i="29"/>
  <c r="G157" i="31"/>
  <c r="G158" i="31"/>
  <c r="G152" i="31"/>
  <c r="L159" i="27"/>
  <c r="N159" i="27" s="1"/>
  <c r="I146" i="30"/>
  <c r="I157" i="30"/>
  <c r="G116" i="31"/>
  <c r="G117" i="31"/>
  <c r="G118" i="31"/>
  <c r="G119" i="31"/>
  <c r="G120" i="31"/>
  <c r="I123" i="30"/>
  <c r="G86" i="31"/>
  <c r="G94" i="31"/>
  <c r="G93" i="31"/>
  <c r="G85" i="31"/>
  <c r="G88" i="31"/>
  <c r="L85" i="27"/>
  <c r="N85" i="27" s="1"/>
  <c r="L93" i="27"/>
  <c r="N93" i="27" s="1"/>
  <c r="G92" i="31"/>
  <c r="G84" i="31"/>
  <c r="G91" i="31"/>
  <c r="G83" i="31"/>
  <c r="G89" i="31"/>
  <c r="G81" i="31"/>
  <c r="G95" i="31"/>
  <c r="G87" i="31"/>
  <c r="G90" i="31"/>
  <c r="G82" i="31"/>
  <c r="I88" i="30"/>
  <c r="F93" i="29"/>
  <c r="H93" i="29" s="1"/>
  <c r="L94" i="27"/>
  <c r="N94" i="27" s="1"/>
  <c r="L86" i="27"/>
  <c r="N86" i="27" s="1"/>
  <c r="L59" i="27"/>
  <c r="N59" i="27" s="1"/>
  <c r="G48" i="31"/>
  <c r="G47" i="31"/>
  <c r="I51" i="27"/>
  <c r="K51" i="27" s="1"/>
  <c r="G50" i="31"/>
  <c r="G172" i="27"/>
  <c r="J172" i="27" s="1"/>
  <c r="M172" i="27" s="1"/>
  <c r="P172" i="27" s="1"/>
  <c r="G34" i="31"/>
  <c r="G33" i="31"/>
  <c r="L36" i="27"/>
  <c r="N36" i="27" s="1"/>
  <c r="G36" i="31"/>
  <c r="G22" i="31"/>
  <c r="G21" i="31"/>
  <c r="G20" i="31"/>
  <c r="L47" i="27"/>
  <c r="N47" i="27" s="1"/>
  <c r="O152" i="27"/>
  <c r="Q152" i="27" s="1"/>
  <c r="G48" i="30"/>
  <c r="G59" i="30"/>
  <c r="L81" i="27"/>
  <c r="N81" i="27" s="1"/>
  <c r="G82" i="30"/>
  <c r="G90" i="30"/>
  <c r="G117" i="30"/>
  <c r="G125" i="30"/>
  <c r="L120" i="27"/>
  <c r="N120" i="27" s="1"/>
  <c r="I50" i="30"/>
  <c r="O81" i="27"/>
  <c r="Q81" i="27" s="1"/>
  <c r="L82" i="27"/>
  <c r="N82" i="27" s="1"/>
  <c r="O84" i="27"/>
  <c r="Q84" i="27" s="1"/>
  <c r="F89" i="30"/>
  <c r="L90" i="27"/>
  <c r="N90" i="27" s="1"/>
  <c r="I92" i="30"/>
  <c r="O116" i="27"/>
  <c r="Q116" i="27" s="1"/>
  <c r="I119" i="30"/>
  <c r="F124" i="32"/>
  <c r="L148" i="27"/>
  <c r="N148" i="27" s="1"/>
  <c r="G33" i="30"/>
  <c r="F119" i="29"/>
  <c r="H119" i="29" s="1"/>
  <c r="F21" i="31"/>
  <c r="L33" i="27"/>
  <c r="N33" i="27" s="1"/>
  <c r="G89" i="30"/>
  <c r="F92" i="29"/>
  <c r="H92" i="29" s="1"/>
  <c r="I93" i="30"/>
  <c r="F95" i="30"/>
  <c r="L118" i="27"/>
  <c r="N118" i="27" s="1"/>
  <c r="L126" i="27"/>
  <c r="N126" i="27" s="1"/>
  <c r="I128" i="30"/>
  <c r="G147" i="30"/>
  <c r="F148" i="30"/>
  <c r="G150" i="30"/>
  <c r="F151" i="28"/>
  <c r="H151" i="28" s="1"/>
  <c r="H152" i="30"/>
  <c r="F153" i="29"/>
  <c r="H153" i="29" s="1"/>
  <c r="H157" i="30"/>
  <c r="G158" i="30"/>
  <c r="I159" i="27"/>
  <c r="K159" i="27" s="1"/>
  <c r="I90" i="27"/>
  <c r="K90" i="27" s="1"/>
  <c r="G31" i="23"/>
  <c r="H31" i="23" s="1"/>
  <c r="F31" i="27" s="1"/>
  <c r="F48" i="31"/>
  <c r="F48" i="28"/>
  <c r="H48" i="28" s="1"/>
  <c r="F48" i="30"/>
  <c r="F48" i="32"/>
  <c r="F48" i="29"/>
  <c r="H48" i="29" s="1"/>
  <c r="I51" i="30"/>
  <c r="O51" i="27"/>
  <c r="Q51" i="27" s="1"/>
  <c r="O60" i="27"/>
  <c r="Q60" i="27" s="1"/>
  <c r="I60" i="30"/>
  <c r="I85" i="30"/>
  <c r="O85" i="27"/>
  <c r="Q85" i="27" s="1"/>
  <c r="F117" i="27"/>
  <c r="H117" i="27" s="1"/>
  <c r="F117" i="31"/>
  <c r="F117" i="30"/>
  <c r="F117" i="32"/>
  <c r="F117" i="28"/>
  <c r="H117" i="28" s="1"/>
  <c r="F117" i="29"/>
  <c r="H117" i="29" s="1"/>
  <c r="I120" i="30"/>
  <c r="O120" i="27"/>
  <c r="Q120" i="27" s="1"/>
  <c r="I121" i="27"/>
  <c r="K121" i="27" s="1"/>
  <c r="G124" i="30"/>
  <c r="I124" i="27"/>
  <c r="K124" i="27" s="1"/>
  <c r="F125" i="27"/>
  <c r="H125" i="27" s="1"/>
  <c r="F125" i="31"/>
  <c r="F125" i="28"/>
  <c r="H125" i="28" s="1"/>
  <c r="F125" i="30"/>
  <c r="F125" i="32"/>
  <c r="F125" i="29"/>
  <c r="H125" i="29" s="1"/>
  <c r="I91" i="28"/>
  <c r="K91" i="28" s="1"/>
  <c r="H91" i="30"/>
  <c r="L91" i="27"/>
  <c r="N91" i="27" s="1"/>
  <c r="I83" i="28"/>
  <c r="K83" i="28" s="1"/>
  <c r="H83" i="30"/>
  <c r="L83" i="27"/>
  <c r="N83" i="27" s="1"/>
  <c r="G43" i="23"/>
  <c r="H43" i="23" s="1"/>
  <c r="F43" i="27" s="1"/>
  <c r="G77" i="23"/>
  <c r="H77" i="23" s="1"/>
  <c r="F77" i="27" s="1"/>
  <c r="F85" i="27"/>
  <c r="H85" i="27" s="1"/>
  <c r="F85" i="28"/>
  <c r="H85" i="28" s="1"/>
  <c r="F85" i="30"/>
  <c r="F85" i="31"/>
  <c r="F85" i="32"/>
  <c r="F85" i="29"/>
  <c r="H85" i="29" s="1"/>
  <c r="F87" i="27"/>
  <c r="H87" i="27" s="1"/>
  <c r="G92" i="30"/>
  <c r="I92" i="27"/>
  <c r="K92" i="27" s="1"/>
  <c r="F95" i="27"/>
  <c r="H95" i="27" s="1"/>
  <c r="G107" i="23"/>
  <c r="H107" i="23" s="1"/>
  <c r="I107" i="23" s="1"/>
  <c r="G119" i="30"/>
  <c r="I119" i="27"/>
  <c r="K119" i="27" s="1"/>
  <c r="F128" i="27"/>
  <c r="H128" i="27" s="1"/>
  <c r="F128" i="28"/>
  <c r="H128" i="28" s="1"/>
  <c r="F128" i="30"/>
  <c r="F128" i="31"/>
  <c r="F128" i="32"/>
  <c r="F128" i="29"/>
  <c r="H128" i="29" s="1"/>
  <c r="G137" i="23"/>
  <c r="F148" i="27"/>
  <c r="H148" i="27" s="1"/>
  <c r="G153" i="30"/>
  <c r="I153" i="27"/>
  <c r="K153" i="27" s="1"/>
  <c r="I158" i="28"/>
  <c r="K158" i="28" s="1"/>
  <c r="H158" i="30"/>
  <c r="H154" i="30"/>
  <c r="I150" i="28"/>
  <c r="K150" i="28" s="1"/>
  <c r="H150" i="30"/>
  <c r="L150" i="27"/>
  <c r="N150" i="27" s="1"/>
  <c r="I146" i="28"/>
  <c r="K146" i="28" s="1"/>
  <c r="H146" i="30"/>
  <c r="L146" i="27"/>
  <c r="N146" i="27" s="1"/>
  <c r="I125" i="28"/>
  <c r="K125" i="28" s="1"/>
  <c r="H125" i="30"/>
  <c r="I121" i="28"/>
  <c r="K121" i="28" s="1"/>
  <c r="H121" i="30"/>
  <c r="I117" i="28"/>
  <c r="K117" i="28" s="1"/>
  <c r="H117" i="30"/>
  <c r="H35" i="30"/>
  <c r="L35" i="27"/>
  <c r="N35" i="27" s="1"/>
  <c r="I94" i="27"/>
  <c r="K94" i="27" s="1"/>
  <c r="F32" i="27"/>
  <c r="H32" i="27" s="1"/>
  <c r="F32" i="30"/>
  <c r="O33" i="27"/>
  <c r="Q33" i="27" s="1"/>
  <c r="I33" i="30"/>
  <c r="I46" i="30"/>
  <c r="O46" i="27"/>
  <c r="Q46" i="27" s="1"/>
  <c r="O49" i="27"/>
  <c r="Q49" i="27" s="1"/>
  <c r="I49" i="30"/>
  <c r="G70" i="23"/>
  <c r="H70" i="23" s="1"/>
  <c r="I70" i="23" s="1"/>
  <c r="J70" i="23" s="1"/>
  <c r="I83" i="30"/>
  <c r="G87" i="30"/>
  <c r="I87" i="27"/>
  <c r="K87" i="27" s="1"/>
  <c r="F88" i="27"/>
  <c r="H88" i="27" s="1"/>
  <c r="F88" i="31"/>
  <c r="F88" i="28"/>
  <c r="H88" i="28" s="1"/>
  <c r="F88" i="32"/>
  <c r="F88" i="30"/>
  <c r="F88" i="29"/>
  <c r="H88" i="29" s="1"/>
  <c r="L89" i="27"/>
  <c r="N89" i="27" s="1"/>
  <c r="I91" i="30"/>
  <c r="O91" i="27"/>
  <c r="Q91" i="27" s="1"/>
  <c r="G95" i="30"/>
  <c r="I95" i="27"/>
  <c r="K95" i="27" s="1"/>
  <c r="G108" i="23"/>
  <c r="H108" i="23" s="1"/>
  <c r="I118" i="30"/>
  <c r="G122" i="30"/>
  <c r="F123" i="27"/>
  <c r="H123" i="27" s="1"/>
  <c r="F123" i="31"/>
  <c r="F123" i="28"/>
  <c r="H123" i="28" s="1"/>
  <c r="F123" i="32"/>
  <c r="F123" i="30"/>
  <c r="F123" i="29"/>
  <c r="H123" i="29" s="1"/>
  <c r="I126" i="30"/>
  <c r="O126" i="27"/>
  <c r="Q126" i="27" s="1"/>
  <c r="G148" i="30"/>
  <c r="I148" i="27"/>
  <c r="K148" i="27" s="1"/>
  <c r="F149" i="27"/>
  <c r="H149" i="27" s="1"/>
  <c r="F149" i="30"/>
  <c r="F149" i="31"/>
  <c r="F149" i="28"/>
  <c r="H149" i="28" s="1"/>
  <c r="F157" i="27"/>
  <c r="H157" i="27" s="1"/>
  <c r="F157" i="30"/>
  <c r="F157" i="31"/>
  <c r="F157" i="28"/>
  <c r="H157" i="28" s="1"/>
  <c r="F157" i="32"/>
  <c r="F157" i="29"/>
  <c r="H157" i="29" s="1"/>
  <c r="I160" i="30"/>
  <c r="O160" i="27"/>
  <c r="Q160" i="27" s="1"/>
  <c r="I94" i="28"/>
  <c r="K94" i="28" s="1"/>
  <c r="H94" i="30"/>
  <c r="I90" i="28"/>
  <c r="K90" i="28" s="1"/>
  <c r="H90" i="30"/>
  <c r="I86" i="28"/>
  <c r="K86" i="28" s="1"/>
  <c r="H86" i="30"/>
  <c r="I82" i="28"/>
  <c r="K82" i="28" s="1"/>
  <c r="H82" i="30"/>
  <c r="I59" i="28"/>
  <c r="K59" i="28" s="1"/>
  <c r="H59" i="30"/>
  <c r="I48" i="28"/>
  <c r="K48" i="28" s="1"/>
  <c r="H48" i="30"/>
  <c r="I48" i="27"/>
  <c r="K48" i="27" s="1"/>
  <c r="I122" i="27"/>
  <c r="K122" i="27" s="1"/>
  <c r="L117" i="27"/>
  <c r="N117" i="27" s="1"/>
  <c r="O50" i="27"/>
  <c r="Q50" i="27" s="1"/>
  <c r="O83" i="27"/>
  <c r="Q83" i="27" s="1"/>
  <c r="O146" i="27"/>
  <c r="Q146" i="27" s="1"/>
  <c r="F124" i="30"/>
  <c r="I152" i="30"/>
  <c r="F51" i="27"/>
  <c r="H51" i="27" s="1"/>
  <c r="F51" i="31"/>
  <c r="F51" i="28"/>
  <c r="H51" i="28" s="1"/>
  <c r="F51" i="30"/>
  <c r="I125" i="27"/>
  <c r="K125" i="27" s="1"/>
  <c r="I147" i="27"/>
  <c r="K147" i="27" s="1"/>
  <c r="O88" i="27"/>
  <c r="Q88" i="27" s="1"/>
  <c r="O118" i="27"/>
  <c r="Q118" i="27" s="1"/>
  <c r="G47" i="30"/>
  <c r="I47" i="27"/>
  <c r="K47" i="27" s="1"/>
  <c r="F59" i="31"/>
  <c r="F59" i="28"/>
  <c r="H59" i="28" s="1"/>
  <c r="F59" i="30"/>
  <c r="F59" i="32"/>
  <c r="F59" i="29"/>
  <c r="H59" i="29" s="1"/>
  <c r="F82" i="27"/>
  <c r="H82" i="27" s="1"/>
  <c r="F82" i="31"/>
  <c r="F82" i="30"/>
  <c r="F82" i="28"/>
  <c r="H82" i="28" s="1"/>
  <c r="F82" i="32"/>
  <c r="F90" i="27"/>
  <c r="H90" i="27" s="1"/>
  <c r="F90" i="31"/>
  <c r="F90" i="28"/>
  <c r="H90" i="28" s="1"/>
  <c r="F90" i="30"/>
  <c r="F90" i="32"/>
  <c r="F90" i="29"/>
  <c r="H90" i="29" s="1"/>
  <c r="G106" i="23"/>
  <c r="H106" i="23" s="1"/>
  <c r="G136" i="23"/>
  <c r="H136" i="23" s="1"/>
  <c r="I136" i="23" s="1"/>
  <c r="F151" i="27"/>
  <c r="H151" i="27" s="1"/>
  <c r="F151" i="31"/>
  <c r="F151" i="32"/>
  <c r="F151" i="30"/>
  <c r="F151" i="29"/>
  <c r="H151" i="29" s="1"/>
  <c r="F159" i="27"/>
  <c r="H159" i="27" s="1"/>
  <c r="F159" i="31"/>
  <c r="F159" i="28"/>
  <c r="H159" i="28" s="1"/>
  <c r="F159" i="30"/>
  <c r="F159" i="32"/>
  <c r="F159" i="29"/>
  <c r="H159" i="29" s="1"/>
  <c r="I95" i="28"/>
  <c r="K95" i="28" s="1"/>
  <c r="H95" i="30"/>
  <c r="L95" i="27"/>
  <c r="N95" i="27" s="1"/>
  <c r="I87" i="28"/>
  <c r="K87" i="28" s="1"/>
  <c r="H87" i="30"/>
  <c r="L87" i="27"/>
  <c r="N87" i="27" s="1"/>
  <c r="I60" i="28"/>
  <c r="K60" i="28" s="1"/>
  <c r="H60" i="30"/>
  <c r="L60" i="27"/>
  <c r="N60" i="27" s="1"/>
  <c r="G34" i="30"/>
  <c r="I34" i="27"/>
  <c r="K34" i="27" s="1"/>
  <c r="F48" i="27"/>
  <c r="H48" i="27" s="1"/>
  <c r="G50" i="30"/>
  <c r="I50" i="27"/>
  <c r="K50" i="27" s="1"/>
  <c r="F59" i="27"/>
  <c r="H59" i="27" s="1"/>
  <c r="G84" i="30"/>
  <c r="I84" i="27"/>
  <c r="K84" i="27" s="1"/>
  <c r="F93" i="27"/>
  <c r="H93" i="27" s="1"/>
  <c r="F93" i="28"/>
  <c r="H93" i="28" s="1"/>
  <c r="F93" i="30"/>
  <c r="F93" i="31"/>
  <c r="F120" i="27"/>
  <c r="H120" i="27" s="1"/>
  <c r="F120" i="28"/>
  <c r="H120" i="28" s="1"/>
  <c r="F120" i="30"/>
  <c r="F120" i="31"/>
  <c r="F120" i="32"/>
  <c r="F122" i="27"/>
  <c r="H122" i="27" s="1"/>
  <c r="G127" i="30"/>
  <c r="I127" i="27"/>
  <c r="K127" i="27" s="1"/>
  <c r="G145" i="23"/>
  <c r="H145" i="23" s="1"/>
  <c r="I145" i="23" s="1"/>
  <c r="F154" i="27"/>
  <c r="H154" i="27" s="1"/>
  <c r="F154" i="28"/>
  <c r="H154" i="28" s="1"/>
  <c r="F154" i="31"/>
  <c r="F154" i="30"/>
  <c r="F156" i="27"/>
  <c r="H156" i="27" s="1"/>
  <c r="F33" i="27"/>
  <c r="H33" i="27" s="1"/>
  <c r="F33" i="31"/>
  <c r="F33" i="28"/>
  <c r="H33" i="28" s="1"/>
  <c r="F33" i="32"/>
  <c r="F33" i="30"/>
  <c r="F33" i="29"/>
  <c r="H33" i="29" s="1"/>
  <c r="I36" i="30"/>
  <c r="F49" i="27"/>
  <c r="H49" i="27" s="1"/>
  <c r="I61" i="30"/>
  <c r="O61" i="27"/>
  <c r="Q61" i="27" s="1"/>
  <c r="G71" i="23"/>
  <c r="H71" i="23" s="1"/>
  <c r="F71" i="30" s="1"/>
  <c r="F83" i="27"/>
  <c r="H83" i="27" s="1"/>
  <c r="F83" i="31"/>
  <c r="F83" i="28"/>
  <c r="H83" i="28" s="1"/>
  <c r="F83" i="32"/>
  <c r="F83" i="29"/>
  <c r="H83" i="29" s="1"/>
  <c r="F83" i="30"/>
  <c r="I86" i="30"/>
  <c r="O86" i="27"/>
  <c r="Q86" i="27" s="1"/>
  <c r="F91" i="27"/>
  <c r="H91" i="27" s="1"/>
  <c r="F91" i="31"/>
  <c r="F91" i="29"/>
  <c r="H91" i="29" s="1"/>
  <c r="F91" i="32"/>
  <c r="F91" i="30"/>
  <c r="F91" i="28"/>
  <c r="H91" i="28" s="1"/>
  <c r="I94" i="30"/>
  <c r="O94" i="27"/>
  <c r="Q94" i="27" s="1"/>
  <c r="F115" i="27"/>
  <c r="H115" i="27" s="1"/>
  <c r="F115" i="30"/>
  <c r="F118" i="27"/>
  <c r="H118" i="27" s="1"/>
  <c r="F118" i="31"/>
  <c r="F118" i="28"/>
  <c r="H118" i="28" s="1"/>
  <c r="F118" i="32"/>
  <c r="F118" i="29"/>
  <c r="H118" i="29" s="1"/>
  <c r="F118" i="30"/>
  <c r="I121" i="30"/>
  <c r="O121" i="27"/>
  <c r="Q121" i="27" s="1"/>
  <c r="F126" i="27"/>
  <c r="H126" i="27" s="1"/>
  <c r="F126" i="31"/>
  <c r="F126" i="29"/>
  <c r="H126" i="29" s="1"/>
  <c r="F126" i="28"/>
  <c r="H126" i="28" s="1"/>
  <c r="F126" i="32"/>
  <c r="F126" i="30"/>
  <c r="F146" i="30"/>
  <c r="G151" i="30"/>
  <c r="F152" i="27"/>
  <c r="H152" i="27" s="1"/>
  <c r="F152" i="31"/>
  <c r="F152" i="28"/>
  <c r="H152" i="28" s="1"/>
  <c r="F152" i="32"/>
  <c r="F152" i="30"/>
  <c r="F152" i="29"/>
  <c r="H152" i="29" s="1"/>
  <c r="I155" i="30"/>
  <c r="O155" i="27"/>
  <c r="Q155" i="27" s="1"/>
  <c r="G159" i="30"/>
  <c r="F160" i="27"/>
  <c r="H160" i="27" s="1"/>
  <c r="F160" i="31"/>
  <c r="F160" i="30"/>
  <c r="F160" i="29"/>
  <c r="H160" i="29" s="1"/>
  <c r="F160" i="32"/>
  <c r="F160" i="28"/>
  <c r="H160" i="28" s="1"/>
  <c r="I157" i="28"/>
  <c r="K157" i="28" s="1"/>
  <c r="L157" i="27"/>
  <c r="N157" i="27" s="1"/>
  <c r="I153" i="28"/>
  <c r="K153" i="28" s="1"/>
  <c r="H153" i="30"/>
  <c r="L153" i="27"/>
  <c r="N153" i="27" s="1"/>
  <c r="H149" i="30"/>
  <c r="I128" i="28"/>
  <c r="K128" i="28" s="1"/>
  <c r="H128" i="30"/>
  <c r="I124" i="28"/>
  <c r="K124" i="28" s="1"/>
  <c r="H124" i="30"/>
  <c r="L124" i="27"/>
  <c r="N124" i="27" s="1"/>
  <c r="I120" i="28"/>
  <c r="K120" i="28" s="1"/>
  <c r="H120" i="30"/>
  <c r="I116" i="28"/>
  <c r="K116" i="28" s="1"/>
  <c r="H116" i="30"/>
  <c r="L116" i="27"/>
  <c r="N116" i="27" s="1"/>
  <c r="G13" i="23"/>
  <c r="H13" i="23" s="1"/>
  <c r="I13" i="23" s="1"/>
  <c r="I35" i="27"/>
  <c r="K35" i="27" s="1"/>
  <c r="G35" i="30"/>
  <c r="I47" i="30"/>
  <c r="O47" i="27"/>
  <c r="Q47" i="27" s="1"/>
  <c r="G51" i="30"/>
  <c r="G56" i="23"/>
  <c r="G60" i="30"/>
  <c r="I60" i="27"/>
  <c r="K60" i="27" s="1"/>
  <c r="G80" i="23"/>
  <c r="H80" i="23" s="1"/>
  <c r="I80" i="23" s="1"/>
  <c r="G85" i="30"/>
  <c r="I85" i="27"/>
  <c r="K85" i="27" s="1"/>
  <c r="F86" i="27"/>
  <c r="H86" i="27" s="1"/>
  <c r="F86" i="31"/>
  <c r="F86" i="28"/>
  <c r="H86" i="28" s="1"/>
  <c r="F86" i="30"/>
  <c r="F86" i="32"/>
  <c r="F86" i="29"/>
  <c r="H86" i="29" s="1"/>
  <c r="I89" i="30"/>
  <c r="O89" i="27"/>
  <c r="Q89" i="27" s="1"/>
  <c r="I93" i="27"/>
  <c r="K93" i="27" s="1"/>
  <c r="I120" i="27"/>
  <c r="K120" i="27" s="1"/>
  <c r="O124" i="27"/>
  <c r="Q124" i="27" s="1"/>
  <c r="O147" i="27"/>
  <c r="Q147" i="27" s="1"/>
  <c r="I33" i="28"/>
  <c r="K33" i="28" s="1"/>
  <c r="I150" i="27"/>
  <c r="K150" i="27" s="1"/>
  <c r="L48" i="27"/>
  <c r="N48" i="27" s="1"/>
  <c r="L121" i="27"/>
  <c r="N121" i="27" s="1"/>
  <c r="O92" i="27"/>
  <c r="Q92" i="27" s="1"/>
  <c r="O123" i="27"/>
  <c r="Q123" i="27" s="1"/>
  <c r="F49" i="30"/>
  <c r="F20" i="30"/>
  <c r="F20" i="31"/>
  <c r="G28" i="23"/>
  <c r="I34" i="28"/>
  <c r="K34" i="28" s="1"/>
  <c r="H34" i="30"/>
  <c r="L34" i="27"/>
  <c r="N34" i="27" s="1"/>
  <c r="I34" i="30"/>
  <c r="O34" i="27"/>
  <c r="Q34" i="27" s="1"/>
  <c r="F47" i="27"/>
  <c r="H47" i="27" s="1"/>
  <c r="F47" i="30"/>
  <c r="F47" i="31"/>
  <c r="F47" i="28"/>
  <c r="H47" i="28" s="1"/>
  <c r="F47" i="32"/>
  <c r="F47" i="29"/>
  <c r="H47" i="29" s="1"/>
  <c r="I81" i="30"/>
  <c r="G88" i="30"/>
  <c r="I88" i="27"/>
  <c r="K88" i="27" s="1"/>
  <c r="F89" i="27"/>
  <c r="H89" i="27" s="1"/>
  <c r="F89" i="31"/>
  <c r="F89" i="28"/>
  <c r="H89" i="28" s="1"/>
  <c r="F89" i="29"/>
  <c r="H89" i="29" s="1"/>
  <c r="F89" i="32"/>
  <c r="G111" i="23"/>
  <c r="F116" i="27"/>
  <c r="H116" i="27" s="1"/>
  <c r="F116" i="31"/>
  <c r="F116" i="28"/>
  <c r="H116" i="28" s="1"/>
  <c r="F116" i="29"/>
  <c r="H116" i="29" s="1"/>
  <c r="F116" i="32"/>
  <c r="F116" i="30"/>
  <c r="O119" i="27"/>
  <c r="Q119" i="27" s="1"/>
  <c r="G123" i="30"/>
  <c r="I123" i="27"/>
  <c r="K123" i="27" s="1"/>
  <c r="F124" i="27"/>
  <c r="H124" i="27" s="1"/>
  <c r="F124" i="31"/>
  <c r="F124" i="28"/>
  <c r="H124" i="28" s="1"/>
  <c r="F124" i="29"/>
  <c r="H124" i="29" s="1"/>
  <c r="I127" i="30"/>
  <c r="I128" i="27"/>
  <c r="K128" i="27" s="1"/>
  <c r="G141" i="23"/>
  <c r="H141" i="23" s="1"/>
  <c r="I141" i="23" s="1"/>
  <c r="F147" i="31"/>
  <c r="F147" i="32"/>
  <c r="F147" i="30"/>
  <c r="F147" i="28"/>
  <c r="H147" i="28" s="1"/>
  <c r="F147" i="29"/>
  <c r="H147" i="29" s="1"/>
  <c r="F147" i="27"/>
  <c r="H147" i="27" s="1"/>
  <c r="G149" i="30"/>
  <c r="I149" i="27"/>
  <c r="K149" i="27" s="1"/>
  <c r="F150" i="27"/>
  <c r="H150" i="27" s="1"/>
  <c r="F150" i="31"/>
  <c r="F150" i="28"/>
  <c r="H150" i="28" s="1"/>
  <c r="F150" i="30"/>
  <c r="F150" i="29"/>
  <c r="H150" i="29" s="1"/>
  <c r="F150" i="32"/>
  <c r="L151" i="27"/>
  <c r="N151" i="27" s="1"/>
  <c r="I153" i="30"/>
  <c r="O153" i="27"/>
  <c r="Q153" i="27" s="1"/>
  <c r="I154" i="27"/>
  <c r="K154" i="27" s="1"/>
  <c r="G157" i="30"/>
  <c r="I157" i="27"/>
  <c r="K157" i="27" s="1"/>
  <c r="F158" i="27"/>
  <c r="H158" i="27" s="1"/>
  <c r="F158" i="31"/>
  <c r="F158" i="28"/>
  <c r="H158" i="28" s="1"/>
  <c r="F158" i="29"/>
  <c r="H158" i="29" s="1"/>
  <c r="F158" i="30"/>
  <c r="F158" i="32"/>
  <c r="I160" i="28"/>
  <c r="K160" i="28" s="1"/>
  <c r="L160" i="27"/>
  <c r="N160" i="27" s="1"/>
  <c r="H160" i="30"/>
  <c r="I156" i="28"/>
  <c r="K156" i="28" s="1"/>
  <c r="H156" i="30"/>
  <c r="L156" i="27"/>
  <c r="N156" i="27" s="1"/>
  <c r="I152" i="28"/>
  <c r="K152" i="28" s="1"/>
  <c r="L152" i="27"/>
  <c r="N152" i="27" s="1"/>
  <c r="H148" i="30"/>
  <c r="H127" i="30"/>
  <c r="I127" i="28"/>
  <c r="K127" i="28" s="1"/>
  <c r="L127" i="27"/>
  <c r="N127" i="27" s="1"/>
  <c r="H123" i="30"/>
  <c r="I123" i="28"/>
  <c r="K123" i="28" s="1"/>
  <c r="L123" i="27"/>
  <c r="N123" i="27" s="1"/>
  <c r="I119" i="28"/>
  <c r="K119" i="28" s="1"/>
  <c r="H119" i="30"/>
  <c r="L119" i="27"/>
  <c r="N119" i="27" s="1"/>
  <c r="H62" i="30"/>
  <c r="L62" i="27"/>
  <c r="N62" i="27" s="1"/>
  <c r="I59" i="27"/>
  <c r="K59" i="27" s="1"/>
  <c r="I82" i="27"/>
  <c r="K82" i="27" s="1"/>
  <c r="I151" i="27"/>
  <c r="K151" i="27" s="1"/>
  <c r="L125" i="27"/>
  <c r="N125" i="27" s="1"/>
  <c r="L149" i="27"/>
  <c r="N149" i="27" s="1"/>
  <c r="O93" i="27"/>
  <c r="Q93" i="27" s="1"/>
  <c r="O127" i="27"/>
  <c r="Q127" i="27" s="1"/>
  <c r="O157" i="27"/>
  <c r="Q157" i="27" s="1"/>
  <c r="F120" i="29"/>
  <c r="H120" i="29" s="1"/>
  <c r="G17" i="23"/>
  <c r="H17" i="23" s="1"/>
  <c r="F17" i="27" s="1"/>
  <c r="H17" i="27" s="1"/>
  <c r="F34" i="27"/>
  <c r="H34" i="27" s="1"/>
  <c r="F34" i="31"/>
  <c r="F34" i="29"/>
  <c r="H34" i="29" s="1"/>
  <c r="F34" i="30"/>
  <c r="F34" i="32"/>
  <c r="F50" i="31"/>
  <c r="F50" i="32"/>
  <c r="F50" i="28"/>
  <c r="H50" i="28" s="1"/>
  <c r="F50" i="30"/>
  <c r="F50" i="29"/>
  <c r="H50" i="29" s="1"/>
  <c r="F50" i="27"/>
  <c r="H50" i="27" s="1"/>
  <c r="G58" i="23"/>
  <c r="H58" i="23" s="1"/>
  <c r="F58" i="27" s="1"/>
  <c r="I59" i="30"/>
  <c r="O59" i="27"/>
  <c r="Q59" i="27" s="1"/>
  <c r="G74" i="23"/>
  <c r="H74" i="23" s="1"/>
  <c r="G83" i="30"/>
  <c r="I83" i="27"/>
  <c r="K83" i="27" s="1"/>
  <c r="F84" i="27"/>
  <c r="H84" i="27" s="1"/>
  <c r="F84" i="28"/>
  <c r="H84" i="28" s="1"/>
  <c r="F84" i="31"/>
  <c r="F84" i="32"/>
  <c r="F84" i="30"/>
  <c r="F84" i="29"/>
  <c r="H84" i="29" s="1"/>
  <c r="O87" i="27"/>
  <c r="Q87" i="27" s="1"/>
  <c r="I87" i="30"/>
  <c r="G91" i="30"/>
  <c r="I91" i="27"/>
  <c r="K91" i="27" s="1"/>
  <c r="F92" i="27"/>
  <c r="H92" i="27" s="1"/>
  <c r="F92" i="31"/>
  <c r="F92" i="28"/>
  <c r="H92" i="28" s="1"/>
  <c r="F92" i="32"/>
  <c r="F92" i="30"/>
  <c r="O95" i="27"/>
  <c r="Q95" i="27" s="1"/>
  <c r="I95" i="30"/>
  <c r="G118" i="30"/>
  <c r="F119" i="27"/>
  <c r="H119" i="27" s="1"/>
  <c r="F119" i="28"/>
  <c r="H119" i="28" s="1"/>
  <c r="F119" i="31"/>
  <c r="F119" i="32"/>
  <c r="F119" i="30"/>
  <c r="O122" i="27"/>
  <c r="Q122" i="27" s="1"/>
  <c r="I122" i="30"/>
  <c r="G126" i="30"/>
  <c r="F127" i="27"/>
  <c r="H127" i="27" s="1"/>
  <c r="F127" i="31"/>
  <c r="F127" i="28"/>
  <c r="H127" i="28" s="1"/>
  <c r="F127" i="32"/>
  <c r="F127" i="30"/>
  <c r="F127" i="29"/>
  <c r="H127" i="29" s="1"/>
  <c r="G152" i="30"/>
  <c r="I152" i="27"/>
  <c r="K152" i="27" s="1"/>
  <c r="F153" i="27"/>
  <c r="H153" i="27" s="1"/>
  <c r="F153" i="30"/>
  <c r="F153" i="28"/>
  <c r="H153" i="28" s="1"/>
  <c r="F153" i="31"/>
  <c r="F153" i="32"/>
  <c r="I156" i="30"/>
  <c r="O156" i="27"/>
  <c r="Q156" i="27" s="1"/>
  <c r="G160" i="30"/>
  <c r="I160" i="27"/>
  <c r="K160" i="27" s="1"/>
  <c r="H92" i="30"/>
  <c r="I92" i="28"/>
  <c r="K92" i="28" s="1"/>
  <c r="L92" i="27"/>
  <c r="N92" i="27" s="1"/>
  <c r="I88" i="28"/>
  <c r="K88" i="28" s="1"/>
  <c r="H88" i="30"/>
  <c r="L88" i="27"/>
  <c r="N88" i="27" s="1"/>
  <c r="I84" i="28"/>
  <c r="K84" i="28" s="1"/>
  <c r="H84" i="30"/>
  <c r="L84" i="27"/>
  <c r="N84" i="27" s="1"/>
  <c r="I50" i="28"/>
  <c r="K50" i="28" s="1"/>
  <c r="L50" i="27"/>
  <c r="N50" i="27" s="1"/>
  <c r="H50" i="30"/>
  <c r="H32" i="30"/>
  <c r="L32" i="27"/>
  <c r="N32" i="27" s="1"/>
  <c r="I33" i="27"/>
  <c r="K33" i="27" s="1"/>
  <c r="I86" i="27"/>
  <c r="K86" i="27" s="1"/>
  <c r="I155" i="27"/>
  <c r="K155" i="27" s="1"/>
  <c r="L128" i="27"/>
  <c r="N128" i="27" s="1"/>
  <c r="L154" i="27"/>
  <c r="N154" i="27" s="1"/>
  <c r="O128" i="27"/>
  <c r="Q128" i="27" s="1"/>
  <c r="I84" i="30"/>
  <c r="F93" i="32"/>
  <c r="F34" i="28"/>
  <c r="H34" i="28" s="1"/>
  <c r="G116" i="30"/>
  <c r="I116" i="27"/>
  <c r="K116" i="27" s="1"/>
  <c r="G36" i="30"/>
  <c r="I36" i="27"/>
  <c r="K36" i="27" s="1"/>
  <c r="G41" i="23"/>
  <c r="I48" i="30"/>
  <c r="O48" i="27"/>
  <c r="Q48" i="27" s="1"/>
  <c r="G67" i="23"/>
  <c r="H67" i="23" s="1"/>
  <c r="O82" i="27"/>
  <c r="Q82" i="27" s="1"/>
  <c r="I82" i="30"/>
  <c r="F146" i="27"/>
  <c r="H146" i="27" s="1"/>
  <c r="I89" i="27"/>
  <c r="K89" i="27" s="1"/>
  <c r="I114" i="27"/>
  <c r="K114" i="27" s="1"/>
  <c r="I158" i="27"/>
  <c r="K158" i="27" s="1"/>
  <c r="L158" i="27"/>
  <c r="N158" i="27" s="1"/>
  <c r="O36" i="27"/>
  <c r="Q36" i="27" s="1"/>
  <c r="F82" i="29"/>
  <c r="H82" i="29" s="1"/>
  <c r="G86" i="30"/>
  <c r="F87" i="31"/>
  <c r="F87" i="32"/>
  <c r="F87" i="28"/>
  <c r="H87" i="28" s="1"/>
  <c r="O90" i="27"/>
  <c r="Q90" i="27" s="1"/>
  <c r="G94" i="30"/>
  <c r="F95" i="31"/>
  <c r="F95" i="28"/>
  <c r="H95" i="28" s="1"/>
  <c r="F95" i="32"/>
  <c r="G105" i="23"/>
  <c r="G113" i="23"/>
  <c r="H113" i="23" s="1"/>
  <c r="F113" i="27" s="1"/>
  <c r="H113" i="27" s="1"/>
  <c r="O117" i="27"/>
  <c r="Q117" i="27" s="1"/>
  <c r="G121" i="30"/>
  <c r="F122" i="31"/>
  <c r="O125" i="27"/>
  <c r="Q125" i="27" s="1"/>
  <c r="G143" i="23"/>
  <c r="H143" i="23" s="1"/>
  <c r="F148" i="31"/>
  <c r="F148" i="28"/>
  <c r="H148" i="28" s="1"/>
  <c r="I151" i="30"/>
  <c r="O151" i="27"/>
  <c r="Q151" i="27" s="1"/>
  <c r="G155" i="30"/>
  <c r="F156" i="30"/>
  <c r="O159" i="27"/>
  <c r="Q159" i="27" s="1"/>
  <c r="I159" i="28"/>
  <c r="K159" i="28" s="1"/>
  <c r="H155" i="30"/>
  <c r="I155" i="28"/>
  <c r="K155" i="28" s="1"/>
  <c r="L155" i="27"/>
  <c r="N155" i="27" s="1"/>
  <c r="I151" i="28"/>
  <c r="K151" i="28" s="1"/>
  <c r="H151" i="30"/>
  <c r="H147" i="30"/>
  <c r="L147" i="27"/>
  <c r="N147" i="27" s="1"/>
  <c r="I126" i="28"/>
  <c r="K126" i="28" s="1"/>
  <c r="H126" i="30"/>
  <c r="I118" i="28"/>
  <c r="K118" i="28" s="1"/>
  <c r="H118" i="30"/>
  <c r="H114" i="30"/>
  <c r="I36" i="28"/>
  <c r="K36" i="28" s="1"/>
  <c r="H36" i="30"/>
  <c r="L114" i="27"/>
  <c r="N114" i="27" s="1"/>
  <c r="F95" i="29"/>
  <c r="H95" i="29" s="1"/>
  <c r="I90" i="30"/>
  <c r="I125" i="30"/>
  <c r="H159" i="30"/>
  <c r="F122" i="28"/>
  <c r="H122" i="28" s="1"/>
  <c r="F87" i="29"/>
  <c r="H87" i="29" s="1"/>
  <c r="I159" i="30"/>
  <c r="F87" i="30"/>
  <c r="F122" i="30"/>
  <c r="I147" i="28"/>
  <c r="K147" i="28" s="1"/>
  <c r="I117" i="30"/>
  <c r="G93" i="30"/>
  <c r="F94" i="27"/>
  <c r="H94" i="27" s="1"/>
  <c r="F94" i="31"/>
  <c r="F94" i="28"/>
  <c r="H94" i="28" s="1"/>
  <c r="F94" i="30"/>
  <c r="F94" i="32"/>
  <c r="F94" i="29"/>
  <c r="H94" i="29" s="1"/>
  <c r="G110" i="23"/>
  <c r="H110" i="23" s="1"/>
  <c r="F110" i="27" s="1"/>
  <c r="G114" i="30"/>
  <c r="I116" i="30"/>
  <c r="G120" i="30"/>
  <c r="F121" i="27"/>
  <c r="H121" i="27" s="1"/>
  <c r="F121" i="31"/>
  <c r="F121" i="28"/>
  <c r="H121" i="28" s="1"/>
  <c r="F121" i="30"/>
  <c r="F121" i="32"/>
  <c r="F121" i="29"/>
  <c r="H121" i="29" s="1"/>
  <c r="I124" i="30"/>
  <c r="G128" i="30"/>
  <c r="G132" i="23"/>
  <c r="G140" i="23"/>
  <c r="H140" i="23" s="1"/>
  <c r="F140" i="27" s="1"/>
  <c r="I147" i="30"/>
  <c r="I150" i="30"/>
  <c r="G154" i="30"/>
  <c r="F155" i="27"/>
  <c r="H155" i="27" s="1"/>
  <c r="F155" i="31"/>
  <c r="F155" i="28"/>
  <c r="H155" i="28" s="1"/>
  <c r="F155" i="32"/>
  <c r="F155" i="30"/>
  <c r="F155" i="29"/>
  <c r="H155" i="29" s="1"/>
  <c r="I158" i="30"/>
  <c r="I93" i="28"/>
  <c r="K93" i="28" s="1"/>
  <c r="H93" i="30"/>
  <c r="I89" i="28"/>
  <c r="K89" i="28" s="1"/>
  <c r="H89" i="30"/>
  <c r="I85" i="28"/>
  <c r="K85" i="28" s="1"/>
  <c r="H85" i="30"/>
  <c r="I81" i="28"/>
  <c r="K81" i="28" s="1"/>
  <c r="H81" i="30"/>
  <c r="I47" i="28"/>
  <c r="K47" i="28" s="1"/>
  <c r="H47" i="30"/>
  <c r="H33" i="30"/>
  <c r="G172" i="28"/>
  <c r="J172" i="28" s="1"/>
  <c r="I20" i="30"/>
  <c r="T22" i="9"/>
  <c r="I21" i="30"/>
  <c r="I22" i="30"/>
  <c r="H19" i="30"/>
  <c r="I20" i="28"/>
  <c r="K20" i="28" s="1"/>
  <c r="F21" i="28"/>
  <c r="H21" i="28" s="1"/>
  <c r="H22" i="30"/>
  <c r="H18" i="30"/>
  <c r="I18" i="30"/>
  <c r="I21" i="28"/>
  <c r="K21" i="28" s="1"/>
  <c r="G20" i="30"/>
  <c r="F20" i="32"/>
  <c r="H20" i="30"/>
  <c r="I18" i="28"/>
  <c r="K18" i="28" s="1"/>
  <c r="I22" i="28"/>
  <c r="K22" i="28" s="1"/>
  <c r="F19" i="30"/>
  <c r="F21" i="32"/>
  <c r="G19" i="30"/>
  <c r="F20" i="28"/>
  <c r="H20" i="28" s="1"/>
  <c r="F21" i="30"/>
  <c r="F18" i="30"/>
  <c r="G21" i="30"/>
  <c r="H21" i="30"/>
  <c r="H23" i="30"/>
  <c r="I20" i="27"/>
  <c r="K20" i="27" s="1"/>
  <c r="L23" i="27"/>
  <c r="N23" i="27" s="1"/>
  <c r="F18" i="27"/>
  <c r="H18" i="27" s="1"/>
  <c r="L21" i="27"/>
  <c r="N21" i="27" s="1"/>
  <c r="L18" i="27"/>
  <c r="N18" i="27" s="1"/>
  <c r="L22" i="27"/>
  <c r="N22" i="27" s="1"/>
  <c r="O18" i="27"/>
  <c r="Q18" i="27" s="1"/>
  <c r="L20" i="27"/>
  <c r="N20" i="27" s="1"/>
  <c r="O20" i="27"/>
  <c r="Q20" i="27" s="1"/>
  <c r="O21" i="27"/>
  <c r="Q21" i="27" s="1"/>
  <c r="O22" i="27"/>
  <c r="Q22" i="27" s="1"/>
  <c r="L19" i="27"/>
  <c r="N19" i="27" s="1"/>
  <c r="I19" i="27"/>
  <c r="K19" i="27" s="1"/>
  <c r="F21" i="29"/>
  <c r="H21" i="29" s="1"/>
  <c r="I21" i="27"/>
  <c r="K21" i="27" s="1"/>
  <c r="F20" i="27"/>
  <c r="H20" i="27" s="1"/>
  <c r="F20" i="29"/>
  <c r="H20" i="29" s="1"/>
  <c r="F21" i="27"/>
  <c r="H21" i="27" s="1"/>
  <c r="G24" i="29"/>
  <c r="E133" i="29" s="1"/>
  <c r="G161" i="29"/>
  <c r="G52" i="29"/>
  <c r="G96" i="29"/>
  <c r="G37" i="29"/>
  <c r="J161" i="28"/>
  <c r="J24" i="28"/>
  <c r="G37" i="28"/>
  <c r="G52" i="28"/>
  <c r="J37" i="28"/>
  <c r="J52" i="28"/>
  <c r="G96" i="28"/>
  <c r="J96" i="28"/>
  <c r="J63" i="28"/>
  <c r="J129" i="28"/>
  <c r="P161" i="27"/>
  <c r="O19" i="33" s="1"/>
  <c r="K173" i="27"/>
  <c r="H173" i="27"/>
  <c r="G46" i="31"/>
  <c r="I46" i="27"/>
  <c r="K46" i="27" s="1"/>
  <c r="G61" i="31"/>
  <c r="I114" i="30"/>
  <c r="O19" i="27"/>
  <c r="Q19" i="27" s="1"/>
  <c r="G42" i="23"/>
  <c r="G30" i="23"/>
  <c r="O32" i="27"/>
  <c r="Q32" i="27" s="1"/>
  <c r="G45" i="23"/>
  <c r="G14" i="23"/>
  <c r="G15" i="23"/>
  <c r="G44" i="23"/>
  <c r="F12" i="23"/>
  <c r="G16" i="23"/>
  <c r="G27" i="23"/>
  <c r="G29" i="23"/>
  <c r="G55" i="23"/>
  <c r="G76" i="23"/>
  <c r="G78" i="23"/>
  <c r="G66" i="23"/>
  <c r="G40" i="23"/>
  <c r="G79" i="23"/>
  <c r="G57" i="23"/>
  <c r="G75" i="23"/>
  <c r="G68" i="23"/>
  <c r="G102" i="23"/>
  <c r="G69" i="23"/>
  <c r="G139" i="23"/>
  <c r="G72" i="23"/>
  <c r="G73" i="23"/>
  <c r="G103" i="23"/>
  <c r="G99" i="23"/>
  <c r="G100" i="23"/>
  <c r="G109" i="23"/>
  <c r="G101" i="23"/>
  <c r="G104" i="23"/>
  <c r="G112" i="23"/>
  <c r="G133" i="23"/>
  <c r="G134" i="23"/>
  <c r="G138" i="23"/>
  <c r="G131" i="23"/>
  <c r="G142" i="23"/>
  <c r="G135" i="23"/>
  <c r="G144" i="23"/>
  <c r="AO32" i="9"/>
  <c r="F172" i="9"/>
  <c r="I57" i="9"/>
  <c r="L57" i="9" s="1"/>
  <c r="O57" i="9" s="1"/>
  <c r="R57" i="9" s="1"/>
  <c r="U57" i="9" s="1"/>
  <c r="H57" i="9"/>
  <c r="I56" i="9"/>
  <c r="L56" i="9" s="1"/>
  <c r="H56" i="9"/>
  <c r="I136" i="9"/>
  <c r="L136" i="9" s="1"/>
  <c r="N136" i="9" s="1"/>
  <c r="H136" i="9"/>
  <c r="I113" i="9"/>
  <c r="L113" i="9" s="1"/>
  <c r="N113" i="9" s="1"/>
  <c r="H113" i="9"/>
  <c r="W18" i="9"/>
  <c r="W19" i="9"/>
  <c r="AO46" i="9"/>
  <c r="Q146" i="9"/>
  <c r="I102" i="9"/>
  <c r="L102" i="9" s="1"/>
  <c r="O102" i="9" s="1"/>
  <c r="H102" i="9"/>
  <c r="I110" i="9"/>
  <c r="L110" i="9" s="1"/>
  <c r="H110" i="9"/>
  <c r="I138" i="9"/>
  <c r="K138" i="9" s="1"/>
  <c r="H138" i="9"/>
  <c r="I68" i="9"/>
  <c r="K68" i="9" s="1"/>
  <c r="H68" i="9"/>
  <c r="H137" i="9"/>
  <c r="I137" i="9"/>
  <c r="K137" i="9" s="1"/>
  <c r="I69" i="9"/>
  <c r="L69" i="9" s="1"/>
  <c r="N69" i="9" s="1"/>
  <c r="H69" i="9"/>
  <c r="I77" i="9"/>
  <c r="L77" i="9" s="1"/>
  <c r="N77" i="9" s="1"/>
  <c r="H77" i="9"/>
  <c r="I112" i="9"/>
  <c r="L112" i="9" s="1"/>
  <c r="O112" i="9" s="1"/>
  <c r="R112" i="9" s="1"/>
  <c r="U112" i="9" s="1"/>
  <c r="X112" i="9" s="1"/>
  <c r="AA112" i="9" s="1"/>
  <c r="AD112" i="9" s="1"/>
  <c r="AG112" i="9" s="1"/>
  <c r="AJ112" i="9" s="1"/>
  <c r="AM112" i="9" s="1"/>
  <c r="AO112" i="9" s="1"/>
  <c r="H112" i="9"/>
  <c r="H71" i="9"/>
  <c r="I71" i="9"/>
  <c r="L71" i="9" s="1"/>
  <c r="O71" i="9" s="1"/>
  <c r="R71" i="9" s="1"/>
  <c r="H142" i="9"/>
  <c r="I142" i="9"/>
  <c r="K142" i="9" s="1"/>
  <c r="H73" i="9"/>
  <c r="I73" i="9"/>
  <c r="I140" i="9"/>
  <c r="K140" i="9" s="1"/>
  <c r="H140" i="9"/>
  <c r="I132" i="9"/>
  <c r="L132" i="9" s="1"/>
  <c r="O132" i="9" s="1"/>
  <c r="H132" i="9"/>
  <c r="I78" i="9"/>
  <c r="K78" i="9" s="1"/>
  <c r="H78" i="9"/>
  <c r="I79" i="9"/>
  <c r="H79" i="9"/>
  <c r="I106" i="9"/>
  <c r="L106" i="9" s="1"/>
  <c r="O106" i="9" s="1"/>
  <c r="R106" i="9" s="1"/>
  <c r="H106" i="9"/>
  <c r="I72" i="9"/>
  <c r="H72" i="9"/>
  <c r="H80" i="9"/>
  <c r="I80" i="9"/>
  <c r="L80" i="9" s="1"/>
  <c r="N80" i="9" s="1"/>
  <c r="H141" i="9"/>
  <c r="I141" i="9"/>
  <c r="K141" i="9" s="1"/>
  <c r="I74" i="9"/>
  <c r="K74" i="9" s="1"/>
  <c r="H74" i="9"/>
  <c r="H109" i="9"/>
  <c r="I109" i="9"/>
  <c r="L109" i="9" s="1"/>
  <c r="O109" i="9" s="1"/>
  <c r="I41" i="9"/>
  <c r="K41" i="9" s="1"/>
  <c r="Z61" i="9"/>
  <c r="AO81" i="9"/>
  <c r="AO114" i="9"/>
  <c r="AI61" i="9"/>
  <c r="H61" i="9"/>
  <c r="I133" i="9"/>
  <c r="L133" i="9" s="1"/>
  <c r="N133" i="9" s="1"/>
  <c r="H135" i="9"/>
  <c r="H134" i="9"/>
  <c r="H143" i="9"/>
  <c r="K134" i="9"/>
  <c r="L134" i="9"/>
  <c r="L139" i="9"/>
  <c r="L135" i="9"/>
  <c r="L143" i="9"/>
  <c r="I101" i="9"/>
  <c r="L101" i="9" s="1"/>
  <c r="N101" i="9" s="1"/>
  <c r="AA49" i="15"/>
  <c r="I75" i="9"/>
  <c r="L75" i="9" s="1"/>
  <c r="N75" i="9" s="1"/>
  <c r="I70" i="9"/>
  <c r="L70" i="9" s="1"/>
  <c r="I76" i="9"/>
  <c r="I42" i="9"/>
  <c r="L42" i="9" s="1"/>
  <c r="O42" i="9" s="1"/>
  <c r="I44" i="9"/>
  <c r="K44" i="9" s="1"/>
  <c r="I45" i="9"/>
  <c r="H43" i="9"/>
  <c r="I28" i="9"/>
  <c r="I29" i="9"/>
  <c r="L29" i="9" s="1"/>
  <c r="N29" i="9" s="1"/>
  <c r="I14" i="9"/>
  <c r="J102" i="15"/>
  <c r="I145" i="9"/>
  <c r="L145" i="9" s="1"/>
  <c r="I144" i="9"/>
  <c r="H144" i="9"/>
  <c r="H153" i="9"/>
  <c r="K146" i="9"/>
  <c r="H146" i="9"/>
  <c r="AA87" i="15"/>
  <c r="H139" i="9"/>
  <c r="AC120" i="9"/>
  <c r="K120" i="9"/>
  <c r="Q120" i="9"/>
  <c r="I103" i="9"/>
  <c r="L103" i="9" s="1"/>
  <c r="O103" i="9" s="1"/>
  <c r="K114" i="9"/>
  <c r="I104" i="9"/>
  <c r="L104" i="9" s="1"/>
  <c r="O104" i="9" s="1"/>
  <c r="R104" i="9" s="1"/>
  <c r="U104" i="9" s="1"/>
  <c r="I105" i="9"/>
  <c r="L105" i="9" s="1"/>
  <c r="O105" i="9" s="1"/>
  <c r="R105" i="9" s="1"/>
  <c r="U105" i="9" s="1"/>
  <c r="X105" i="9" s="1"/>
  <c r="H111" i="9"/>
  <c r="L100" i="9"/>
  <c r="N100" i="9" s="1"/>
  <c r="K100" i="9"/>
  <c r="H100" i="9"/>
  <c r="I108" i="9"/>
  <c r="K111" i="9"/>
  <c r="L107" i="9"/>
  <c r="N107" i="9" s="1"/>
  <c r="K107" i="9"/>
  <c r="H107" i="9"/>
  <c r="F96" i="9"/>
  <c r="H89" i="9"/>
  <c r="H58" i="9"/>
  <c r="AA42" i="15"/>
  <c r="N59" i="9"/>
  <c r="T59" i="9"/>
  <c r="W59" i="9"/>
  <c r="Z59" i="9"/>
  <c r="L43" i="9"/>
  <c r="K43" i="9"/>
  <c r="K58" i="9"/>
  <c r="N58" i="9"/>
  <c r="R58" i="9"/>
  <c r="Q58" i="9"/>
  <c r="R99" i="9"/>
  <c r="Q114" i="9"/>
  <c r="Q59" i="9"/>
  <c r="N114" i="9"/>
  <c r="N111" i="9"/>
  <c r="O111" i="9"/>
  <c r="AJ16" i="9"/>
  <c r="AL16" i="9" s="1"/>
  <c r="I17" i="9"/>
  <c r="K17" i="9" s="1"/>
  <c r="O55" i="9"/>
  <c r="K59" i="9"/>
  <c r="I15" i="9"/>
  <c r="K15" i="9" s="1"/>
  <c r="W50" i="9"/>
  <c r="H47" i="9"/>
  <c r="O40" i="9"/>
  <c r="R40" i="9" s="1"/>
  <c r="H32" i="9"/>
  <c r="H31" i="9"/>
  <c r="L31" i="9"/>
  <c r="N31" i="9" s="1"/>
  <c r="K31" i="9"/>
  <c r="L30" i="9"/>
  <c r="N30" i="9" s="1"/>
  <c r="K30" i="9"/>
  <c r="H30" i="9"/>
  <c r="F37" i="9"/>
  <c r="I27" i="9"/>
  <c r="L27" i="9" s="1"/>
  <c r="AG281" i="14"/>
  <c r="AM281" i="14"/>
  <c r="F60" i="28" l="1"/>
  <c r="H60" i="28" s="1"/>
  <c r="F19" i="31"/>
  <c r="F60" i="29"/>
  <c r="H60" i="29" s="1"/>
  <c r="F60" i="30"/>
  <c r="F60" i="32"/>
  <c r="F60" i="27"/>
  <c r="H60" i="27" s="1"/>
  <c r="F146" i="31"/>
  <c r="F146" i="32"/>
  <c r="G148" i="31"/>
  <c r="F19" i="27"/>
  <c r="H19" i="27" s="1"/>
  <c r="F146" i="29"/>
  <c r="H146" i="29" s="1"/>
  <c r="F146" i="28"/>
  <c r="H146" i="28" s="1"/>
  <c r="I146" i="27"/>
  <c r="K146" i="27" s="1"/>
  <c r="F148" i="32"/>
  <c r="I148" i="30"/>
  <c r="O148" i="27"/>
  <c r="Q148" i="27" s="1"/>
  <c r="F148" i="29"/>
  <c r="H148" i="29" s="1"/>
  <c r="I149" i="28"/>
  <c r="K149" i="28" s="1"/>
  <c r="I149" i="30"/>
  <c r="G32" i="30"/>
  <c r="F149" i="29"/>
  <c r="H149" i="29" s="1"/>
  <c r="I115" i="30"/>
  <c r="I115" i="28"/>
  <c r="K115" i="28" s="1"/>
  <c r="O149" i="27"/>
  <c r="Q149" i="27" s="1"/>
  <c r="L122" i="27"/>
  <c r="N122" i="27" s="1"/>
  <c r="I122" i="28"/>
  <c r="K122" i="28" s="1"/>
  <c r="I62" i="30"/>
  <c r="F122" i="29"/>
  <c r="H122" i="29" s="1"/>
  <c r="H122" i="30"/>
  <c r="L115" i="27"/>
  <c r="N115" i="27" s="1"/>
  <c r="F115" i="29"/>
  <c r="H115" i="29" s="1"/>
  <c r="F81" i="30"/>
  <c r="H115" i="30"/>
  <c r="F81" i="31"/>
  <c r="I35" i="30"/>
  <c r="I115" i="27"/>
  <c r="K115" i="27" s="1"/>
  <c r="G115" i="30"/>
  <c r="F115" i="28"/>
  <c r="H115" i="28" s="1"/>
  <c r="F149" i="32"/>
  <c r="O115" i="27"/>
  <c r="Q115" i="27" s="1"/>
  <c r="F36" i="31"/>
  <c r="F36" i="28"/>
  <c r="H36" i="28" s="1"/>
  <c r="F18" i="32"/>
  <c r="F23" i="27"/>
  <c r="H23" i="27" s="1"/>
  <c r="F114" i="27"/>
  <c r="H114" i="27" s="1"/>
  <c r="F129" i="23"/>
  <c r="F114" i="30"/>
  <c r="F114" i="28"/>
  <c r="H114" i="28" s="1"/>
  <c r="I32" i="27"/>
  <c r="K32" i="27" s="1"/>
  <c r="H51" i="30"/>
  <c r="O62" i="27"/>
  <c r="Q62" i="27" s="1"/>
  <c r="F122" i="32"/>
  <c r="F115" i="32"/>
  <c r="G115" i="31"/>
  <c r="G156" i="30"/>
  <c r="AC13" i="9"/>
  <c r="AI13" i="9"/>
  <c r="F32" i="28"/>
  <c r="H32" i="28" s="1"/>
  <c r="F32" i="31"/>
  <c r="T13" i="9"/>
  <c r="AI12" i="9"/>
  <c r="AC12" i="9"/>
  <c r="W12" i="9"/>
  <c r="I23" i="27"/>
  <c r="K23" i="27" s="1"/>
  <c r="F23" i="31"/>
  <c r="F24" i="9"/>
  <c r="H22" i="9"/>
  <c r="AL12" i="9"/>
  <c r="Q12" i="9"/>
  <c r="K13" i="9"/>
  <c r="AF12" i="9"/>
  <c r="K12" i="9"/>
  <c r="Z13" i="9"/>
  <c r="Z12" i="9"/>
  <c r="W13" i="9"/>
  <c r="Q13" i="9"/>
  <c r="T12" i="9"/>
  <c r="AL13" i="9"/>
  <c r="AF13" i="9"/>
  <c r="N12" i="9"/>
  <c r="N13" i="9"/>
  <c r="L14" i="9"/>
  <c r="K14" i="9"/>
  <c r="O136" i="9"/>
  <c r="R136" i="9" s="1"/>
  <c r="G62" i="31"/>
  <c r="F49" i="31"/>
  <c r="F62" i="31"/>
  <c r="G62" i="30"/>
  <c r="G49" i="30"/>
  <c r="F49" i="28"/>
  <c r="H49" i="28" s="1"/>
  <c r="I35" i="28"/>
  <c r="K35" i="28" s="1"/>
  <c r="F36" i="32"/>
  <c r="O35" i="27"/>
  <c r="Q35" i="27" s="1"/>
  <c r="F36" i="30"/>
  <c r="F36" i="27"/>
  <c r="H36" i="27" s="1"/>
  <c r="F23" i="30"/>
  <c r="F23" i="28"/>
  <c r="H23" i="28" s="1"/>
  <c r="F52" i="9"/>
  <c r="J171" i="27"/>
  <c r="M171" i="27" s="1"/>
  <c r="P171" i="27" s="1"/>
  <c r="F63" i="23"/>
  <c r="F62" i="29"/>
  <c r="H62" i="29" s="1"/>
  <c r="F62" i="30"/>
  <c r="F62" i="32"/>
  <c r="F62" i="28"/>
  <c r="H62" i="28" s="1"/>
  <c r="F35" i="28"/>
  <c r="H35" i="28" s="1"/>
  <c r="F35" i="30"/>
  <c r="I23" i="28"/>
  <c r="K23" i="28" s="1"/>
  <c r="F156" i="29"/>
  <c r="H156" i="29" s="1"/>
  <c r="G23" i="31"/>
  <c r="L51" i="27"/>
  <c r="N51" i="27" s="1"/>
  <c r="I23" i="30"/>
  <c r="G51" i="31"/>
  <c r="I51" i="28"/>
  <c r="K51" i="28" s="1"/>
  <c r="F156" i="32"/>
  <c r="F23" i="29"/>
  <c r="H23" i="29" s="1"/>
  <c r="F156" i="28"/>
  <c r="H156" i="28" s="1"/>
  <c r="F156" i="31"/>
  <c r="F51" i="32"/>
  <c r="F23" i="32"/>
  <c r="E33" i="28"/>
  <c r="E101" i="29"/>
  <c r="F154" i="32"/>
  <c r="O154" i="27"/>
  <c r="Q154" i="27" s="1"/>
  <c r="F35" i="32"/>
  <c r="F35" i="27"/>
  <c r="H35" i="27" s="1"/>
  <c r="I154" i="28"/>
  <c r="K154" i="28" s="1"/>
  <c r="H49" i="30"/>
  <c r="I154" i="30"/>
  <c r="F154" i="29"/>
  <c r="H154" i="29" s="1"/>
  <c r="F37" i="23"/>
  <c r="F35" i="29"/>
  <c r="H35" i="29" s="1"/>
  <c r="I49" i="28"/>
  <c r="K49" i="28" s="1"/>
  <c r="F49" i="29"/>
  <c r="H49" i="29" s="1"/>
  <c r="F49" i="32"/>
  <c r="E80" i="28"/>
  <c r="G49" i="31"/>
  <c r="E161" i="29"/>
  <c r="E61" i="29"/>
  <c r="E87" i="29"/>
  <c r="E122" i="28"/>
  <c r="E49" i="28"/>
  <c r="E145" i="29"/>
  <c r="E22" i="29"/>
  <c r="E96" i="28"/>
  <c r="E121" i="29"/>
  <c r="E76" i="29"/>
  <c r="E50" i="28"/>
  <c r="L12" i="33"/>
  <c r="E18" i="29"/>
  <c r="E153" i="28"/>
  <c r="E116" i="29"/>
  <c r="E142" i="28"/>
  <c r="E104" i="28"/>
  <c r="E94" i="28"/>
  <c r="E84" i="28"/>
  <c r="E43" i="29"/>
  <c r="E102" i="28"/>
  <c r="E96" i="29"/>
  <c r="E146" i="29"/>
  <c r="E91" i="29"/>
  <c r="E51" i="28"/>
  <c r="E37" i="28"/>
  <c r="E156" i="29"/>
  <c r="E77" i="29"/>
  <c r="E15" i="29"/>
  <c r="F136" i="27"/>
  <c r="H136" i="27" s="1"/>
  <c r="P176" i="27"/>
  <c r="J176" i="27"/>
  <c r="E160" i="29"/>
  <c r="E152" i="29"/>
  <c r="E144" i="29"/>
  <c r="E136" i="29"/>
  <c r="E59" i="29"/>
  <c r="E49" i="29"/>
  <c r="E41" i="29"/>
  <c r="E31" i="29"/>
  <c r="E20" i="29"/>
  <c r="E12" i="29"/>
  <c r="E159" i="29"/>
  <c r="E151" i="29"/>
  <c r="E143" i="29"/>
  <c r="E135" i="29"/>
  <c r="E126" i="29"/>
  <c r="E118" i="29"/>
  <c r="E110" i="29"/>
  <c r="E102" i="29"/>
  <c r="E58" i="29"/>
  <c r="E48" i="29"/>
  <c r="E40" i="29"/>
  <c r="E30" i="29"/>
  <c r="E19" i="29"/>
  <c r="E129" i="29"/>
  <c r="E148" i="29"/>
  <c r="E79" i="29"/>
  <c r="E114" i="28"/>
  <c r="E41" i="28"/>
  <c r="E113" i="29"/>
  <c r="E155" i="28"/>
  <c r="E86" i="28"/>
  <c r="E138" i="29"/>
  <c r="E69" i="29"/>
  <c r="E134" i="28"/>
  <c r="E93" i="28"/>
  <c r="E137" i="29"/>
  <c r="E68" i="29"/>
  <c r="E145" i="28"/>
  <c r="E76" i="28"/>
  <c r="E83" i="29"/>
  <c r="E160" i="28"/>
  <c r="E45" i="28"/>
  <c r="E90" i="29"/>
  <c r="E14" i="29"/>
  <c r="E22" i="28"/>
  <c r="E108" i="29"/>
  <c r="E32" i="29"/>
  <c r="E43" i="28"/>
  <c r="E123" i="29"/>
  <c r="E50" i="29"/>
  <c r="E72" i="28"/>
  <c r="E63" i="29"/>
  <c r="E140" i="29"/>
  <c r="E71" i="29"/>
  <c r="E106" i="28"/>
  <c r="E30" i="28"/>
  <c r="E105" i="29"/>
  <c r="E147" i="28"/>
  <c r="E78" i="28"/>
  <c r="E128" i="29"/>
  <c r="E47" i="29"/>
  <c r="E154" i="28"/>
  <c r="E85" i="28"/>
  <c r="E127" i="29"/>
  <c r="E57" i="29"/>
  <c r="E137" i="28"/>
  <c r="E68" i="28"/>
  <c r="E75" i="29"/>
  <c r="E152" i="28"/>
  <c r="E34" i="28"/>
  <c r="E82" i="29"/>
  <c r="E159" i="28"/>
  <c r="E14" i="28"/>
  <c r="E100" i="29"/>
  <c r="E21" i="29"/>
  <c r="E32" i="28"/>
  <c r="E115" i="29"/>
  <c r="E42" i="29"/>
  <c r="E61" i="28"/>
  <c r="E129" i="28"/>
  <c r="E132" i="29"/>
  <c r="E60" i="29"/>
  <c r="E95" i="28"/>
  <c r="E19" i="28"/>
  <c r="E94" i="29"/>
  <c r="E139" i="28"/>
  <c r="E70" i="28"/>
  <c r="E120" i="29"/>
  <c r="E36" i="29"/>
  <c r="E146" i="28"/>
  <c r="E77" i="28"/>
  <c r="E119" i="29"/>
  <c r="E46" i="29"/>
  <c r="E127" i="28"/>
  <c r="E57" i="28"/>
  <c r="E67" i="29"/>
  <c r="E144" i="28"/>
  <c r="E23" i="28"/>
  <c r="E74" i="29"/>
  <c r="E151" i="28"/>
  <c r="E158" i="29"/>
  <c r="E89" i="29"/>
  <c r="E13" i="29"/>
  <c r="E21" i="28"/>
  <c r="E107" i="29"/>
  <c r="E123" i="28"/>
  <c r="E133" i="28"/>
  <c r="E141" i="28"/>
  <c r="E116" i="28"/>
  <c r="E149" i="28"/>
  <c r="E108" i="28"/>
  <c r="E125" i="28"/>
  <c r="E117" i="28"/>
  <c r="E109" i="28"/>
  <c r="E101" i="28"/>
  <c r="E91" i="28"/>
  <c r="E83" i="28"/>
  <c r="E75" i="28"/>
  <c r="E67" i="28"/>
  <c r="E29" i="28"/>
  <c r="E18" i="28"/>
  <c r="E124" i="28"/>
  <c r="E100" i="28"/>
  <c r="E90" i="28"/>
  <c r="E82" i="28"/>
  <c r="E74" i="28"/>
  <c r="E66" i="28"/>
  <c r="E56" i="28"/>
  <c r="E36" i="28"/>
  <c r="E28" i="28"/>
  <c r="E17" i="28"/>
  <c r="E122" i="29"/>
  <c r="E156" i="28"/>
  <c r="E87" i="28"/>
  <c r="E155" i="29"/>
  <c r="E86" i="29"/>
  <c r="E131" i="28"/>
  <c r="E59" i="28"/>
  <c r="E112" i="29"/>
  <c r="E28" i="29"/>
  <c r="E138" i="28"/>
  <c r="E69" i="28"/>
  <c r="E111" i="29"/>
  <c r="E35" i="29"/>
  <c r="E119" i="28"/>
  <c r="E46" i="28"/>
  <c r="E56" i="29"/>
  <c r="E136" i="28"/>
  <c r="E15" i="28"/>
  <c r="E66" i="29"/>
  <c r="E143" i="28"/>
  <c r="E150" i="29"/>
  <c r="E81" i="29"/>
  <c r="E89" i="28"/>
  <c r="E13" i="28"/>
  <c r="E99" i="29"/>
  <c r="E115" i="28"/>
  <c r="E42" i="28"/>
  <c r="E114" i="29"/>
  <c r="E148" i="28"/>
  <c r="E79" i="28"/>
  <c r="E147" i="29"/>
  <c r="E78" i="29"/>
  <c r="E121" i="28"/>
  <c r="E48" i="28"/>
  <c r="E104" i="29"/>
  <c r="E17" i="29"/>
  <c r="E128" i="28"/>
  <c r="E58" i="28"/>
  <c r="E103" i="29"/>
  <c r="E27" i="29"/>
  <c r="E111" i="28"/>
  <c r="E35" i="28"/>
  <c r="E45" i="29"/>
  <c r="E126" i="28"/>
  <c r="E125" i="29"/>
  <c r="E55" i="29"/>
  <c r="E135" i="28"/>
  <c r="E142" i="29"/>
  <c r="E73" i="29"/>
  <c r="E81" i="28"/>
  <c r="E157" i="29"/>
  <c r="E88" i="29"/>
  <c r="E107" i="28"/>
  <c r="E31" i="28"/>
  <c r="G175" i="28"/>
  <c r="E52" i="28"/>
  <c r="E52" i="29"/>
  <c r="E106" i="29"/>
  <c r="E140" i="28"/>
  <c r="E71" i="28"/>
  <c r="E139" i="29"/>
  <c r="E70" i="29"/>
  <c r="E113" i="28"/>
  <c r="E40" i="28"/>
  <c r="E93" i="29"/>
  <c r="E158" i="28"/>
  <c r="E120" i="28"/>
  <c r="E47" i="28"/>
  <c r="E92" i="29"/>
  <c r="E16" i="29"/>
  <c r="E103" i="28"/>
  <c r="E27" i="28"/>
  <c r="E34" i="29"/>
  <c r="E118" i="28"/>
  <c r="E117" i="29"/>
  <c r="E44" i="29"/>
  <c r="E55" i="28"/>
  <c r="E134" i="29"/>
  <c r="E62" i="29"/>
  <c r="E73" i="28"/>
  <c r="E149" i="29"/>
  <c r="E80" i="29"/>
  <c r="E99" i="28"/>
  <c r="E20" i="28"/>
  <c r="E37" i="29"/>
  <c r="E63" i="28"/>
  <c r="E161" i="28"/>
  <c r="E95" i="29"/>
  <c r="E132" i="28"/>
  <c r="E60" i="28"/>
  <c r="E131" i="29"/>
  <c r="E29" i="29"/>
  <c r="E105" i="28"/>
  <c r="E154" i="29"/>
  <c r="E85" i="29"/>
  <c r="E150" i="28"/>
  <c r="E112" i="28"/>
  <c r="E153" i="29"/>
  <c r="E84" i="29"/>
  <c r="E157" i="28"/>
  <c r="E92" i="28"/>
  <c r="E16" i="28"/>
  <c r="E23" i="29"/>
  <c r="E110" i="28"/>
  <c r="E109" i="29"/>
  <c r="E33" i="29"/>
  <c r="E44" i="28"/>
  <c r="E124" i="29"/>
  <c r="E51" i="29"/>
  <c r="E62" i="28"/>
  <c r="E141" i="29"/>
  <c r="E72" i="29"/>
  <c r="E88" i="28"/>
  <c r="E12" i="28"/>
  <c r="E63" i="27"/>
  <c r="F16" i="33"/>
  <c r="F17" i="33"/>
  <c r="E96" i="27"/>
  <c r="E129" i="27"/>
  <c r="F18" i="33"/>
  <c r="E159" i="27"/>
  <c r="E151" i="27"/>
  <c r="E143" i="27"/>
  <c r="E135" i="27"/>
  <c r="E126" i="27"/>
  <c r="E118" i="27"/>
  <c r="E110" i="27"/>
  <c r="E102" i="27"/>
  <c r="E92" i="27"/>
  <c r="E84" i="27"/>
  <c r="E76" i="27"/>
  <c r="E68" i="27"/>
  <c r="E58" i="27"/>
  <c r="E48" i="27"/>
  <c r="E40" i="27"/>
  <c r="E30" i="27"/>
  <c r="E20" i="27"/>
  <c r="E12" i="27"/>
  <c r="E160" i="27"/>
  <c r="E152" i="27"/>
  <c r="E144" i="27"/>
  <c r="E136" i="27"/>
  <c r="E119" i="27"/>
  <c r="E111" i="27"/>
  <c r="E103" i="27"/>
  <c r="E93" i="27"/>
  <c r="E77" i="27"/>
  <c r="E69" i="27"/>
  <c r="E49" i="27"/>
  <c r="E41" i="27"/>
  <c r="E21" i="27"/>
  <c r="E13" i="27"/>
  <c r="E158" i="27"/>
  <c r="E150" i="27"/>
  <c r="E142" i="27"/>
  <c r="E134" i="27"/>
  <c r="E125" i="27"/>
  <c r="E117" i="27"/>
  <c r="E109" i="27"/>
  <c r="E101" i="27"/>
  <c r="E91" i="27"/>
  <c r="E83" i="27"/>
  <c r="E75" i="27"/>
  <c r="E67" i="27"/>
  <c r="E57" i="27"/>
  <c r="E47" i="27"/>
  <c r="E29" i="27"/>
  <c r="E19" i="27"/>
  <c r="E157" i="27"/>
  <c r="E149" i="27"/>
  <c r="E141" i="27"/>
  <c r="E133" i="27"/>
  <c r="E124" i="27"/>
  <c r="E116" i="27"/>
  <c r="E108" i="27"/>
  <c r="E100" i="27"/>
  <c r="E90" i="27"/>
  <c r="E82" i="27"/>
  <c r="E74" i="27"/>
  <c r="E66" i="27"/>
  <c r="E56" i="27"/>
  <c r="E46" i="27"/>
  <c r="E36" i="27"/>
  <c r="E28" i="27"/>
  <c r="E18" i="27"/>
  <c r="E156" i="27"/>
  <c r="E148" i="27"/>
  <c r="E140" i="27"/>
  <c r="E132" i="27"/>
  <c r="E123" i="27"/>
  <c r="E115" i="27"/>
  <c r="E107" i="27"/>
  <c r="E99" i="27"/>
  <c r="E89" i="27"/>
  <c r="E81" i="27"/>
  <c r="E73" i="27"/>
  <c r="E55" i="27"/>
  <c r="E45" i="27"/>
  <c r="E35" i="27"/>
  <c r="E27" i="27"/>
  <c r="E17" i="27"/>
  <c r="E155" i="27"/>
  <c r="E147" i="27"/>
  <c r="E139" i="27"/>
  <c r="E131" i="27"/>
  <c r="E122" i="27"/>
  <c r="E114" i="27"/>
  <c r="E106" i="27"/>
  <c r="E88" i="27"/>
  <c r="E80" i="27"/>
  <c r="E72" i="27"/>
  <c r="E62" i="27"/>
  <c r="E44" i="27"/>
  <c r="E34" i="27"/>
  <c r="E24" i="27"/>
  <c r="E16" i="27"/>
  <c r="E154" i="27"/>
  <c r="E146" i="27"/>
  <c r="E138" i="27"/>
  <c r="E121" i="27"/>
  <c r="E113" i="27"/>
  <c r="E105" i="27"/>
  <c r="E95" i="27"/>
  <c r="E87" i="27"/>
  <c r="E79" i="27"/>
  <c r="E71" i="27"/>
  <c r="E61" i="27"/>
  <c r="E51" i="27"/>
  <c r="E43" i="27"/>
  <c r="E33" i="27"/>
  <c r="E23" i="27"/>
  <c r="E15" i="27"/>
  <c r="E153" i="27"/>
  <c r="E145" i="27"/>
  <c r="E137" i="27"/>
  <c r="E128" i="27"/>
  <c r="E120" i="27"/>
  <c r="E112" i="27"/>
  <c r="E104" i="27"/>
  <c r="E94" i="27"/>
  <c r="E86" i="27"/>
  <c r="E78" i="27"/>
  <c r="E70" i="27"/>
  <c r="E60" i="27"/>
  <c r="E50" i="27"/>
  <c r="E42" i="27"/>
  <c r="E32" i="27"/>
  <c r="E22" i="27"/>
  <c r="E14" i="27"/>
  <c r="E127" i="27"/>
  <c r="E85" i="27"/>
  <c r="E59" i="27"/>
  <c r="E31" i="27"/>
  <c r="L14" i="33"/>
  <c r="L20" i="33" s="1"/>
  <c r="M163" i="27"/>
  <c r="F19" i="33"/>
  <c r="E161" i="27"/>
  <c r="E37" i="27"/>
  <c r="F14" i="33"/>
  <c r="G163" i="27"/>
  <c r="G166" i="27" s="1"/>
  <c r="J9" i="27" s="1"/>
  <c r="F15" i="33"/>
  <c r="E52" i="27"/>
  <c r="O14" i="33"/>
  <c r="O20" i="33" s="1"/>
  <c r="P163" i="27"/>
  <c r="I14" i="33"/>
  <c r="I20" i="33" s="1"/>
  <c r="J163" i="27"/>
  <c r="G176" i="27"/>
  <c r="F12" i="33"/>
  <c r="O114" i="27"/>
  <c r="Q114" i="27" s="1"/>
  <c r="F43" i="30"/>
  <c r="F107" i="30"/>
  <c r="I31" i="33"/>
  <c r="L31" i="33"/>
  <c r="M176" i="27"/>
  <c r="G163" i="28"/>
  <c r="G166" i="28" s="1"/>
  <c r="J163" i="28"/>
  <c r="G171" i="29"/>
  <c r="G163" i="29"/>
  <c r="G166" i="29" s="1"/>
  <c r="G177" i="29" s="1"/>
  <c r="G171" i="28"/>
  <c r="J171" i="28" s="1"/>
  <c r="F136" i="30"/>
  <c r="G114" i="31"/>
  <c r="F107" i="27"/>
  <c r="H107" i="27" s="1"/>
  <c r="K113" i="9"/>
  <c r="F70" i="27"/>
  <c r="H70" i="27" s="1"/>
  <c r="F80" i="30"/>
  <c r="T57" i="9"/>
  <c r="N57" i="9"/>
  <c r="Q57" i="9"/>
  <c r="F46" i="28"/>
  <c r="H46" i="28" s="1"/>
  <c r="G46" i="30"/>
  <c r="G32" i="31"/>
  <c r="F171" i="9"/>
  <c r="F22" i="31"/>
  <c r="G19" i="31"/>
  <c r="F145" i="30"/>
  <c r="F32" i="29"/>
  <c r="H32" i="29" s="1"/>
  <c r="F70" i="30"/>
  <c r="F140" i="30"/>
  <c r="H56" i="23"/>
  <c r="F56" i="27" s="1"/>
  <c r="H56" i="27" s="1"/>
  <c r="F113" i="30"/>
  <c r="F71" i="27"/>
  <c r="H71" i="27" s="1"/>
  <c r="I114" i="28"/>
  <c r="K114" i="28" s="1"/>
  <c r="F18" i="31"/>
  <c r="F81" i="29"/>
  <c r="H81" i="29" s="1"/>
  <c r="I32" i="30"/>
  <c r="F67" i="27"/>
  <c r="H67" i="27" s="1"/>
  <c r="H28" i="23"/>
  <c r="F28" i="27" s="1"/>
  <c r="H28" i="27" s="1"/>
  <c r="H132" i="23"/>
  <c r="F132" i="30" s="1"/>
  <c r="H111" i="23"/>
  <c r="F111" i="27" s="1"/>
  <c r="H111" i="27" s="1"/>
  <c r="H105" i="23"/>
  <c r="F105" i="27" s="1"/>
  <c r="H105" i="27" s="1"/>
  <c r="F67" i="30"/>
  <c r="F58" i="30"/>
  <c r="F46" i="27"/>
  <c r="H46" i="27" s="1"/>
  <c r="F46" i="31"/>
  <c r="F46" i="32"/>
  <c r="F46" i="30"/>
  <c r="F106" i="27"/>
  <c r="H106" i="27" s="1"/>
  <c r="F106" i="30"/>
  <c r="F74" i="27"/>
  <c r="H74" i="27" s="1"/>
  <c r="H41" i="23"/>
  <c r="I41" i="23" s="1"/>
  <c r="G61" i="30"/>
  <c r="I61" i="27"/>
  <c r="K61" i="27" s="1"/>
  <c r="F74" i="30"/>
  <c r="F46" i="29"/>
  <c r="H46" i="29" s="1"/>
  <c r="F143" i="27"/>
  <c r="H143" i="27" s="1"/>
  <c r="F143" i="30"/>
  <c r="I108" i="23"/>
  <c r="F108" i="30"/>
  <c r="I46" i="28"/>
  <c r="K46" i="28" s="1"/>
  <c r="H46" i="30"/>
  <c r="L46" i="27"/>
  <c r="N46" i="27" s="1"/>
  <c r="H137" i="23"/>
  <c r="F137" i="27" s="1"/>
  <c r="G22" i="30"/>
  <c r="I32" i="28"/>
  <c r="K32" i="28" s="1"/>
  <c r="F31" i="30"/>
  <c r="I81" i="27"/>
  <c r="K81" i="27" s="1"/>
  <c r="F32" i="32"/>
  <c r="F61" i="27"/>
  <c r="H61" i="27" s="1"/>
  <c r="F61" i="31"/>
  <c r="F61" i="32"/>
  <c r="F61" i="30"/>
  <c r="F61" i="29"/>
  <c r="H61" i="29" s="1"/>
  <c r="F61" i="28"/>
  <c r="H61" i="28" s="1"/>
  <c r="I61" i="28"/>
  <c r="K61" i="28" s="1"/>
  <c r="L61" i="27"/>
  <c r="N61" i="27" s="1"/>
  <c r="H61" i="30"/>
  <c r="F81" i="32"/>
  <c r="F81" i="28"/>
  <c r="H81" i="28" s="1"/>
  <c r="F114" i="29"/>
  <c r="H114" i="29" s="1"/>
  <c r="G81" i="30"/>
  <c r="F77" i="30"/>
  <c r="F141" i="27"/>
  <c r="H141" i="27" s="1"/>
  <c r="F114" i="32"/>
  <c r="F110" i="30"/>
  <c r="F141" i="30"/>
  <c r="I19" i="28"/>
  <c r="K19" i="28" s="1"/>
  <c r="F18" i="28"/>
  <c r="H18" i="28" s="1"/>
  <c r="G18" i="30"/>
  <c r="F22" i="28"/>
  <c r="H22" i="28" s="1"/>
  <c r="F22" i="32"/>
  <c r="F22" i="30"/>
  <c r="F19" i="32"/>
  <c r="I19" i="30"/>
  <c r="F13" i="30"/>
  <c r="F17" i="30"/>
  <c r="J175" i="28"/>
  <c r="G176" i="29"/>
  <c r="I22" i="27"/>
  <c r="K22" i="27" s="1"/>
  <c r="F19" i="29"/>
  <c r="H19" i="29" s="1"/>
  <c r="F22" i="27"/>
  <c r="H22" i="27" s="1"/>
  <c r="F22" i="29"/>
  <c r="H22" i="29" s="1"/>
  <c r="I18" i="27"/>
  <c r="K18" i="27" s="1"/>
  <c r="F18" i="29"/>
  <c r="H18" i="29" s="1"/>
  <c r="N173" i="27"/>
  <c r="H77" i="27"/>
  <c r="H43" i="27"/>
  <c r="H140" i="27"/>
  <c r="H110" i="27"/>
  <c r="H58" i="27"/>
  <c r="F80" i="27"/>
  <c r="F145" i="27"/>
  <c r="H31" i="27"/>
  <c r="F108" i="27"/>
  <c r="F13" i="27"/>
  <c r="H13" i="27" s="1"/>
  <c r="Q173" i="27"/>
  <c r="K70" i="23"/>
  <c r="F70" i="28" s="1"/>
  <c r="H70" i="28" s="1"/>
  <c r="J141" i="23"/>
  <c r="J136" i="23"/>
  <c r="G161" i="23"/>
  <c r="H131" i="23"/>
  <c r="I106" i="23"/>
  <c r="H144" i="23"/>
  <c r="H134" i="23"/>
  <c r="H112" i="23"/>
  <c r="G129" i="23"/>
  <c r="H99" i="23"/>
  <c r="F99" i="27" s="1"/>
  <c r="F172" i="27" s="1"/>
  <c r="J107" i="23"/>
  <c r="H102" i="23"/>
  <c r="H57" i="23"/>
  <c r="H55" i="23"/>
  <c r="G63" i="23"/>
  <c r="G37" i="23"/>
  <c r="H27" i="23"/>
  <c r="F27" i="27" s="1"/>
  <c r="H142" i="23"/>
  <c r="F142" i="30" s="1"/>
  <c r="H73" i="23"/>
  <c r="F73" i="27" s="1"/>
  <c r="H14" i="23"/>
  <c r="F14" i="27" s="1"/>
  <c r="H14" i="27" s="1"/>
  <c r="I77" i="23"/>
  <c r="H68" i="23"/>
  <c r="F68" i="27" s="1"/>
  <c r="H75" i="23"/>
  <c r="F75" i="27" s="1"/>
  <c r="H79" i="23"/>
  <c r="F79" i="27" s="1"/>
  <c r="F24" i="23"/>
  <c r="F176" i="23" s="1"/>
  <c r="G12" i="23"/>
  <c r="H30" i="23"/>
  <c r="F30" i="27" s="1"/>
  <c r="I143" i="23"/>
  <c r="H101" i="23"/>
  <c r="H72" i="23"/>
  <c r="F72" i="27" s="1"/>
  <c r="I58" i="23"/>
  <c r="H40" i="23"/>
  <c r="F40" i="27" s="1"/>
  <c r="G52" i="23"/>
  <c r="I31" i="23"/>
  <c r="J13" i="23"/>
  <c r="J80" i="23"/>
  <c r="H104" i="23"/>
  <c r="F104" i="27" s="1"/>
  <c r="I71" i="23"/>
  <c r="H69" i="23"/>
  <c r="F69" i="27" s="1"/>
  <c r="I74" i="23"/>
  <c r="H78" i="23"/>
  <c r="F78" i="27" s="1"/>
  <c r="H44" i="23"/>
  <c r="F44" i="27" s="1"/>
  <c r="H133" i="23"/>
  <c r="H135" i="23"/>
  <c r="F135" i="27" s="1"/>
  <c r="I140" i="23"/>
  <c r="H66" i="23"/>
  <c r="G96" i="23"/>
  <c r="H76" i="23"/>
  <c r="F76" i="27" s="1"/>
  <c r="H29" i="23"/>
  <c r="I17" i="23"/>
  <c r="H138" i="23"/>
  <c r="F138" i="27" s="1"/>
  <c r="H109" i="23"/>
  <c r="H103" i="23"/>
  <c r="H139" i="23"/>
  <c r="F139" i="27" s="1"/>
  <c r="I67" i="23"/>
  <c r="I43" i="23"/>
  <c r="H15" i="23"/>
  <c r="H100" i="23"/>
  <c r="J145" i="23"/>
  <c r="I113" i="23"/>
  <c r="I110" i="23"/>
  <c r="H16" i="23"/>
  <c r="H45" i="23"/>
  <c r="F45" i="27" s="1"/>
  <c r="H42" i="23"/>
  <c r="F42" i="27" s="1"/>
  <c r="K56" i="9"/>
  <c r="W112" i="9"/>
  <c r="N132" i="9"/>
  <c r="L74" i="9"/>
  <c r="O74" i="9" s="1"/>
  <c r="R74" i="9" s="1"/>
  <c r="K57" i="9"/>
  <c r="K106" i="9"/>
  <c r="O77" i="9"/>
  <c r="R77" i="9" s="1"/>
  <c r="K109" i="9"/>
  <c r="L137" i="9"/>
  <c r="N137" i="9" s="1"/>
  <c r="K71" i="9"/>
  <c r="N102" i="9"/>
  <c r="L141" i="9"/>
  <c r="O141" i="9" s="1"/>
  <c r="K29" i="9"/>
  <c r="K77" i="9"/>
  <c r="K102" i="9"/>
  <c r="L68" i="9"/>
  <c r="N68" i="9" s="1"/>
  <c r="N71" i="9"/>
  <c r="L138" i="9"/>
  <c r="O138" i="9" s="1"/>
  <c r="N109" i="9"/>
  <c r="K136" i="9"/>
  <c r="F63" i="9"/>
  <c r="Q71" i="9"/>
  <c r="O56" i="9"/>
  <c r="Q56" i="9" s="1"/>
  <c r="N56" i="9"/>
  <c r="AL112" i="9"/>
  <c r="L140" i="9"/>
  <c r="Q112" i="9"/>
  <c r="O113" i="9"/>
  <c r="R113" i="9" s="1"/>
  <c r="T112" i="9"/>
  <c r="L41" i="9"/>
  <c r="N41" i="9" s="1"/>
  <c r="N112" i="9"/>
  <c r="AC112" i="9"/>
  <c r="AF112" i="9"/>
  <c r="K112" i="9"/>
  <c r="O29" i="9"/>
  <c r="R29" i="9" s="1"/>
  <c r="Z112" i="9"/>
  <c r="AI112" i="9"/>
  <c r="O75" i="9"/>
  <c r="R75" i="9" s="1"/>
  <c r="N110" i="9"/>
  <c r="O110" i="9"/>
  <c r="R110" i="9" s="1"/>
  <c r="K110" i="9"/>
  <c r="O80" i="9"/>
  <c r="R80" i="9" s="1"/>
  <c r="K133" i="9"/>
  <c r="O69" i="9"/>
  <c r="R69" i="9" s="1"/>
  <c r="L142" i="9"/>
  <c r="O142" i="9" s="1"/>
  <c r="O133" i="9"/>
  <c r="Q133" i="9" s="1"/>
  <c r="K70" i="9"/>
  <c r="L63" i="9"/>
  <c r="I96" i="9"/>
  <c r="L78" i="9"/>
  <c r="N78" i="9" s="1"/>
  <c r="K80" i="9"/>
  <c r="K42" i="9"/>
  <c r="K69" i="9"/>
  <c r="K132" i="9"/>
  <c r="K101" i="9"/>
  <c r="L73" i="9"/>
  <c r="K73" i="9"/>
  <c r="L79" i="9"/>
  <c r="K79" i="9"/>
  <c r="K75" i="9"/>
  <c r="L72" i="9"/>
  <c r="K72" i="9"/>
  <c r="K145" i="9"/>
  <c r="I161" i="9"/>
  <c r="N139" i="9"/>
  <c r="O139" i="9"/>
  <c r="R132" i="9"/>
  <c r="Q132" i="9"/>
  <c r="O135" i="9"/>
  <c r="N135" i="9"/>
  <c r="O134" i="9"/>
  <c r="N134" i="9"/>
  <c r="O145" i="9"/>
  <c r="N145" i="9"/>
  <c r="K144" i="9"/>
  <c r="L144" i="9"/>
  <c r="O143" i="9"/>
  <c r="N143" i="9"/>
  <c r="O101" i="9"/>
  <c r="R101" i="9" s="1"/>
  <c r="N103" i="9"/>
  <c r="L76" i="9"/>
  <c r="K76" i="9"/>
  <c r="L44" i="9"/>
  <c r="O44" i="9" s="1"/>
  <c r="N42" i="9"/>
  <c r="L45" i="9"/>
  <c r="K45" i="9"/>
  <c r="L28" i="9"/>
  <c r="L37" i="9" s="1"/>
  <c r="K28" i="9"/>
  <c r="T105" i="9"/>
  <c r="K103" i="9"/>
  <c r="Q104" i="9"/>
  <c r="T104" i="9"/>
  <c r="K104" i="9"/>
  <c r="Q106" i="9"/>
  <c r="Q105" i="9"/>
  <c r="N104" i="9"/>
  <c r="N105" i="9"/>
  <c r="W105" i="9"/>
  <c r="K105" i="9"/>
  <c r="AA105" i="9"/>
  <c r="Z105" i="9"/>
  <c r="O100" i="9"/>
  <c r="Q100" i="9" s="1"/>
  <c r="N106" i="9"/>
  <c r="L108" i="9"/>
  <c r="K108" i="9"/>
  <c r="O107" i="9"/>
  <c r="Q107" i="9" s="1"/>
  <c r="R109" i="9"/>
  <c r="Q109" i="9"/>
  <c r="K81" i="9"/>
  <c r="AC59" i="9"/>
  <c r="O43" i="9"/>
  <c r="N43" i="9"/>
  <c r="R102" i="9"/>
  <c r="Q102" i="9"/>
  <c r="X57" i="9"/>
  <c r="W57" i="9"/>
  <c r="T114" i="9"/>
  <c r="R111" i="9"/>
  <c r="Q111" i="9"/>
  <c r="U99" i="9"/>
  <c r="W99" i="9" s="1"/>
  <c r="R103" i="9"/>
  <c r="Q103" i="9"/>
  <c r="U71" i="9"/>
  <c r="T71" i="9"/>
  <c r="L15" i="9"/>
  <c r="N15" i="9" s="1"/>
  <c r="R55" i="9"/>
  <c r="T55" i="9" s="1"/>
  <c r="T106" i="9"/>
  <c r="U106" i="9"/>
  <c r="O70" i="9"/>
  <c r="N70" i="9"/>
  <c r="X104" i="9"/>
  <c r="W104" i="9"/>
  <c r="O31" i="9"/>
  <c r="Q31" i="9" s="1"/>
  <c r="L17" i="9"/>
  <c r="N17" i="9" s="1"/>
  <c r="AM16" i="9"/>
  <c r="AO16" i="9" s="1"/>
  <c r="AF59" i="9"/>
  <c r="U58" i="9"/>
  <c r="T58" i="9"/>
  <c r="N46" i="9"/>
  <c r="Q42" i="9"/>
  <c r="R42" i="9"/>
  <c r="U40" i="9"/>
  <c r="W40" i="9" s="1"/>
  <c r="O30" i="9"/>
  <c r="R30" i="9" s="1"/>
  <c r="O27" i="9"/>
  <c r="Q27" i="9" s="1"/>
  <c r="G172" i="9"/>
  <c r="J172" i="9" s="1"/>
  <c r="AN161" i="9"/>
  <c r="AN129" i="9"/>
  <c r="AN96" i="9"/>
  <c r="AN63" i="9"/>
  <c r="AN37" i="9"/>
  <c r="AN24" i="9"/>
  <c r="AK161" i="9"/>
  <c r="AL131" i="9"/>
  <c r="AK129" i="9"/>
  <c r="AK96" i="9"/>
  <c r="AL67" i="9"/>
  <c r="AL66" i="9"/>
  <c r="AK63" i="9"/>
  <c r="AK52" i="9"/>
  <c r="AK37" i="9"/>
  <c r="AK24" i="9"/>
  <c r="AH161" i="9"/>
  <c r="AI131" i="9"/>
  <c r="AH129" i="9"/>
  <c r="AH96" i="9"/>
  <c r="AI67" i="9"/>
  <c r="AI66" i="9"/>
  <c r="AH63" i="9"/>
  <c r="AH52" i="9"/>
  <c r="AH37" i="9"/>
  <c r="AH24" i="9"/>
  <c r="AE161" i="9"/>
  <c r="AF131" i="9"/>
  <c r="AE129" i="9"/>
  <c r="AE96" i="9"/>
  <c r="AF67" i="9"/>
  <c r="AF66" i="9"/>
  <c r="AE63" i="9"/>
  <c r="AE52" i="9"/>
  <c r="AE37" i="9"/>
  <c r="AE24" i="9"/>
  <c r="AB161" i="9"/>
  <c r="AC131" i="9"/>
  <c r="AB129" i="9"/>
  <c r="AB96" i="9"/>
  <c r="AC67" i="9"/>
  <c r="AC66" i="9"/>
  <c r="AB63" i="9"/>
  <c r="AB52" i="9"/>
  <c r="AB37" i="9"/>
  <c r="AB24" i="9"/>
  <c r="Y161" i="9"/>
  <c r="Z131" i="9"/>
  <c r="Y129" i="9"/>
  <c r="Y96" i="9"/>
  <c r="Z67" i="9"/>
  <c r="Z66" i="9"/>
  <c r="Y63" i="9"/>
  <c r="Y52" i="9"/>
  <c r="Y37" i="9"/>
  <c r="Y24" i="9"/>
  <c r="V161" i="9"/>
  <c r="W131" i="9"/>
  <c r="V129" i="9"/>
  <c r="V96" i="9"/>
  <c r="W67" i="9"/>
  <c r="W66" i="9"/>
  <c r="V63" i="9"/>
  <c r="V52" i="9"/>
  <c r="V37" i="9"/>
  <c r="V24" i="9"/>
  <c r="S161" i="9"/>
  <c r="T131" i="9"/>
  <c r="S129" i="9"/>
  <c r="T99" i="9"/>
  <c r="S96" i="9"/>
  <c r="T67" i="9"/>
  <c r="T66" i="9"/>
  <c r="S63" i="9"/>
  <c r="S52" i="9"/>
  <c r="T40" i="9"/>
  <c r="S37" i="9"/>
  <c r="S24" i="9"/>
  <c r="P161" i="9"/>
  <c r="Q131" i="9"/>
  <c r="P129" i="9"/>
  <c r="Q99" i="9"/>
  <c r="P96" i="9"/>
  <c r="Q67" i="9"/>
  <c r="Q66" i="9"/>
  <c r="P63" i="9"/>
  <c r="Q55" i="9"/>
  <c r="P52" i="9"/>
  <c r="Q40" i="9"/>
  <c r="P37" i="9"/>
  <c r="P24" i="9"/>
  <c r="M161" i="9"/>
  <c r="N131" i="9"/>
  <c r="M129" i="9"/>
  <c r="N99" i="9"/>
  <c r="M96" i="9"/>
  <c r="N67" i="9"/>
  <c r="N66" i="9"/>
  <c r="M63" i="9"/>
  <c r="N55" i="9"/>
  <c r="M52" i="9"/>
  <c r="N40" i="9"/>
  <c r="M37" i="9"/>
  <c r="N27" i="9"/>
  <c r="M24" i="9"/>
  <c r="J161" i="9"/>
  <c r="J129" i="9"/>
  <c r="J96" i="9"/>
  <c r="J52" i="9"/>
  <c r="J37" i="9"/>
  <c r="J24" i="9"/>
  <c r="G161" i="9"/>
  <c r="G129" i="9"/>
  <c r="G63" i="9"/>
  <c r="K131" i="9"/>
  <c r="K99" i="9"/>
  <c r="K67" i="9"/>
  <c r="K66" i="9"/>
  <c r="K55" i="9"/>
  <c r="K40" i="9"/>
  <c r="K27" i="9"/>
  <c r="H160" i="9"/>
  <c r="H128" i="9"/>
  <c r="H62" i="9"/>
  <c r="H66" i="9"/>
  <c r="H67" i="9"/>
  <c r="H95" i="9"/>
  <c r="H99" i="9"/>
  <c r="H131" i="9"/>
  <c r="H55" i="9"/>
  <c r="G52" i="9"/>
  <c r="H51" i="9"/>
  <c r="H40" i="9"/>
  <c r="H36" i="9"/>
  <c r="H27" i="9"/>
  <c r="F67" i="8"/>
  <c r="I67" i="8" s="1"/>
  <c r="J67" i="8" s="1"/>
  <c r="K67" i="8" s="1"/>
  <c r="L67" i="8" s="1"/>
  <c r="M67" i="8" s="1"/>
  <c r="N67" i="8" s="1"/>
  <c r="O67" i="8" s="1"/>
  <c r="P67" i="8" s="1"/>
  <c r="G67" i="8"/>
  <c r="E19" i="9" l="1"/>
  <c r="E16" i="9"/>
  <c r="Q136" i="9"/>
  <c r="F175" i="9"/>
  <c r="O14" i="9"/>
  <c r="N14" i="9"/>
  <c r="F163" i="23"/>
  <c r="E12" i="9"/>
  <c r="F171" i="23"/>
  <c r="G171" i="23" s="1"/>
  <c r="I111" i="23"/>
  <c r="J111" i="23" s="1"/>
  <c r="D15" i="33"/>
  <c r="D19" i="33"/>
  <c r="D18" i="33"/>
  <c r="D17" i="33"/>
  <c r="D16" i="33"/>
  <c r="F20" i="33"/>
  <c r="D20" i="33" s="1"/>
  <c r="F28" i="33"/>
  <c r="I28" i="33" s="1"/>
  <c r="L28" i="33" s="1"/>
  <c r="O28" i="33" s="1"/>
  <c r="D14" i="33"/>
  <c r="E129" i="9"/>
  <c r="E161" i="9"/>
  <c r="E77" i="9"/>
  <c r="E154" i="9"/>
  <c r="E78" i="9"/>
  <c r="E147" i="9"/>
  <c r="E71" i="9"/>
  <c r="E140" i="9"/>
  <c r="E95" i="9"/>
  <c r="E133" i="9"/>
  <c r="E57" i="9"/>
  <c r="E125" i="9"/>
  <c r="E48" i="9"/>
  <c r="E118" i="9"/>
  <c r="E31" i="9"/>
  <c r="E103" i="9"/>
  <c r="E13" i="9"/>
  <c r="E84" i="9"/>
  <c r="E153" i="9"/>
  <c r="E69" i="9"/>
  <c r="E110" i="9"/>
  <c r="E76" i="9"/>
  <c r="E14" i="9"/>
  <c r="E85" i="9"/>
  <c r="E15" i="9"/>
  <c r="E86" i="9"/>
  <c r="E155" i="9"/>
  <c r="E79" i="9"/>
  <c r="E148" i="9"/>
  <c r="E72" i="9"/>
  <c r="E141" i="9"/>
  <c r="E96" i="9"/>
  <c r="E134" i="9"/>
  <c r="E58" i="9"/>
  <c r="E126" i="9"/>
  <c r="E41" i="9"/>
  <c r="E111" i="9"/>
  <c r="E21" i="9"/>
  <c r="E92" i="9"/>
  <c r="E139" i="9"/>
  <c r="E124" i="9"/>
  <c r="E47" i="9"/>
  <c r="E117" i="9"/>
  <c r="E40" i="9"/>
  <c r="E20" i="9"/>
  <c r="E91" i="9"/>
  <c r="E160" i="9"/>
  <c r="E145" i="9"/>
  <c r="E22" i="9"/>
  <c r="E93" i="9"/>
  <c r="E23" i="9"/>
  <c r="E94" i="9"/>
  <c r="E87" i="9"/>
  <c r="E156" i="9"/>
  <c r="E80" i="9"/>
  <c r="E149" i="9"/>
  <c r="E73" i="9"/>
  <c r="E142" i="9"/>
  <c r="E66" i="9"/>
  <c r="E135" i="9"/>
  <c r="E49" i="9"/>
  <c r="E119" i="9"/>
  <c r="E32" i="9"/>
  <c r="E104" i="9"/>
  <c r="E132" i="9"/>
  <c r="E33" i="9"/>
  <c r="E105" i="9"/>
  <c r="E34" i="9"/>
  <c r="E106" i="9"/>
  <c r="E27" i="9"/>
  <c r="E99" i="9"/>
  <c r="E17" i="9"/>
  <c r="E88" i="9"/>
  <c r="E157" i="9"/>
  <c r="E81" i="9"/>
  <c r="E150" i="9"/>
  <c r="E74" i="9"/>
  <c r="E143" i="9"/>
  <c r="E59" i="9"/>
  <c r="E127" i="9"/>
  <c r="E42" i="9"/>
  <c r="E112" i="9"/>
  <c r="E63" i="9"/>
  <c r="E43" i="9"/>
  <c r="E113" i="9"/>
  <c r="E44" i="9"/>
  <c r="E114" i="9"/>
  <c r="E35" i="9"/>
  <c r="E107" i="9"/>
  <c r="E28" i="9"/>
  <c r="E100" i="9"/>
  <c r="E18" i="9"/>
  <c r="E89" i="9"/>
  <c r="E158" i="9"/>
  <c r="E82" i="9"/>
  <c r="E151" i="9"/>
  <c r="E67" i="9"/>
  <c r="E136" i="9"/>
  <c r="E50" i="9"/>
  <c r="E120" i="9"/>
  <c r="E70" i="9"/>
  <c r="E51" i="9"/>
  <c r="E121" i="9"/>
  <c r="E52" i="9"/>
  <c r="E122" i="9"/>
  <c r="E45" i="9"/>
  <c r="E115" i="9"/>
  <c r="E36" i="9"/>
  <c r="E108" i="9"/>
  <c r="E29" i="9"/>
  <c r="E101" i="9"/>
  <c r="E90" i="9"/>
  <c r="E159" i="9"/>
  <c r="E75" i="9"/>
  <c r="E144" i="9"/>
  <c r="E60" i="9"/>
  <c r="E128" i="9"/>
  <c r="E146" i="9"/>
  <c r="E61" i="9"/>
  <c r="E138" i="9"/>
  <c r="E62" i="9"/>
  <c r="E131" i="9"/>
  <c r="E55" i="9"/>
  <c r="E123" i="9"/>
  <c r="E46" i="9"/>
  <c r="E116" i="9"/>
  <c r="E37" i="9"/>
  <c r="E109" i="9"/>
  <c r="E30" i="9"/>
  <c r="E102" i="9"/>
  <c r="E83" i="9"/>
  <c r="E152" i="9"/>
  <c r="E68" i="9"/>
  <c r="E137" i="9"/>
  <c r="E56" i="9"/>
  <c r="F31" i="33"/>
  <c r="G176" i="28"/>
  <c r="J9" i="28"/>
  <c r="J166" i="28" s="1"/>
  <c r="J176" i="28" s="1"/>
  <c r="V163" i="9"/>
  <c r="AB163" i="9"/>
  <c r="AH163" i="9"/>
  <c r="AN163" i="9"/>
  <c r="G163" i="9"/>
  <c r="G166" i="9" s="1"/>
  <c r="S163" i="9"/>
  <c r="J163" i="9"/>
  <c r="P163" i="9"/>
  <c r="M163" i="9"/>
  <c r="Y163" i="9"/>
  <c r="AE163" i="9"/>
  <c r="G177" i="27"/>
  <c r="J166" i="27"/>
  <c r="AK163" i="9"/>
  <c r="I132" i="23"/>
  <c r="J132" i="23" s="1"/>
  <c r="I105" i="23"/>
  <c r="J105" i="23" s="1"/>
  <c r="Q74" i="9"/>
  <c r="I56" i="23"/>
  <c r="J56" i="23" s="1"/>
  <c r="F56" i="30"/>
  <c r="F78" i="30"/>
  <c r="F104" i="30"/>
  <c r="F30" i="30"/>
  <c r="F79" i="30"/>
  <c r="G163" i="23"/>
  <c r="F28" i="30"/>
  <c r="F112" i="30"/>
  <c r="F66" i="27"/>
  <c r="H66" i="27" s="1"/>
  <c r="F55" i="27"/>
  <c r="H55" i="27" s="1"/>
  <c r="F55" i="30"/>
  <c r="F144" i="27"/>
  <c r="H144" i="27" s="1"/>
  <c r="F144" i="30"/>
  <c r="F68" i="30"/>
  <c r="F40" i="30"/>
  <c r="F135" i="30"/>
  <c r="F44" i="30"/>
  <c r="F27" i="30"/>
  <c r="F75" i="30"/>
  <c r="F112" i="27"/>
  <c r="H112" i="27" s="1"/>
  <c r="I70" i="27"/>
  <c r="K70" i="27" s="1"/>
  <c r="F99" i="30"/>
  <c r="F172" i="30" s="1"/>
  <c r="F41" i="27"/>
  <c r="H41" i="27" s="1"/>
  <c r="I137" i="23"/>
  <c r="F103" i="27"/>
  <c r="H103" i="27" s="1"/>
  <c r="F109" i="27"/>
  <c r="H109" i="27" s="1"/>
  <c r="F102" i="27"/>
  <c r="F131" i="27"/>
  <c r="H131" i="27" s="1"/>
  <c r="F131" i="30"/>
  <c r="F57" i="27"/>
  <c r="G70" i="30"/>
  <c r="F139" i="30"/>
  <c r="F45" i="30"/>
  <c r="F109" i="30"/>
  <c r="F42" i="30"/>
  <c r="F41" i="30"/>
  <c r="F73" i="30"/>
  <c r="F134" i="27"/>
  <c r="F69" i="30"/>
  <c r="I28" i="23"/>
  <c r="J28" i="23" s="1"/>
  <c r="F142" i="27"/>
  <c r="H142" i="27" s="1"/>
  <c r="F57" i="30"/>
  <c r="F103" i="30"/>
  <c r="F66" i="30"/>
  <c r="F101" i="27"/>
  <c r="H101" i="27" s="1"/>
  <c r="F101" i="30"/>
  <c r="F16" i="27"/>
  <c r="H16" i="27" s="1"/>
  <c r="F134" i="30"/>
  <c r="F100" i="27"/>
  <c r="H100" i="27" s="1"/>
  <c r="F100" i="30"/>
  <c r="F133" i="27"/>
  <c r="H133" i="27" s="1"/>
  <c r="F133" i="30"/>
  <c r="F76" i="30"/>
  <c r="F102" i="30"/>
  <c r="F137" i="30"/>
  <c r="J108" i="23"/>
  <c r="F105" i="30"/>
  <c r="F111" i="30"/>
  <c r="F132" i="27"/>
  <c r="H132" i="27" s="1"/>
  <c r="F70" i="31"/>
  <c r="J41" i="23"/>
  <c r="F29" i="27"/>
  <c r="H29" i="27" s="1"/>
  <c r="F138" i="30"/>
  <c r="F29" i="30"/>
  <c r="F72" i="30"/>
  <c r="F15" i="27"/>
  <c r="H15" i="27" s="1"/>
  <c r="F16" i="30"/>
  <c r="F15" i="30"/>
  <c r="F14" i="30"/>
  <c r="H73" i="27"/>
  <c r="H79" i="27"/>
  <c r="H27" i="27"/>
  <c r="H138" i="27"/>
  <c r="H72" i="27"/>
  <c r="H42" i="27"/>
  <c r="H75" i="27"/>
  <c r="H30" i="27"/>
  <c r="H135" i="27"/>
  <c r="H104" i="27"/>
  <c r="H78" i="27"/>
  <c r="H145" i="27"/>
  <c r="H76" i="27"/>
  <c r="H108" i="27"/>
  <c r="H69" i="27"/>
  <c r="H44" i="27"/>
  <c r="H99" i="27"/>
  <c r="H172" i="27"/>
  <c r="H45" i="27"/>
  <c r="H68" i="27"/>
  <c r="H139" i="27"/>
  <c r="H137" i="27"/>
  <c r="H40" i="27"/>
  <c r="H80" i="27"/>
  <c r="K80" i="23"/>
  <c r="I80" i="27" s="1"/>
  <c r="K107" i="23"/>
  <c r="I107" i="27" s="1"/>
  <c r="K107" i="27" s="1"/>
  <c r="K136" i="23"/>
  <c r="G136" i="30" s="1"/>
  <c r="K13" i="23"/>
  <c r="F13" i="28" s="1"/>
  <c r="H13" i="28" s="1"/>
  <c r="K141" i="23"/>
  <c r="F141" i="28" s="1"/>
  <c r="H141" i="28" s="1"/>
  <c r="L70" i="23"/>
  <c r="K145" i="23"/>
  <c r="F145" i="28" s="1"/>
  <c r="H145" i="28" s="1"/>
  <c r="H96" i="23"/>
  <c r="I66" i="23"/>
  <c r="J74" i="23"/>
  <c r="J31" i="23"/>
  <c r="J58" i="23"/>
  <c r="I73" i="23"/>
  <c r="I57" i="23"/>
  <c r="H129" i="23"/>
  <c r="I99" i="23"/>
  <c r="I135" i="23"/>
  <c r="I69" i="23"/>
  <c r="H12" i="23"/>
  <c r="G24" i="23"/>
  <c r="G176" i="23" s="1"/>
  <c r="I79" i="23"/>
  <c r="J77" i="23"/>
  <c r="J106" i="23"/>
  <c r="J110" i="23"/>
  <c r="J67" i="23"/>
  <c r="J17" i="23"/>
  <c r="I72" i="23"/>
  <c r="I100" i="23"/>
  <c r="I109" i="23"/>
  <c r="I78" i="23"/>
  <c r="J143" i="23"/>
  <c r="I14" i="23"/>
  <c r="I112" i="23"/>
  <c r="H161" i="23"/>
  <c r="I131" i="23"/>
  <c r="I29" i="23"/>
  <c r="I30" i="23"/>
  <c r="I75" i="23"/>
  <c r="I142" i="23"/>
  <c r="H63" i="23"/>
  <c r="I55" i="23"/>
  <c r="I102" i="23"/>
  <c r="J43" i="23"/>
  <c r="J113" i="23"/>
  <c r="I15" i="23"/>
  <c r="I138" i="23"/>
  <c r="I133" i="23"/>
  <c r="J71" i="23"/>
  <c r="I134" i="23"/>
  <c r="I42" i="23"/>
  <c r="I45" i="23"/>
  <c r="I139" i="23"/>
  <c r="I76" i="23"/>
  <c r="I44" i="23"/>
  <c r="I104" i="23"/>
  <c r="H52" i="23"/>
  <c r="I40" i="23"/>
  <c r="I68" i="23"/>
  <c r="I144" i="23"/>
  <c r="I16" i="23"/>
  <c r="I103" i="23"/>
  <c r="J140" i="23"/>
  <c r="I101" i="23"/>
  <c r="I27" i="23"/>
  <c r="H37" i="23"/>
  <c r="N141" i="9"/>
  <c r="Q77" i="9"/>
  <c r="N74" i="9"/>
  <c r="O68" i="9"/>
  <c r="Q68" i="9" s="1"/>
  <c r="H172" i="9"/>
  <c r="I172" i="9" s="1"/>
  <c r="R56" i="9"/>
  <c r="T56" i="9" s="1"/>
  <c r="Q69" i="9"/>
  <c r="O137" i="9"/>
  <c r="R137" i="9" s="1"/>
  <c r="O63" i="9"/>
  <c r="Q110" i="9"/>
  <c r="N138" i="9"/>
  <c r="O78" i="9"/>
  <c r="R78" i="9" s="1"/>
  <c r="Q80" i="9"/>
  <c r="Q113" i="9"/>
  <c r="Q29" i="9"/>
  <c r="L96" i="9"/>
  <c r="Q101" i="9"/>
  <c r="O41" i="9"/>
  <c r="Q41" i="9" s="1"/>
  <c r="O140" i="9"/>
  <c r="N140" i="9"/>
  <c r="R133" i="9"/>
  <c r="T133" i="9" s="1"/>
  <c r="Q75" i="9"/>
  <c r="N142" i="9"/>
  <c r="N72" i="9"/>
  <c r="O72" i="9"/>
  <c r="O79" i="9"/>
  <c r="N79" i="9"/>
  <c r="N73" i="9"/>
  <c r="O73" i="9"/>
  <c r="R145" i="9"/>
  <c r="Q145" i="9"/>
  <c r="R135" i="9"/>
  <c r="Q135" i="9"/>
  <c r="Q138" i="9"/>
  <c r="R138" i="9"/>
  <c r="Q134" i="9"/>
  <c r="R134" i="9"/>
  <c r="T132" i="9"/>
  <c r="U132" i="9"/>
  <c r="T136" i="9"/>
  <c r="U136" i="9"/>
  <c r="Q139" i="9"/>
  <c r="R139" i="9"/>
  <c r="R143" i="9"/>
  <c r="Q143" i="9"/>
  <c r="O144" i="9"/>
  <c r="N144" i="9"/>
  <c r="Q141" i="9"/>
  <c r="R141" i="9"/>
  <c r="Q142" i="9"/>
  <c r="R142" i="9"/>
  <c r="R100" i="9"/>
  <c r="T100" i="9" s="1"/>
  <c r="R107" i="9"/>
  <c r="U107" i="9" s="1"/>
  <c r="O76" i="9"/>
  <c r="N76" i="9"/>
  <c r="L52" i="9"/>
  <c r="N44" i="9"/>
  <c r="O45" i="9"/>
  <c r="N45" i="9"/>
  <c r="R31" i="9"/>
  <c r="T31" i="9" s="1"/>
  <c r="O28" i="9"/>
  <c r="O37" i="9" s="1"/>
  <c r="N28" i="9"/>
  <c r="L24" i="9"/>
  <c r="AC105" i="9"/>
  <c r="AD105" i="9"/>
  <c r="N108" i="9"/>
  <c r="L129" i="9"/>
  <c r="O108" i="9"/>
  <c r="U109" i="9"/>
  <c r="T109" i="9"/>
  <c r="U110" i="9"/>
  <c r="T110" i="9"/>
  <c r="N81" i="9"/>
  <c r="U75" i="9"/>
  <c r="T75" i="9"/>
  <c r="Q30" i="9"/>
  <c r="U101" i="9"/>
  <c r="T101" i="9"/>
  <c r="R43" i="9"/>
  <c r="Q43" i="9"/>
  <c r="U102" i="9"/>
  <c r="T102" i="9"/>
  <c r="AA57" i="9"/>
  <c r="Z57" i="9"/>
  <c r="AA104" i="9"/>
  <c r="Z104" i="9"/>
  <c r="O15" i="9"/>
  <c r="Q15" i="9" s="1"/>
  <c r="U80" i="9"/>
  <c r="T80" i="9"/>
  <c r="W106" i="9"/>
  <c r="X106" i="9"/>
  <c r="X58" i="9"/>
  <c r="W58" i="9"/>
  <c r="X99" i="9"/>
  <c r="U77" i="9"/>
  <c r="T77" i="9"/>
  <c r="U55" i="9"/>
  <c r="U103" i="9"/>
  <c r="T103" i="9"/>
  <c r="U74" i="9"/>
  <c r="T74" i="9"/>
  <c r="U111" i="9"/>
  <c r="T111" i="9"/>
  <c r="U113" i="9"/>
  <c r="T113" i="9"/>
  <c r="AI59" i="9"/>
  <c r="U69" i="9"/>
  <c r="T69" i="9"/>
  <c r="W114" i="9"/>
  <c r="O17" i="9"/>
  <c r="Q17" i="9" s="1"/>
  <c r="R70" i="9"/>
  <c r="Q70" i="9"/>
  <c r="X71" i="9"/>
  <c r="W71" i="9"/>
  <c r="Q46" i="9"/>
  <c r="U42" i="9"/>
  <c r="T42" i="9"/>
  <c r="Q44" i="9"/>
  <c r="R44" i="9"/>
  <c r="X40" i="9"/>
  <c r="U29" i="9"/>
  <c r="T29" i="9"/>
  <c r="U30" i="9"/>
  <c r="T30" i="9"/>
  <c r="R27" i="9"/>
  <c r="S175" i="9"/>
  <c r="P175" i="9"/>
  <c r="AN175" i="9"/>
  <c r="Y175" i="9"/>
  <c r="AK175" i="9"/>
  <c r="AH175" i="9"/>
  <c r="V175" i="9"/>
  <c r="AE175" i="9"/>
  <c r="AB175" i="9"/>
  <c r="M175" i="9"/>
  <c r="M172" i="9"/>
  <c r="J175" i="9"/>
  <c r="G175" i="9"/>
  <c r="G171" i="9"/>
  <c r="J171" i="9" s="1"/>
  <c r="Q67" i="8"/>
  <c r="R67" i="8" s="1"/>
  <c r="S67" i="8" s="1"/>
  <c r="F166" i="23" l="1"/>
  <c r="R14" i="9"/>
  <c r="Q14" i="9"/>
  <c r="F23" i="33"/>
  <c r="F37" i="27"/>
  <c r="E14" i="33" s="1"/>
  <c r="E28" i="33" s="1"/>
  <c r="J177" i="27"/>
  <c r="M9" i="27"/>
  <c r="G176" i="9"/>
  <c r="J9" i="9"/>
  <c r="J166" i="9" s="1"/>
  <c r="F161" i="27"/>
  <c r="F96" i="27"/>
  <c r="R68" i="9"/>
  <c r="U68" i="9" s="1"/>
  <c r="F63" i="27"/>
  <c r="H163" i="23"/>
  <c r="F96" i="30"/>
  <c r="K41" i="23"/>
  <c r="F41" i="28" s="1"/>
  <c r="H41" i="28" s="1"/>
  <c r="H57" i="27"/>
  <c r="F129" i="27"/>
  <c r="F63" i="30"/>
  <c r="F52" i="30"/>
  <c r="F52" i="27"/>
  <c r="H102" i="27"/>
  <c r="F37" i="30"/>
  <c r="F13" i="31"/>
  <c r="F129" i="30"/>
  <c r="J137" i="23"/>
  <c r="I136" i="27"/>
  <c r="K136" i="27" s="1"/>
  <c r="G80" i="30"/>
  <c r="F136" i="28"/>
  <c r="H136" i="28" s="1"/>
  <c r="F145" i="31"/>
  <c r="H134" i="27"/>
  <c r="F80" i="28"/>
  <c r="H80" i="28" s="1"/>
  <c r="F136" i="31"/>
  <c r="F161" i="30"/>
  <c r="F107" i="28"/>
  <c r="H107" i="28" s="1"/>
  <c r="F107" i="31"/>
  <c r="F141" i="31"/>
  <c r="G141" i="30"/>
  <c r="I141" i="27"/>
  <c r="K141" i="27" s="1"/>
  <c r="I145" i="27"/>
  <c r="K145" i="27" s="1"/>
  <c r="G145" i="30"/>
  <c r="F80" i="31"/>
  <c r="K108" i="23"/>
  <c r="L108" i="23" s="1"/>
  <c r="M108" i="23" s="1"/>
  <c r="G107" i="30"/>
  <c r="F12" i="27"/>
  <c r="H12" i="27" s="1"/>
  <c r="F12" i="30"/>
  <c r="G13" i="30"/>
  <c r="I13" i="27"/>
  <c r="K13" i="27" s="1"/>
  <c r="K80" i="27"/>
  <c r="M70" i="23"/>
  <c r="N70" i="23" s="1"/>
  <c r="K110" i="23"/>
  <c r="I110" i="27" s="1"/>
  <c r="K110" i="27" s="1"/>
  <c r="K56" i="23"/>
  <c r="F56" i="31" s="1"/>
  <c r="K106" i="23"/>
  <c r="F106" i="28" s="1"/>
  <c r="H106" i="28" s="1"/>
  <c r="K140" i="23"/>
  <c r="I140" i="27" s="1"/>
  <c r="K140" i="27" s="1"/>
  <c r="K71" i="23"/>
  <c r="F71" i="31" s="1"/>
  <c r="K77" i="23"/>
  <c r="F77" i="28" s="1"/>
  <c r="H77" i="28" s="1"/>
  <c r="L141" i="23"/>
  <c r="L107" i="23"/>
  <c r="K28" i="23"/>
  <c r="F28" i="28" s="1"/>
  <c r="H28" i="28" s="1"/>
  <c r="K111" i="23"/>
  <c r="F111" i="28" s="1"/>
  <c r="H111" i="28" s="1"/>
  <c r="L145" i="23"/>
  <c r="L13" i="23"/>
  <c r="L80" i="23"/>
  <c r="K58" i="23"/>
  <c r="I58" i="27" s="1"/>
  <c r="K58" i="27" s="1"/>
  <c r="K113" i="23"/>
  <c r="K105" i="23"/>
  <c r="G105" i="30" s="1"/>
  <c r="K17" i="23"/>
  <c r="K31" i="23"/>
  <c r="F31" i="31" s="1"/>
  <c r="L136" i="23"/>
  <c r="K132" i="23"/>
  <c r="I132" i="27" s="1"/>
  <c r="K132" i="27" s="1"/>
  <c r="K43" i="23"/>
  <c r="F43" i="31" s="1"/>
  <c r="K143" i="23"/>
  <c r="K67" i="23"/>
  <c r="I67" i="27" s="1"/>
  <c r="K67" i="27" s="1"/>
  <c r="K74" i="23"/>
  <c r="I74" i="27" s="1"/>
  <c r="K74" i="27" s="1"/>
  <c r="J16" i="23"/>
  <c r="J69" i="23"/>
  <c r="J101" i="23"/>
  <c r="J27" i="23"/>
  <c r="I37" i="23"/>
  <c r="J75" i="23"/>
  <c r="J14" i="23"/>
  <c r="J79" i="23"/>
  <c r="J73" i="23"/>
  <c r="J135" i="23"/>
  <c r="I129" i="23"/>
  <c r="J99" i="23"/>
  <c r="J104" i="23"/>
  <c r="J15" i="23"/>
  <c r="J29" i="23"/>
  <c r="J144" i="23"/>
  <c r="J139" i="23"/>
  <c r="J102" i="23"/>
  <c r="J30" i="23"/>
  <c r="I161" i="23"/>
  <c r="J131" i="23"/>
  <c r="H24" i="23"/>
  <c r="I12" i="23"/>
  <c r="H171" i="23"/>
  <c r="J103" i="23"/>
  <c r="J44" i="23"/>
  <c r="J134" i="23"/>
  <c r="J109" i="23"/>
  <c r="J40" i="23"/>
  <c r="I52" i="23"/>
  <c r="J133" i="23"/>
  <c r="I63" i="23"/>
  <c r="J55" i="23"/>
  <c r="J57" i="23"/>
  <c r="J66" i="23"/>
  <c r="I96" i="23"/>
  <c r="J42" i="23"/>
  <c r="J100" i="23"/>
  <c r="J45" i="23"/>
  <c r="J112" i="23"/>
  <c r="J68" i="23"/>
  <c r="J76" i="23"/>
  <c r="J138" i="23"/>
  <c r="J142" i="23"/>
  <c r="J78" i="23"/>
  <c r="J72" i="23"/>
  <c r="R63" i="9"/>
  <c r="U56" i="9"/>
  <c r="W56" i="9" s="1"/>
  <c r="T107" i="9"/>
  <c r="Q137" i="9"/>
  <c r="K172" i="9"/>
  <c r="L172" i="9" s="1"/>
  <c r="N172" i="9" s="1"/>
  <c r="O172" i="9" s="1"/>
  <c r="U100" i="9"/>
  <c r="W100" i="9" s="1"/>
  <c r="Q78" i="9"/>
  <c r="R41" i="9"/>
  <c r="T41" i="9" s="1"/>
  <c r="U133" i="9"/>
  <c r="W133" i="9" s="1"/>
  <c r="U31" i="9"/>
  <c r="W31" i="9" s="1"/>
  <c r="O52" i="9"/>
  <c r="Q140" i="9"/>
  <c r="R140" i="9"/>
  <c r="Q73" i="9"/>
  <c r="R73" i="9"/>
  <c r="Q79" i="9"/>
  <c r="R79" i="9"/>
  <c r="Q72" i="9"/>
  <c r="R72" i="9"/>
  <c r="U139" i="9"/>
  <c r="T139" i="9"/>
  <c r="U138" i="9"/>
  <c r="T138" i="9"/>
  <c r="X136" i="9"/>
  <c r="W136" i="9"/>
  <c r="R144" i="9"/>
  <c r="Q144" i="9"/>
  <c r="T135" i="9"/>
  <c r="U135" i="9"/>
  <c r="U142" i="9"/>
  <c r="T142" i="9"/>
  <c r="U137" i="9"/>
  <c r="T137" i="9"/>
  <c r="X132" i="9"/>
  <c r="W132" i="9"/>
  <c r="U145" i="9"/>
  <c r="T145" i="9"/>
  <c r="T141" i="9"/>
  <c r="U141" i="9"/>
  <c r="T134" i="9"/>
  <c r="U134" i="9"/>
  <c r="U143" i="9"/>
  <c r="T143" i="9"/>
  <c r="R76" i="9"/>
  <c r="Q76" i="9"/>
  <c r="O96" i="9"/>
  <c r="Q45" i="9"/>
  <c r="R45" i="9"/>
  <c r="R28" i="9"/>
  <c r="R37" i="9" s="1"/>
  <c r="Q28" i="9"/>
  <c r="O24" i="9"/>
  <c r="AF105" i="9"/>
  <c r="AG105" i="9"/>
  <c r="Q108" i="9"/>
  <c r="O129" i="9"/>
  <c r="R108" i="9"/>
  <c r="X110" i="9"/>
  <c r="W110" i="9"/>
  <c r="X109" i="9"/>
  <c r="W109" i="9"/>
  <c r="Q81" i="9"/>
  <c r="X75" i="9"/>
  <c r="W75" i="9"/>
  <c r="AD57" i="9"/>
  <c r="AC57" i="9"/>
  <c r="X101" i="9"/>
  <c r="W101" i="9"/>
  <c r="X102" i="9"/>
  <c r="W102" i="9"/>
  <c r="T43" i="9"/>
  <c r="U43" i="9"/>
  <c r="X74" i="9"/>
  <c r="W74" i="9"/>
  <c r="AA58" i="9"/>
  <c r="Z58" i="9"/>
  <c r="AA99" i="9"/>
  <c r="Z99" i="9"/>
  <c r="R15" i="9"/>
  <c r="T15" i="9" s="1"/>
  <c r="AL59" i="9"/>
  <c r="X103" i="9"/>
  <c r="W103" i="9"/>
  <c r="X80" i="9"/>
  <c r="W80" i="9"/>
  <c r="AA71" i="9"/>
  <c r="Z71" i="9"/>
  <c r="T78" i="9"/>
  <c r="U78" i="9"/>
  <c r="X113" i="9"/>
  <c r="W113" i="9"/>
  <c r="X55" i="9"/>
  <c r="W55" i="9"/>
  <c r="R17" i="9"/>
  <c r="T17" i="9" s="1"/>
  <c r="X107" i="9"/>
  <c r="W107" i="9"/>
  <c r="AD104" i="9"/>
  <c r="AC104" i="9"/>
  <c r="X69" i="9"/>
  <c r="W69" i="9"/>
  <c r="U70" i="9"/>
  <c r="T70" i="9"/>
  <c r="X111" i="9"/>
  <c r="W111" i="9"/>
  <c r="X77" i="9"/>
  <c r="W77" i="9"/>
  <c r="Z114" i="9"/>
  <c r="Z106" i="9"/>
  <c r="AA106" i="9"/>
  <c r="T46" i="9"/>
  <c r="X42" i="9"/>
  <c r="W42" i="9"/>
  <c r="T44" i="9"/>
  <c r="U44" i="9"/>
  <c r="AA40" i="9"/>
  <c r="Z40" i="9"/>
  <c r="W30" i="9"/>
  <c r="X30" i="9"/>
  <c r="W29" i="9"/>
  <c r="X29" i="9"/>
  <c r="U27" i="9"/>
  <c r="T27" i="9"/>
  <c r="P172" i="9"/>
  <c r="M171" i="9"/>
  <c r="P171" i="9" s="1"/>
  <c r="H52" i="8"/>
  <c r="H54" i="8"/>
  <c r="H53" i="8"/>
  <c r="H51" i="8"/>
  <c r="H47" i="8"/>
  <c r="H46" i="8"/>
  <c r="H43" i="8"/>
  <c r="H42" i="8"/>
  <c r="H41" i="8"/>
  <c r="H40" i="8"/>
  <c r="H36" i="8"/>
  <c r="H35" i="8"/>
  <c r="H34" i="8"/>
  <c r="H25" i="8"/>
  <c r="H24" i="8"/>
  <c r="H23" i="8"/>
  <c r="H19" i="8"/>
  <c r="H18" i="8"/>
  <c r="H14" i="8"/>
  <c r="H13" i="8"/>
  <c r="H12" i="8"/>
  <c r="H9" i="8"/>
  <c r="G15" i="8"/>
  <c r="G55" i="8"/>
  <c r="G45" i="8"/>
  <c r="G68" i="8" s="1"/>
  <c r="G48" i="8"/>
  <c r="G37" i="8"/>
  <c r="G31" i="8"/>
  <c r="G26" i="8"/>
  <c r="G20" i="8"/>
  <c r="G9" i="23" l="1"/>
  <c r="G166" i="23" s="1"/>
  <c r="F177" i="23"/>
  <c r="U14" i="9"/>
  <c r="T14" i="9"/>
  <c r="U63" i="9"/>
  <c r="G71" i="8"/>
  <c r="H37" i="27"/>
  <c r="T68" i="9"/>
  <c r="L41" i="23"/>
  <c r="M41" i="23" s="1"/>
  <c r="M166" i="27"/>
  <c r="P9" i="27" s="1"/>
  <c r="P166" i="27" s="1"/>
  <c r="P177" i="27" s="1"/>
  <c r="F108" i="31"/>
  <c r="F41" i="31"/>
  <c r="I41" i="27"/>
  <c r="K41" i="27" s="1"/>
  <c r="H176" i="23"/>
  <c r="F171" i="27"/>
  <c r="H171" i="27" s="1"/>
  <c r="F32" i="33"/>
  <c r="I9" i="33"/>
  <c r="I23" i="33" s="1"/>
  <c r="L9" i="33" s="1"/>
  <c r="H96" i="27"/>
  <c r="E17" i="33"/>
  <c r="H129" i="27"/>
  <c r="E18" i="33"/>
  <c r="H161" i="27"/>
  <c r="E19" i="33"/>
  <c r="H63" i="27"/>
  <c r="E16" i="33"/>
  <c r="F163" i="30"/>
  <c r="H52" i="27"/>
  <c r="E15" i="33"/>
  <c r="G14" i="33"/>
  <c r="F163" i="27"/>
  <c r="H163" i="27" s="1"/>
  <c r="X56" i="9"/>
  <c r="AA56" i="9" s="1"/>
  <c r="M9" i="9"/>
  <c r="M166" i="9" s="1"/>
  <c r="J176" i="9"/>
  <c r="X133" i="9"/>
  <c r="Z133" i="9" s="1"/>
  <c r="F140" i="28"/>
  <c r="H140" i="28" s="1"/>
  <c r="F140" i="31"/>
  <c r="I111" i="27"/>
  <c r="K111" i="27" s="1"/>
  <c r="F106" i="31"/>
  <c r="F110" i="28"/>
  <c r="H110" i="28" s="1"/>
  <c r="I163" i="23"/>
  <c r="G56" i="30"/>
  <c r="F24" i="27"/>
  <c r="I105" i="27"/>
  <c r="K105" i="27" s="1"/>
  <c r="I28" i="27"/>
  <c r="K28" i="27" s="1"/>
  <c r="G28" i="30"/>
  <c r="G140" i="30"/>
  <c r="F105" i="31"/>
  <c r="G41" i="30"/>
  <c r="I143" i="27"/>
  <c r="K143" i="27" s="1"/>
  <c r="F143" i="31"/>
  <c r="G43" i="30"/>
  <c r="G71" i="30"/>
  <c r="G58" i="30"/>
  <c r="F17" i="31"/>
  <c r="I106" i="27"/>
  <c r="K106" i="27" s="1"/>
  <c r="G106" i="30"/>
  <c r="F31" i="28"/>
  <c r="H31" i="28" s="1"/>
  <c r="G77" i="30"/>
  <c r="I77" i="27"/>
  <c r="K77" i="27" s="1"/>
  <c r="G67" i="30"/>
  <c r="I56" i="27"/>
  <c r="K56" i="27" s="1"/>
  <c r="F143" i="28"/>
  <c r="H143" i="28" s="1"/>
  <c r="F58" i="28"/>
  <c r="H58" i="28" s="1"/>
  <c r="H70" i="30"/>
  <c r="F43" i="28"/>
  <c r="H43" i="28" s="1"/>
  <c r="F71" i="28"/>
  <c r="H71" i="28" s="1"/>
  <c r="G108" i="30"/>
  <c r="F56" i="28"/>
  <c r="H56" i="28" s="1"/>
  <c r="F105" i="28"/>
  <c r="H105" i="28" s="1"/>
  <c r="G110" i="30"/>
  <c r="G31" i="30"/>
  <c r="F111" i="31"/>
  <c r="F77" i="31"/>
  <c r="F58" i="31"/>
  <c r="F132" i="31"/>
  <c r="G132" i="30"/>
  <c r="F113" i="28"/>
  <c r="H113" i="28" s="1"/>
  <c r="G74" i="30"/>
  <c r="F74" i="28"/>
  <c r="H74" i="28" s="1"/>
  <c r="F110" i="31"/>
  <c r="F108" i="28"/>
  <c r="H108" i="28" s="1"/>
  <c r="F28" i="31"/>
  <c r="K137" i="23"/>
  <c r="I137" i="27" s="1"/>
  <c r="K137" i="27" s="1"/>
  <c r="F67" i="28"/>
  <c r="H67" i="28" s="1"/>
  <c r="I113" i="27"/>
  <c r="K113" i="27" s="1"/>
  <c r="F171" i="30"/>
  <c r="L70" i="27"/>
  <c r="N70" i="27" s="1"/>
  <c r="F113" i="31"/>
  <c r="F132" i="28"/>
  <c r="H132" i="28" s="1"/>
  <c r="I43" i="27"/>
  <c r="K43" i="27" s="1"/>
  <c r="G113" i="30"/>
  <c r="I71" i="27"/>
  <c r="K71" i="27" s="1"/>
  <c r="F67" i="31"/>
  <c r="I108" i="27"/>
  <c r="K108" i="27" s="1"/>
  <c r="G111" i="30"/>
  <c r="F74" i="31"/>
  <c r="G143" i="30"/>
  <c r="I31" i="27"/>
  <c r="K31" i="27" s="1"/>
  <c r="I17" i="27"/>
  <c r="K17" i="27" s="1"/>
  <c r="F24" i="30"/>
  <c r="F17" i="28"/>
  <c r="H17" i="28" s="1"/>
  <c r="G17" i="30"/>
  <c r="K78" i="23"/>
  <c r="K45" i="23"/>
  <c r="F45" i="28" s="1"/>
  <c r="H45" i="28" s="1"/>
  <c r="K102" i="23"/>
  <c r="K135" i="23"/>
  <c r="F135" i="31" s="1"/>
  <c r="K27" i="23"/>
  <c r="F27" i="28" s="1"/>
  <c r="L113" i="23"/>
  <c r="L106" i="23"/>
  <c r="K139" i="23"/>
  <c r="I139" i="27" s="1"/>
  <c r="K139" i="27" s="1"/>
  <c r="K101" i="23"/>
  <c r="F101" i="31" s="1"/>
  <c r="L143" i="23"/>
  <c r="K144" i="23"/>
  <c r="K69" i="23"/>
  <c r="F69" i="28" s="1"/>
  <c r="H69" i="28" s="1"/>
  <c r="L43" i="23"/>
  <c r="L31" i="23"/>
  <c r="L58" i="23"/>
  <c r="L111" i="23"/>
  <c r="L77" i="23"/>
  <c r="K76" i="23"/>
  <c r="F76" i="31" s="1"/>
  <c r="K29" i="23"/>
  <c r="K15" i="23"/>
  <c r="I15" i="27" s="1"/>
  <c r="K15" i="27" s="1"/>
  <c r="L17" i="23"/>
  <c r="L28" i="23"/>
  <c r="L71" i="23"/>
  <c r="L56" i="23"/>
  <c r="K133" i="23"/>
  <c r="F133" i="31" s="1"/>
  <c r="K42" i="23"/>
  <c r="K40" i="23"/>
  <c r="K16" i="23"/>
  <c r="I16" i="27" s="1"/>
  <c r="K16" i="27" s="1"/>
  <c r="K68" i="23"/>
  <c r="F68" i="31" s="1"/>
  <c r="K66" i="23"/>
  <c r="G66" i="30" s="1"/>
  <c r="K109" i="23"/>
  <c r="I109" i="27" s="1"/>
  <c r="K109" i="27" s="1"/>
  <c r="K79" i="23"/>
  <c r="F79" i="31" s="1"/>
  <c r="L132" i="23"/>
  <c r="K57" i="23"/>
  <c r="I57" i="27" s="1"/>
  <c r="K57" i="27" s="1"/>
  <c r="K134" i="23"/>
  <c r="G134" i="30" s="1"/>
  <c r="K131" i="23"/>
  <c r="F131" i="28" s="1"/>
  <c r="K104" i="23"/>
  <c r="F104" i="31" s="1"/>
  <c r="K14" i="23"/>
  <c r="I14" i="27" s="1"/>
  <c r="K14" i="27" s="1"/>
  <c r="L74" i="23"/>
  <c r="K100" i="23"/>
  <c r="G100" i="30" s="1"/>
  <c r="K73" i="23"/>
  <c r="F73" i="31" s="1"/>
  <c r="K112" i="23"/>
  <c r="K44" i="23"/>
  <c r="F44" i="28" s="1"/>
  <c r="H44" i="28" s="1"/>
  <c r="K99" i="23"/>
  <c r="F99" i="31" s="1"/>
  <c r="F172" i="31" s="1"/>
  <c r="K75" i="23"/>
  <c r="L67" i="23"/>
  <c r="L105" i="23"/>
  <c r="L140" i="23"/>
  <c r="L110" i="23"/>
  <c r="K142" i="23"/>
  <c r="I142" i="27" s="1"/>
  <c r="K142" i="27" s="1"/>
  <c r="K138" i="23"/>
  <c r="F138" i="28" s="1"/>
  <c r="H138" i="28" s="1"/>
  <c r="K72" i="23"/>
  <c r="F72" i="28" s="1"/>
  <c r="H72" i="28" s="1"/>
  <c r="K55" i="23"/>
  <c r="G55" i="30" s="1"/>
  <c r="K103" i="23"/>
  <c r="F103" i="31" s="1"/>
  <c r="K30" i="23"/>
  <c r="G30" i="30" s="1"/>
  <c r="M141" i="23"/>
  <c r="M80" i="23"/>
  <c r="J129" i="23"/>
  <c r="J161" i="23"/>
  <c r="O70" i="23"/>
  <c r="J37" i="23"/>
  <c r="M13" i="23"/>
  <c r="M145" i="23"/>
  <c r="N108" i="23"/>
  <c r="I171" i="23"/>
  <c r="M107" i="23"/>
  <c r="I24" i="23"/>
  <c r="J12" i="23"/>
  <c r="J96" i="23"/>
  <c r="J63" i="23"/>
  <c r="J52" i="23"/>
  <c r="M136" i="23"/>
  <c r="X100" i="9"/>
  <c r="AA100" i="9" s="1"/>
  <c r="U41" i="9"/>
  <c r="W41" i="9" s="1"/>
  <c r="G66" i="8"/>
  <c r="G57" i="8"/>
  <c r="X31" i="9"/>
  <c r="AA31" i="9" s="1"/>
  <c r="R52" i="9"/>
  <c r="T140" i="9"/>
  <c r="U140" i="9"/>
  <c r="T72" i="9"/>
  <c r="U72" i="9"/>
  <c r="U79" i="9"/>
  <c r="T79" i="9"/>
  <c r="U73" i="9"/>
  <c r="T73" i="9"/>
  <c r="X137" i="9"/>
  <c r="W137" i="9"/>
  <c r="Z136" i="9"/>
  <c r="AA136" i="9"/>
  <c r="W138" i="9"/>
  <c r="X138" i="9"/>
  <c r="W135" i="9"/>
  <c r="X135" i="9"/>
  <c r="W143" i="9"/>
  <c r="X143" i="9"/>
  <c r="X145" i="9"/>
  <c r="W145" i="9"/>
  <c r="X139" i="9"/>
  <c r="W139" i="9"/>
  <c r="X141" i="9"/>
  <c r="W141" i="9"/>
  <c r="W134" i="9"/>
  <c r="X134" i="9"/>
  <c r="W142" i="9"/>
  <c r="X142" i="9"/>
  <c r="Z132" i="9"/>
  <c r="AA132" i="9"/>
  <c r="U144" i="9"/>
  <c r="T144" i="9"/>
  <c r="W68" i="9"/>
  <c r="X68" i="9"/>
  <c r="U76" i="9"/>
  <c r="T76" i="9"/>
  <c r="T45" i="9"/>
  <c r="U45" i="9"/>
  <c r="U28" i="9"/>
  <c r="U37" i="9" s="1"/>
  <c r="T28" i="9"/>
  <c r="AI105" i="9"/>
  <c r="AJ105" i="9"/>
  <c r="R129" i="9"/>
  <c r="U108" i="9"/>
  <c r="T108" i="9"/>
  <c r="AA109" i="9"/>
  <c r="Z109" i="9"/>
  <c r="AA110" i="9"/>
  <c r="Z110" i="9"/>
  <c r="T81" i="9"/>
  <c r="R96" i="9"/>
  <c r="Z75" i="9"/>
  <c r="AA75" i="9"/>
  <c r="AA102" i="9"/>
  <c r="Z102" i="9"/>
  <c r="AA101" i="9"/>
  <c r="Z101" i="9"/>
  <c r="X43" i="9"/>
  <c r="W43" i="9"/>
  <c r="AG57" i="9"/>
  <c r="AF57" i="9"/>
  <c r="AG104" i="9"/>
  <c r="AF104" i="9"/>
  <c r="U17" i="9"/>
  <c r="W17" i="9" s="1"/>
  <c r="AA103" i="9"/>
  <c r="Z103" i="9"/>
  <c r="AA77" i="9"/>
  <c r="Z77" i="9"/>
  <c r="AA69" i="9"/>
  <c r="Z69" i="9"/>
  <c r="AA113" i="9"/>
  <c r="Z113" i="9"/>
  <c r="Z80" i="9"/>
  <c r="AA80" i="9"/>
  <c r="X78" i="9"/>
  <c r="W78" i="9"/>
  <c r="AA74" i="9"/>
  <c r="Z74" i="9"/>
  <c r="AD99" i="9"/>
  <c r="AC99" i="9"/>
  <c r="X70" i="9"/>
  <c r="W70" i="9"/>
  <c r="U15" i="9"/>
  <c r="W15" i="9" s="1"/>
  <c r="AC114" i="9"/>
  <c r="AD58" i="9"/>
  <c r="AC58" i="9"/>
  <c r="AA111" i="9"/>
  <c r="Z111" i="9"/>
  <c r="R24" i="9"/>
  <c r="AC106" i="9"/>
  <c r="AD106" i="9"/>
  <c r="AA107" i="9"/>
  <c r="Z107" i="9"/>
  <c r="AA55" i="9"/>
  <c r="Z55" i="9"/>
  <c r="AC71" i="9"/>
  <c r="AD71" i="9"/>
  <c r="W46" i="9"/>
  <c r="X44" i="9"/>
  <c r="W44" i="9"/>
  <c r="AA42" i="9"/>
  <c r="Z42" i="9"/>
  <c r="AD40" i="9"/>
  <c r="AC40" i="9"/>
  <c r="Z29" i="9"/>
  <c r="AA29" i="9"/>
  <c r="Z30" i="9"/>
  <c r="AA30" i="9"/>
  <c r="X27" i="9"/>
  <c r="W27" i="9"/>
  <c r="Q172" i="9"/>
  <c r="R172" i="9" s="1"/>
  <c r="S172" i="9"/>
  <c r="S171" i="9"/>
  <c r="G60" i="8"/>
  <c r="G72" i="8" s="1"/>
  <c r="I55" i="8"/>
  <c r="J55" i="8"/>
  <c r="S45" i="8"/>
  <c r="R45" i="8"/>
  <c r="Q45" i="8"/>
  <c r="P45" i="8"/>
  <c r="O45" i="8"/>
  <c r="N45" i="8"/>
  <c r="M45" i="8"/>
  <c r="L45" i="8"/>
  <c r="K45" i="8"/>
  <c r="J45" i="8"/>
  <c r="I45" i="8"/>
  <c r="F45" i="8"/>
  <c r="S44" i="8"/>
  <c r="R44" i="8"/>
  <c r="Q44" i="8"/>
  <c r="P44" i="8"/>
  <c r="O44" i="8"/>
  <c r="N44" i="8"/>
  <c r="M44" i="8"/>
  <c r="L44" i="8"/>
  <c r="K44" i="8"/>
  <c r="J44" i="8"/>
  <c r="I44" i="8"/>
  <c r="F44" i="8"/>
  <c r="H44" i="8" s="1"/>
  <c r="F161" i="9"/>
  <c r="H161" i="9" s="1"/>
  <c r="X14" i="9" l="1"/>
  <c r="W14" i="9"/>
  <c r="Z56" i="9"/>
  <c r="X63" i="9"/>
  <c r="F68" i="8"/>
  <c r="I68" i="8" s="1"/>
  <c r="J68" i="8" s="1"/>
  <c r="K68" i="8" s="1"/>
  <c r="L68" i="8" s="1"/>
  <c r="M68" i="8" s="1"/>
  <c r="N68" i="8" s="1"/>
  <c r="O68" i="8" s="1"/>
  <c r="P68" i="8" s="1"/>
  <c r="Q68" i="8" s="1"/>
  <c r="R68" i="8" s="1"/>
  <c r="S68" i="8" s="1"/>
  <c r="M177" i="27"/>
  <c r="AA133" i="9"/>
  <c r="AC133" i="9" s="1"/>
  <c r="I32" i="33"/>
  <c r="E20" i="33"/>
  <c r="G20" i="33" s="1"/>
  <c r="G18" i="33"/>
  <c r="G28" i="33"/>
  <c r="G15" i="33"/>
  <c r="G19" i="33"/>
  <c r="E12" i="33"/>
  <c r="E31" i="33" s="1"/>
  <c r="G16" i="33"/>
  <c r="G17" i="33"/>
  <c r="L23" i="33"/>
  <c r="M176" i="9"/>
  <c r="P9" i="9"/>
  <c r="P166" i="9" s="1"/>
  <c r="X41" i="9"/>
  <c r="Z41" i="9" s="1"/>
  <c r="U52" i="9"/>
  <c r="F142" i="31"/>
  <c r="Z100" i="9"/>
  <c r="F99" i="28"/>
  <c r="I69" i="27"/>
  <c r="K69" i="27" s="1"/>
  <c r="F69" i="31"/>
  <c r="F27" i="31"/>
  <c r="G27" i="30"/>
  <c r="H24" i="27"/>
  <c r="F176" i="27"/>
  <c r="F166" i="27"/>
  <c r="F177" i="27" s="1"/>
  <c r="F55" i="31"/>
  <c r="F101" i="28"/>
  <c r="H101" i="28" s="1"/>
  <c r="F104" i="28"/>
  <c r="H104" i="28" s="1"/>
  <c r="G76" i="30"/>
  <c r="J163" i="23"/>
  <c r="I100" i="27"/>
  <c r="K100" i="27" s="1"/>
  <c r="I133" i="27"/>
  <c r="K133" i="27" s="1"/>
  <c r="G68" i="30"/>
  <c r="G72" i="30"/>
  <c r="F55" i="28"/>
  <c r="H55" i="28" s="1"/>
  <c r="F66" i="28"/>
  <c r="H66" i="28" s="1"/>
  <c r="G40" i="30"/>
  <c r="F40" i="31"/>
  <c r="I40" i="27"/>
  <c r="F138" i="31"/>
  <c r="I29" i="27"/>
  <c r="K29" i="27" s="1"/>
  <c r="F112" i="31"/>
  <c r="I138" i="27"/>
  <c r="K138" i="27" s="1"/>
  <c r="F100" i="31"/>
  <c r="G79" i="30"/>
  <c r="I79" i="27"/>
  <c r="K79" i="27" s="1"/>
  <c r="F79" i="28"/>
  <c r="H79" i="28" s="1"/>
  <c r="F139" i="28"/>
  <c r="H139" i="28" s="1"/>
  <c r="F139" i="31"/>
  <c r="F29" i="31"/>
  <c r="I76" i="27"/>
  <c r="K76" i="27" s="1"/>
  <c r="F75" i="28"/>
  <c r="H75" i="28" s="1"/>
  <c r="L108" i="27"/>
  <c r="N108" i="27" s="1"/>
  <c r="F109" i="31"/>
  <c r="F68" i="28"/>
  <c r="H68" i="28" s="1"/>
  <c r="F66" i="31"/>
  <c r="F144" i="31"/>
  <c r="F144" i="28"/>
  <c r="H144" i="28" s="1"/>
  <c r="F40" i="28"/>
  <c r="F42" i="28"/>
  <c r="H42" i="28" s="1"/>
  <c r="I42" i="27"/>
  <c r="K42" i="27" s="1"/>
  <c r="G42" i="30"/>
  <c r="I78" i="27"/>
  <c r="K78" i="27" s="1"/>
  <c r="F78" i="31"/>
  <c r="F57" i="31"/>
  <c r="F57" i="28"/>
  <c r="H57" i="28" s="1"/>
  <c r="G69" i="30"/>
  <c r="I75" i="27"/>
  <c r="K75" i="27" s="1"/>
  <c r="L137" i="23"/>
  <c r="F137" i="31"/>
  <c r="F137" i="28"/>
  <c r="H137" i="28" s="1"/>
  <c r="G137" i="30"/>
  <c r="G133" i="30"/>
  <c r="F76" i="28"/>
  <c r="H76" i="28" s="1"/>
  <c r="F78" i="28"/>
  <c r="H78" i="28" s="1"/>
  <c r="H108" i="30"/>
  <c r="G75" i="30"/>
  <c r="I66" i="27"/>
  <c r="F75" i="31"/>
  <c r="F135" i="28"/>
  <c r="H135" i="28" s="1"/>
  <c r="F102" i="31"/>
  <c r="I144" i="27"/>
  <c r="K144" i="27" s="1"/>
  <c r="F112" i="28"/>
  <c r="H112" i="28" s="1"/>
  <c r="I45" i="27"/>
  <c r="K45" i="27" s="1"/>
  <c r="G112" i="30"/>
  <c r="I134" i="27"/>
  <c r="K134" i="27" s="1"/>
  <c r="F134" i="28"/>
  <c r="H134" i="28" s="1"/>
  <c r="I112" i="27"/>
  <c r="K112" i="27" s="1"/>
  <c r="G57" i="30"/>
  <c r="G63" i="30" s="1"/>
  <c r="I103" i="27"/>
  <c r="K103" i="27" s="1"/>
  <c r="G103" i="30"/>
  <c r="F103" i="28"/>
  <c r="H103" i="28" s="1"/>
  <c r="F42" i="31"/>
  <c r="G109" i="30"/>
  <c r="I72" i="27"/>
  <c r="K72" i="27" s="1"/>
  <c r="F30" i="31"/>
  <c r="G102" i="30"/>
  <c r="G139" i="30"/>
  <c r="G78" i="30"/>
  <c r="F14" i="31"/>
  <c r="F102" i="28"/>
  <c r="H102" i="28" s="1"/>
  <c r="I131" i="27"/>
  <c r="F29" i="28"/>
  <c r="H29" i="28" s="1"/>
  <c r="G29" i="30"/>
  <c r="I102" i="27"/>
  <c r="K102" i="27" s="1"/>
  <c r="G142" i="30"/>
  <c r="F142" i="28"/>
  <c r="H142" i="28" s="1"/>
  <c r="G73" i="30"/>
  <c r="I73" i="27"/>
  <c r="K73" i="27" s="1"/>
  <c r="G101" i="30"/>
  <c r="I101" i="27"/>
  <c r="K101" i="27" s="1"/>
  <c r="H27" i="28"/>
  <c r="F133" i="28"/>
  <c r="H133" i="28" s="1"/>
  <c r="I27" i="27"/>
  <c r="I30" i="27"/>
  <c r="K30" i="27" s="1"/>
  <c r="I55" i="27"/>
  <c r="F16" i="31"/>
  <c r="F134" i="31"/>
  <c r="F131" i="31"/>
  <c r="F72" i="31"/>
  <c r="F44" i="31"/>
  <c r="I104" i="27"/>
  <c r="K104" i="27" s="1"/>
  <c r="G138" i="30"/>
  <c r="G45" i="30"/>
  <c r="I44" i="27"/>
  <c r="K44" i="27" s="1"/>
  <c r="I99" i="27"/>
  <c r="G99" i="30"/>
  <c r="G172" i="30" s="1"/>
  <c r="H131" i="28"/>
  <c r="G135" i="30"/>
  <c r="I135" i="27"/>
  <c r="K135" i="27" s="1"/>
  <c r="G131" i="30"/>
  <c r="G44" i="30"/>
  <c r="F109" i="28"/>
  <c r="H109" i="28" s="1"/>
  <c r="G144" i="30"/>
  <c r="F30" i="28"/>
  <c r="H30" i="28" s="1"/>
  <c r="F73" i="28"/>
  <c r="H73" i="28" s="1"/>
  <c r="G104" i="30"/>
  <c r="F100" i="28"/>
  <c r="H100" i="28" s="1"/>
  <c r="F45" i="31"/>
  <c r="F15" i="31"/>
  <c r="I68" i="27"/>
  <c r="K68" i="27" s="1"/>
  <c r="F15" i="28"/>
  <c r="H15" i="28" s="1"/>
  <c r="F14" i="28"/>
  <c r="H14" i="28" s="1"/>
  <c r="E18" i="30"/>
  <c r="F175" i="30"/>
  <c r="E22" i="30"/>
  <c r="E13" i="30"/>
  <c r="E19" i="30"/>
  <c r="E21" i="30"/>
  <c r="E20" i="30"/>
  <c r="E17" i="30"/>
  <c r="E23" i="30"/>
  <c r="F166" i="30"/>
  <c r="E14" i="30"/>
  <c r="E16" i="30"/>
  <c r="E15" i="30"/>
  <c r="F16" i="28"/>
  <c r="H16" i="28" s="1"/>
  <c r="G16" i="30"/>
  <c r="G15" i="30"/>
  <c r="G14" i="30"/>
  <c r="E12" i="30"/>
  <c r="L72" i="23"/>
  <c r="L99" i="23"/>
  <c r="K129" i="23"/>
  <c r="L100" i="23"/>
  <c r="K161" i="23"/>
  <c r="L131" i="23"/>
  <c r="L79" i="23"/>
  <c r="L16" i="23"/>
  <c r="L15" i="23"/>
  <c r="L69" i="23"/>
  <c r="L139" i="23"/>
  <c r="L135" i="23"/>
  <c r="L30" i="23"/>
  <c r="L138" i="23"/>
  <c r="L134" i="23"/>
  <c r="K52" i="23"/>
  <c r="L40" i="23"/>
  <c r="L29" i="23"/>
  <c r="L144" i="23"/>
  <c r="L102" i="23"/>
  <c r="L44" i="23"/>
  <c r="L109" i="23"/>
  <c r="L103" i="23"/>
  <c r="L142" i="23"/>
  <c r="L112" i="23"/>
  <c r="L57" i="23"/>
  <c r="L42" i="23"/>
  <c r="L76" i="23"/>
  <c r="L45" i="23"/>
  <c r="L14" i="23"/>
  <c r="L66" i="23"/>
  <c r="K96" i="23"/>
  <c r="K12" i="23"/>
  <c r="L75" i="23"/>
  <c r="L73" i="23"/>
  <c r="L104" i="23"/>
  <c r="L68" i="23"/>
  <c r="L133" i="23"/>
  <c r="L27" i="23"/>
  <c r="K37" i="23"/>
  <c r="L78" i="23"/>
  <c r="K63" i="23"/>
  <c r="L55" i="23"/>
  <c r="L101" i="23"/>
  <c r="M58" i="23"/>
  <c r="N136" i="23"/>
  <c r="H136" i="30" s="1"/>
  <c r="M31" i="23"/>
  <c r="M110" i="23"/>
  <c r="M140" i="23"/>
  <c r="M74" i="23"/>
  <c r="J24" i="23"/>
  <c r="M111" i="23"/>
  <c r="M106" i="23"/>
  <c r="M143" i="23"/>
  <c r="M67" i="23"/>
  <c r="J171" i="23"/>
  <c r="N145" i="23"/>
  <c r="M17" i="23"/>
  <c r="M113" i="23"/>
  <c r="N41" i="23"/>
  <c r="M132" i="23"/>
  <c r="G177" i="23"/>
  <c r="H9" i="23"/>
  <c r="M71" i="23"/>
  <c r="O108" i="23"/>
  <c r="M105" i="23"/>
  <c r="M77" i="23"/>
  <c r="N80" i="23"/>
  <c r="N141" i="23"/>
  <c r="L141" i="27" s="1"/>
  <c r="N141" i="27" s="1"/>
  <c r="M28" i="23"/>
  <c r="M43" i="23"/>
  <c r="I176" i="23"/>
  <c r="N107" i="23"/>
  <c r="M56" i="23"/>
  <c r="N13" i="23"/>
  <c r="P70" i="23"/>
  <c r="Z31" i="9"/>
  <c r="X140" i="9"/>
  <c r="W140" i="9"/>
  <c r="U96" i="9"/>
  <c r="U24" i="9"/>
  <c r="W73" i="9"/>
  <c r="X73" i="9"/>
  <c r="X79" i="9"/>
  <c r="W79" i="9"/>
  <c r="W72" i="9"/>
  <c r="X72" i="9"/>
  <c r="AD132" i="9"/>
  <c r="AC132" i="9"/>
  <c r="Z135" i="9"/>
  <c r="AA135" i="9"/>
  <c r="AA141" i="9"/>
  <c r="Z141" i="9"/>
  <c r="Z142" i="9"/>
  <c r="AA142" i="9"/>
  <c r="AA138" i="9"/>
  <c r="Z138" i="9"/>
  <c r="Z139" i="9"/>
  <c r="AA139" i="9"/>
  <c r="Z145" i="9"/>
  <c r="AA145" i="9"/>
  <c r="Z134" i="9"/>
  <c r="AA134" i="9"/>
  <c r="AC136" i="9"/>
  <c r="AD136" i="9"/>
  <c r="Z143" i="9"/>
  <c r="AA143" i="9"/>
  <c r="W144" i="9"/>
  <c r="X144" i="9"/>
  <c r="Z137" i="9"/>
  <c r="AA137" i="9"/>
  <c r="X76" i="9"/>
  <c r="W76" i="9"/>
  <c r="AA68" i="9"/>
  <c r="Z68" i="9"/>
  <c r="W45" i="9"/>
  <c r="X45" i="9"/>
  <c r="X28" i="9"/>
  <c r="X37" i="9" s="1"/>
  <c r="W28" i="9"/>
  <c r="AM105" i="9"/>
  <c r="AO105" i="9" s="1"/>
  <c r="AL105" i="9"/>
  <c r="W108" i="9"/>
  <c r="X108" i="9"/>
  <c r="U129" i="9"/>
  <c r="W129" i="9" s="1"/>
  <c r="AD110" i="9"/>
  <c r="AC110" i="9"/>
  <c r="AD109" i="9"/>
  <c r="AC109" i="9"/>
  <c r="W81" i="9"/>
  <c r="AD75" i="9"/>
  <c r="AC75" i="9"/>
  <c r="AD56" i="9"/>
  <c r="AC56" i="9"/>
  <c r="AJ57" i="9"/>
  <c r="AI57" i="9"/>
  <c r="AD102" i="9"/>
  <c r="AC102" i="9"/>
  <c r="AD101" i="9"/>
  <c r="AC101" i="9"/>
  <c r="Z43" i="9"/>
  <c r="AA43" i="9"/>
  <c r="AG99" i="9"/>
  <c r="AF99" i="9"/>
  <c r="AD74" i="9"/>
  <c r="AC74" i="9"/>
  <c r="AC69" i="9"/>
  <c r="AD69" i="9"/>
  <c r="AA78" i="9"/>
  <c r="Z78" i="9"/>
  <c r="AD77" i="9"/>
  <c r="AC77" i="9"/>
  <c r="AF114" i="9"/>
  <c r="AC113" i="9"/>
  <c r="AD113" i="9"/>
  <c r="AD111" i="9"/>
  <c r="AC111" i="9"/>
  <c r="AC80" i="9"/>
  <c r="AD80" i="9"/>
  <c r="X17" i="9"/>
  <c r="Z17" i="9" s="1"/>
  <c r="AA63" i="9"/>
  <c r="AC63" i="9" s="1"/>
  <c r="AD55" i="9"/>
  <c r="AC55" i="9"/>
  <c r="AD107" i="9"/>
  <c r="AC107" i="9"/>
  <c r="AG71" i="9"/>
  <c r="AF71" i="9"/>
  <c r="AF106" i="9"/>
  <c r="AG106" i="9"/>
  <c r="AG58" i="9"/>
  <c r="AF58" i="9"/>
  <c r="AA70" i="9"/>
  <c r="Z70" i="9"/>
  <c r="AD100" i="9"/>
  <c r="AC100" i="9"/>
  <c r="X15" i="9"/>
  <c r="Z15" i="9" s="1"/>
  <c r="AD103" i="9"/>
  <c r="AC103" i="9"/>
  <c r="AJ104" i="9"/>
  <c r="AI104" i="9"/>
  <c r="Z46" i="9"/>
  <c r="Z44" i="9"/>
  <c r="AA44" i="9"/>
  <c r="AD42" i="9"/>
  <c r="AC42" i="9"/>
  <c r="AG40" i="9"/>
  <c r="AF40" i="9"/>
  <c r="AC30" i="9"/>
  <c r="AD30" i="9"/>
  <c r="AD31" i="9"/>
  <c r="AC31" i="9"/>
  <c r="AC29" i="9"/>
  <c r="AD29" i="9"/>
  <c r="AA27" i="9"/>
  <c r="Z27" i="9"/>
  <c r="V171" i="9"/>
  <c r="T172" i="9"/>
  <c r="U172" i="9" s="1"/>
  <c r="V172" i="9"/>
  <c r="H45" i="8"/>
  <c r="H68" i="8"/>
  <c r="T129" i="9"/>
  <c r="Q129" i="9"/>
  <c r="N129" i="9"/>
  <c r="I129" i="9"/>
  <c r="K129" i="9" s="1"/>
  <c r="F31" i="8"/>
  <c r="I31" i="8"/>
  <c r="J31" i="8"/>
  <c r="K31" i="8"/>
  <c r="L31" i="8"/>
  <c r="M31" i="8"/>
  <c r="N31" i="8"/>
  <c r="O31" i="8"/>
  <c r="P31" i="8"/>
  <c r="Q31" i="8"/>
  <c r="R31" i="8"/>
  <c r="S31" i="8"/>
  <c r="Z63" i="9"/>
  <c r="W63" i="9"/>
  <c r="T63" i="9"/>
  <c r="Q63" i="9"/>
  <c r="N63" i="9"/>
  <c r="I63" i="9"/>
  <c r="K63" i="9" s="1"/>
  <c r="F12" i="28" l="1"/>
  <c r="H12" i="28" s="1"/>
  <c r="K24" i="23"/>
  <c r="K176" i="23" s="1"/>
  <c r="AA14" i="9"/>
  <c r="Z14" i="9"/>
  <c r="AD133" i="9"/>
  <c r="AF133" i="9" s="1"/>
  <c r="G37" i="30"/>
  <c r="G171" i="30" s="1"/>
  <c r="H99" i="28"/>
  <c r="F172" i="28"/>
  <c r="H172" i="28" s="1"/>
  <c r="X52" i="9"/>
  <c r="F63" i="31"/>
  <c r="E23" i="33"/>
  <c r="E32" i="33" s="1"/>
  <c r="G12" i="33"/>
  <c r="F63" i="28"/>
  <c r="H63" i="28" s="1"/>
  <c r="L32" i="33"/>
  <c r="O9" i="33"/>
  <c r="P176" i="9"/>
  <c r="S9" i="9"/>
  <c r="S166" i="9" s="1"/>
  <c r="AA41" i="9"/>
  <c r="AC41" i="9" s="1"/>
  <c r="F129" i="31"/>
  <c r="H166" i="27"/>
  <c r="H178" i="27" s="1"/>
  <c r="I9" i="27"/>
  <c r="K9" i="27" s="1"/>
  <c r="G96" i="30"/>
  <c r="L136" i="27"/>
  <c r="N136" i="27" s="1"/>
  <c r="K163" i="23"/>
  <c r="F37" i="31"/>
  <c r="F171" i="31" s="1"/>
  <c r="F52" i="31"/>
  <c r="L107" i="27"/>
  <c r="N107" i="27" s="1"/>
  <c r="H107" i="30"/>
  <c r="H40" i="28"/>
  <c r="F52" i="28"/>
  <c r="H52" i="28" s="1"/>
  <c r="H41" i="30"/>
  <c r="K40" i="27"/>
  <c r="I52" i="27"/>
  <c r="L80" i="27"/>
  <c r="N80" i="27" s="1"/>
  <c r="F12" i="31"/>
  <c r="G129" i="30"/>
  <c r="K27" i="27"/>
  <c r="I37" i="27"/>
  <c r="H14" i="33" s="1"/>
  <c r="H28" i="33" s="1"/>
  <c r="K66" i="27"/>
  <c r="I96" i="27"/>
  <c r="H145" i="30"/>
  <c r="F161" i="31"/>
  <c r="G161" i="30"/>
  <c r="I172" i="27"/>
  <c r="K99" i="27"/>
  <c r="I129" i="27"/>
  <c r="G52" i="30"/>
  <c r="K131" i="27"/>
  <c r="I161" i="27"/>
  <c r="F161" i="28"/>
  <c r="H161" i="28" s="1"/>
  <c r="K55" i="27"/>
  <c r="I63" i="27"/>
  <c r="F129" i="28"/>
  <c r="H129" i="28" s="1"/>
  <c r="H80" i="30"/>
  <c r="M137" i="23"/>
  <c r="L145" i="27"/>
  <c r="N145" i="27" s="1"/>
  <c r="F96" i="31"/>
  <c r="H141" i="30"/>
  <c r="F37" i="28"/>
  <c r="F96" i="28"/>
  <c r="H96" i="28" s="1"/>
  <c r="L41" i="27"/>
  <c r="N41" i="27" s="1"/>
  <c r="G12" i="30"/>
  <c r="G24" i="30" s="1"/>
  <c r="L13" i="27"/>
  <c r="N13" i="27" s="1"/>
  <c r="H13" i="30"/>
  <c r="F24" i="28"/>
  <c r="F176" i="30"/>
  <c r="G9" i="30"/>
  <c r="I12" i="27"/>
  <c r="K12" i="27" s="1"/>
  <c r="L96" i="23"/>
  <c r="L63" i="23"/>
  <c r="L52" i="23"/>
  <c r="L12" i="23"/>
  <c r="L129" i="23"/>
  <c r="L37" i="23"/>
  <c r="L161" i="23"/>
  <c r="K171" i="23"/>
  <c r="J176" i="23"/>
  <c r="M44" i="23"/>
  <c r="Q70" i="23"/>
  <c r="I70" i="28" s="1"/>
  <c r="K70" i="28" s="1"/>
  <c r="M134" i="23"/>
  <c r="P108" i="23"/>
  <c r="N132" i="23"/>
  <c r="M131" i="23"/>
  <c r="M139" i="23"/>
  <c r="N140" i="23"/>
  <c r="M69" i="23"/>
  <c r="O107" i="23"/>
  <c r="M40" i="23"/>
  <c r="H166" i="23"/>
  <c r="M142" i="23"/>
  <c r="M75" i="23"/>
  <c r="M144" i="23"/>
  <c r="M133" i="23"/>
  <c r="O13" i="23"/>
  <c r="N28" i="23"/>
  <c r="M55" i="23"/>
  <c r="M16" i="23"/>
  <c r="O41" i="23"/>
  <c r="M57" i="23"/>
  <c r="O145" i="23"/>
  <c r="N67" i="23"/>
  <c r="M66" i="23"/>
  <c r="O136" i="23"/>
  <c r="M104" i="23"/>
  <c r="N71" i="23"/>
  <c r="L71" i="27" s="1"/>
  <c r="N71" i="27" s="1"/>
  <c r="M27" i="23"/>
  <c r="M42" i="23"/>
  <c r="N110" i="23"/>
  <c r="H110" i="30" s="1"/>
  <c r="M100" i="23"/>
  <c r="M103" i="23"/>
  <c r="O141" i="23"/>
  <c r="M79" i="23"/>
  <c r="N113" i="23"/>
  <c r="H113" i="30" s="1"/>
  <c r="N17" i="23"/>
  <c r="L17" i="27" s="1"/>
  <c r="N17" i="27" s="1"/>
  <c r="N143" i="23"/>
  <c r="L143" i="27" s="1"/>
  <c r="N143" i="27" s="1"/>
  <c r="N111" i="23"/>
  <c r="N31" i="23"/>
  <c r="M102" i="23"/>
  <c r="M112" i="23"/>
  <c r="M30" i="23"/>
  <c r="M78" i="23"/>
  <c r="M73" i="23"/>
  <c r="M138" i="23"/>
  <c r="M15" i="23"/>
  <c r="M76" i="23"/>
  <c r="N58" i="23"/>
  <c r="O80" i="23"/>
  <c r="M68" i="23"/>
  <c r="M72" i="23"/>
  <c r="N43" i="23"/>
  <c r="M45" i="23"/>
  <c r="N56" i="23"/>
  <c r="H56" i="30" s="1"/>
  <c r="N77" i="23"/>
  <c r="N105" i="23"/>
  <c r="H105" i="30" s="1"/>
  <c r="M109" i="23"/>
  <c r="M135" i="23"/>
  <c r="N106" i="23"/>
  <c r="M29" i="23"/>
  <c r="N74" i="23"/>
  <c r="L74" i="27" s="1"/>
  <c r="N74" i="27" s="1"/>
  <c r="M99" i="23"/>
  <c r="M101" i="23"/>
  <c r="M14" i="23"/>
  <c r="H31" i="8"/>
  <c r="X96" i="9"/>
  <c r="Z140" i="9"/>
  <c r="AA140" i="9"/>
  <c r="Z72" i="9"/>
  <c r="AA72" i="9"/>
  <c r="AA79" i="9"/>
  <c r="Z79" i="9"/>
  <c r="AA73" i="9"/>
  <c r="Z73" i="9"/>
  <c r="AC143" i="9"/>
  <c r="AD143" i="9"/>
  <c r="AD142" i="9"/>
  <c r="AC142" i="9"/>
  <c r="AC145" i="9"/>
  <c r="AD145" i="9"/>
  <c r="AD141" i="9"/>
  <c r="AC141" i="9"/>
  <c r="AC137" i="9"/>
  <c r="AD137" i="9"/>
  <c r="AF136" i="9"/>
  <c r="AG136" i="9"/>
  <c r="AC139" i="9"/>
  <c r="AD139" i="9"/>
  <c r="AC135" i="9"/>
  <c r="AD135" i="9"/>
  <c r="Z144" i="9"/>
  <c r="AA144" i="9"/>
  <c r="AD134" i="9"/>
  <c r="AC134" i="9"/>
  <c r="AC138" i="9"/>
  <c r="AD138" i="9"/>
  <c r="AG132" i="9"/>
  <c r="AF132" i="9"/>
  <c r="AD68" i="9"/>
  <c r="AC68" i="9"/>
  <c r="Z76" i="9"/>
  <c r="AA76" i="9"/>
  <c r="Z45" i="9"/>
  <c r="AA45" i="9"/>
  <c r="AA28" i="9"/>
  <c r="AA37" i="9" s="1"/>
  <c r="Z28" i="9"/>
  <c r="Z108" i="9"/>
  <c r="AA108" i="9"/>
  <c r="X129" i="9"/>
  <c r="Z129" i="9" s="1"/>
  <c r="AG109" i="9"/>
  <c r="AF109" i="9"/>
  <c r="AG110" i="9"/>
  <c r="AF110" i="9"/>
  <c r="Z81" i="9"/>
  <c r="AG75" i="9"/>
  <c r="AF75" i="9"/>
  <c r="AG56" i="9"/>
  <c r="AF56" i="9"/>
  <c r="AF101" i="9"/>
  <c r="AG101" i="9"/>
  <c r="AG102" i="9"/>
  <c r="AF102" i="9"/>
  <c r="AC43" i="9"/>
  <c r="AD43" i="9"/>
  <c r="AM57" i="9"/>
  <c r="AO57" i="9" s="1"/>
  <c r="AL57" i="9"/>
  <c r="AA15" i="9"/>
  <c r="AC15" i="9" s="1"/>
  <c r="AG107" i="9"/>
  <c r="AF107" i="9"/>
  <c r="AJ58" i="9"/>
  <c r="AI58" i="9"/>
  <c r="AI106" i="9"/>
  <c r="AJ106" i="9"/>
  <c r="AD63" i="9"/>
  <c r="AF63" i="9" s="1"/>
  <c r="AG55" i="9"/>
  <c r="AF55" i="9"/>
  <c r="AF80" i="9"/>
  <c r="AG80" i="9"/>
  <c r="AG74" i="9"/>
  <c r="AF74" i="9"/>
  <c r="AJ99" i="9"/>
  <c r="AI99" i="9"/>
  <c r="AG111" i="9"/>
  <c r="AF111" i="9"/>
  <c r="AC70" i="9"/>
  <c r="AD70" i="9"/>
  <c r="X24" i="9"/>
  <c r="AG113" i="9"/>
  <c r="AF113" i="9"/>
  <c r="AC78" i="9"/>
  <c r="AD78" i="9"/>
  <c r="AL104" i="9"/>
  <c r="AM104" i="9"/>
  <c r="AO104" i="9" s="1"/>
  <c r="AG100" i="9"/>
  <c r="AF100" i="9"/>
  <c r="AJ71" i="9"/>
  <c r="AI71" i="9"/>
  <c r="AA17" i="9"/>
  <c r="AC17" i="9" s="1"/>
  <c r="AG69" i="9"/>
  <c r="AF69" i="9"/>
  <c r="AI114" i="9"/>
  <c r="AG103" i="9"/>
  <c r="AF103" i="9"/>
  <c r="AF77" i="9"/>
  <c r="AG77" i="9"/>
  <c r="AC46" i="9"/>
  <c r="AC44" i="9"/>
  <c r="AD44" i="9"/>
  <c r="AF42" i="9"/>
  <c r="AG42" i="9"/>
  <c r="AJ40" i="9"/>
  <c r="AI40" i="9"/>
  <c r="AF29" i="9"/>
  <c r="AG29" i="9"/>
  <c r="AG31" i="9"/>
  <c r="AF31" i="9"/>
  <c r="AG30" i="9"/>
  <c r="AF30" i="9"/>
  <c r="AD27" i="9"/>
  <c r="AC27" i="9"/>
  <c r="H96" i="9"/>
  <c r="H63" i="9"/>
  <c r="H24" i="9"/>
  <c r="W172" i="9"/>
  <c r="X172" i="9" s="1"/>
  <c r="Y172" i="9"/>
  <c r="Y171" i="9"/>
  <c r="H37" i="9"/>
  <c r="H52" i="9"/>
  <c r="AG133" i="9" l="1"/>
  <c r="AI133" i="9" s="1"/>
  <c r="AD14" i="9"/>
  <c r="AC14" i="9"/>
  <c r="AA52" i="9"/>
  <c r="AD41" i="9"/>
  <c r="AG41" i="9" s="1"/>
  <c r="AJ41" i="9" s="1"/>
  <c r="K63" i="27"/>
  <c r="H16" i="33"/>
  <c r="H9" i="33"/>
  <c r="G23" i="33"/>
  <c r="G33" i="33" s="1"/>
  <c r="K129" i="27"/>
  <c r="H18" i="33"/>
  <c r="K161" i="27"/>
  <c r="H19" i="33"/>
  <c r="K52" i="27"/>
  <c r="H15" i="33"/>
  <c r="K96" i="27"/>
  <c r="H17" i="33"/>
  <c r="J14" i="33"/>
  <c r="O23" i="33"/>
  <c r="I163" i="27"/>
  <c r="K163" i="27" s="1"/>
  <c r="S176" i="9"/>
  <c r="V9" i="9"/>
  <c r="V166" i="9" s="1"/>
  <c r="H140" i="30"/>
  <c r="L106" i="27"/>
  <c r="N106" i="27" s="1"/>
  <c r="G163" i="30"/>
  <c r="G166" i="30" s="1"/>
  <c r="H74" i="30"/>
  <c r="G70" i="31"/>
  <c r="F163" i="28"/>
  <c r="H163" i="28" s="1"/>
  <c r="F163" i="31"/>
  <c r="L163" i="23"/>
  <c r="L77" i="27"/>
  <c r="N77" i="27" s="1"/>
  <c r="N137" i="23"/>
  <c r="O137" i="23" s="1"/>
  <c r="L110" i="27"/>
  <c r="N110" i="27" s="1"/>
  <c r="L56" i="27"/>
  <c r="N56" i="27" s="1"/>
  <c r="H31" i="30"/>
  <c r="L43" i="27"/>
  <c r="N43" i="27" s="1"/>
  <c r="H43" i="30"/>
  <c r="L67" i="27"/>
  <c r="N67" i="27" s="1"/>
  <c r="L113" i="27"/>
  <c r="N113" i="27" s="1"/>
  <c r="H77" i="30"/>
  <c r="L105" i="27"/>
  <c r="N105" i="27" s="1"/>
  <c r="H67" i="30"/>
  <c r="L132" i="27"/>
  <c r="N132" i="27" s="1"/>
  <c r="L31" i="27"/>
  <c r="N31" i="27" s="1"/>
  <c r="K172" i="27"/>
  <c r="H132" i="30"/>
  <c r="H28" i="30"/>
  <c r="L28" i="27"/>
  <c r="N28" i="27" s="1"/>
  <c r="O70" i="27"/>
  <c r="Q70" i="27" s="1"/>
  <c r="I70" i="30"/>
  <c r="F70" i="32"/>
  <c r="I171" i="27"/>
  <c r="K171" i="27" s="1"/>
  <c r="K37" i="27"/>
  <c r="L111" i="27"/>
  <c r="N111" i="27" s="1"/>
  <c r="H111" i="30"/>
  <c r="L140" i="27"/>
  <c r="N140" i="27" s="1"/>
  <c r="H106" i="30"/>
  <c r="F171" i="28"/>
  <c r="H37" i="28"/>
  <c r="H71" i="30"/>
  <c r="H58" i="30"/>
  <c r="L58" i="27"/>
  <c r="N58" i="27" s="1"/>
  <c r="F24" i="31"/>
  <c r="H143" i="30"/>
  <c r="F70" i="29"/>
  <c r="H70" i="29" s="1"/>
  <c r="F175" i="28"/>
  <c r="H24" i="28"/>
  <c r="G175" i="30"/>
  <c r="H17" i="30"/>
  <c r="I24" i="27"/>
  <c r="H12" i="33" s="1"/>
  <c r="L171" i="23"/>
  <c r="L24" i="23"/>
  <c r="N78" i="23"/>
  <c r="L78" i="27" s="1"/>
  <c r="N78" i="27" s="1"/>
  <c r="O17" i="23"/>
  <c r="N103" i="23"/>
  <c r="H103" i="30" s="1"/>
  <c r="N42" i="23"/>
  <c r="L42" i="27" s="1"/>
  <c r="N42" i="27" s="1"/>
  <c r="N104" i="23"/>
  <c r="P145" i="23"/>
  <c r="N16" i="23"/>
  <c r="L16" i="27" s="1"/>
  <c r="N16" i="27" s="1"/>
  <c r="N144" i="23"/>
  <c r="Q108" i="23"/>
  <c r="G108" i="31" s="1"/>
  <c r="N14" i="23"/>
  <c r="L14" i="27" s="1"/>
  <c r="N14" i="27" s="1"/>
  <c r="O74" i="23"/>
  <c r="N109" i="23"/>
  <c r="N45" i="23"/>
  <c r="N72" i="23"/>
  <c r="N76" i="23"/>
  <c r="L76" i="27" s="1"/>
  <c r="N76" i="27" s="1"/>
  <c r="O31" i="23"/>
  <c r="N75" i="23"/>
  <c r="N40" i="23"/>
  <c r="L40" i="27" s="1"/>
  <c r="M52" i="23"/>
  <c r="N15" i="23"/>
  <c r="N30" i="23"/>
  <c r="P136" i="23"/>
  <c r="O28" i="23"/>
  <c r="N139" i="23"/>
  <c r="N134" i="23"/>
  <c r="N29" i="23"/>
  <c r="O105" i="23"/>
  <c r="O43" i="23"/>
  <c r="N68" i="23"/>
  <c r="L68" i="27" s="1"/>
  <c r="N68" i="27" s="1"/>
  <c r="O111" i="23"/>
  <c r="O113" i="23"/>
  <c r="N100" i="23"/>
  <c r="H100" i="30" s="1"/>
  <c r="N57" i="23"/>
  <c r="L57" i="27" s="1"/>
  <c r="N57" i="27" s="1"/>
  <c r="P13" i="23"/>
  <c r="N142" i="23"/>
  <c r="L142" i="27" s="1"/>
  <c r="N142" i="27" s="1"/>
  <c r="P107" i="23"/>
  <c r="M161" i="23"/>
  <c r="N131" i="23"/>
  <c r="N101" i="23"/>
  <c r="M12" i="23"/>
  <c r="N138" i="23"/>
  <c r="H138" i="30" s="1"/>
  <c r="N112" i="23"/>
  <c r="O110" i="23"/>
  <c r="M37" i="23"/>
  <c r="N27" i="23"/>
  <c r="M63" i="23"/>
  <c r="N55" i="23"/>
  <c r="L55" i="27" s="1"/>
  <c r="O77" i="23"/>
  <c r="P80" i="23"/>
  <c r="N79" i="23"/>
  <c r="L79" i="27" s="1"/>
  <c r="N79" i="27" s="1"/>
  <c r="O71" i="23"/>
  <c r="N66" i="23"/>
  <c r="H66" i="30" s="1"/>
  <c r="M96" i="23"/>
  <c r="N133" i="23"/>
  <c r="H133" i="30" s="1"/>
  <c r="N69" i="23"/>
  <c r="H69" i="30" s="1"/>
  <c r="M129" i="23"/>
  <c r="N99" i="23"/>
  <c r="H177" i="23"/>
  <c r="I9" i="23"/>
  <c r="O140" i="23"/>
  <c r="N44" i="23"/>
  <c r="L44" i="27" s="1"/>
  <c r="N44" i="27" s="1"/>
  <c r="O106" i="23"/>
  <c r="N135" i="23"/>
  <c r="O56" i="23"/>
  <c r="O58" i="23"/>
  <c r="N73" i="23"/>
  <c r="N102" i="23"/>
  <c r="L102" i="27" s="1"/>
  <c r="N102" i="27" s="1"/>
  <c r="O143" i="23"/>
  <c r="P141" i="23"/>
  <c r="O67" i="23"/>
  <c r="P41" i="23"/>
  <c r="O132" i="23"/>
  <c r="AC140" i="9"/>
  <c r="AD140" i="9"/>
  <c r="AA96" i="9"/>
  <c r="AD73" i="9"/>
  <c r="AC73" i="9"/>
  <c r="AD79" i="9"/>
  <c r="AC79" i="9"/>
  <c r="AC72" i="9"/>
  <c r="AD72" i="9"/>
  <c r="AJ136" i="9"/>
  <c r="AI136" i="9"/>
  <c r="AF134" i="9"/>
  <c r="AG134" i="9"/>
  <c r="AC144" i="9"/>
  <c r="AD144" i="9"/>
  <c r="AF137" i="9"/>
  <c r="AG137" i="9"/>
  <c r="AG135" i="9"/>
  <c r="AF135" i="9"/>
  <c r="AG142" i="9"/>
  <c r="AF142" i="9"/>
  <c r="AI132" i="9"/>
  <c r="AJ132" i="9"/>
  <c r="AG141" i="9"/>
  <c r="AF141" i="9"/>
  <c r="AF138" i="9"/>
  <c r="AG138" i="9"/>
  <c r="AF139" i="9"/>
  <c r="AG139" i="9"/>
  <c r="AF145" i="9"/>
  <c r="AG145" i="9"/>
  <c r="AG143" i="9"/>
  <c r="AF143" i="9"/>
  <c r="AD76" i="9"/>
  <c r="AC76" i="9"/>
  <c r="AF68" i="9"/>
  <c r="AG68" i="9"/>
  <c r="AC45" i="9"/>
  <c r="AD45" i="9"/>
  <c r="AC28" i="9"/>
  <c r="AD28" i="9"/>
  <c r="AD37" i="9" s="1"/>
  <c r="AA24" i="9"/>
  <c r="AA129" i="9"/>
  <c r="AC129" i="9" s="1"/>
  <c r="AC108" i="9"/>
  <c r="AD108" i="9"/>
  <c r="AJ110" i="9"/>
  <c r="AI110" i="9"/>
  <c r="AJ109" i="9"/>
  <c r="AI109" i="9"/>
  <c r="AC81" i="9"/>
  <c r="AJ75" i="9"/>
  <c r="AI75" i="9"/>
  <c r="AJ56" i="9"/>
  <c r="AI56" i="9"/>
  <c r="AF43" i="9"/>
  <c r="AG43" i="9"/>
  <c r="AJ102" i="9"/>
  <c r="AI102" i="9"/>
  <c r="AJ101" i="9"/>
  <c r="AI101" i="9"/>
  <c r="AL114" i="9"/>
  <c r="AG70" i="9"/>
  <c r="AF70" i="9"/>
  <c r="AJ77" i="9"/>
  <c r="AI77" i="9"/>
  <c r="AJ69" i="9"/>
  <c r="AI69" i="9"/>
  <c r="AJ100" i="9"/>
  <c r="AI100" i="9"/>
  <c r="AM99" i="9"/>
  <c r="AO99" i="9" s="1"/>
  <c r="AL99" i="9"/>
  <c r="AM58" i="9"/>
  <c r="AO58" i="9" s="1"/>
  <c r="AL58" i="9"/>
  <c r="AM106" i="9"/>
  <c r="AO106" i="9" s="1"/>
  <c r="AL106" i="9"/>
  <c r="AI80" i="9"/>
  <c r="AJ80" i="9"/>
  <c r="AJ113" i="9"/>
  <c r="AI113" i="9"/>
  <c r="AD17" i="9"/>
  <c r="AF17" i="9" s="1"/>
  <c r="AI107" i="9"/>
  <c r="AJ107" i="9"/>
  <c r="AJ74" i="9"/>
  <c r="AI74" i="9"/>
  <c r="AG63" i="9"/>
  <c r="AJ55" i="9"/>
  <c r="AI55" i="9"/>
  <c r="AJ103" i="9"/>
  <c r="AI103" i="9"/>
  <c r="AM71" i="9"/>
  <c r="AO71" i="9" s="1"/>
  <c r="AL71" i="9"/>
  <c r="AG78" i="9"/>
  <c r="AF78" i="9"/>
  <c r="AJ111" i="9"/>
  <c r="AI111" i="9"/>
  <c r="AD15" i="9"/>
  <c r="AF15" i="9" s="1"/>
  <c r="AF46" i="9"/>
  <c r="AF44" i="9"/>
  <c r="AG44" i="9"/>
  <c r="AI42" i="9"/>
  <c r="AJ42" i="9"/>
  <c r="AM40" i="9"/>
  <c r="AO40" i="9" s="1"/>
  <c r="AL40" i="9"/>
  <c r="AJ30" i="9"/>
  <c r="AI30" i="9"/>
  <c r="AI31" i="9"/>
  <c r="AJ31" i="9"/>
  <c r="AI29" i="9"/>
  <c r="AJ29" i="9"/>
  <c r="AG27" i="9"/>
  <c r="AF27" i="9"/>
  <c r="AB171" i="9"/>
  <c r="Z172" i="9"/>
  <c r="AA172" i="9" s="1"/>
  <c r="AB172" i="9"/>
  <c r="H171" i="9"/>
  <c r="AD52" i="9" l="1"/>
  <c r="AJ133" i="9"/>
  <c r="AM133" i="9" s="1"/>
  <c r="AO133" i="9" s="1"/>
  <c r="AG14" i="9"/>
  <c r="AF14" i="9"/>
  <c r="AI41" i="9"/>
  <c r="AF41" i="9"/>
  <c r="J16" i="33"/>
  <c r="J28" i="33"/>
  <c r="J19" i="33"/>
  <c r="J18" i="33"/>
  <c r="H20" i="33"/>
  <c r="J20" i="33" s="1"/>
  <c r="J12" i="33"/>
  <c r="J17" i="33"/>
  <c r="J9" i="33"/>
  <c r="J15" i="33"/>
  <c r="H31" i="33"/>
  <c r="O32" i="33"/>
  <c r="V176" i="9"/>
  <c r="Y9" i="9"/>
  <c r="Y166" i="9" s="1"/>
  <c r="L137" i="27"/>
  <c r="N137" i="27" s="1"/>
  <c r="L103" i="27"/>
  <c r="N103" i="27" s="1"/>
  <c r="H112" i="30"/>
  <c r="L99" i="27"/>
  <c r="N99" i="27" s="1"/>
  <c r="H78" i="30"/>
  <c r="H73" i="30"/>
  <c r="M163" i="23"/>
  <c r="E12" i="31"/>
  <c r="F166" i="31"/>
  <c r="F166" i="28"/>
  <c r="F176" i="28" s="1"/>
  <c r="H102" i="30"/>
  <c r="H79" i="30"/>
  <c r="L100" i="27"/>
  <c r="N100" i="27" s="1"/>
  <c r="H99" i="30"/>
  <c r="H172" i="30" s="1"/>
  <c r="L133" i="27"/>
  <c r="N133" i="27" s="1"/>
  <c r="I166" i="27"/>
  <c r="L9" i="27" s="1"/>
  <c r="N9" i="27" s="1"/>
  <c r="H40" i="30"/>
  <c r="L69" i="27"/>
  <c r="N69" i="27" s="1"/>
  <c r="L45" i="27"/>
  <c r="N45" i="27" s="1"/>
  <c r="H45" i="30"/>
  <c r="H104" i="30"/>
  <c r="L104" i="27"/>
  <c r="N104" i="27" s="1"/>
  <c r="L29" i="27"/>
  <c r="N29" i="27" s="1"/>
  <c r="H29" i="30"/>
  <c r="N40" i="27"/>
  <c r="H44" i="30"/>
  <c r="H131" i="30"/>
  <c r="H109" i="30"/>
  <c r="L27" i="27"/>
  <c r="L30" i="27"/>
  <c r="N30" i="27" s="1"/>
  <c r="H30" i="30"/>
  <c r="L66" i="27"/>
  <c r="H142" i="30"/>
  <c r="H57" i="30"/>
  <c r="H134" i="30"/>
  <c r="H75" i="30"/>
  <c r="L75" i="27"/>
  <c r="N75" i="27" s="1"/>
  <c r="I108" i="30"/>
  <c r="I108" i="28"/>
  <c r="K108" i="28" s="1"/>
  <c r="O108" i="27"/>
  <c r="Q108" i="27" s="1"/>
  <c r="F108" i="29"/>
  <c r="H108" i="29" s="1"/>
  <c r="L134" i="27"/>
  <c r="N134" i="27" s="1"/>
  <c r="L138" i="27"/>
  <c r="N138" i="27" s="1"/>
  <c r="L131" i="27"/>
  <c r="H68" i="30"/>
  <c r="L63" i="27"/>
  <c r="N55" i="27"/>
  <c r="H137" i="30"/>
  <c r="H139" i="30"/>
  <c r="E22" i="31"/>
  <c r="E23" i="31"/>
  <c r="E19" i="31"/>
  <c r="E13" i="31"/>
  <c r="E17" i="31"/>
  <c r="E21" i="31"/>
  <c r="E18" i="31"/>
  <c r="E20" i="31"/>
  <c r="E14" i="31"/>
  <c r="E16" i="31"/>
  <c r="E15" i="31"/>
  <c r="F175" i="31"/>
  <c r="L172" i="27"/>
  <c r="H144" i="30"/>
  <c r="L109" i="27"/>
  <c r="N109" i="27" s="1"/>
  <c r="L135" i="27"/>
  <c r="N135" i="27" s="1"/>
  <c r="H135" i="30"/>
  <c r="P137" i="23"/>
  <c r="H101" i="30"/>
  <c r="H171" i="28"/>
  <c r="H55" i="30"/>
  <c r="L73" i="27"/>
  <c r="N73" i="27" s="1"/>
  <c r="H76" i="30"/>
  <c r="L139" i="27"/>
  <c r="N139" i="27" s="1"/>
  <c r="F108" i="32"/>
  <c r="H72" i="30"/>
  <c r="L72" i="27"/>
  <c r="N72" i="27" s="1"/>
  <c r="L144" i="27"/>
  <c r="N144" i="27" s="1"/>
  <c r="H42" i="30"/>
  <c r="L101" i="27"/>
  <c r="N101" i="27" s="1"/>
  <c r="L112" i="27"/>
  <c r="N112" i="27" s="1"/>
  <c r="H27" i="30"/>
  <c r="L15" i="27"/>
  <c r="N15" i="27" s="1"/>
  <c r="H15" i="30"/>
  <c r="G176" i="30"/>
  <c r="H9" i="30"/>
  <c r="H14" i="30"/>
  <c r="H16" i="30"/>
  <c r="I176" i="27"/>
  <c r="K24" i="27"/>
  <c r="L176" i="23"/>
  <c r="O44" i="23"/>
  <c r="Q41" i="23"/>
  <c r="I41" i="30" s="1"/>
  <c r="P56" i="23"/>
  <c r="P77" i="23"/>
  <c r="O100" i="23"/>
  <c r="P43" i="23"/>
  <c r="O42" i="23"/>
  <c r="P143" i="23"/>
  <c r="P140" i="23"/>
  <c r="O69" i="23"/>
  <c r="O79" i="23"/>
  <c r="O55" i="23"/>
  <c r="N63" i="23"/>
  <c r="O101" i="23"/>
  <c r="Q13" i="23"/>
  <c r="O13" i="27" s="1"/>
  <c r="Q13" i="27" s="1"/>
  <c r="P105" i="23"/>
  <c r="P28" i="23"/>
  <c r="O76" i="23"/>
  <c r="P74" i="23"/>
  <c r="O102" i="23"/>
  <c r="O112" i="23"/>
  <c r="N161" i="23"/>
  <c r="O131" i="23"/>
  <c r="P113" i="23"/>
  <c r="O14" i="23"/>
  <c r="O103" i="23"/>
  <c r="O133" i="23"/>
  <c r="O138" i="23"/>
  <c r="O57" i="23"/>
  <c r="O29" i="23"/>
  <c r="N52" i="23"/>
  <c r="O40" i="23"/>
  <c r="O72" i="23"/>
  <c r="O16" i="23"/>
  <c r="O73" i="23"/>
  <c r="P111" i="23"/>
  <c r="Q136" i="23"/>
  <c r="O136" i="27" s="1"/>
  <c r="Q136" i="27" s="1"/>
  <c r="O75" i="23"/>
  <c r="Q145" i="23"/>
  <c r="F145" i="29" s="1"/>
  <c r="H145" i="29" s="1"/>
  <c r="P17" i="23"/>
  <c r="O135" i="23"/>
  <c r="P132" i="23"/>
  <c r="P106" i="23"/>
  <c r="O99" i="23"/>
  <c r="N129" i="23"/>
  <c r="N37" i="23"/>
  <c r="O27" i="23"/>
  <c r="Q107" i="23"/>
  <c r="I107" i="30" s="1"/>
  <c r="O134" i="23"/>
  <c r="O45" i="23"/>
  <c r="P67" i="23"/>
  <c r="I166" i="23"/>
  <c r="M171" i="23"/>
  <c r="Q141" i="23"/>
  <c r="I141" i="28" s="1"/>
  <c r="K141" i="28" s="1"/>
  <c r="P58" i="23"/>
  <c r="N96" i="23"/>
  <c r="O66" i="23"/>
  <c r="Q80" i="23"/>
  <c r="O80" i="27" s="1"/>
  <c r="Q80" i="27" s="1"/>
  <c r="N12" i="23"/>
  <c r="M24" i="23"/>
  <c r="O68" i="23"/>
  <c r="O30" i="23"/>
  <c r="O144" i="23"/>
  <c r="P71" i="23"/>
  <c r="P110" i="23"/>
  <c r="O142" i="23"/>
  <c r="O139" i="23"/>
  <c r="O15" i="23"/>
  <c r="P31" i="23"/>
  <c r="O109" i="23"/>
  <c r="O104" i="23"/>
  <c r="O78" i="23"/>
  <c r="AD96" i="9"/>
  <c r="AG140" i="9"/>
  <c r="AF140" i="9"/>
  <c r="AG72" i="9"/>
  <c r="AF72" i="9"/>
  <c r="AG79" i="9"/>
  <c r="AF79" i="9"/>
  <c r="AG73" i="9"/>
  <c r="AF73" i="9"/>
  <c r="AD24" i="9"/>
  <c r="AI139" i="9"/>
  <c r="AJ139" i="9"/>
  <c r="AF144" i="9"/>
  <c r="AG144" i="9"/>
  <c r="AL132" i="9"/>
  <c r="AM132" i="9"/>
  <c r="AO132" i="9" s="1"/>
  <c r="AI138" i="9"/>
  <c r="AJ138" i="9"/>
  <c r="AJ134" i="9"/>
  <c r="AI134" i="9"/>
  <c r="AI142" i="9"/>
  <c r="AJ142" i="9"/>
  <c r="AI143" i="9"/>
  <c r="AJ143" i="9"/>
  <c r="AJ135" i="9"/>
  <c r="AI135" i="9"/>
  <c r="AI145" i="9"/>
  <c r="AJ145" i="9"/>
  <c r="AI137" i="9"/>
  <c r="AJ137" i="9"/>
  <c r="AJ141" i="9"/>
  <c r="AI141" i="9"/>
  <c r="AL136" i="9"/>
  <c r="AM136" i="9"/>
  <c r="AO136" i="9" s="1"/>
  <c r="AJ68" i="9"/>
  <c r="AI68" i="9"/>
  <c r="AF76" i="9"/>
  <c r="AG76" i="9"/>
  <c r="AG45" i="9"/>
  <c r="AG52" i="9" s="1"/>
  <c r="AF45" i="9"/>
  <c r="AF28" i="9"/>
  <c r="AG28" i="9"/>
  <c r="AG37" i="9" s="1"/>
  <c r="AD129" i="9"/>
  <c r="AF129" i="9" s="1"/>
  <c r="AG108" i="9"/>
  <c r="AF108" i="9"/>
  <c r="AM109" i="9"/>
  <c r="AO109" i="9" s="1"/>
  <c r="AL109" i="9"/>
  <c r="AM110" i="9"/>
  <c r="AO110" i="9" s="1"/>
  <c r="AL110" i="9"/>
  <c r="AF81" i="9"/>
  <c r="AM75" i="9"/>
  <c r="AO75" i="9" s="1"/>
  <c r="AL75" i="9"/>
  <c r="AM56" i="9"/>
  <c r="AO56" i="9" s="1"/>
  <c r="AL56" i="9"/>
  <c r="AJ43" i="9"/>
  <c r="AI43" i="9"/>
  <c r="AM101" i="9"/>
  <c r="AO101" i="9" s="1"/>
  <c r="AL101" i="9"/>
  <c r="AM102" i="9"/>
  <c r="AO102" i="9" s="1"/>
  <c r="AL102" i="9"/>
  <c r="AI63" i="9"/>
  <c r="AM113" i="9"/>
  <c r="AO113" i="9" s="1"/>
  <c r="AL113" i="9"/>
  <c r="AM111" i="9"/>
  <c r="AO111" i="9" s="1"/>
  <c r="AL111" i="9"/>
  <c r="AM74" i="9"/>
  <c r="AO74" i="9" s="1"/>
  <c r="AL74" i="9"/>
  <c r="AL107" i="9"/>
  <c r="AM107" i="9"/>
  <c r="AO107" i="9" s="1"/>
  <c r="AL80" i="9"/>
  <c r="AM80" i="9"/>
  <c r="AO80" i="9" s="1"/>
  <c r="AM100" i="9"/>
  <c r="AO100" i="9" s="1"/>
  <c r="AL100" i="9"/>
  <c r="AJ63" i="9"/>
  <c r="AL63" i="9" s="1"/>
  <c r="AM55" i="9"/>
  <c r="AO55" i="9" s="1"/>
  <c r="AL55" i="9"/>
  <c r="AM103" i="9"/>
  <c r="AO103" i="9" s="1"/>
  <c r="AL103" i="9"/>
  <c r="AG17" i="9"/>
  <c r="AI17" i="9" s="1"/>
  <c r="AJ78" i="9"/>
  <c r="AI78" i="9"/>
  <c r="AJ70" i="9"/>
  <c r="AI70" i="9"/>
  <c r="AM77" i="9"/>
  <c r="AO77" i="9" s="1"/>
  <c r="AL77" i="9"/>
  <c r="AG15" i="9"/>
  <c r="AI15" i="9" s="1"/>
  <c r="AM69" i="9"/>
  <c r="AO69" i="9" s="1"/>
  <c r="AL69" i="9"/>
  <c r="AI46" i="9"/>
  <c r="AM42" i="9"/>
  <c r="AO42" i="9" s="1"/>
  <c r="AL42" i="9"/>
  <c r="AM41" i="9"/>
  <c r="AO41" i="9" s="1"/>
  <c r="AL41" i="9"/>
  <c r="AI44" i="9"/>
  <c r="AJ44" i="9"/>
  <c r="AL31" i="9"/>
  <c r="AM31" i="9"/>
  <c r="AO31" i="9" s="1"/>
  <c r="AL29" i="9"/>
  <c r="AM29" i="9"/>
  <c r="AO29" i="9" s="1"/>
  <c r="AL30" i="9"/>
  <c r="AM30" i="9"/>
  <c r="AO30" i="9" s="1"/>
  <c r="AJ27" i="9"/>
  <c r="AI27" i="9"/>
  <c r="AC172" i="9"/>
  <c r="AD172" i="9" s="1"/>
  <c r="AE172" i="9"/>
  <c r="AE171" i="9"/>
  <c r="AH171" i="9" s="1"/>
  <c r="AL133" i="9" l="1"/>
  <c r="AI14" i="9"/>
  <c r="AJ14" i="9"/>
  <c r="F41" i="29"/>
  <c r="H41" i="29" s="1"/>
  <c r="H23" i="33"/>
  <c r="N63" i="27"/>
  <c r="K16" i="33"/>
  <c r="G41" i="31"/>
  <c r="Y176" i="9"/>
  <c r="AB9" i="9"/>
  <c r="AB166" i="9" s="1"/>
  <c r="Q137" i="23"/>
  <c r="F137" i="32" s="1"/>
  <c r="G141" i="31"/>
  <c r="G136" i="31"/>
  <c r="G145" i="31"/>
  <c r="G107" i="31"/>
  <c r="H129" i="30"/>
  <c r="G80" i="31"/>
  <c r="H63" i="30"/>
  <c r="N163" i="23"/>
  <c r="K166" i="27"/>
  <c r="K178" i="27" s="1"/>
  <c r="I177" i="27"/>
  <c r="H37" i="30"/>
  <c r="I9" i="28"/>
  <c r="K9" i="28" s="1"/>
  <c r="H166" i="28"/>
  <c r="H177" i="28" s="1"/>
  <c r="G13" i="31"/>
  <c r="O107" i="27"/>
  <c r="Q107" i="27" s="1"/>
  <c r="F80" i="29"/>
  <c r="H80" i="29" s="1"/>
  <c r="H52" i="30"/>
  <c r="I145" i="28"/>
  <c r="K145" i="28" s="1"/>
  <c r="H96" i="30"/>
  <c r="F80" i="32"/>
  <c r="I145" i="30"/>
  <c r="F41" i="32"/>
  <c r="F141" i="32"/>
  <c r="I80" i="28"/>
  <c r="K80" i="28" s="1"/>
  <c r="F107" i="29"/>
  <c r="H107" i="29" s="1"/>
  <c r="I136" i="30"/>
  <c r="L37" i="27"/>
  <c r="K14" i="33" s="1"/>
  <c r="K28" i="33" s="1"/>
  <c r="N27" i="27"/>
  <c r="L52" i="27"/>
  <c r="I141" i="30"/>
  <c r="F141" i="29"/>
  <c r="H141" i="29" s="1"/>
  <c r="I136" i="28"/>
  <c r="K136" i="28" s="1"/>
  <c r="F145" i="32"/>
  <c r="I41" i="28"/>
  <c r="K41" i="28" s="1"/>
  <c r="F176" i="31"/>
  <c r="G9" i="31"/>
  <c r="I107" i="28"/>
  <c r="K107" i="28" s="1"/>
  <c r="I80" i="30"/>
  <c r="L96" i="27"/>
  <c r="N66" i="27"/>
  <c r="F136" i="29"/>
  <c r="H136" i="29" s="1"/>
  <c r="F136" i="32"/>
  <c r="H161" i="30"/>
  <c r="F107" i="32"/>
  <c r="O41" i="27"/>
  <c r="Q41" i="27" s="1"/>
  <c r="N172" i="27"/>
  <c r="L129" i="27"/>
  <c r="O145" i="27"/>
  <c r="Q145" i="27" s="1"/>
  <c r="O141" i="27"/>
  <c r="Q141" i="27" s="1"/>
  <c r="L161" i="27"/>
  <c r="N131" i="27"/>
  <c r="I13" i="30"/>
  <c r="L12" i="27"/>
  <c r="N12" i="27" s="1"/>
  <c r="F13" i="32"/>
  <c r="I13" i="28"/>
  <c r="K13" i="28" s="1"/>
  <c r="H12" i="30"/>
  <c r="H24" i="30" s="1"/>
  <c r="F13" i="29"/>
  <c r="H13" i="29" s="1"/>
  <c r="Q71" i="23"/>
  <c r="F71" i="32" s="1"/>
  <c r="P15" i="23"/>
  <c r="N24" i="23"/>
  <c r="O12" i="23"/>
  <c r="P142" i="23"/>
  <c r="P75" i="23"/>
  <c r="P42" i="23"/>
  <c r="P109" i="23"/>
  <c r="P30" i="23"/>
  <c r="P45" i="23"/>
  <c r="P135" i="23"/>
  <c r="P16" i="23"/>
  <c r="P29" i="23"/>
  <c r="P103" i="23"/>
  <c r="O161" i="23"/>
  <c r="P131" i="23"/>
  <c r="Q74" i="23"/>
  <c r="I74" i="28" s="1"/>
  <c r="K74" i="28" s="1"/>
  <c r="P68" i="23"/>
  <c r="P134" i="23"/>
  <c r="Q17" i="23"/>
  <c r="G17" i="31" s="1"/>
  <c r="P14" i="23"/>
  <c r="P76" i="23"/>
  <c r="P101" i="23"/>
  <c r="P69" i="23"/>
  <c r="Q56" i="23"/>
  <c r="O56" i="27" s="1"/>
  <c r="Q56" i="27" s="1"/>
  <c r="Q110" i="23"/>
  <c r="I110" i="30" s="1"/>
  <c r="O96" i="23"/>
  <c r="P66" i="23"/>
  <c r="N171" i="23"/>
  <c r="O129" i="23"/>
  <c r="P99" i="23"/>
  <c r="P57" i="23"/>
  <c r="Q140" i="23"/>
  <c r="F140" i="29" s="1"/>
  <c r="H140" i="29" s="1"/>
  <c r="Q106" i="23"/>
  <c r="I106" i="30" s="1"/>
  <c r="Q111" i="23"/>
  <c r="P72" i="23"/>
  <c r="P112" i="23"/>
  <c r="Q28" i="23"/>
  <c r="F28" i="29" s="1"/>
  <c r="H28" i="29" s="1"/>
  <c r="Q43" i="23"/>
  <c r="I43" i="28" s="1"/>
  <c r="K43" i="28" s="1"/>
  <c r="P138" i="23"/>
  <c r="M176" i="23"/>
  <c r="P44" i="23"/>
  <c r="Q31" i="23"/>
  <c r="O31" i="27" s="1"/>
  <c r="Q31" i="27" s="1"/>
  <c r="P78" i="23"/>
  <c r="I177" i="23"/>
  <c r="J9" i="23"/>
  <c r="P139" i="23"/>
  <c r="Q58" i="23"/>
  <c r="F58" i="29" s="1"/>
  <c r="H58" i="29" s="1"/>
  <c r="O37" i="23"/>
  <c r="P27" i="23"/>
  <c r="Q132" i="23"/>
  <c r="F132" i="29" s="1"/>
  <c r="H132" i="29" s="1"/>
  <c r="O52" i="23"/>
  <c r="P40" i="23"/>
  <c r="Q113" i="23"/>
  <c r="F113" i="29" s="1"/>
  <c r="H113" i="29" s="1"/>
  <c r="P55" i="23"/>
  <c r="O63" i="23"/>
  <c r="Q143" i="23"/>
  <c r="P100" i="23"/>
  <c r="P104" i="23"/>
  <c r="P144" i="23"/>
  <c r="Q67" i="23"/>
  <c r="F67" i="32" s="1"/>
  <c r="P73" i="23"/>
  <c r="P133" i="23"/>
  <c r="P102" i="23"/>
  <c r="Q105" i="23"/>
  <c r="O105" i="27" s="1"/>
  <c r="Q105" i="27" s="1"/>
  <c r="P79" i="23"/>
  <c r="Q77" i="23"/>
  <c r="I77" i="30" s="1"/>
  <c r="AG96" i="9"/>
  <c r="AI96" i="9" s="1"/>
  <c r="AJ140" i="9"/>
  <c r="AI140" i="9"/>
  <c r="AI73" i="9"/>
  <c r="AJ73" i="9"/>
  <c r="AJ79" i="9"/>
  <c r="AI79" i="9"/>
  <c r="AI72" i="9"/>
  <c r="AJ72" i="9"/>
  <c r="AL138" i="9"/>
  <c r="AM138" i="9"/>
  <c r="AO138" i="9" s="1"/>
  <c r="AM143" i="9"/>
  <c r="AO143" i="9" s="1"/>
  <c r="AL143" i="9"/>
  <c r="AL142" i="9"/>
  <c r="AM142" i="9"/>
  <c r="AO142" i="9" s="1"/>
  <c r="AJ144" i="9"/>
  <c r="AI144" i="9"/>
  <c r="AM135" i="9"/>
  <c r="AO135" i="9" s="1"/>
  <c r="AL135" i="9"/>
  <c r="AL139" i="9"/>
  <c r="AM139" i="9"/>
  <c r="AO139" i="9" s="1"/>
  <c r="AM137" i="9"/>
  <c r="AO137" i="9" s="1"/>
  <c r="AL137" i="9"/>
  <c r="AM145" i="9"/>
  <c r="AO145" i="9" s="1"/>
  <c r="AL145" i="9"/>
  <c r="AL141" i="9"/>
  <c r="AM141" i="9"/>
  <c r="AO141" i="9" s="1"/>
  <c r="AM134" i="9"/>
  <c r="AO134" i="9" s="1"/>
  <c r="AL134" i="9"/>
  <c r="AJ76" i="9"/>
  <c r="AI76" i="9"/>
  <c r="AM68" i="9"/>
  <c r="AO68" i="9" s="1"/>
  <c r="AL68" i="9"/>
  <c r="AJ45" i="9"/>
  <c r="AJ52" i="9" s="1"/>
  <c r="AL52" i="9" s="1"/>
  <c r="AI45" i="9"/>
  <c r="AI28" i="9"/>
  <c r="AJ28" i="9"/>
  <c r="AG24" i="9"/>
  <c r="AI24" i="9" s="1"/>
  <c r="AJ108" i="9"/>
  <c r="AI108" i="9"/>
  <c r="AG129" i="9"/>
  <c r="AI129" i="9" s="1"/>
  <c r="AI81" i="9"/>
  <c r="AM43" i="9"/>
  <c r="AO43" i="9" s="1"/>
  <c r="AL43" i="9"/>
  <c r="AL70" i="9"/>
  <c r="AM70" i="9"/>
  <c r="AO70" i="9" s="1"/>
  <c r="AL78" i="9"/>
  <c r="AM78" i="9"/>
  <c r="AO78" i="9" s="1"/>
  <c r="AM63" i="9"/>
  <c r="AO63" i="9" s="1"/>
  <c r="AJ17" i="9"/>
  <c r="AL17" i="9" s="1"/>
  <c r="AJ15" i="9"/>
  <c r="AL15" i="9" s="1"/>
  <c r="AL46" i="9"/>
  <c r="AL44" i="9"/>
  <c r="AM44" i="9"/>
  <c r="AO44" i="9" s="1"/>
  <c r="AM27" i="9"/>
  <c r="AO27" i="9" s="1"/>
  <c r="AL27" i="9"/>
  <c r="AF172" i="9"/>
  <c r="AG172" i="9" s="1"/>
  <c r="AH172" i="9"/>
  <c r="AG161" i="9"/>
  <c r="AD161" i="9"/>
  <c r="AD163" i="9" s="1"/>
  <c r="AA161" i="9"/>
  <c r="AA163" i="9" s="1"/>
  <c r="X161" i="9"/>
  <c r="X163" i="9" s="1"/>
  <c r="U161" i="9"/>
  <c r="U163" i="9" s="1"/>
  <c r="R161" i="9"/>
  <c r="R163" i="9" s="1"/>
  <c r="O161" i="9"/>
  <c r="O163" i="9" s="1"/>
  <c r="L161" i="9"/>
  <c r="L163" i="9" s="1"/>
  <c r="AF96" i="9"/>
  <c r="AC96" i="9"/>
  <c r="Z96" i="9"/>
  <c r="W96" i="9"/>
  <c r="T96" i="9"/>
  <c r="Q96" i="9"/>
  <c r="N96" i="9"/>
  <c r="AI52" i="9"/>
  <c r="W52" i="9"/>
  <c r="T52" i="9"/>
  <c r="Q52" i="9"/>
  <c r="N52" i="9"/>
  <c r="I52" i="9"/>
  <c r="AI37" i="9"/>
  <c r="AF37" i="9"/>
  <c r="AC37" i="9"/>
  <c r="Z37" i="9"/>
  <c r="W37" i="9"/>
  <c r="T37" i="9"/>
  <c r="Q37" i="9"/>
  <c r="N37" i="9"/>
  <c r="I37" i="9"/>
  <c r="AF24" i="9"/>
  <c r="AC24" i="9"/>
  <c r="Z24" i="9"/>
  <c r="T24" i="9"/>
  <c r="Q24" i="9"/>
  <c r="N24" i="9"/>
  <c r="I24" i="9"/>
  <c r="W24" i="9"/>
  <c r="M12" i="8"/>
  <c r="S12" i="8"/>
  <c r="S37" i="8"/>
  <c r="R37" i="8"/>
  <c r="Q37" i="8"/>
  <c r="P37" i="8"/>
  <c r="O37" i="8"/>
  <c r="N37" i="8"/>
  <c r="M37" i="8"/>
  <c r="L37" i="8"/>
  <c r="K37" i="8"/>
  <c r="J37" i="8"/>
  <c r="I37" i="8"/>
  <c r="F37" i="8"/>
  <c r="H37" i="8" s="1"/>
  <c r="F26" i="8"/>
  <c r="F20" i="8"/>
  <c r="F15" i="8"/>
  <c r="S55" i="8"/>
  <c r="R55" i="8"/>
  <c r="Q55" i="8"/>
  <c r="P55" i="8"/>
  <c r="O55" i="8"/>
  <c r="N55" i="8"/>
  <c r="M55" i="8"/>
  <c r="L55" i="8"/>
  <c r="K55" i="8"/>
  <c r="F55" i="8"/>
  <c r="H55" i="8" s="1"/>
  <c r="AL14" i="9" l="1"/>
  <c r="AM14" i="9"/>
  <c r="AO14" i="9" s="1"/>
  <c r="N52" i="27"/>
  <c r="K15" i="33"/>
  <c r="N96" i="27"/>
  <c r="K17" i="33"/>
  <c r="M17" i="33" s="1"/>
  <c r="M14" i="33"/>
  <c r="M16" i="33"/>
  <c r="N161" i="27"/>
  <c r="K19" i="33"/>
  <c r="G43" i="31"/>
  <c r="N129" i="27"/>
  <c r="K18" i="33"/>
  <c r="K9" i="33"/>
  <c r="J23" i="33"/>
  <c r="J33" i="33" s="1"/>
  <c r="H32" i="33"/>
  <c r="L163" i="27"/>
  <c r="N163" i="27" s="1"/>
  <c r="AB176" i="9"/>
  <c r="AE9" i="9"/>
  <c r="AE166" i="9" s="1"/>
  <c r="I137" i="30"/>
  <c r="I132" i="30"/>
  <c r="I137" i="28"/>
  <c r="K137" i="28" s="1"/>
  <c r="G137" i="31"/>
  <c r="G140" i="31"/>
  <c r="F143" i="29"/>
  <c r="H143" i="29" s="1"/>
  <c r="G143" i="31"/>
  <c r="F137" i="29"/>
  <c r="H137" i="29" s="1"/>
  <c r="G132" i="31"/>
  <c r="O137" i="27"/>
  <c r="Q137" i="27" s="1"/>
  <c r="G110" i="31"/>
  <c r="I105" i="30"/>
  <c r="G105" i="31"/>
  <c r="I111" i="30"/>
  <c r="G111" i="31"/>
  <c r="G113" i="31"/>
  <c r="F111" i="29"/>
  <c r="H111" i="29" s="1"/>
  <c r="G106" i="31"/>
  <c r="AG163" i="9"/>
  <c r="AI163" i="9" s="1"/>
  <c r="I71" i="30"/>
  <c r="G77" i="31"/>
  <c r="G74" i="31"/>
  <c r="O71" i="27"/>
  <c r="Q71" i="27" s="1"/>
  <c r="G71" i="31"/>
  <c r="G67" i="31"/>
  <c r="O58" i="27"/>
  <c r="Q58" i="27" s="1"/>
  <c r="G56" i="31"/>
  <c r="F56" i="29"/>
  <c r="H56" i="29" s="1"/>
  <c r="G58" i="31"/>
  <c r="F56" i="32"/>
  <c r="H163" i="30"/>
  <c r="H166" i="30" s="1"/>
  <c r="I9" i="30" s="1"/>
  <c r="I163" i="9"/>
  <c r="K163" i="9" s="1"/>
  <c r="H171" i="30"/>
  <c r="G28" i="31"/>
  <c r="G31" i="31"/>
  <c r="O163" i="23"/>
  <c r="F74" i="32"/>
  <c r="I56" i="28"/>
  <c r="K56" i="28" s="1"/>
  <c r="F110" i="29"/>
  <c r="H110" i="29" s="1"/>
  <c r="F105" i="29"/>
  <c r="H105" i="29" s="1"/>
  <c r="F110" i="32"/>
  <c r="F77" i="29"/>
  <c r="H77" i="29" s="1"/>
  <c r="I140" i="28"/>
  <c r="K140" i="28" s="1"/>
  <c r="I56" i="30"/>
  <c r="I43" i="30"/>
  <c r="I106" i="28"/>
  <c r="K106" i="28" s="1"/>
  <c r="I67" i="28"/>
  <c r="K67" i="28" s="1"/>
  <c r="F105" i="32"/>
  <c r="I143" i="30"/>
  <c r="F28" i="32"/>
  <c r="F132" i="32"/>
  <c r="I31" i="30"/>
  <c r="F106" i="29"/>
  <c r="H106" i="29" s="1"/>
  <c r="O132" i="27"/>
  <c r="Q132" i="27" s="1"/>
  <c r="O143" i="27"/>
  <c r="Q143" i="27" s="1"/>
  <c r="F140" i="32"/>
  <c r="O77" i="27"/>
  <c r="Q77" i="27" s="1"/>
  <c r="O111" i="27"/>
  <c r="Q111" i="27" s="1"/>
  <c r="O106" i="27"/>
  <c r="Q106" i="27" s="1"/>
  <c r="F43" i="32"/>
  <c r="O28" i="27"/>
  <c r="Q28" i="27" s="1"/>
  <c r="F106" i="32"/>
  <c r="F143" i="32"/>
  <c r="I28" i="28"/>
  <c r="K28" i="28" s="1"/>
  <c r="I105" i="28"/>
  <c r="K105" i="28" s="1"/>
  <c r="I28" i="30"/>
  <c r="F77" i="32"/>
  <c r="F43" i="29"/>
  <c r="H43" i="29" s="1"/>
  <c r="O113" i="27"/>
  <c r="Q113" i="27" s="1"/>
  <c r="F113" i="32"/>
  <c r="O67" i="27"/>
  <c r="Q67" i="27" s="1"/>
  <c r="F67" i="29"/>
  <c r="H67" i="29" s="1"/>
  <c r="I67" i="30"/>
  <c r="F31" i="32"/>
  <c r="F74" i="29"/>
  <c r="H74" i="29" s="1"/>
  <c r="I74" i="30"/>
  <c r="F58" i="32"/>
  <c r="I58" i="30"/>
  <c r="I143" i="28"/>
  <c r="K143" i="28" s="1"/>
  <c r="O43" i="27"/>
  <c r="Q43" i="27" s="1"/>
  <c r="F111" i="32"/>
  <c r="I113" i="30"/>
  <c r="I113" i="28"/>
  <c r="K113" i="28" s="1"/>
  <c r="O110" i="27"/>
  <c r="Q110" i="27" s="1"/>
  <c r="I71" i="28"/>
  <c r="K71" i="28" s="1"/>
  <c r="I140" i="30"/>
  <c r="I132" i="28"/>
  <c r="K132" i="28" s="1"/>
  <c r="I31" i="28"/>
  <c r="K31" i="28" s="1"/>
  <c r="N37" i="27"/>
  <c r="L171" i="27"/>
  <c r="I111" i="28"/>
  <c r="K111" i="28" s="1"/>
  <c r="F71" i="29"/>
  <c r="H71" i="29" s="1"/>
  <c r="O74" i="27"/>
  <c r="Q74" i="27" s="1"/>
  <c r="F31" i="29"/>
  <c r="H31" i="29" s="1"/>
  <c r="O140" i="27"/>
  <c r="Q140" i="27" s="1"/>
  <c r="I110" i="28"/>
  <c r="K110" i="28" s="1"/>
  <c r="I77" i="28"/>
  <c r="K77" i="28" s="1"/>
  <c r="I58" i="28"/>
  <c r="K58" i="28" s="1"/>
  <c r="L24" i="27"/>
  <c r="N24" i="27" s="1"/>
  <c r="O17" i="27"/>
  <c r="Q17" i="27" s="1"/>
  <c r="F17" i="32"/>
  <c r="I17" i="28"/>
  <c r="K17" i="28" s="1"/>
  <c r="I17" i="30"/>
  <c r="H175" i="30"/>
  <c r="F17" i="29"/>
  <c r="H17" i="29" s="1"/>
  <c r="N176" i="23"/>
  <c r="Q144" i="23"/>
  <c r="F144" i="32" s="1"/>
  <c r="Q104" i="23"/>
  <c r="F104" i="32" s="1"/>
  <c r="P63" i="23"/>
  <c r="Q55" i="23"/>
  <c r="F55" i="29" s="1"/>
  <c r="Q100" i="23"/>
  <c r="O100" i="27" s="1"/>
  <c r="Q100" i="27" s="1"/>
  <c r="P129" i="23"/>
  <c r="Q99" i="23"/>
  <c r="I99" i="30" s="1"/>
  <c r="I172" i="30" s="1"/>
  <c r="Q101" i="23"/>
  <c r="O101" i="27" s="1"/>
  <c r="Q101" i="27" s="1"/>
  <c r="P161" i="23"/>
  <c r="Q131" i="23"/>
  <c r="I131" i="28" s="1"/>
  <c r="Q109" i="23"/>
  <c r="I109" i="28" s="1"/>
  <c r="K109" i="28" s="1"/>
  <c r="Q142" i="23"/>
  <c r="I142" i="28" s="1"/>
  <c r="K142" i="28" s="1"/>
  <c r="Q134" i="23"/>
  <c r="F134" i="32" s="1"/>
  <c r="Q135" i="23"/>
  <c r="F135" i="32" s="1"/>
  <c r="O24" i="23"/>
  <c r="P12" i="23"/>
  <c r="Q78" i="23"/>
  <c r="O78" i="27" s="1"/>
  <c r="Q78" i="27" s="1"/>
  <c r="P52" i="23"/>
  <c r="Q40" i="23"/>
  <c r="I40" i="28" s="1"/>
  <c r="Q76" i="23"/>
  <c r="F76" i="32" s="1"/>
  <c r="Q42" i="23"/>
  <c r="I42" i="30" s="1"/>
  <c r="Q112" i="23"/>
  <c r="I112" i="28" s="1"/>
  <c r="K112" i="28" s="1"/>
  <c r="O171" i="23"/>
  <c r="Q103" i="23"/>
  <c r="I103" i="28" s="1"/>
  <c r="K103" i="28" s="1"/>
  <c r="Q45" i="23"/>
  <c r="Q73" i="23"/>
  <c r="F73" i="29" s="1"/>
  <c r="H73" i="29" s="1"/>
  <c r="Q138" i="23"/>
  <c r="O138" i="27" s="1"/>
  <c r="Q138" i="27" s="1"/>
  <c r="Q72" i="23"/>
  <c r="F72" i="32" s="1"/>
  <c r="P96" i="23"/>
  <c r="Q66" i="23"/>
  <c r="Q14" i="23"/>
  <c r="I14" i="28" s="1"/>
  <c r="K14" i="28" s="1"/>
  <c r="Q68" i="23"/>
  <c r="G68" i="31" s="1"/>
  <c r="Q75" i="23"/>
  <c r="I75" i="28" s="1"/>
  <c r="K75" i="28" s="1"/>
  <c r="Q15" i="23"/>
  <c r="O15" i="27" s="1"/>
  <c r="Q15" i="27" s="1"/>
  <c r="Q102" i="23"/>
  <c r="F102" i="29" s="1"/>
  <c r="H102" i="29" s="1"/>
  <c r="Q133" i="23"/>
  <c r="O133" i="27" s="1"/>
  <c r="Q133" i="27" s="1"/>
  <c r="Q139" i="23"/>
  <c r="F139" i="29" s="1"/>
  <c r="H139" i="29" s="1"/>
  <c r="Q44" i="23"/>
  <c r="G44" i="31" s="1"/>
  <c r="Q69" i="23"/>
  <c r="G69" i="31" s="1"/>
  <c r="Q29" i="23"/>
  <c r="I29" i="28" s="1"/>
  <c r="K29" i="28" s="1"/>
  <c r="Q57" i="23"/>
  <c r="G57" i="31" s="1"/>
  <c r="Q16" i="23"/>
  <c r="O16" i="27" s="1"/>
  <c r="Q16" i="27" s="1"/>
  <c r="Q30" i="23"/>
  <c r="I30" i="28" s="1"/>
  <c r="K30" i="28" s="1"/>
  <c r="Q79" i="23"/>
  <c r="I79" i="30" s="1"/>
  <c r="P37" i="23"/>
  <c r="Q27" i="23"/>
  <c r="I27" i="28" s="1"/>
  <c r="J166" i="23"/>
  <c r="H15" i="8"/>
  <c r="F71" i="8"/>
  <c r="H20" i="8"/>
  <c r="F66" i="8"/>
  <c r="I171" i="9"/>
  <c r="AF163" i="9"/>
  <c r="AC163" i="9"/>
  <c r="Z163" i="9"/>
  <c r="W163" i="9"/>
  <c r="N163" i="9"/>
  <c r="Q163" i="9"/>
  <c r="T163" i="9"/>
  <c r="AJ96" i="9"/>
  <c r="AL96" i="9" s="1"/>
  <c r="AL140" i="9"/>
  <c r="AM140" i="9"/>
  <c r="AO140" i="9" s="1"/>
  <c r="AL72" i="9"/>
  <c r="AM72" i="9"/>
  <c r="AO72" i="9" s="1"/>
  <c r="AM79" i="9"/>
  <c r="AO79" i="9" s="1"/>
  <c r="AL79" i="9"/>
  <c r="AL73" i="9"/>
  <c r="AM73" i="9"/>
  <c r="AO73" i="9" s="1"/>
  <c r="AM144" i="9"/>
  <c r="AO144" i="9" s="1"/>
  <c r="AL144" i="9"/>
  <c r="AJ161" i="9"/>
  <c r="AL161" i="9" s="1"/>
  <c r="AM76" i="9"/>
  <c r="AO76" i="9" s="1"/>
  <c r="AL76" i="9"/>
  <c r="AL45" i="9"/>
  <c r="AM45" i="9"/>
  <c r="AL28" i="9"/>
  <c r="AM28" i="9"/>
  <c r="AO28" i="9" s="1"/>
  <c r="AJ37" i="9"/>
  <c r="AJ24" i="9"/>
  <c r="AJ129" i="9"/>
  <c r="AL129" i="9" s="1"/>
  <c r="AM108" i="9"/>
  <c r="AL108" i="9"/>
  <c r="AL81" i="9"/>
  <c r="AM15" i="9"/>
  <c r="AO15" i="9" s="1"/>
  <c r="AM17" i="9"/>
  <c r="AO17" i="9" s="1"/>
  <c r="K52" i="9"/>
  <c r="K96" i="9"/>
  <c r="K24" i="9"/>
  <c r="T161" i="9"/>
  <c r="W161" i="9"/>
  <c r="Z161" i="9"/>
  <c r="AC161" i="9"/>
  <c r="X175" i="9"/>
  <c r="Z52" i="9"/>
  <c r="AF161" i="9"/>
  <c r="AI172" i="9"/>
  <c r="AJ172" i="9" s="1"/>
  <c r="AK172" i="9"/>
  <c r="AA175" i="9"/>
  <c r="AC52" i="9"/>
  <c r="AI161" i="9"/>
  <c r="AD175" i="9"/>
  <c r="AF52" i="9"/>
  <c r="AK171" i="9"/>
  <c r="Q161" i="9"/>
  <c r="K37" i="9"/>
  <c r="K161" i="9"/>
  <c r="N161" i="9"/>
  <c r="R175" i="9"/>
  <c r="U175" i="9"/>
  <c r="I175" i="9"/>
  <c r="AG175" i="9"/>
  <c r="L175" i="9"/>
  <c r="O175" i="9"/>
  <c r="H67" i="8"/>
  <c r="H26" i="8"/>
  <c r="AM129" i="9" l="1"/>
  <c r="AO129" i="9" s="1"/>
  <c r="AO108" i="9"/>
  <c r="AM52" i="9"/>
  <c r="AO52" i="9" s="1"/>
  <c r="AO45" i="9"/>
  <c r="F42" i="32"/>
  <c r="K12" i="33"/>
  <c r="K31" i="33" s="1"/>
  <c r="O42" i="27"/>
  <c r="Q42" i="27" s="1"/>
  <c r="K20" i="33"/>
  <c r="M20" i="33" s="1"/>
  <c r="M28" i="33"/>
  <c r="M18" i="33"/>
  <c r="F45" i="29"/>
  <c r="H45" i="29" s="1"/>
  <c r="G45" i="31"/>
  <c r="M19" i="33"/>
  <c r="M15" i="33"/>
  <c r="G40" i="31"/>
  <c r="M9" i="33"/>
  <c r="G42" i="31"/>
  <c r="AE176" i="9"/>
  <c r="AH9" i="9"/>
  <c r="AH166" i="9" s="1"/>
  <c r="F139" i="32"/>
  <c r="G139" i="31"/>
  <c r="G144" i="31"/>
  <c r="G142" i="31"/>
  <c r="G131" i="31"/>
  <c r="G138" i="31"/>
  <c r="F135" i="29"/>
  <c r="H135" i="29" s="1"/>
  <c r="G133" i="31"/>
  <c r="G135" i="31"/>
  <c r="G134" i="31"/>
  <c r="F100" i="32"/>
  <c r="O112" i="27"/>
  <c r="Q112" i="27" s="1"/>
  <c r="G104" i="31"/>
  <c r="F102" i="32"/>
  <c r="O104" i="27"/>
  <c r="Q104" i="27" s="1"/>
  <c r="G99" i="31"/>
  <c r="G172" i="31" s="1"/>
  <c r="G112" i="31"/>
  <c r="G102" i="31"/>
  <c r="G101" i="31"/>
  <c r="G109" i="31"/>
  <c r="G100" i="31"/>
  <c r="G103" i="31"/>
  <c r="AJ163" i="9"/>
  <c r="AL163" i="9" s="1"/>
  <c r="F68" i="32"/>
  <c r="G75" i="31"/>
  <c r="G73" i="31"/>
  <c r="G72" i="31"/>
  <c r="G76" i="31"/>
  <c r="G78" i="31"/>
  <c r="F66" i="32"/>
  <c r="G66" i="31"/>
  <c r="G79" i="31"/>
  <c r="G55" i="31"/>
  <c r="G63" i="31" s="1"/>
  <c r="G27" i="31"/>
  <c r="I30" i="30"/>
  <c r="G29" i="31"/>
  <c r="G30" i="31"/>
  <c r="G14" i="31"/>
  <c r="G15" i="31"/>
  <c r="G16" i="31"/>
  <c r="H176" i="30"/>
  <c r="I134" i="28"/>
  <c r="K134" i="28" s="1"/>
  <c r="I104" i="28"/>
  <c r="K104" i="28" s="1"/>
  <c r="F79" i="32"/>
  <c r="F29" i="32"/>
  <c r="I112" i="30"/>
  <c r="I139" i="30"/>
  <c r="I142" i="30"/>
  <c r="I102" i="28"/>
  <c r="K102" i="28" s="1"/>
  <c r="O66" i="27"/>
  <c r="Q66" i="27" s="1"/>
  <c r="I79" i="28"/>
  <c r="K79" i="28" s="1"/>
  <c r="O139" i="27"/>
  <c r="Q139" i="27" s="1"/>
  <c r="F27" i="29"/>
  <c r="H27" i="29" s="1"/>
  <c r="F72" i="29"/>
  <c r="H72" i="29" s="1"/>
  <c r="F133" i="29"/>
  <c r="H133" i="29" s="1"/>
  <c r="L166" i="27"/>
  <c r="N166" i="27" s="1"/>
  <c r="N178" i="27" s="1"/>
  <c r="I133" i="30"/>
  <c r="I55" i="30"/>
  <c r="I66" i="30"/>
  <c r="P163" i="23"/>
  <c r="I42" i="28"/>
  <c r="K42" i="28" s="1"/>
  <c r="O72" i="27"/>
  <c r="Q72" i="27" s="1"/>
  <c r="K40" i="28"/>
  <c r="K27" i="28"/>
  <c r="I37" i="28"/>
  <c r="K131" i="28"/>
  <c r="F55" i="32"/>
  <c r="F29" i="29"/>
  <c r="H29" i="29" s="1"/>
  <c r="O29" i="27"/>
  <c r="Q29" i="27" s="1"/>
  <c r="I68" i="30"/>
  <c r="F68" i="29"/>
  <c r="H68" i="29" s="1"/>
  <c r="O68" i="27"/>
  <c r="Q68" i="27" s="1"/>
  <c r="O144" i="27"/>
  <c r="Q144" i="27" s="1"/>
  <c r="I144" i="30"/>
  <c r="I15" i="28"/>
  <c r="K15" i="28" s="1"/>
  <c r="I76" i="28"/>
  <c r="K76" i="28" s="1"/>
  <c r="I135" i="28"/>
  <c r="K135" i="28" s="1"/>
  <c r="O75" i="27"/>
  <c r="Q75" i="27" s="1"/>
  <c r="I72" i="30"/>
  <c r="F79" i="29"/>
  <c r="H79" i="29" s="1"/>
  <c r="F75" i="32"/>
  <c r="O45" i="27"/>
  <c r="Q45" i="27" s="1"/>
  <c r="F112" i="29"/>
  <c r="H112" i="29" s="1"/>
  <c r="O142" i="27"/>
  <c r="Q142" i="27" s="1"/>
  <c r="I66" i="28"/>
  <c r="F112" i="32"/>
  <c r="F144" i="29"/>
  <c r="H144" i="29" s="1"/>
  <c r="I104" i="30"/>
  <c r="F40" i="29"/>
  <c r="I133" i="28"/>
  <c r="K133" i="28" s="1"/>
  <c r="O73" i="27"/>
  <c r="Q73" i="27" s="1"/>
  <c r="F73" i="32"/>
  <c r="F78" i="32"/>
  <c r="I69" i="28"/>
  <c r="K69" i="28" s="1"/>
  <c r="F69" i="32"/>
  <c r="F99" i="32"/>
  <c r="F172" i="32" s="1"/>
  <c r="O99" i="27"/>
  <c r="F99" i="29"/>
  <c r="F172" i="29" s="1"/>
  <c r="H172" i="29" s="1"/>
  <c r="F142" i="32"/>
  <c r="F40" i="32"/>
  <c r="I103" i="30"/>
  <c r="I69" i="30"/>
  <c r="O40" i="27"/>
  <c r="F133" i="32"/>
  <c r="I72" i="28"/>
  <c r="K72" i="28" s="1"/>
  <c r="F45" i="32"/>
  <c r="F109" i="32"/>
  <c r="I144" i="28"/>
  <c r="K144" i="28" s="1"/>
  <c r="I75" i="30"/>
  <c r="F109" i="29"/>
  <c r="H109" i="29" s="1"/>
  <c r="I45" i="30"/>
  <c r="I45" i="28"/>
  <c r="K45" i="28" s="1"/>
  <c r="F75" i="29"/>
  <c r="H75" i="29" s="1"/>
  <c r="F142" i="29"/>
  <c r="H142" i="29" s="1"/>
  <c r="F134" i="29"/>
  <c r="H134" i="29" s="1"/>
  <c r="I101" i="28"/>
  <c r="K101" i="28" s="1"/>
  <c r="O134" i="27"/>
  <c r="Q134" i="27" s="1"/>
  <c r="F30" i="29"/>
  <c r="H30" i="29" s="1"/>
  <c r="F103" i="29"/>
  <c r="H103" i="29" s="1"/>
  <c r="O131" i="27"/>
  <c r="I131" i="30"/>
  <c r="O44" i="27"/>
  <c r="Q44" i="27" s="1"/>
  <c r="I44" i="30"/>
  <c r="I135" i="30"/>
  <c r="O135" i="27"/>
  <c r="Q135" i="27" s="1"/>
  <c r="L176" i="27"/>
  <c r="I40" i="30"/>
  <c r="I73" i="28"/>
  <c r="K73" i="28" s="1"/>
  <c r="F76" i="29"/>
  <c r="H76" i="29" s="1"/>
  <c r="F131" i="29"/>
  <c r="F131" i="32"/>
  <c r="I29" i="30"/>
  <c r="O76" i="27"/>
  <c r="Q76" i="27" s="1"/>
  <c r="I55" i="28"/>
  <c r="O103" i="27"/>
  <c r="Q103" i="27" s="1"/>
  <c r="F103" i="32"/>
  <c r="I68" i="28"/>
  <c r="K68" i="28" s="1"/>
  <c r="I134" i="30"/>
  <c r="F42" i="29"/>
  <c r="H42" i="29" s="1"/>
  <c r="F69" i="29"/>
  <c r="H69" i="29" s="1"/>
  <c r="O57" i="27"/>
  <c r="Q57" i="27" s="1"/>
  <c r="F57" i="29"/>
  <c r="H57" i="29" s="1"/>
  <c r="F57" i="32"/>
  <c r="I78" i="28"/>
  <c r="K78" i="28" s="1"/>
  <c r="I78" i="30"/>
  <c r="F78" i="29"/>
  <c r="H78" i="29" s="1"/>
  <c r="I57" i="30"/>
  <c r="F138" i="29"/>
  <c r="H138" i="29" s="1"/>
  <c r="O27" i="27"/>
  <c r="F27" i="32"/>
  <c r="O55" i="27"/>
  <c r="I100" i="30"/>
  <c r="F100" i="29"/>
  <c r="H100" i="29" s="1"/>
  <c r="I100" i="28"/>
  <c r="K100" i="28" s="1"/>
  <c r="N171" i="27"/>
  <c r="I139" i="28"/>
  <c r="K139" i="28" s="1"/>
  <c r="I138" i="28"/>
  <c r="K138" i="28" s="1"/>
  <c r="I76" i="30"/>
  <c r="F101" i="29"/>
  <c r="H101" i="29" s="1"/>
  <c r="F104" i="29"/>
  <c r="H104" i="29" s="1"/>
  <c r="O69" i="27"/>
  <c r="Q69" i="27" s="1"/>
  <c r="F66" i="29"/>
  <c r="H66" i="29" s="1"/>
  <c r="F44" i="29"/>
  <c r="H44" i="29" s="1"/>
  <c r="I101" i="30"/>
  <c r="I57" i="28"/>
  <c r="K57" i="28" s="1"/>
  <c r="O30" i="27"/>
  <c r="Q30" i="27" s="1"/>
  <c r="F30" i="32"/>
  <c r="O102" i="27"/>
  <c r="Q102" i="27" s="1"/>
  <c r="I102" i="30"/>
  <c r="I109" i="30"/>
  <c r="O109" i="27"/>
  <c r="Q109" i="27" s="1"/>
  <c r="H55" i="29"/>
  <c r="F138" i="32"/>
  <c r="F101" i="32"/>
  <c r="I73" i="30"/>
  <c r="F44" i="32"/>
  <c r="O79" i="27"/>
  <c r="Q79" i="27" s="1"/>
  <c r="I44" i="28"/>
  <c r="K44" i="28" s="1"/>
  <c r="I27" i="30"/>
  <c r="I99" i="28"/>
  <c r="I138" i="30"/>
  <c r="I15" i="30"/>
  <c r="I16" i="30"/>
  <c r="F16" i="32"/>
  <c r="I16" i="28"/>
  <c r="K16" i="28" s="1"/>
  <c r="F14" i="32"/>
  <c r="O14" i="27"/>
  <c r="Q14" i="27" s="1"/>
  <c r="I14" i="30"/>
  <c r="F15" i="32"/>
  <c r="F14" i="29"/>
  <c r="H14" i="29" s="1"/>
  <c r="F16" i="29"/>
  <c r="H16" i="29" s="1"/>
  <c r="F15" i="29"/>
  <c r="H15" i="29" s="1"/>
  <c r="K9" i="23"/>
  <c r="Q37" i="23"/>
  <c r="J177" i="23"/>
  <c r="Q96" i="23"/>
  <c r="O176" i="23"/>
  <c r="P24" i="23"/>
  <c r="Q12" i="23"/>
  <c r="I12" i="30" s="1"/>
  <c r="P171" i="23"/>
  <c r="Q129" i="23"/>
  <c r="Q63" i="23"/>
  <c r="Q52" i="23"/>
  <c r="Q161" i="23"/>
  <c r="H66" i="8"/>
  <c r="AL24" i="9"/>
  <c r="AL37" i="9"/>
  <c r="AM161" i="9"/>
  <c r="AO161" i="9" s="1"/>
  <c r="AM96" i="9"/>
  <c r="AO96" i="9" s="1"/>
  <c r="AM37" i="9"/>
  <c r="AO37" i="9" s="1"/>
  <c r="AJ175" i="9"/>
  <c r="AM24" i="9"/>
  <c r="AO24" i="9" s="1"/>
  <c r="AL172" i="9"/>
  <c r="AM172" i="9" s="1"/>
  <c r="AN172" i="9"/>
  <c r="AN171" i="9"/>
  <c r="L171" i="9"/>
  <c r="K171" i="9"/>
  <c r="S26" i="8"/>
  <c r="R26" i="8"/>
  <c r="Q26" i="8"/>
  <c r="P26" i="8"/>
  <c r="O26" i="8"/>
  <c r="N26" i="8"/>
  <c r="M26" i="8"/>
  <c r="L26" i="8"/>
  <c r="K26" i="8"/>
  <c r="J26" i="8"/>
  <c r="I26" i="8"/>
  <c r="S20" i="8"/>
  <c r="R20" i="8"/>
  <c r="Q20" i="8"/>
  <c r="P20" i="8"/>
  <c r="O20" i="8"/>
  <c r="N20" i="8"/>
  <c r="M20" i="8"/>
  <c r="L20" i="8"/>
  <c r="K20" i="8"/>
  <c r="J20" i="8"/>
  <c r="I20" i="8"/>
  <c r="S48" i="8"/>
  <c r="R48" i="8"/>
  <c r="Q48" i="8"/>
  <c r="P48" i="8"/>
  <c r="O48" i="8"/>
  <c r="N48" i="8"/>
  <c r="M48" i="8"/>
  <c r="L48" i="8"/>
  <c r="K48" i="8"/>
  <c r="J48" i="8"/>
  <c r="I48" i="8"/>
  <c r="R15" i="8"/>
  <c r="Q15" i="8"/>
  <c r="P15" i="8"/>
  <c r="O15" i="8"/>
  <c r="N15" i="8"/>
  <c r="L15" i="8"/>
  <c r="K15" i="8"/>
  <c r="J15" i="8"/>
  <c r="I15" i="8"/>
  <c r="S15" i="8"/>
  <c r="M15" i="8"/>
  <c r="S57" i="8" l="1"/>
  <c r="K57" i="8"/>
  <c r="M12" i="33"/>
  <c r="L57" i="8"/>
  <c r="M57" i="8"/>
  <c r="K23" i="33"/>
  <c r="K32" i="33" s="1"/>
  <c r="F52" i="32"/>
  <c r="G52" i="31"/>
  <c r="AH176" i="9"/>
  <c r="AK9" i="9"/>
  <c r="AK166" i="9" s="1"/>
  <c r="G161" i="31"/>
  <c r="G129" i="31"/>
  <c r="AM163" i="9"/>
  <c r="AO163" i="9" s="1"/>
  <c r="G96" i="31"/>
  <c r="I63" i="30"/>
  <c r="G37" i="31"/>
  <c r="G171" i="31" s="1"/>
  <c r="F37" i="29"/>
  <c r="L177" i="27"/>
  <c r="O9" i="27"/>
  <c r="Q9" i="27" s="1"/>
  <c r="G12" i="31"/>
  <c r="G24" i="31" s="1"/>
  <c r="Q163" i="23"/>
  <c r="I129" i="30"/>
  <c r="F161" i="32"/>
  <c r="I96" i="30"/>
  <c r="F96" i="32"/>
  <c r="I24" i="30"/>
  <c r="E136" i="30" s="1"/>
  <c r="I37" i="30"/>
  <c r="I52" i="30"/>
  <c r="F37" i="32"/>
  <c r="O96" i="27"/>
  <c r="I161" i="30"/>
  <c r="H99" i="29"/>
  <c r="F129" i="29"/>
  <c r="H129" i="29" s="1"/>
  <c r="I161" i="28"/>
  <c r="K161" i="28" s="1"/>
  <c r="Q131" i="27"/>
  <c r="O161" i="27"/>
  <c r="Q99" i="27"/>
  <c r="O129" i="27"/>
  <c r="O172" i="27"/>
  <c r="Q172" i="27" s="1"/>
  <c r="I96" i="28"/>
  <c r="K96" i="28" s="1"/>
  <c r="K66" i="28"/>
  <c r="K37" i="28"/>
  <c r="I171" i="28"/>
  <c r="K171" i="28" s="1"/>
  <c r="K55" i="28"/>
  <c r="I63" i="28"/>
  <c r="K63" i="28" s="1"/>
  <c r="H40" i="29"/>
  <c r="F52" i="29"/>
  <c r="H52" i="29" s="1"/>
  <c r="F129" i="32"/>
  <c r="F96" i="29"/>
  <c r="H96" i="29" s="1"/>
  <c r="Q40" i="27"/>
  <c r="O52" i="27"/>
  <c r="F63" i="32"/>
  <c r="I52" i="28"/>
  <c r="K52" i="28" s="1"/>
  <c r="Q27" i="27"/>
  <c r="O37" i="27"/>
  <c r="N14" i="33" s="1"/>
  <c r="N28" i="33" s="1"/>
  <c r="P28" i="33" s="1"/>
  <c r="I129" i="28"/>
  <c r="K129" i="28" s="1"/>
  <c r="K99" i="28"/>
  <c r="I172" i="28"/>
  <c r="K172" i="28" s="1"/>
  <c r="F63" i="29"/>
  <c r="H63" i="29" s="1"/>
  <c r="Q55" i="27"/>
  <c r="O63" i="27"/>
  <c r="H131" i="29"/>
  <c r="F161" i="29"/>
  <c r="H161" i="29" s="1"/>
  <c r="O12" i="27"/>
  <c r="Q12" i="27" s="1"/>
  <c r="I12" i="28"/>
  <c r="K12" i="28" s="1"/>
  <c r="F12" i="29"/>
  <c r="H12" i="29" s="1"/>
  <c r="F12" i="32"/>
  <c r="K166" i="23"/>
  <c r="Q24" i="23"/>
  <c r="Q171" i="23"/>
  <c r="P176" i="23"/>
  <c r="P57" i="8"/>
  <c r="N57" i="8"/>
  <c r="Q57" i="8"/>
  <c r="O57" i="8"/>
  <c r="I66" i="8"/>
  <c r="J66" i="8" s="1"/>
  <c r="I57" i="8"/>
  <c r="J57" i="8"/>
  <c r="R57" i="8"/>
  <c r="I71" i="8"/>
  <c r="K66" i="8"/>
  <c r="L66" i="8" s="1"/>
  <c r="M66" i="8" s="1"/>
  <c r="N66" i="8" s="1"/>
  <c r="O66" i="8" s="1"/>
  <c r="P66" i="8" s="1"/>
  <c r="Q66" i="8" s="1"/>
  <c r="R66" i="8" s="1"/>
  <c r="S66" i="8" s="1"/>
  <c r="S71" i="8"/>
  <c r="K71" i="8"/>
  <c r="L71" i="8"/>
  <c r="E55" i="8"/>
  <c r="E45" i="8"/>
  <c r="E35" i="8"/>
  <c r="E20" i="8"/>
  <c r="E54" i="8"/>
  <c r="E44" i="8"/>
  <c r="E34" i="8"/>
  <c r="E19" i="8"/>
  <c r="E53" i="8"/>
  <c r="E43" i="8"/>
  <c r="E30" i="8"/>
  <c r="E18" i="8"/>
  <c r="E52" i="8"/>
  <c r="E42" i="8"/>
  <c r="E29" i="8"/>
  <c r="E51" i="8"/>
  <c r="E41" i="8"/>
  <c r="E26" i="8"/>
  <c r="E40" i="8"/>
  <c r="E25" i="8"/>
  <c r="E47" i="8"/>
  <c r="E37" i="8"/>
  <c r="E24" i="8"/>
  <c r="E46" i="8"/>
  <c r="E36" i="8"/>
  <c r="E23" i="8"/>
  <c r="E31" i="8"/>
  <c r="AM175" i="9"/>
  <c r="AO172" i="9"/>
  <c r="O171" i="9"/>
  <c r="N171" i="9"/>
  <c r="M71" i="8"/>
  <c r="N71" i="8"/>
  <c r="O71" i="8"/>
  <c r="P71" i="8"/>
  <c r="Q71" i="8"/>
  <c r="J71" i="8"/>
  <c r="R71" i="8"/>
  <c r="F48" i="8"/>
  <c r="E15" i="8"/>
  <c r="E149" i="23" l="1"/>
  <c r="E66" i="23"/>
  <c r="E19" i="23"/>
  <c r="E23" i="23"/>
  <c r="E21" i="23"/>
  <c r="E22" i="23"/>
  <c r="E20" i="23"/>
  <c r="E16" i="23"/>
  <c r="E15" i="23"/>
  <c r="E13" i="23"/>
  <c r="E18" i="23"/>
  <c r="E12" i="23"/>
  <c r="E14" i="23"/>
  <c r="E17" i="23"/>
  <c r="E37" i="23"/>
  <c r="M23" i="33"/>
  <c r="M33" i="33" s="1"/>
  <c r="E92" i="30"/>
  <c r="N9" i="33"/>
  <c r="P9" i="33" s="1"/>
  <c r="E157" i="30"/>
  <c r="E105" i="30"/>
  <c r="E83" i="30"/>
  <c r="E132" i="30"/>
  <c r="E50" i="30"/>
  <c r="E126" i="30"/>
  <c r="E155" i="30"/>
  <c r="E141" i="30"/>
  <c r="E139" i="30"/>
  <c r="E91" i="30"/>
  <c r="E62" i="30"/>
  <c r="E43" i="30"/>
  <c r="E156" i="30"/>
  <c r="E129" i="30"/>
  <c r="E106" i="30"/>
  <c r="E135" i="30"/>
  <c r="E152" i="30"/>
  <c r="E159" i="30"/>
  <c r="E153" i="30"/>
  <c r="E86" i="30"/>
  <c r="E124" i="30"/>
  <c r="E82" i="30"/>
  <c r="E87" i="30"/>
  <c r="E127" i="30"/>
  <c r="E110" i="30"/>
  <c r="E99" i="30"/>
  <c r="E66" i="30"/>
  <c r="E30" i="30"/>
  <c r="E59" i="30"/>
  <c r="E117" i="30"/>
  <c r="E29" i="30"/>
  <c r="E78" i="30"/>
  <c r="E160" i="30"/>
  <c r="E134" i="30"/>
  <c r="E125" i="30"/>
  <c r="E74" i="30"/>
  <c r="E100" i="30"/>
  <c r="E68" i="30"/>
  <c r="E96" i="30"/>
  <c r="E103" i="30"/>
  <c r="E27" i="23"/>
  <c r="E161" i="23"/>
  <c r="E96" i="23"/>
  <c r="E63" i="23"/>
  <c r="E52" i="23"/>
  <c r="E129" i="23"/>
  <c r="E149" i="30"/>
  <c r="E158" i="30"/>
  <c r="E119" i="30"/>
  <c r="E94" i="30"/>
  <c r="E36" i="30"/>
  <c r="P14" i="33"/>
  <c r="E71" i="30"/>
  <c r="E116" i="30"/>
  <c r="E35" i="30"/>
  <c r="E76" i="30"/>
  <c r="E107" i="30"/>
  <c r="E101" i="30"/>
  <c r="E85" i="30"/>
  <c r="E84" i="30"/>
  <c r="E80" i="30"/>
  <c r="E137" i="30"/>
  <c r="E58" i="30"/>
  <c r="E34" i="30"/>
  <c r="E60" i="30"/>
  <c r="E31" i="30"/>
  <c r="E112" i="30"/>
  <c r="E142" i="30"/>
  <c r="E51" i="30"/>
  <c r="E145" i="30"/>
  <c r="E56" i="30"/>
  <c r="E118" i="30"/>
  <c r="E131" i="30"/>
  <c r="E40" i="30"/>
  <c r="E120" i="30"/>
  <c r="E67" i="30"/>
  <c r="E138" i="30"/>
  <c r="E46" i="30"/>
  <c r="E121" i="30"/>
  <c r="E57" i="30"/>
  <c r="E151" i="30"/>
  <c r="Q63" i="27"/>
  <c r="N16" i="33"/>
  <c r="Q129" i="27"/>
  <c r="N18" i="33"/>
  <c r="P18" i="33" s="1"/>
  <c r="E161" i="30"/>
  <c r="E147" i="30"/>
  <c r="E70" i="30"/>
  <c r="E69" i="30"/>
  <c r="E79" i="30"/>
  <c r="E44" i="30"/>
  <c r="E48" i="30"/>
  <c r="E150" i="30"/>
  <c r="E144" i="30"/>
  <c r="E27" i="30"/>
  <c r="E33" i="30"/>
  <c r="E24" i="30"/>
  <c r="E47" i="30"/>
  <c r="E63" i="30"/>
  <c r="E89" i="30"/>
  <c r="E93" i="30"/>
  <c r="E146" i="30"/>
  <c r="E42" i="30"/>
  <c r="E114" i="30"/>
  <c r="E109" i="30"/>
  <c r="E108" i="30"/>
  <c r="E102" i="30"/>
  <c r="E61" i="30"/>
  <c r="E88" i="30"/>
  <c r="E104" i="30"/>
  <c r="E55" i="30"/>
  <c r="Q96" i="27"/>
  <c r="N17" i="33"/>
  <c r="P17" i="33" s="1"/>
  <c r="Q52" i="27"/>
  <c r="N15" i="33"/>
  <c r="Q161" i="27"/>
  <c r="N19" i="33"/>
  <c r="P19" i="33" s="1"/>
  <c r="E95" i="30"/>
  <c r="E123" i="30"/>
  <c r="E140" i="30"/>
  <c r="E32" i="30"/>
  <c r="E28" i="30"/>
  <c r="E72" i="30"/>
  <c r="E122" i="30"/>
  <c r="E143" i="30"/>
  <c r="E45" i="30"/>
  <c r="E113" i="30"/>
  <c r="E73" i="30"/>
  <c r="E41" i="30"/>
  <c r="E49" i="30"/>
  <c r="E81" i="30"/>
  <c r="E133" i="30"/>
  <c r="O163" i="27"/>
  <c r="Q163" i="27" s="1"/>
  <c r="AK176" i="9"/>
  <c r="AN9" i="9"/>
  <c r="AN166" i="9" s="1"/>
  <c r="AN176" i="9" s="1"/>
  <c r="G163" i="31"/>
  <c r="G166" i="31" s="1"/>
  <c r="G176" i="31" s="1"/>
  <c r="F163" i="32"/>
  <c r="I163" i="30"/>
  <c r="I166" i="30" s="1"/>
  <c r="I176" i="30" s="1"/>
  <c r="F163" i="29"/>
  <c r="H163" i="29" s="1"/>
  <c r="I163" i="28"/>
  <c r="K163" i="28" s="1"/>
  <c r="F171" i="32"/>
  <c r="E37" i="30"/>
  <c r="I171" i="30"/>
  <c r="H37" i="29"/>
  <c r="F171" i="29"/>
  <c r="H171" i="29" s="1"/>
  <c r="E154" i="30"/>
  <c r="E77" i="30"/>
  <c r="E90" i="30"/>
  <c r="E115" i="30"/>
  <c r="E111" i="30"/>
  <c r="E75" i="30"/>
  <c r="E128" i="30"/>
  <c r="E52" i="30"/>
  <c r="E148" i="30"/>
  <c r="E155" i="31"/>
  <c r="E128" i="31"/>
  <c r="E123" i="31"/>
  <c r="E121" i="31"/>
  <c r="E148" i="31"/>
  <c r="E122" i="31"/>
  <c r="E46" i="31"/>
  <c r="E34" i="31"/>
  <c r="E105" i="31"/>
  <c r="E45" i="31"/>
  <c r="E43" i="31"/>
  <c r="E75" i="31"/>
  <c r="E142" i="31"/>
  <c r="E100" i="31"/>
  <c r="E78" i="31"/>
  <c r="E69" i="31"/>
  <c r="E94" i="31"/>
  <c r="E114" i="31"/>
  <c r="E42" i="31"/>
  <c r="E86" i="31"/>
  <c r="E35" i="31"/>
  <c r="E56" i="31"/>
  <c r="E147" i="31"/>
  <c r="E108" i="31"/>
  <c r="E93" i="31"/>
  <c r="E24" i="31"/>
  <c r="E115" i="31"/>
  <c r="E118" i="31"/>
  <c r="E28" i="31"/>
  <c r="E140" i="31"/>
  <c r="E104" i="31"/>
  <c r="E96" i="31"/>
  <c r="E131" i="31"/>
  <c r="E109" i="31"/>
  <c r="E55" i="31"/>
  <c r="E135" i="31"/>
  <c r="E154" i="31"/>
  <c r="E143" i="31"/>
  <c r="E79" i="31"/>
  <c r="E120" i="31"/>
  <c r="E82" i="31"/>
  <c r="E30" i="31"/>
  <c r="E85" i="31"/>
  <c r="E48" i="31"/>
  <c r="E124" i="31"/>
  <c r="E70" i="31"/>
  <c r="E95" i="31"/>
  <c r="E117" i="31"/>
  <c r="E87" i="31"/>
  <c r="E92" i="31"/>
  <c r="E150" i="31"/>
  <c r="E125" i="31"/>
  <c r="E72" i="31"/>
  <c r="E113" i="31"/>
  <c r="E76" i="31"/>
  <c r="E138" i="31"/>
  <c r="E141" i="31"/>
  <c r="E58" i="31"/>
  <c r="E91" i="31"/>
  <c r="E74" i="31"/>
  <c r="E89" i="31"/>
  <c r="E59" i="31"/>
  <c r="E153" i="31"/>
  <c r="E62" i="31"/>
  <c r="E80" i="31"/>
  <c r="E88" i="31"/>
  <c r="E47" i="31"/>
  <c r="E51" i="31"/>
  <c r="E110" i="31"/>
  <c r="E158" i="31"/>
  <c r="E29" i="31"/>
  <c r="E40" i="31"/>
  <c r="E103" i="31"/>
  <c r="E99" i="31"/>
  <c r="E57" i="31"/>
  <c r="E61" i="31"/>
  <c r="E132" i="31"/>
  <c r="E90" i="31"/>
  <c r="E83" i="31"/>
  <c r="E31" i="31"/>
  <c r="E68" i="31"/>
  <c r="E152" i="31"/>
  <c r="E149" i="31"/>
  <c r="E151" i="31"/>
  <c r="E32" i="31"/>
  <c r="E50" i="31"/>
  <c r="E156" i="31"/>
  <c r="E49" i="31"/>
  <c r="E60" i="31"/>
  <c r="E71" i="31"/>
  <c r="E137" i="31"/>
  <c r="E77" i="31"/>
  <c r="E106" i="31"/>
  <c r="E112" i="31"/>
  <c r="E102" i="31"/>
  <c r="E107" i="31"/>
  <c r="E139" i="31"/>
  <c r="E136" i="31"/>
  <c r="E134" i="31"/>
  <c r="E160" i="31"/>
  <c r="E36" i="31"/>
  <c r="E84" i="31"/>
  <c r="E159" i="31"/>
  <c r="E145" i="31"/>
  <c r="E119" i="31"/>
  <c r="E116" i="31"/>
  <c r="E127" i="31"/>
  <c r="E41" i="31"/>
  <c r="E144" i="31"/>
  <c r="E111" i="31"/>
  <c r="E67" i="31"/>
  <c r="E101" i="31"/>
  <c r="E133" i="31"/>
  <c r="E73" i="31"/>
  <c r="E146" i="31"/>
  <c r="E126" i="31"/>
  <c r="E33" i="31"/>
  <c r="E81" i="31"/>
  <c r="E44" i="31"/>
  <c r="E27" i="31"/>
  <c r="E157" i="31"/>
  <c r="E66" i="31"/>
  <c r="G175" i="31"/>
  <c r="E129" i="31"/>
  <c r="E37" i="31"/>
  <c r="E63" i="31"/>
  <c r="E161" i="31"/>
  <c r="E52" i="31"/>
  <c r="I175" i="30"/>
  <c r="O24" i="27"/>
  <c r="Q37" i="27"/>
  <c r="O171" i="27"/>
  <c r="Q171" i="27" s="1"/>
  <c r="F24" i="32"/>
  <c r="E12" i="32" s="1"/>
  <c r="I24" i="28"/>
  <c r="F24" i="29"/>
  <c r="E110" i="23"/>
  <c r="E104" i="23"/>
  <c r="E105" i="23"/>
  <c r="Q176" i="23"/>
  <c r="E43" i="23"/>
  <c r="E30" i="23"/>
  <c r="E77" i="23"/>
  <c r="E41" i="23"/>
  <c r="E140" i="23"/>
  <c r="E44" i="23"/>
  <c r="E29" i="23"/>
  <c r="E67" i="23"/>
  <c r="E113" i="23"/>
  <c r="E111" i="23"/>
  <c r="E101" i="23"/>
  <c r="E133" i="23"/>
  <c r="E31" i="23"/>
  <c r="E100" i="23"/>
  <c r="E134" i="23"/>
  <c r="E132" i="23"/>
  <c r="E107" i="23"/>
  <c r="E75" i="23"/>
  <c r="E144" i="23"/>
  <c r="E103" i="23"/>
  <c r="E74" i="23"/>
  <c r="E71" i="23"/>
  <c r="E102" i="23"/>
  <c r="E109" i="23"/>
  <c r="E112" i="23"/>
  <c r="E76" i="23"/>
  <c r="E28" i="23"/>
  <c r="E99" i="23"/>
  <c r="E42" i="23"/>
  <c r="E72" i="23"/>
  <c r="E142" i="23"/>
  <c r="E143" i="23"/>
  <c r="E56" i="23"/>
  <c r="E69" i="23"/>
  <c r="L9" i="23"/>
  <c r="K177" i="23"/>
  <c r="E108" i="23"/>
  <c r="E58" i="23"/>
  <c r="E73" i="23"/>
  <c r="E131" i="23"/>
  <c r="E80" i="23"/>
  <c r="E138" i="23"/>
  <c r="E86" i="23"/>
  <c r="E92" i="23"/>
  <c r="E93" i="23"/>
  <c r="E60" i="23"/>
  <c r="E90" i="23"/>
  <c r="E33" i="23"/>
  <c r="E84" i="23"/>
  <c r="E46" i="23"/>
  <c r="E88" i="23"/>
  <c r="E116" i="23"/>
  <c r="E125" i="23"/>
  <c r="E121" i="23"/>
  <c r="E34" i="23"/>
  <c r="E147" i="23"/>
  <c r="E95" i="23"/>
  <c r="E151" i="23"/>
  <c r="E115" i="23"/>
  <c r="E85" i="23"/>
  <c r="E119" i="23"/>
  <c r="E128" i="23"/>
  <c r="E148" i="23"/>
  <c r="E114" i="23"/>
  <c r="E155" i="23"/>
  <c r="E154" i="23"/>
  <c r="E160" i="23"/>
  <c r="E156" i="23"/>
  <c r="E127" i="23"/>
  <c r="E87" i="23"/>
  <c r="E61" i="23"/>
  <c r="E83" i="23"/>
  <c r="E32" i="23"/>
  <c r="E91" i="23"/>
  <c r="E123" i="23"/>
  <c r="E47" i="23"/>
  <c r="E152" i="23"/>
  <c r="E117" i="23"/>
  <c r="E120" i="23"/>
  <c r="E94" i="23"/>
  <c r="E81" i="23"/>
  <c r="E50" i="23"/>
  <c r="E36" i="23"/>
  <c r="E89" i="23"/>
  <c r="E146" i="23"/>
  <c r="E62" i="23"/>
  <c r="E124" i="23"/>
  <c r="E150" i="23"/>
  <c r="E82" i="23"/>
  <c r="E159" i="23"/>
  <c r="E35" i="23"/>
  <c r="E126" i="23"/>
  <c r="E59" i="23"/>
  <c r="E158" i="23"/>
  <c r="E122" i="23"/>
  <c r="E153" i="23"/>
  <c r="E48" i="23"/>
  <c r="E118" i="23"/>
  <c r="E157" i="23"/>
  <c r="E51" i="23"/>
  <c r="E49" i="23"/>
  <c r="E24" i="23"/>
  <c r="E70" i="23"/>
  <c r="E55" i="23"/>
  <c r="E78" i="23"/>
  <c r="E40" i="23"/>
  <c r="E106" i="23"/>
  <c r="E79" i="23"/>
  <c r="E137" i="23"/>
  <c r="E57" i="23"/>
  <c r="E45" i="23"/>
  <c r="E68" i="23"/>
  <c r="E145" i="23"/>
  <c r="E141" i="23"/>
  <c r="E135" i="23"/>
  <c r="E139" i="23"/>
  <c r="E136" i="23"/>
  <c r="H48" i="8"/>
  <c r="F57" i="8"/>
  <c r="E48" i="8"/>
  <c r="R171" i="9"/>
  <c r="Q171" i="9"/>
  <c r="E12" i="8"/>
  <c r="E14" i="8"/>
  <c r="E13" i="8"/>
  <c r="N20" i="33" l="1"/>
  <c r="P20" i="33" s="1"/>
  <c r="P16" i="33"/>
  <c r="Q24" i="27"/>
  <c r="N12" i="33"/>
  <c r="P15" i="33"/>
  <c r="O176" i="27"/>
  <c r="O166" i="27"/>
  <c r="Q166" i="27" s="1"/>
  <c r="I166" i="28"/>
  <c r="I175" i="28"/>
  <c r="K24" i="28"/>
  <c r="E20" i="32"/>
  <c r="E145" i="32"/>
  <c r="E79" i="32"/>
  <c r="E57" i="32"/>
  <c r="E18" i="32"/>
  <c r="E104" i="32"/>
  <c r="E92" i="32"/>
  <c r="E140" i="32"/>
  <c r="E34" i="32"/>
  <c r="E134" i="32"/>
  <c r="E127" i="32"/>
  <c r="E129" i="32"/>
  <c r="E84" i="32"/>
  <c r="E58" i="32"/>
  <c r="E112" i="32"/>
  <c r="E102" i="32"/>
  <c r="E37" i="32"/>
  <c r="E76" i="32"/>
  <c r="E161" i="32"/>
  <c r="E133" i="32"/>
  <c r="E28" i="32"/>
  <c r="E110" i="32"/>
  <c r="E23" i="32"/>
  <c r="E148" i="32"/>
  <c r="E88" i="32"/>
  <c r="E21" i="32"/>
  <c r="E19" i="32"/>
  <c r="E62" i="32"/>
  <c r="E152" i="32"/>
  <c r="E30" i="32"/>
  <c r="E89" i="32"/>
  <c r="E63" i="32"/>
  <c r="E154" i="32"/>
  <c r="E83" i="32"/>
  <c r="E42" i="32"/>
  <c r="E50" i="32"/>
  <c r="E147" i="32"/>
  <c r="E150" i="32"/>
  <c r="F176" i="32"/>
  <c r="E153" i="32"/>
  <c r="E149" i="32"/>
  <c r="E119" i="32"/>
  <c r="E132" i="32"/>
  <c r="E86" i="32"/>
  <c r="E22" i="32"/>
  <c r="E81" i="32"/>
  <c r="E45" i="32"/>
  <c r="E56" i="32"/>
  <c r="E101" i="32"/>
  <c r="E125" i="32"/>
  <c r="E126" i="32"/>
  <c r="E114" i="32"/>
  <c r="E107" i="32"/>
  <c r="E60" i="32"/>
  <c r="E47" i="32"/>
  <c r="E157" i="32"/>
  <c r="E59" i="32"/>
  <c r="E35" i="32"/>
  <c r="E138" i="32"/>
  <c r="E136" i="32"/>
  <c r="E70" i="32"/>
  <c r="E44" i="32"/>
  <c r="E121" i="32"/>
  <c r="E49" i="32"/>
  <c r="E115" i="32"/>
  <c r="E106" i="32"/>
  <c r="E123" i="32"/>
  <c r="E29" i="32"/>
  <c r="E105" i="32"/>
  <c r="E78" i="32"/>
  <c r="E48" i="32"/>
  <c r="E160" i="32"/>
  <c r="E139" i="32"/>
  <c r="E96" i="32"/>
  <c r="E75" i="32"/>
  <c r="E80" i="32"/>
  <c r="E146" i="32"/>
  <c r="E122" i="32"/>
  <c r="E151" i="32"/>
  <c r="F166" i="32"/>
  <c r="F177" i="32" s="1"/>
  <c r="E41" i="32"/>
  <c r="E135" i="32"/>
  <c r="E159" i="32"/>
  <c r="E109" i="32"/>
  <c r="E113" i="32"/>
  <c r="E32" i="32"/>
  <c r="E108" i="32"/>
  <c r="E111" i="32"/>
  <c r="E46" i="32"/>
  <c r="E74" i="32"/>
  <c r="E61" i="32"/>
  <c r="E103" i="32"/>
  <c r="E72" i="32"/>
  <c r="E118" i="32"/>
  <c r="E33" i="32"/>
  <c r="E158" i="32"/>
  <c r="E131" i="32"/>
  <c r="E66" i="32"/>
  <c r="E143" i="32"/>
  <c r="E90" i="32"/>
  <c r="E24" i="32"/>
  <c r="E142" i="32"/>
  <c r="E95" i="32"/>
  <c r="E137" i="32"/>
  <c r="E69" i="32"/>
  <c r="E155" i="32"/>
  <c r="E117" i="32"/>
  <c r="E36" i="32"/>
  <c r="E124" i="32"/>
  <c r="E51" i="32"/>
  <c r="E52" i="32"/>
  <c r="E156" i="32"/>
  <c r="E91" i="32"/>
  <c r="E100" i="32"/>
  <c r="E71" i="32"/>
  <c r="E128" i="32"/>
  <c r="E73" i="32"/>
  <c r="E68" i="32"/>
  <c r="E82" i="32"/>
  <c r="E94" i="32"/>
  <c r="E55" i="32"/>
  <c r="E27" i="32"/>
  <c r="E99" i="32"/>
  <c r="E141" i="32"/>
  <c r="E77" i="32"/>
  <c r="E67" i="32"/>
  <c r="E87" i="32"/>
  <c r="E120" i="32"/>
  <c r="E85" i="32"/>
  <c r="E40" i="32"/>
  <c r="E144" i="32"/>
  <c r="E43" i="32"/>
  <c r="E31" i="32"/>
  <c r="E93" i="32"/>
  <c r="E116" i="32"/>
  <c r="E13" i="32"/>
  <c r="E17" i="32"/>
  <c r="E14" i="32"/>
  <c r="E15" i="32"/>
  <c r="E16" i="32"/>
  <c r="F176" i="29"/>
  <c r="H24" i="29"/>
  <c r="F166" i="29"/>
  <c r="L166" i="23"/>
  <c r="H57" i="8"/>
  <c r="F60" i="8"/>
  <c r="F72" i="8" s="1"/>
  <c r="U171" i="9"/>
  <c r="T171" i="9"/>
  <c r="H60" i="8" l="1"/>
  <c r="H73" i="8" s="1"/>
  <c r="I9" i="8"/>
  <c r="P12" i="33"/>
  <c r="N23" i="33"/>
  <c r="N31" i="33"/>
  <c r="O177" i="27"/>
  <c r="Q178" i="27"/>
  <c r="K166" i="28"/>
  <c r="K177" i="28" s="1"/>
  <c r="I176" i="28"/>
  <c r="F177" i="29"/>
  <c r="H166" i="29"/>
  <c r="H178" i="29" s="1"/>
  <c r="L177" i="23"/>
  <c r="M9" i="23"/>
  <c r="X171" i="9"/>
  <c r="W171" i="9"/>
  <c r="I60" i="8"/>
  <c r="I72" i="8" s="1"/>
  <c r="N32" i="33" l="1"/>
  <c r="P23" i="33"/>
  <c r="P33" i="33" s="1"/>
  <c r="M166" i="23"/>
  <c r="AA171" i="9"/>
  <c r="Z171" i="9"/>
  <c r="J9" i="8"/>
  <c r="J60" i="8" s="1"/>
  <c r="J72" i="8" s="1"/>
  <c r="M177" i="23" l="1"/>
  <c r="N9" i="23"/>
  <c r="AD171" i="9"/>
  <c r="AF171" i="9" s="1"/>
  <c r="AC171" i="9"/>
  <c r="K9" i="8"/>
  <c r="K60" i="8" s="1"/>
  <c r="K72" i="8" s="1"/>
  <c r="N166" i="23" l="1"/>
  <c r="AG171" i="9"/>
  <c r="L9" i="8"/>
  <c r="L60" i="8" s="1"/>
  <c r="L72" i="8" s="1"/>
  <c r="N177" i="23" l="1"/>
  <c r="O9" i="23"/>
  <c r="AJ171" i="9"/>
  <c r="AI171" i="9"/>
  <c r="M9" i="8"/>
  <c r="M60" i="8" s="1"/>
  <c r="M72" i="8" s="1"/>
  <c r="O166" i="23" l="1"/>
  <c r="AM171" i="9"/>
  <c r="AO171" i="9" s="1"/>
  <c r="AL171" i="9"/>
  <c r="N9" i="8"/>
  <c r="N60" i="8" s="1"/>
  <c r="N72" i="8" s="1"/>
  <c r="O177" i="23" l="1"/>
  <c r="P9" i="23"/>
  <c r="O9" i="8"/>
  <c r="O60" i="8" s="1"/>
  <c r="O72" i="8" s="1"/>
  <c r="P166" i="23" l="1"/>
  <c r="P9" i="8"/>
  <c r="P60" i="8" s="1"/>
  <c r="P72" i="8" s="1"/>
  <c r="P177" i="23" l="1"/>
  <c r="Q9" i="23"/>
  <c r="Q9" i="8"/>
  <c r="Q60" i="8" s="1"/>
  <c r="Q72" i="8" s="1"/>
  <c r="Q166" i="23" l="1"/>
  <c r="R9" i="8"/>
  <c r="R60" i="8" s="1"/>
  <c r="R72" i="8" s="1"/>
  <c r="Q177" i="23" l="1"/>
  <c r="S9" i="8"/>
  <c r="S60" i="8" s="1"/>
  <c r="S72" i="8" l="1"/>
  <c r="O132" i="14" l="1"/>
  <c r="F129" i="9"/>
  <c r="H121" i="9"/>
  <c r="H129" i="9" l="1"/>
  <c r="F163" i="9"/>
  <c r="F166" i="9" s="1"/>
  <c r="H166" i="9" s="1"/>
  <c r="F176" i="9" l="1"/>
  <c r="H163" i="9"/>
  <c r="I9" i="9"/>
  <c r="K9" i="9" s="1"/>
  <c r="I166" i="9" l="1"/>
  <c r="H177" i="9"/>
  <c r="I176" i="9" l="1"/>
  <c r="K166" i="9"/>
  <c r="K177" i="9" s="1"/>
  <c r="L9" i="9"/>
  <c r="N9" i="9" s="1"/>
  <c r="L166" i="9" l="1"/>
  <c r="L176" i="9" l="1"/>
  <c r="N166" i="9"/>
  <c r="N177" i="9" s="1"/>
  <c r="O9" i="9"/>
  <c r="Q9" i="9" s="1"/>
  <c r="O166" i="9" l="1"/>
  <c r="O176" i="9" l="1"/>
  <c r="Q166" i="9"/>
  <c r="Q177" i="9" s="1"/>
  <c r="R9" i="9"/>
  <c r="T9" i="9" s="1"/>
  <c r="R166" i="9" l="1"/>
  <c r="R176" i="9" l="1"/>
  <c r="T166" i="9"/>
  <c r="T177" i="9" s="1"/>
  <c r="U9" i="9"/>
  <c r="W9" i="9" s="1"/>
  <c r="U166" i="9" l="1"/>
  <c r="U176" i="9" l="1"/>
  <c r="W166" i="9"/>
  <c r="W177" i="9" s="1"/>
  <c r="X9" i="9"/>
  <c r="Z9" i="9" s="1"/>
  <c r="X166" i="9" l="1"/>
  <c r="X176" i="9" l="1"/>
  <c r="Z166" i="9"/>
  <c r="Z177" i="9" s="1"/>
  <c r="AA9" i="9"/>
  <c r="AC9" i="9" s="1"/>
  <c r="AA166" i="9" l="1"/>
  <c r="AA176" i="9" l="1"/>
  <c r="AC166" i="9"/>
  <c r="AC177" i="9" s="1"/>
  <c r="AD9" i="9"/>
  <c r="AF9" i="9" s="1"/>
  <c r="AD166" i="9" l="1"/>
  <c r="AD176" i="9" l="1"/>
  <c r="AF166" i="9"/>
  <c r="AF177" i="9" s="1"/>
  <c r="AG9" i="9"/>
  <c r="AI9" i="9" s="1"/>
  <c r="AG166" i="9" l="1"/>
  <c r="AG176" i="9" l="1"/>
  <c r="AI166" i="9"/>
  <c r="AI177" i="9" s="1"/>
  <c r="AJ9" i="9"/>
  <c r="AL9" i="9" s="1"/>
  <c r="AJ166" i="9" l="1"/>
  <c r="AJ176" i="9" l="1"/>
  <c r="AL166" i="9"/>
  <c r="AL177" i="9" s="1"/>
  <c r="AM9" i="9"/>
  <c r="AO9" i="9" s="1"/>
  <c r="AM166" i="9" l="1"/>
  <c r="AO166" i="9" s="1"/>
  <c r="AO177" i="9" l="1"/>
  <c r="AM176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Adriana Martinez</author>
  </authors>
  <commentList>
    <comment ref="D12" authorId="0" shapeId="0" xr:uid="{00000000-0006-0000-0200-000001000000}">
      <text>
        <r>
          <rPr>
            <b/>
            <sz val="9"/>
            <color indexed="9"/>
            <rFont val="Calibri"/>
            <family val="2"/>
          </rPr>
          <t xml:space="preserve">
</t>
        </r>
        <r>
          <rPr>
            <b/>
            <sz val="10"/>
            <color indexed="9"/>
            <rFont val="Calibri"/>
            <family val="2"/>
          </rPr>
          <t xml:space="preserve">1. Personaliza los conceptos.
</t>
        </r>
      </text>
    </comment>
    <comment ref="E12" authorId="0" shapeId="0" xr:uid="{00000000-0006-0000-0200-000002000000}">
      <text>
        <r>
          <rPr>
            <b/>
            <sz val="10"/>
            <color indexed="9"/>
            <rFont val="Calibri"/>
            <family val="2"/>
          </rPr>
          <t xml:space="preserve">
2. En esta columna, registra sólo los valores de los movimientos que realizas </t>
        </r>
        <r>
          <rPr>
            <b/>
            <i/>
            <u/>
            <sz val="10"/>
            <color indexed="9"/>
            <rFont val="Calibri"/>
            <family val="2"/>
          </rPr>
          <t>TODOS</t>
        </r>
        <r>
          <rPr>
            <b/>
            <sz val="10"/>
            <color indexed="9"/>
            <rFont val="Calibri"/>
            <family val="2"/>
          </rPr>
          <t xml:space="preserve"> los meses.</t>
        </r>
      </text>
    </comment>
    <comment ref="J12" authorId="0" shapeId="0" xr:uid="{00000000-0006-0000-0200-000003000000}">
      <text>
        <r>
          <rPr>
            <b/>
            <sz val="10"/>
            <color indexed="9"/>
            <rFont val="Calibri"/>
            <family val="2"/>
          </rPr>
          <t xml:space="preserve">
3. En esta columna, registra sólo los valores  de los movimientos que realizas </t>
        </r>
        <r>
          <rPr>
            <b/>
            <i/>
            <u/>
            <sz val="10"/>
            <color indexed="9"/>
            <rFont val="Calibri"/>
            <family val="2"/>
          </rPr>
          <t>ALGUNOS</t>
        </r>
        <r>
          <rPr>
            <b/>
            <sz val="10"/>
            <color indexed="9"/>
            <rFont val="Calibri"/>
            <family val="2"/>
          </rPr>
          <t xml:space="preserve"> meses.</t>
        </r>
      </text>
    </comment>
    <comment ref="L12" authorId="0" shapeId="0" xr:uid="{00000000-0006-0000-0200-000004000000}">
      <text>
        <r>
          <rPr>
            <b/>
            <sz val="9"/>
            <color indexed="9"/>
            <rFont val="Calibri"/>
            <family val="2"/>
          </rPr>
          <t xml:space="preserve">
</t>
        </r>
        <r>
          <rPr>
            <b/>
            <sz val="10"/>
            <color indexed="9"/>
            <rFont val="Calibri"/>
            <family val="2"/>
          </rPr>
          <t>¡No olvides seleccionar los meses en que ocurren!</t>
        </r>
        <r>
          <rPr>
            <sz val="10"/>
            <color indexed="81"/>
            <rFont val="Calibri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Adriana Martinez</author>
  </authors>
  <commentList>
    <comment ref="C6" authorId="0" shapeId="0" xr:uid="{00000000-0006-0000-0300-000001000000}">
      <text>
        <r>
          <rPr>
            <sz val="9"/>
            <color indexed="9"/>
            <rFont val="Calibri"/>
            <family val="2"/>
          </rPr>
          <t xml:space="preserve">
</t>
        </r>
        <r>
          <rPr>
            <b/>
            <sz val="9"/>
            <color indexed="9"/>
            <rFont val="Calibri"/>
            <family val="2"/>
          </rPr>
          <t xml:space="preserve">Filtra por la palabra "Resumen" para visualizar los subtotales de cada partida.
</t>
        </r>
      </text>
    </comment>
    <comment ref="D6" authorId="0" shapeId="0" xr:uid="{00000000-0006-0000-0300-000002000000}">
      <text>
        <r>
          <rPr>
            <sz val="9"/>
            <color indexed="9"/>
            <rFont val="Calibri"/>
            <family val="2"/>
          </rPr>
          <t xml:space="preserve">
</t>
        </r>
        <r>
          <rPr>
            <b/>
            <sz val="9"/>
            <color indexed="9"/>
            <rFont val="Calibri"/>
            <family val="2"/>
          </rPr>
          <t xml:space="preserve">Para visualizar unicamente las casillas con información,  elimina  la opción (Vacías) en el filtro.
</t>
        </r>
      </text>
    </comment>
    <comment ref="E171" authorId="0" shapeId="0" xr:uid="{00000000-0006-0000-0300-000003000000}">
      <text>
        <r>
          <rPr>
            <b/>
            <sz val="9"/>
            <color indexed="9"/>
            <rFont val="Calibri"/>
            <family val="2"/>
          </rPr>
          <t>Si tienes ahorros al iniciar la proyección, ingresa el valor aquí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Adriana Martinez</author>
  </authors>
  <commentList>
    <comment ref="N162" authorId="0" shapeId="0" xr:uid="{00000000-0006-0000-0400-000001000000}">
      <text>
        <r>
          <rPr>
            <sz val="9"/>
            <color indexed="9"/>
            <rFont val="Calibri"/>
            <family val="2"/>
          </rPr>
          <t xml:space="preserve">
</t>
        </r>
        <r>
          <rPr>
            <sz val="9"/>
            <color indexed="81"/>
            <rFont val="Calibri"/>
            <family val="2"/>
          </rPr>
          <t xml:space="preserve">Modifica esta casilla con el periodo al que vas a realizar seguimiento diario. Ejemplo: Quincena I  - enero
</t>
        </r>
      </text>
    </comment>
    <comment ref="N164" authorId="0" shapeId="0" xr:uid="{00000000-0006-0000-0400-000002000000}">
      <text>
        <r>
          <rPr>
            <sz val="9"/>
            <color indexed="81"/>
            <rFont val="Calibri"/>
            <family val="2"/>
          </rPr>
          <t>Ingresa el día en el cual realizaste el movimiento.</t>
        </r>
      </text>
    </comment>
    <comment ref="P164" authorId="0" shapeId="0" xr:uid="{00000000-0006-0000-0400-000003000000}">
      <text>
        <r>
          <rPr>
            <sz val="9"/>
            <color indexed="81"/>
            <rFont val="Calibri"/>
            <family val="2"/>
            <scheme val="minor"/>
          </rPr>
          <t>Selecciona de la lista desplegable la categoría correspondiente.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Adriana Martinez</author>
  </authors>
  <commentList>
    <comment ref="C6" authorId="0" shapeId="0" xr:uid="{00000000-0006-0000-0800-000001000000}">
      <text>
        <r>
          <rPr>
            <sz val="9"/>
            <color indexed="9"/>
            <rFont val="Calibri"/>
            <family val="2"/>
          </rPr>
          <t xml:space="preserve">
</t>
        </r>
        <r>
          <rPr>
            <b/>
            <sz val="9"/>
            <color indexed="9"/>
            <rFont val="Calibri"/>
            <family val="2"/>
          </rPr>
          <t xml:space="preserve">Filtra por la palabra "Resumen" para visualizar los subtotales de cada partida.
</t>
        </r>
      </text>
    </comment>
    <comment ref="D6" authorId="0" shapeId="0" xr:uid="{00000000-0006-0000-0800-000002000000}">
      <text>
        <r>
          <rPr>
            <sz val="9"/>
            <color indexed="9"/>
            <rFont val="Calibri"/>
            <family val="2"/>
          </rPr>
          <t xml:space="preserve">
</t>
        </r>
        <r>
          <rPr>
            <b/>
            <sz val="9"/>
            <color indexed="9"/>
            <rFont val="Calibri"/>
            <family val="2"/>
          </rPr>
          <t xml:space="preserve">Para visualizar unicamente las casillas con información,  elimina  la opción (Vacías) en el filtro.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Adriana Martinez</author>
  </authors>
  <commentList>
    <comment ref="C6" authorId="0" shapeId="0" xr:uid="{00000000-0006-0000-0900-000001000000}">
      <text>
        <r>
          <rPr>
            <sz val="9"/>
            <color indexed="9"/>
            <rFont val="Calibri"/>
            <family val="2"/>
          </rPr>
          <t xml:space="preserve">
</t>
        </r>
        <r>
          <rPr>
            <b/>
            <sz val="9"/>
            <color indexed="9"/>
            <rFont val="Calibri"/>
            <family val="2"/>
          </rPr>
          <t xml:space="preserve">Filtra por la palabra "Resumen" para visualizar los subtotales de cada partida.
</t>
        </r>
      </text>
    </comment>
    <comment ref="D6" authorId="0" shapeId="0" xr:uid="{00000000-0006-0000-0900-000002000000}">
      <text>
        <r>
          <rPr>
            <sz val="9"/>
            <color indexed="9"/>
            <rFont val="Calibri"/>
            <family val="2"/>
          </rPr>
          <t xml:space="preserve">
</t>
        </r>
        <r>
          <rPr>
            <b/>
            <sz val="9"/>
            <color indexed="9"/>
            <rFont val="Calibri"/>
            <family val="2"/>
          </rPr>
          <t xml:space="preserve">Para visualizar unicamente las casillas con información,  elimina  la opción (Vacías) en el filtro.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Adriana Martinez</author>
  </authors>
  <commentList>
    <comment ref="C6" authorId="0" shapeId="0" xr:uid="{00000000-0006-0000-0C00-000001000000}">
      <text>
        <r>
          <rPr>
            <sz val="9"/>
            <color indexed="9"/>
            <rFont val="Calibri"/>
            <family val="2"/>
          </rPr>
          <t xml:space="preserve">
</t>
        </r>
        <r>
          <rPr>
            <b/>
            <sz val="9"/>
            <color indexed="9"/>
            <rFont val="Calibri"/>
            <family val="2"/>
          </rPr>
          <t xml:space="preserve">Filtra por la palabra "Resumen" para visualizar los subtotales de cada partida.
</t>
        </r>
      </text>
    </comment>
    <comment ref="D6" authorId="0" shapeId="0" xr:uid="{00000000-0006-0000-0C00-000002000000}">
      <text>
        <r>
          <rPr>
            <sz val="9"/>
            <color indexed="9"/>
            <rFont val="Calibri"/>
            <family val="2"/>
          </rPr>
          <t xml:space="preserve">
</t>
        </r>
        <r>
          <rPr>
            <b/>
            <sz val="9"/>
            <color indexed="9"/>
            <rFont val="Calibri"/>
            <family val="2"/>
          </rPr>
          <t xml:space="preserve">Para visualizar unicamente las casillas con información,  elimina  la opción (Vacías) en el filtro.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Adriana Martinez</author>
  </authors>
  <commentList>
    <comment ref="C6" authorId="0" shapeId="0" xr:uid="{00000000-0006-0000-0D00-000001000000}">
      <text>
        <r>
          <rPr>
            <sz val="9"/>
            <color indexed="9"/>
            <rFont val="Calibri"/>
            <family val="2"/>
          </rPr>
          <t xml:space="preserve">
</t>
        </r>
        <r>
          <rPr>
            <b/>
            <sz val="9"/>
            <color indexed="9"/>
            <rFont val="Calibri"/>
            <family val="2"/>
          </rPr>
          <t xml:space="preserve">Filtra por la palabra "Resumen" para visualizar los subtotales de cada partida.
</t>
        </r>
      </text>
    </comment>
    <comment ref="D6" authorId="0" shapeId="0" xr:uid="{00000000-0006-0000-0D00-000002000000}">
      <text>
        <r>
          <rPr>
            <sz val="9"/>
            <color indexed="9"/>
            <rFont val="Calibri"/>
            <family val="2"/>
          </rPr>
          <t xml:space="preserve">
</t>
        </r>
        <r>
          <rPr>
            <b/>
            <sz val="9"/>
            <color indexed="9"/>
            <rFont val="Calibri"/>
            <family val="2"/>
          </rPr>
          <t xml:space="preserve">Para visualizar unicamente las casillas con información,  elimina  la opción (Vacías) en el filtro.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Adriana Martinez</author>
  </authors>
  <commentList>
    <comment ref="C6" authorId="0" shapeId="0" xr:uid="{00000000-0006-0000-0E00-000001000000}">
      <text>
        <r>
          <rPr>
            <sz val="9"/>
            <color indexed="9"/>
            <rFont val="Calibri"/>
            <family val="2"/>
          </rPr>
          <t xml:space="preserve">
</t>
        </r>
        <r>
          <rPr>
            <b/>
            <sz val="9"/>
            <color indexed="9"/>
            <rFont val="Calibri"/>
            <family val="2"/>
          </rPr>
          <t xml:space="preserve">Filtra por la palabra "Resumen" para visualizar los subtotales de cada partida.
</t>
        </r>
      </text>
    </comment>
  </commentList>
</comments>
</file>

<file path=xl/sharedStrings.xml><?xml version="1.0" encoding="utf-8"?>
<sst xmlns="http://schemas.openxmlformats.org/spreadsheetml/2006/main" count="1168" uniqueCount="313">
  <si>
    <t>% del Ingreso</t>
  </si>
  <si>
    <t>Plan celular</t>
  </si>
  <si>
    <t>Alimentación</t>
  </si>
  <si>
    <t>Transporte</t>
  </si>
  <si>
    <t>Diversión</t>
  </si>
  <si>
    <t>Ingresos</t>
  </si>
  <si>
    <t>Casa</t>
  </si>
  <si>
    <t>Impuesto predial</t>
  </si>
  <si>
    <t>Crédito de vehículo</t>
  </si>
  <si>
    <t>Gasolina</t>
  </si>
  <si>
    <t>Lavada del vehículo</t>
  </si>
  <si>
    <t>Parqueadero público recurrente</t>
  </si>
  <si>
    <t>Mantenimiento del vehículo</t>
  </si>
  <si>
    <t>Revisión técnico mecánica</t>
  </si>
  <si>
    <t>Seguro del vehículo</t>
  </si>
  <si>
    <t>SOAT</t>
  </si>
  <si>
    <t>Impuesto vehicular</t>
  </si>
  <si>
    <t>Mascotas</t>
  </si>
  <si>
    <t>Comida mascota</t>
  </si>
  <si>
    <t>Seguro mascota</t>
  </si>
  <si>
    <t>Guardería mascota</t>
  </si>
  <si>
    <t>Peluquería mascota</t>
  </si>
  <si>
    <t>Medicamentos mascota</t>
  </si>
  <si>
    <t>Dependientes</t>
  </si>
  <si>
    <t>Transporte hijos</t>
  </si>
  <si>
    <t>Niñera</t>
  </si>
  <si>
    <t>Clases extracurriculares</t>
  </si>
  <si>
    <t>EPS</t>
  </si>
  <si>
    <t>Prepagada</t>
  </si>
  <si>
    <t>Videojuegos</t>
  </si>
  <si>
    <t>Vacaciones</t>
  </si>
  <si>
    <t>Personal</t>
  </si>
  <si>
    <t>Maquillaje</t>
  </si>
  <si>
    <t>Aseo personal</t>
  </si>
  <si>
    <t>Salud</t>
  </si>
  <si>
    <t>Seguros</t>
  </si>
  <si>
    <t>Legales</t>
  </si>
  <si>
    <t>Retención en la fuente</t>
  </si>
  <si>
    <t>Donaciones</t>
  </si>
  <si>
    <t>Educación</t>
  </si>
  <si>
    <t>Atención médica domiciliaria</t>
  </si>
  <si>
    <t>Consultas médicas</t>
  </si>
  <si>
    <t>Otros</t>
  </si>
  <si>
    <t>Guardería</t>
  </si>
  <si>
    <t>Domicilios/restaurantes</t>
  </si>
  <si>
    <t>SALDO INICIAL</t>
  </si>
  <si>
    <t>SALDO FINAL / FLUJO DE CAJA</t>
  </si>
  <si>
    <t>Salario</t>
  </si>
  <si>
    <t>Intereses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</si>
  <si>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</si>
  <si>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</si>
  <si>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</si>
  <si>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</si>
  <si>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</si>
  <si>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</si>
  <si>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</si>
  <si>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</si>
  <si>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</si>
  <si>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</si>
  <si>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Diciembre</t>
  </si>
  <si>
    <t>Noviembre</t>
  </si>
  <si>
    <t>TOTAL INGRESO</t>
  </si>
  <si>
    <t>TOTAL AHORRO</t>
  </si>
  <si>
    <t>Cuota de manejo - tarjeta débito</t>
  </si>
  <si>
    <t>Cuota tarjeta de crédito</t>
  </si>
  <si>
    <t>Cuota crédito vehículo</t>
  </si>
  <si>
    <t>TOTAL OBLIGACIONES FINANCIERAS</t>
  </si>
  <si>
    <t>Arriendo</t>
  </si>
  <si>
    <t>Administración</t>
  </si>
  <si>
    <t>Suscripción Netflix</t>
  </si>
  <si>
    <t>Matrícula universidad</t>
  </si>
  <si>
    <t>Agua y energía</t>
  </si>
  <si>
    <t>Internet, TV y telefonía</t>
  </si>
  <si>
    <t>Mantenimiento vehículo</t>
  </si>
  <si>
    <t>GASTOS PRESCINDIBLES/DISFRUTE</t>
  </si>
  <si>
    <t>Curso de cocina</t>
  </si>
  <si>
    <t>Fondo de Emergencia</t>
  </si>
  <si>
    <t>Provisión seguro vehículo</t>
  </si>
  <si>
    <t>Saldo año anterior</t>
  </si>
  <si>
    <t>Concepto</t>
  </si>
  <si>
    <t>GASTOS OBLIGATORIOS</t>
  </si>
  <si>
    <t>GASTOS NECESARIOS</t>
  </si>
  <si>
    <t>Saldo a final de año</t>
  </si>
  <si>
    <t>Plan/recarga de celular</t>
  </si>
  <si>
    <t>Seguro médico/póliza/prepagada</t>
  </si>
  <si>
    <t>Seguro funerario</t>
  </si>
  <si>
    <t>Seguro de vida</t>
  </si>
  <si>
    <t>Aporte fondo de solidaridad</t>
  </si>
  <si>
    <t>Impuesto de renta</t>
  </si>
  <si>
    <t>Clases partículares</t>
  </si>
  <si>
    <t>Asesorías</t>
  </si>
  <si>
    <t>Casa propia (Cuenta AFC - $20.000.000)</t>
  </si>
  <si>
    <t>Postgrado (Fondo de Inversión - $8.000.000)</t>
  </si>
  <si>
    <t>TOTAL IMPUESTOS Y CONTRIBUCIONES</t>
  </si>
  <si>
    <t>Diferencia</t>
  </si>
  <si>
    <t>Nivel de endeudamiento</t>
  </si>
  <si>
    <t>Capacidad de endeudamiento</t>
  </si>
  <si>
    <t>RESERVAS</t>
  </si>
  <si>
    <t>Ahorro</t>
  </si>
  <si>
    <t>Provisiones</t>
  </si>
  <si>
    <t>INDICADORES</t>
  </si>
  <si>
    <t>Variación  real vs presupuestado</t>
  </si>
  <si>
    <t>-</t>
  </si>
  <si>
    <t>Saldo a final de año esperado</t>
  </si>
  <si>
    <t xml:space="preserve">Saldo a final de año real </t>
  </si>
  <si>
    <t>Colegio, guardería o Universidad</t>
  </si>
  <si>
    <t>Mesada hij@s, padres, otros</t>
  </si>
  <si>
    <t>Jardinero</t>
  </si>
  <si>
    <t>Fruta/snacks/Café</t>
  </si>
  <si>
    <t>Seguro de contenidos (hogar)</t>
  </si>
  <si>
    <t>Conciertos y festivales</t>
  </si>
  <si>
    <t>Día</t>
  </si>
  <si>
    <t>Valor</t>
  </si>
  <si>
    <t>Detalle</t>
  </si>
  <si>
    <t>Deudas</t>
  </si>
  <si>
    <t>Yogurt</t>
  </si>
  <si>
    <t>Almuerzo</t>
  </si>
  <si>
    <t>SOAT carro</t>
  </si>
  <si>
    <t>Entrada a cine</t>
  </si>
  <si>
    <t>Domicilio Almuerzo</t>
  </si>
  <si>
    <t>Restaurante méxicano</t>
  </si>
  <si>
    <t>Taxi</t>
  </si>
  <si>
    <t>Cita medica</t>
  </si>
  <si>
    <t>Factura Luz</t>
  </si>
  <si>
    <t>Clases de baile</t>
  </si>
  <si>
    <t>Pastel de pollo</t>
  </si>
  <si>
    <t>Bloqueador facial</t>
  </si>
  <si>
    <t>Helado</t>
  </si>
  <si>
    <t>Tenis deportivos</t>
  </si>
  <si>
    <t>Restaurante italiano</t>
  </si>
  <si>
    <t>Arreglo bicicleta</t>
  </si>
  <si>
    <t>Vestuario</t>
  </si>
  <si>
    <t>Categoría</t>
  </si>
  <si>
    <t>Mercado</t>
  </si>
  <si>
    <t>Resumen</t>
  </si>
  <si>
    <t>Categorías</t>
  </si>
  <si>
    <t>Detalle del periodo</t>
  </si>
  <si>
    <t>¿Cuál es el valor mensual?</t>
  </si>
  <si>
    <t>TOTAL GASTOS OBLIGATORIOS</t>
  </si>
  <si>
    <t>TOTAL GASTOS NECESARIOS</t>
  </si>
  <si>
    <t>TOTAL GASTOS PRESCINDIBLES</t>
  </si>
  <si>
    <t>¿Cuál es el valor?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</si>
  <si>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</si>
  <si>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</si>
  <si>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</si>
  <si>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</si>
  <si>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</si>
  <si>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</si>
  <si>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</si>
  <si>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</si>
  <si>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</si>
  <si>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</si>
  <si>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</si>
  <si>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</si>
  <si>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Selección de meses</t>
  </si>
  <si>
    <t>Conceptos mensuales</t>
  </si>
  <si>
    <t>TOTAL INGRESO MENSUAL</t>
  </si>
  <si>
    <t>TOTAL OTROS INGRESO</t>
  </si>
  <si>
    <t>TOTAL AHORRO MENSUAL</t>
  </si>
  <si>
    <t>TOTAL OTROS AHORRO</t>
  </si>
  <si>
    <t>TOTAL OTROS GASTOS OBLIGATORIOS</t>
  </si>
  <si>
    <t>TOTAL OTROS GASTOS NECESARIOS</t>
  </si>
  <si>
    <t>TOTAL OTROS GASTOS PRESCINDIBLES</t>
  </si>
  <si>
    <t>¿CUÁLES SON TUS GASTOS PRESCINDIBLES?</t>
  </si>
  <si>
    <t>¿CUÁLES SON TUS METAS DE AHORRO?</t>
  </si>
  <si>
    <t>¿CUÁNTO DEBES?</t>
  </si>
  <si>
    <t>¿CUÁLES SON TUS GASTOS OBLIGATORIOS?</t>
  </si>
  <si>
    <t>¿CUÁLES SON TUS GASTOS NECESARIOS?</t>
  </si>
  <si>
    <t>¿QUÉ IMPUESTOS TE CORRESPONDE PAGAR?</t>
  </si>
  <si>
    <t>¿CUÁLES SON TUS FUENTES DE INGRESO?</t>
  </si>
  <si>
    <t>TOTAL SALIDAS (AHORRO + GASTOS)</t>
  </si>
  <si>
    <t xml:space="preserve">     SALDO FINAL / FLUJO DE CAJA</t>
  </si>
  <si>
    <t>%</t>
  </si>
  <si>
    <r>
      <t xml:space="preserve">Registra cada día todos los movimientos que realices, indicando la categoría y una pequeña descripción que te permita recordar a que corresponde. </t>
    </r>
    <r>
      <rPr>
        <b/>
        <u/>
        <sz val="12"/>
        <color rgb="FF005859"/>
        <rFont val="Calibri"/>
        <family val="2"/>
        <scheme val="minor"/>
      </rPr>
      <t>Ver ejemplo.</t>
    </r>
  </si>
  <si>
    <t>El resumen totaliza los valores registrados en cada una de las categorías. Teniendo en cuenta que se registran entradas y salidas de dinero, este resumen no se debe sumar.</t>
  </si>
  <si>
    <t>Trimestre I</t>
  </si>
  <si>
    <t>Trimestre II</t>
  </si>
  <si>
    <t>Trimestre III</t>
  </si>
  <si>
    <t>Trimestre IV</t>
  </si>
  <si>
    <t>Trimestre I Real</t>
  </si>
  <si>
    <t>Trimestre II Real</t>
  </si>
  <si>
    <t>Trimestre III Real</t>
  </si>
  <si>
    <t>Trimestre IV Real</t>
  </si>
  <si>
    <t>Semestre I</t>
  </si>
  <si>
    <t>Semestre II</t>
  </si>
  <si>
    <t>Año</t>
  </si>
  <si>
    <t>INGRESO</t>
  </si>
  <si>
    <t>AHORRO</t>
  </si>
  <si>
    <t>OBLIGACIONES FINANCIERAS</t>
  </si>
  <si>
    <t>IMPUESTOS Y CONTRIBUCIONES</t>
  </si>
  <si>
    <t>% Ejecución</t>
  </si>
  <si>
    <t>Mantenimiento (pintura, lavada de alfombras/muebles, fumigación)</t>
  </si>
  <si>
    <t>Mercado (alimentos, aseo hogar)</t>
  </si>
  <si>
    <t>Servicios públicos (energía, acueducto, gas, otros servicios)</t>
  </si>
  <si>
    <t>Servicios hogar (telefonía, internet, televisión)</t>
  </si>
  <si>
    <t>Administración (cuota ordinaria y extra)</t>
  </si>
  <si>
    <t>Empleada doméstica (incluyendo prestaciones sociales)</t>
  </si>
  <si>
    <t>Transporte oficina (bus,taxi,bici y patineta)</t>
  </si>
  <si>
    <t>Alquiler parqueadero (casa y/o oficina)</t>
  </si>
  <si>
    <t>Diversión mascota (paseador o juguetes)</t>
  </si>
  <si>
    <t>Deporte (suscripción gimnasio, entrenador, partidos de fúbol)</t>
  </si>
  <si>
    <t>Regalos (navidad, cumpleaños, aniversiario, matrimonios o showeres)</t>
  </si>
  <si>
    <t>Vestuario (ropa, zapatos, accesorios)</t>
  </si>
  <si>
    <t>Tratamientos de belleza (depilación láser, keratina o Botox)</t>
  </si>
  <si>
    <t xml:space="preserve">Cuidado personal (tratamientos capilares, bloqueador solar) </t>
  </si>
  <si>
    <t>Apuestas (lotería/chance/Baloto)</t>
  </si>
  <si>
    <t>Medicamentos (vitaminas, proteínas, planificación)</t>
  </si>
  <si>
    <t>Lentes de contacto/gafas</t>
  </si>
  <si>
    <t>Peluquería/barbería (uñas, corte, cepillado, tintura o depilación)</t>
  </si>
  <si>
    <t>Cursos/postgrados</t>
  </si>
  <si>
    <t>Arriendo /crédito hipotecario</t>
  </si>
  <si>
    <t>Hobbies (materiales para manualidades, libros, abono fútbol)</t>
  </si>
  <si>
    <t>Aportes a pensión 4%</t>
  </si>
  <si>
    <t xml:space="preserve">Aportes de salud 4% </t>
  </si>
  <si>
    <t>Suscripciones (revistas, Spotify /Netflix/Amazon Prime)</t>
  </si>
  <si>
    <t xml:space="preserve">       Conceptos otras periodicidades</t>
  </si>
  <si>
    <r>
      <t xml:space="preserve">Revisa las categorías incluidas en el listado, agrega o modifícalas (máximo 25 conceptos). </t>
    </r>
    <r>
      <rPr>
        <b/>
        <u/>
        <sz val="12"/>
        <color rgb="FF005859"/>
        <rFont val="Calibri"/>
        <family val="2"/>
        <scheme val="minor"/>
      </rPr>
      <t>Personaliza las categorías.</t>
    </r>
  </si>
  <si>
    <t>Snacks</t>
  </si>
  <si>
    <r>
      <t xml:space="preserve">Ahora que ya tienes claro como usarlo. Comienza con el registro de tus moviemientos diarios  </t>
    </r>
    <r>
      <rPr>
        <b/>
        <sz val="12"/>
        <color rgb="FFFFBF44"/>
        <rFont val="Calibri"/>
        <family val="2"/>
        <scheme val="minor"/>
      </rPr>
      <t>AQUÍ</t>
    </r>
  </si>
  <si>
    <t>% del ingreso</t>
  </si>
  <si>
    <r>
      <t xml:space="preserve">Año </t>
    </r>
    <r>
      <rPr>
        <b/>
        <sz val="8"/>
        <color rgb="FF005859"/>
        <rFont val="Calibri"/>
        <family val="2"/>
        <scheme val="minor"/>
      </rPr>
      <t>Real</t>
    </r>
  </si>
  <si>
    <r>
      <t xml:space="preserve">Diferencia </t>
    </r>
    <r>
      <rPr>
        <b/>
        <sz val="8"/>
        <color rgb="FF005859"/>
        <rFont val="Calibri"/>
        <family val="2"/>
        <scheme val="minor"/>
      </rPr>
      <t>Año</t>
    </r>
  </si>
  <si>
    <t>% del Ingreso Ejecución Real</t>
  </si>
  <si>
    <r>
      <t xml:space="preserve">Semestre I 
</t>
    </r>
    <r>
      <rPr>
        <b/>
        <sz val="8"/>
        <color rgb="FF005859"/>
        <rFont val="Calibri"/>
        <family val="2"/>
        <scheme val="minor"/>
      </rPr>
      <t>Real</t>
    </r>
  </si>
  <si>
    <r>
      <t xml:space="preserve">Diferencia
</t>
    </r>
    <r>
      <rPr>
        <b/>
        <sz val="8"/>
        <color rgb="FF005859"/>
        <rFont val="Calibri"/>
        <family val="2"/>
        <scheme val="minor"/>
      </rPr>
      <t>Semestre I</t>
    </r>
  </si>
  <si>
    <r>
      <t xml:space="preserve">Semestre II 
</t>
    </r>
    <r>
      <rPr>
        <b/>
        <sz val="8"/>
        <color rgb="FF005859"/>
        <rFont val="Calibri"/>
        <family val="2"/>
        <scheme val="minor"/>
      </rPr>
      <t>Real</t>
    </r>
  </si>
  <si>
    <r>
      <t xml:space="preserve">Diferencia
</t>
    </r>
    <r>
      <rPr>
        <b/>
        <sz val="8"/>
        <color rgb="FF005859"/>
        <rFont val="Calibri"/>
        <family val="2"/>
        <scheme val="minor"/>
      </rPr>
      <t>Semestre II</t>
    </r>
  </si>
  <si>
    <r>
      <t xml:space="preserve">Trimestre I 
</t>
    </r>
    <r>
      <rPr>
        <b/>
        <sz val="8"/>
        <color rgb="FF005859"/>
        <rFont val="Calibri"/>
        <family val="2"/>
        <scheme val="minor"/>
      </rPr>
      <t>Real</t>
    </r>
  </si>
  <si>
    <r>
      <t xml:space="preserve">Diferencia 
</t>
    </r>
    <r>
      <rPr>
        <b/>
        <sz val="8"/>
        <color rgb="FF005859"/>
        <rFont val="Calibri"/>
        <family val="2"/>
        <scheme val="minor"/>
      </rPr>
      <t>Trimestre I</t>
    </r>
  </si>
  <si>
    <r>
      <t xml:space="preserve">Trimestre II 
</t>
    </r>
    <r>
      <rPr>
        <b/>
        <sz val="8"/>
        <color rgb="FF005859"/>
        <rFont val="Calibri"/>
        <family val="2"/>
        <scheme val="minor"/>
      </rPr>
      <t>Real</t>
    </r>
  </si>
  <si>
    <r>
      <t xml:space="preserve">Diferencia 
</t>
    </r>
    <r>
      <rPr>
        <b/>
        <sz val="8"/>
        <color rgb="FF005859"/>
        <rFont val="Calibri"/>
        <family val="2"/>
        <scheme val="minor"/>
      </rPr>
      <t>Trimestre II</t>
    </r>
  </si>
  <si>
    <r>
      <t xml:space="preserve">Trimestre III 
</t>
    </r>
    <r>
      <rPr>
        <b/>
        <sz val="8"/>
        <color rgb="FF005859"/>
        <rFont val="Calibri"/>
        <family val="2"/>
        <scheme val="minor"/>
      </rPr>
      <t>Real</t>
    </r>
  </si>
  <si>
    <r>
      <t xml:space="preserve">Diferencia 
</t>
    </r>
    <r>
      <rPr>
        <b/>
        <sz val="8"/>
        <color rgb="FF005859"/>
        <rFont val="Calibri"/>
        <family val="2"/>
        <scheme val="minor"/>
      </rPr>
      <t>Trimestre III</t>
    </r>
  </si>
  <si>
    <r>
      <t xml:space="preserve">Trimestre IV 
</t>
    </r>
    <r>
      <rPr>
        <b/>
        <sz val="8"/>
        <color rgb="FF005859"/>
        <rFont val="Calibri"/>
        <family val="2"/>
        <scheme val="minor"/>
      </rPr>
      <t>Real</t>
    </r>
  </si>
  <si>
    <r>
      <t xml:space="preserve">Diferencia 
</t>
    </r>
    <r>
      <rPr>
        <b/>
        <sz val="8"/>
        <color rgb="FF005859"/>
        <rFont val="Calibri"/>
        <family val="2"/>
        <scheme val="minor"/>
      </rPr>
      <t>Trimestre IV</t>
    </r>
  </si>
  <si>
    <r>
      <t xml:space="preserve">Enero 
</t>
    </r>
    <r>
      <rPr>
        <b/>
        <sz val="8"/>
        <color theme="0"/>
        <rFont val="Calibri"/>
        <family val="2"/>
        <scheme val="minor"/>
      </rPr>
      <t xml:space="preserve"> Presupuesto</t>
    </r>
  </si>
  <si>
    <r>
      <t xml:space="preserve">Enero
 </t>
    </r>
    <r>
      <rPr>
        <b/>
        <sz val="8"/>
        <color rgb="FF005859"/>
        <rFont val="Calibri"/>
        <family val="2"/>
        <scheme val="minor"/>
      </rPr>
      <t>Real</t>
    </r>
  </si>
  <si>
    <r>
      <t xml:space="preserve">Diferencia
</t>
    </r>
    <r>
      <rPr>
        <b/>
        <sz val="8"/>
        <color rgb="FF005859"/>
        <rFont val="Calibri"/>
        <family val="2"/>
        <scheme val="minor"/>
      </rPr>
      <t>Enero</t>
    </r>
  </si>
  <si>
    <r>
      <t xml:space="preserve">Año </t>
    </r>
    <r>
      <rPr>
        <b/>
        <sz val="8"/>
        <color theme="0"/>
        <rFont val="Calibri"/>
        <family val="2"/>
        <scheme val="minor"/>
      </rPr>
      <t>Presupuesto</t>
    </r>
  </si>
  <si>
    <r>
      <t xml:space="preserve">Semestre I  </t>
    </r>
    <r>
      <rPr>
        <b/>
        <sz val="8"/>
        <color theme="0"/>
        <rFont val="Calibri"/>
        <family val="2"/>
        <scheme val="minor"/>
      </rPr>
      <t>Presupuesto</t>
    </r>
  </si>
  <si>
    <r>
      <t xml:space="preserve">Semestre II  </t>
    </r>
    <r>
      <rPr>
        <b/>
        <sz val="8"/>
        <color theme="0"/>
        <rFont val="Calibri"/>
        <family val="2"/>
        <scheme val="minor"/>
      </rPr>
      <t>Presupuesto</t>
    </r>
  </si>
  <si>
    <r>
      <t xml:space="preserve">Trimestre I </t>
    </r>
    <r>
      <rPr>
        <b/>
        <sz val="8"/>
        <color theme="0"/>
        <rFont val="Calibri"/>
        <family val="2"/>
        <scheme val="minor"/>
      </rPr>
      <t>Presupuesto</t>
    </r>
  </si>
  <si>
    <r>
      <t xml:space="preserve">Trimestre II </t>
    </r>
    <r>
      <rPr>
        <b/>
        <sz val="8"/>
        <color theme="0"/>
        <rFont val="Calibri"/>
        <family val="2"/>
        <scheme val="minor"/>
      </rPr>
      <t>Presupuesto</t>
    </r>
  </si>
  <si>
    <r>
      <t xml:space="preserve">Trimestre III </t>
    </r>
    <r>
      <rPr>
        <b/>
        <sz val="8"/>
        <color theme="0"/>
        <rFont val="Calibri"/>
        <family val="2"/>
        <scheme val="minor"/>
      </rPr>
      <t>Presupuesto</t>
    </r>
  </si>
  <si>
    <r>
      <t xml:space="preserve">Trimestre IV </t>
    </r>
    <r>
      <rPr>
        <b/>
        <sz val="8"/>
        <color theme="0"/>
        <rFont val="Calibri"/>
        <family val="2"/>
        <scheme val="minor"/>
      </rPr>
      <t>Presupuesto</t>
    </r>
  </si>
  <si>
    <r>
      <t xml:space="preserve">Febrero 
</t>
    </r>
    <r>
      <rPr>
        <b/>
        <sz val="8"/>
        <color theme="0"/>
        <rFont val="Calibri"/>
        <family val="2"/>
        <scheme val="minor"/>
      </rPr>
      <t xml:space="preserve"> Presupuesto</t>
    </r>
  </si>
  <si>
    <r>
      <t xml:space="preserve">Febrero 
 </t>
    </r>
    <r>
      <rPr>
        <b/>
        <sz val="8"/>
        <color rgb="FF005859"/>
        <rFont val="Calibri"/>
        <family val="2"/>
        <scheme val="minor"/>
      </rPr>
      <t>Real</t>
    </r>
  </si>
  <si>
    <r>
      <t xml:space="preserve">Diferencia
</t>
    </r>
    <r>
      <rPr>
        <b/>
        <sz val="8"/>
        <color rgb="FF005859"/>
        <rFont val="Calibri"/>
        <family val="2"/>
        <scheme val="minor"/>
      </rPr>
      <t>Febrero</t>
    </r>
  </si>
  <si>
    <r>
      <t xml:space="preserve">Marzo
</t>
    </r>
    <r>
      <rPr>
        <b/>
        <sz val="8"/>
        <color theme="0"/>
        <rFont val="Calibri"/>
        <family val="2"/>
        <scheme val="minor"/>
      </rPr>
      <t xml:space="preserve"> Presupuesto</t>
    </r>
  </si>
  <si>
    <r>
      <t xml:space="preserve">Marzo
 </t>
    </r>
    <r>
      <rPr>
        <b/>
        <sz val="8"/>
        <color rgb="FF005859"/>
        <rFont val="Calibri"/>
        <family val="2"/>
        <scheme val="minor"/>
      </rPr>
      <t>Real</t>
    </r>
  </si>
  <si>
    <r>
      <t xml:space="preserve">Diferencia
</t>
    </r>
    <r>
      <rPr>
        <b/>
        <sz val="8"/>
        <color rgb="FF005859"/>
        <rFont val="Calibri"/>
        <family val="2"/>
        <scheme val="minor"/>
      </rPr>
      <t>Marzo</t>
    </r>
  </si>
  <si>
    <r>
      <t xml:space="preserve">Abril
</t>
    </r>
    <r>
      <rPr>
        <b/>
        <sz val="8"/>
        <color theme="0"/>
        <rFont val="Calibri"/>
        <family val="2"/>
        <scheme val="minor"/>
      </rPr>
      <t xml:space="preserve"> Presupuesto</t>
    </r>
  </si>
  <si>
    <r>
      <t xml:space="preserve">Abril
 </t>
    </r>
    <r>
      <rPr>
        <b/>
        <sz val="8"/>
        <color rgb="FF005859"/>
        <rFont val="Calibri"/>
        <family val="2"/>
        <scheme val="minor"/>
      </rPr>
      <t>Real</t>
    </r>
  </si>
  <si>
    <r>
      <t xml:space="preserve">Diferencia
</t>
    </r>
    <r>
      <rPr>
        <b/>
        <sz val="8"/>
        <color rgb="FF005859"/>
        <rFont val="Calibri"/>
        <family val="2"/>
        <scheme val="minor"/>
      </rPr>
      <t>Abril</t>
    </r>
  </si>
  <si>
    <r>
      <t xml:space="preserve">Mayo
</t>
    </r>
    <r>
      <rPr>
        <b/>
        <sz val="8"/>
        <color theme="0"/>
        <rFont val="Calibri"/>
        <family val="2"/>
        <scheme val="minor"/>
      </rPr>
      <t xml:space="preserve"> Presupuesto</t>
    </r>
  </si>
  <si>
    <r>
      <t xml:space="preserve">Mayo
 </t>
    </r>
    <r>
      <rPr>
        <b/>
        <sz val="8"/>
        <color rgb="FF005859"/>
        <rFont val="Calibri"/>
        <family val="2"/>
        <scheme val="minor"/>
      </rPr>
      <t>Real</t>
    </r>
  </si>
  <si>
    <r>
      <t xml:space="preserve">Diferencia
</t>
    </r>
    <r>
      <rPr>
        <b/>
        <sz val="8"/>
        <color rgb="FF005859"/>
        <rFont val="Calibri"/>
        <family val="2"/>
        <scheme val="minor"/>
      </rPr>
      <t>Mayo</t>
    </r>
  </si>
  <si>
    <r>
      <t xml:space="preserve">Junio
</t>
    </r>
    <r>
      <rPr>
        <b/>
        <sz val="8"/>
        <color theme="0"/>
        <rFont val="Calibri"/>
        <family val="2"/>
        <scheme val="minor"/>
      </rPr>
      <t xml:space="preserve"> Presupuesto</t>
    </r>
  </si>
  <si>
    <r>
      <t xml:space="preserve">Junio
 </t>
    </r>
    <r>
      <rPr>
        <b/>
        <sz val="8"/>
        <color rgb="FF005859"/>
        <rFont val="Calibri"/>
        <family val="2"/>
        <scheme val="minor"/>
      </rPr>
      <t>Real</t>
    </r>
  </si>
  <si>
    <r>
      <t xml:space="preserve">Diferencia
</t>
    </r>
    <r>
      <rPr>
        <b/>
        <sz val="8"/>
        <color rgb="FF005859"/>
        <rFont val="Calibri"/>
        <family val="2"/>
        <scheme val="minor"/>
      </rPr>
      <t>Junio</t>
    </r>
  </si>
  <si>
    <r>
      <t xml:space="preserve">Julio
</t>
    </r>
    <r>
      <rPr>
        <b/>
        <sz val="8"/>
        <color theme="0"/>
        <rFont val="Calibri"/>
        <family val="2"/>
        <scheme val="minor"/>
      </rPr>
      <t xml:space="preserve"> Presupuesto</t>
    </r>
  </si>
  <si>
    <r>
      <t xml:space="preserve">Julio
 </t>
    </r>
    <r>
      <rPr>
        <b/>
        <sz val="8"/>
        <color rgb="FF005859"/>
        <rFont val="Calibri"/>
        <family val="2"/>
        <scheme val="minor"/>
      </rPr>
      <t>Real</t>
    </r>
  </si>
  <si>
    <r>
      <t xml:space="preserve">Diferencia
</t>
    </r>
    <r>
      <rPr>
        <b/>
        <sz val="8"/>
        <color rgb="FF005859"/>
        <rFont val="Calibri"/>
        <family val="2"/>
        <scheme val="minor"/>
      </rPr>
      <t>Julio</t>
    </r>
  </si>
  <si>
    <r>
      <t xml:space="preserve">Agosto
</t>
    </r>
    <r>
      <rPr>
        <b/>
        <sz val="8"/>
        <color theme="0"/>
        <rFont val="Calibri"/>
        <family val="2"/>
        <scheme val="minor"/>
      </rPr>
      <t xml:space="preserve"> Presupuesto</t>
    </r>
  </si>
  <si>
    <r>
      <t xml:space="preserve">Agosto
 </t>
    </r>
    <r>
      <rPr>
        <b/>
        <sz val="8"/>
        <color rgb="FF005859"/>
        <rFont val="Calibri"/>
        <family val="2"/>
        <scheme val="minor"/>
      </rPr>
      <t>Real</t>
    </r>
  </si>
  <si>
    <r>
      <t xml:space="preserve">Diferencia
</t>
    </r>
    <r>
      <rPr>
        <b/>
        <sz val="8"/>
        <color rgb="FF005859"/>
        <rFont val="Calibri"/>
        <family val="2"/>
        <scheme val="minor"/>
      </rPr>
      <t>Agosto</t>
    </r>
  </si>
  <si>
    <r>
      <t xml:space="preserve">Septiembre
</t>
    </r>
    <r>
      <rPr>
        <b/>
        <sz val="8"/>
        <color theme="0"/>
        <rFont val="Calibri"/>
        <family val="2"/>
        <scheme val="minor"/>
      </rPr>
      <t xml:space="preserve"> Presupuesto</t>
    </r>
  </si>
  <si>
    <r>
      <t xml:space="preserve">Septiembre
 </t>
    </r>
    <r>
      <rPr>
        <b/>
        <sz val="8"/>
        <color rgb="FF005859"/>
        <rFont val="Calibri"/>
        <family val="2"/>
        <scheme val="minor"/>
      </rPr>
      <t>Real</t>
    </r>
  </si>
  <si>
    <r>
      <t xml:space="preserve">Diferencia
</t>
    </r>
    <r>
      <rPr>
        <b/>
        <sz val="8"/>
        <color rgb="FF005859"/>
        <rFont val="Calibri"/>
        <family val="2"/>
        <scheme val="minor"/>
      </rPr>
      <t>Septiembre</t>
    </r>
  </si>
  <si>
    <r>
      <t xml:space="preserve">Octubre
</t>
    </r>
    <r>
      <rPr>
        <b/>
        <sz val="8"/>
        <color theme="0"/>
        <rFont val="Calibri"/>
        <family val="2"/>
        <scheme val="minor"/>
      </rPr>
      <t xml:space="preserve"> Presupuesto</t>
    </r>
  </si>
  <si>
    <r>
      <t xml:space="preserve">Octubre
 </t>
    </r>
    <r>
      <rPr>
        <b/>
        <sz val="8"/>
        <color rgb="FF005859"/>
        <rFont val="Calibri"/>
        <family val="2"/>
        <scheme val="minor"/>
      </rPr>
      <t>Real</t>
    </r>
  </si>
  <si>
    <r>
      <t xml:space="preserve">Diferencia
</t>
    </r>
    <r>
      <rPr>
        <b/>
        <sz val="8"/>
        <color rgb="FF005859"/>
        <rFont val="Calibri"/>
        <family val="2"/>
        <scheme val="minor"/>
      </rPr>
      <t>Octubre</t>
    </r>
  </si>
  <si>
    <r>
      <t xml:space="preserve">Noviembre
</t>
    </r>
    <r>
      <rPr>
        <b/>
        <sz val="8"/>
        <color theme="0"/>
        <rFont val="Calibri"/>
        <family val="2"/>
        <scheme val="minor"/>
      </rPr>
      <t xml:space="preserve"> Presupuesto</t>
    </r>
  </si>
  <si>
    <r>
      <t xml:space="preserve">Noviembre
 </t>
    </r>
    <r>
      <rPr>
        <b/>
        <sz val="8"/>
        <color rgb="FF005859"/>
        <rFont val="Calibri"/>
        <family val="2"/>
        <scheme val="minor"/>
      </rPr>
      <t>Real</t>
    </r>
  </si>
  <si>
    <r>
      <t xml:space="preserve">Diferencia
</t>
    </r>
    <r>
      <rPr>
        <b/>
        <sz val="8"/>
        <color rgb="FF005859"/>
        <rFont val="Calibri"/>
        <family val="2"/>
        <scheme val="minor"/>
      </rPr>
      <t>Noviembre</t>
    </r>
  </si>
  <si>
    <r>
      <t xml:space="preserve">Diciembre
</t>
    </r>
    <r>
      <rPr>
        <b/>
        <sz val="8"/>
        <color theme="0"/>
        <rFont val="Calibri"/>
        <family val="2"/>
        <scheme val="minor"/>
      </rPr>
      <t xml:space="preserve"> Presupuesto</t>
    </r>
  </si>
  <si>
    <r>
      <t xml:space="preserve">Diciembre
 </t>
    </r>
    <r>
      <rPr>
        <b/>
        <sz val="8"/>
        <color rgb="FF005859"/>
        <rFont val="Calibri"/>
        <family val="2"/>
        <scheme val="minor"/>
      </rPr>
      <t>Real</t>
    </r>
  </si>
  <si>
    <r>
      <t xml:space="preserve">Diferencia
</t>
    </r>
    <r>
      <rPr>
        <b/>
        <sz val="8"/>
        <color rgb="FF005859"/>
        <rFont val="Calibri"/>
        <family val="2"/>
        <scheme val="minor"/>
      </rPr>
      <t>Diciembre</t>
    </r>
  </si>
  <si>
    <r>
      <t xml:space="preserve">Enero 
</t>
    </r>
    <r>
      <rPr>
        <b/>
        <sz val="8"/>
        <color rgb="FF005859"/>
        <rFont val="Calibri"/>
        <family val="2"/>
        <scheme val="minor"/>
      </rPr>
      <t>Real</t>
    </r>
  </si>
  <si>
    <r>
      <t xml:space="preserve">Enero
</t>
    </r>
    <r>
      <rPr>
        <b/>
        <sz val="8"/>
        <color theme="0"/>
        <rFont val="Calibri"/>
        <family val="2"/>
        <scheme val="minor"/>
      </rPr>
      <t>Presupuesto</t>
    </r>
  </si>
  <si>
    <r>
      <t xml:space="preserve">- Modifica las categorías del siguiente </t>
    </r>
    <r>
      <rPr>
        <sz val="11"/>
        <color rgb="FF000000"/>
        <rFont val="Calibri"/>
        <family val="2"/>
        <scheme val="minor"/>
      </rPr>
      <t>listado</t>
    </r>
    <r>
      <rPr>
        <sz val="10.5"/>
        <color rgb="FF000000"/>
        <rFont val="Calibri"/>
        <family val="2"/>
        <scheme val="minor"/>
      </rPr>
      <t xml:space="preserve"> para que se ajusten a tu cotidianidad. Recuerda que puedes incluir máximo 25. (No existe un mínimo de categorías).
- Es ideal que organices las categorías en orden alfabético.</t>
    </r>
  </si>
  <si>
    <t>- Recuerda registrar todos tus movimientos, incluso aquellos de montos muy bajos.
- Tú decides que categoría asignar a cada registro, guíate por el concepto bajo el cual presupuestaste este tipo de ingreso/gasto; por ejemplo, en este caso categorizamos las salidas a comer en restaurantes, domicilios o snacks; como "Diversión", pues estos gastos corresponden a deseos, más que a una necesidad de alimentarnos (podriamos cocinar en nuestra casa o comer scnacks que tengamos en casa). De esta forma la categoría "Alimentación" únicamente la usamos para el mercado o la compra de almuerzo en la oficina.</t>
  </si>
  <si>
    <r>
      <t xml:space="preserve">Para diligenciar la pestaña de </t>
    </r>
    <r>
      <rPr>
        <b/>
        <sz val="11"/>
        <color theme="1"/>
        <rFont val="Calibri"/>
        <family val="2"/>
        <scheme val="minor"/>
      </rPr>
      <t>"</t>
    </r>
    <r>
      <rPr>
        <b/>
        <sz val="11"/>
        <color rgb="FF005859"/>
        <rFont val="Calibri"/>
        <family val="2"/>
        <scheme val="minor"/>
      </rPr>
      <t>Ejecución</t>
    </r>
    <r>
      <rPr>
        <b/>
        <sz val="11"/>
        <color theme="1"/>
        <rFont val="Calibri"/>
        <family val="2"/>
        <scheme val="minor"/>
      </rPr>
      <t>"</t>
    </r>
    <r>
      <rPr>
        <sz val="11"/>
        <color theme="1"/>
        <rFont val="Calibri"/>
        <family val="2"/>
        <scheme val="minor"/>
      </rPr>
      <t xml:space="preserve">, apóyate en el resumen que agrupa los valores por categoría. </t>
    </r>
    <r>
      <rPr>
        <b/>
        <u/>
        <sz val="12"/>
        <color rgb="FF005859"/>
        <rFont val="Calibri"/>
        <family val="2"/>
        <scheme val="minor"/>
      </rPr>
      <t>Ver ejemplo del resumen.</t>
    </r>
  </si>
  <si>
    <r>
      <t>Salario Luisa</t>
    </r>
    <r>
      <rPr>
        <b/>
        <sz val="10"/>
        <color theme="1"/>
        <rFont val="Calibri"/>
        <family val="2"/>
        <scheme val="minor"/>
      </rPr>
      <t xml:space="preserve"> (ejemplo)</t>
    </r>
  </si>
  <si>
    <r>
      <t xml:space="preserve">Salario Tomás  </t>
    </r>
    <r>
      <rPr>
        <b/>
        <sz val="10"/>
        <color theme="1"/>
        <rFont val="Calibri"/>
        <family val="2"/>
        <scheme val="minor"/>
      </rPr>
      <t>(ejemplo)</t>
    </r>
  </si>
  <si>
    <r>
      <t xml:space="preserve">Prima Luisa </t>
    </r>
    <r>
      <rPr>
        <b/>
        <sz val="10"/>
        <color theme="1"/>
        <rFont val="Calibri"/>
        <family val="2"/>
        <scheme val="minor"/>
      </rPr>
      <t xml:space="preserve"> (ejemplo)</t>
    </r>
  </si>
  <si>
    <r>
      <t xml:space="preserve">Prima Tomás </t>
    </r>
    <r>
      <rPr>
        <b/>
        <sz val="10"/>
        <color theme="1"/>
        <rFont val="Calibri"/>
        <family val="2"/>
        <scheme val="minor"/>
      </rPr>
      <t xml:space="preserve"> (ejemplo)</t>
    </r>
  </si>
  <si>
    <r>
      <t xml:space="preserve">Intereses cesantías </t>
    </r>
    <r>
      <rPr>
        <b/>
        <sz val="10"/>
        <color theme="1"/>
        <rFont val="Calibri"/>
        <family val="2"/>
        <scheme val="minor"/>
      </rPr>
      <t>(ejemplo)</t>
    </r>
  </si>
  <si>
    <r>
      <t xml:space="preserve">Para comprar casa propia  </t>
    </r>
    <r>
      <rPr>
        <b/>
        <sz val="10"/>
        <color theme="1"/>
        <rFont val="Calibri"/>
        <family val="2"/>
        <scheme val="minor"/>
      </rPr>
      <t>(ejemplo)</t>
    </r>
  </si>
  <si>
    <r>
      <t xml:space="preserve">Abono extra a casa propia </t>
    </r>
    <r>
      <rPr>
        <b/>
        <sz val="10"/>
        <color theme="1"/>
        <rFont val="Calibri"/>
        <family val="2"/>
        <scheme val="minor"/>
      </rPr>
      <t>(ejemplo)</t>
    </r>
  </si>
  <si>
    <r>
      <t xml:space="preserve">Postgrado Luisa </t>
    </r>
    <r>
      <rPr>
        <b/>
        <sz val="10"/>
        <color theme="1"/>
        <rFont val="Calibri"/>
        <family val="2"/>
        <scheme val="minor"/>
      </rPr>
      <t xml:space="preserve"> (ejemplo)</t>
    </r>
  </si>
  <si>
    <r>
      <t>Jubilación</t>
    </r>
    <r>
      <rPr>
        <b/>
        <sz val="10"/>
        <color theme="1"/>
        <rFont val="Calibri"/>
        <family val="2"/>
        <scheme val="minor"/>
      </rPr>
      <t xml:space="preserve">  (ejemplo)</t>
    </r>
  </si>
  <si>
    <r>
      <t xml:space="preserve">Crédito de vehículo </t>
    </r>
    <r>
      <rPr>
        <b/>
        <sz val="10"/>
        <color theme="1"/>
        <rFont val="Calibri"/>
        <family val="2"/>
        <scheme val="minor"/>
      </rPr>
      <t>(ejemplo)</t>
    </r>
  </si>
  <si>
    <r>
      <t>Abono trimestral préstamo</t>
    </r>
    <r>
      <rPr>
        <b/>
        <sz val="10"/>
        <color theme="1"/>
        <rFont val="Calibri"/>
        <family val="2"/>
        <scheme val="minor"/>
      </rPr>
      <t xml:space="preserve"> (ejemplo)</t>
    </r>
  </si>
  <si>
    <r>
      <t xml:space="preserve">Tarjeta de crédito 1 </t>
    </r>
    <r>
      <rPr>
        <b/>
        <sz val="10"/>
        <color theme="1"/>
        <rFont val="Calibri"/>
        <family val="2"/>
        <scheme val="minor"/>
      </rPr>
      <t>(ejemplo)</t>
    </r>
  </si>
  <si>
    <r>
      <t>Impuesto de renta</t>
    </r>
    <r>
      <rPr>
        <b/>
        <sz val="10"/>
        <color theme="1"/>
        <rFont val="Calibri"/>
        <family val="2"/>
        <scheme val="minor"/>
      </rPr>
      <t xml:space="preserve"> (ejemplo)</t>
    </r>
  </si>
  <si>
    <r>
      <t>Impuesto vehicular</t>
    </r>
    <r>
      <rPr>
        <b/>
        <sz val="10"/>
        <color theme="1"/>
        <rFont val="Calibri"/>
        <family val="2"/>
        <scheme val="minor"/>
      </rPr>
      <t xml:space="preserve"> (ejemplo)</t>
    </r>
  </si>
  <si>
    <r>
      <t xml:space="preserve">Impuesto predial </t>
    </r>
    <r>
      <rPr>
        <b/>
        <sz val="10"/>
        <color theme="1"/>
        <rFont val="Calibri"/>
        <family val="2"/>
        <scheme val="minor"/>
      </rPr>
      <t>(ejemplo)</t>
    </r>
  </si>
  <si>
    <r>
      <t xml:space="preserve">Arriendo </t>
    </r>
    <r>
      <rPr>
        <b/>
        <sz val="10"/>
        <color theme="1"/>
        <rFont val="Calibri"/>
        <family val="2"/>
        <scheme val="minor"/>
      </rPr>
      <t>(ejemplo)</t>
    </r>
  </si>
  <si>
    <r>
      <t xml:space="preserve">Matrícula universidad </t>
    </r>
    <r>
      <rPr>
        <b/>
        <sz val="10"/>
        <color theme="1"/>
        <rFont val="Calibri"/>
        <family val="2"/>
        <scheme val="minor"/>
      </rPr>
      <t>(ejemplo)</t>
    </r>
  </si>
  <si>
    <r>
      <t>Administración</t>
    </r>
    <r>
      <rPr>
        <b/>
        <sz val="10"/>
        <color theme="1"/>
        <rFont val="Calibri"/>
        <family val="2"/>
        <scheme val="minor"/>
      </rPr>
      <t xml:space="preserve"> (ejemplo)</t>
    </r>
  </si>
  <si>
    <r>
      <t xml:space="preserve">Fondo de Emergencia </t>
    </r>
    <r>
      <rPr>
        <b/>
        <sz val="10"/>
        <color theme="1"/>
        <rFont val="Calibri"/>
        <family val="2"/>
        <scheme val="minor"/>
      </rPr>
      <t>(ejemplo)</t>
    </r>
  </si>
  <si>
    <r>
      <t xml:space="preserve">Abono extra Fondo de Emerg. </t>
    </r>
    <r>
      <rPr>
        <b/>
        <sz val="10"/>
        <color theme="1"/>
        <rFont val="Calibri"/>
        <family val="2"/>
        <scheme val="minor"/>
      </rPr>
      <t>(ejemplo)</t>
    </r>
  </si>
  <si>
    <r>
      <t xml:space="preserve">Alimentación </t>
    </r>
    <r>
      <rPr>
        <b/>
        <sz val="10"/>
        <color theme="1"/>
        <rFont val="Calibri"/>
        <family val="2"/>
        <scheme val="minor"/>
      </rPr>
      <t>(ejemplo)</t>
    </r>
  </si>
  <si>
    <r>
      <t xml:space="preserve">Seguro del vehículo </t>
    </r>
    <r>
      <rPr>
        <b/>
        <sz val="10"/>
        <color theme="1"/>
        <rFont val="Calibri"/>
        <family val="2"/>
        <scheme val="minor"/>
      </rPr>
      <t>(ejemplo)</t>
    </r>
  </si>
  <si>
    <r>
      <t>Servicios públicos</t>
    </r>
    <r>
      <rPr>
        <b/>
        <sz val="10"/>
        <color theme="1"/>
        <rFont val="Calibri"/>
        <family val="2"/>
        <scheme val="minor"/>
      </rPr>
      <t xml:space="preserve"> (ejemplo)</t>
    </r>
  </si>
  <si>
    <r>
      <t xml:space="preserve">Gasolina </t>
    </r>
    <r>
      <rPr>
        <b/>
        <sz val="10"/>
        <color theme="1"/>
        <rFont val="Calibri"/>
        <family val="2"/>
        <scheme val="minor"/>
      </rPr>
      <t>(ejemplo)</t>
    </r>
  </si>
  <si>
    <r>
      <t>Suscripción Netflix</t>
    </r>
    <r>
      <rPr>
        <b/>
        <sz val="10"/>
        <color theme="1"/>
        <rFont val="Calibri"/>
        <family val="2"/>
        <scheme val="minor"/>
      </rPr>
      <t xml:space="preserve"> (ejemplo)</t>
    </r>
  </si>
  <si>
    <r>
      <t xml:space="preserve">Vacaciones  </t>
    </r>
    <r>
      <rPr>
        <b/>
        <sz val="10"/>
        <color theme="1"/>
        <rFont val="Calibri"/>
        <family val="2"/>
        <scheme val="minor"/>
      </rPr>
      <t>(ejemplo)</t>
    </r>
  </si>
  <si>
    <r>
      <t xml:space="preserve">Diversión  </t>
    </r>
    <r>
      <rPr>
        <b/>
        <sz val="10"/>
        <color theme="1"/>
        <rFont val="Calibri"/>
        <family val="2"/>
        <scheme val="minor"/>
      </rPr>
      <t>(ejemplo)</t>
    </r>
  </si>
  <si>
    <r>
      <t xml:space="preserve">Regalos de navidad  </t>
    </r>
    <r>
      <rPr>
        <b/>
        <sz val="10"/>
        <color theme="1"/>
        <rFont val="Calibri"/>
        <family val="2"/>
        <scheme val="minor"/>
      </rPr>
      <t>(ejemplo)</t>
    </r>
  </si>
  <si>
    <r>
      <t xml:space="preserve">Domicilios </t>
    </r>
    <r>
      <rPr>
        <b/>
        <sz val="10"/>
        <color theme="1"/>
        <rFont val="Calibri"/>
        <family val="2"/>
        <scheme val="minor"/>
      </rPr>
      <t xml:space="preserve"> (ejemplo)</t>
    </r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</si>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</sst>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$&quot;\ #,##0;[Red]\-&quot;$&quot;\ #,##0"/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  <numFmt numFmtId="165" formatCode="_-&quot;$&quot;\ * #,##0.0_-;\-&quot;$&quot;\ * #,##0.0_-;_-&quot;$&quot;\ * &quot;-&quot;?_-;_-@_-"/>
    <numFmt numFmtId="166" formatCode="_-&quot;$&quot;\ * #,##0_-;\-&quot;$&quot;\ * #,##0_-;_-&quot;$&quot;\ * &quot;-&quot;?_-;_-@_-"/>
    <numFmt numFmtId="167" formatCode="0.0%"/>
    <numFmt numFmtId="168" formatCode="_(&quot;$&quot;\ * #,##0.00_);_(&quot;$&quot;\ * \(#,##0.00\);_(&quot;$&quot;\ * &quot;-&quot;??_);_(@_)"/>
    <numFmt numFmtId="169" formatCode="_(&quot;$&quot;\ * #,##0_);_(&quot;$&quot;\ * \(#,##0\);_(&quot;$&quot;\ * &quot;-&quot;??_);_(@_)"/>
  </numFmts>
  <fonts count="6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005859"/>
      <name val="Calibri"/>
      <family val="2"/>
      <scheme val="minor"/>
    </font>
    <font>
      <sz val="11"/>
      <color rgb="FF005859"/>
      <name val="Calibri"/>
      <family val="2"/>
      <scheme val="minor"/>
    </font>
    <font>
      <sz val="24"/>
      <color rgb="FF005859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28"/>
      <color rgb="FF005859"/>
      <name val="Calibri"/>
      <family val="2"/>
      <scheme val="minor"/>
    </font>
    <font>
      <sz val="12"/>
      <color rgb="FF95CDB0"/>
      <name val="Wingdings"/>
      <charset val="2"/>
    </font>
    <font>
      <b/>
      <sz val="10"/>
      <color rgb="FF005859"/>
      <name val="Calibri"/>
      <family val="2"/>
      <scheme val="minor"/>
    </font>
    <font>
      <b/>
      <i/>
      <sz val="10"/>
      <color rgb="FF005859"/>
      <name val="Calibri"/>
      <family val="2"/>
      <scheme val="minor"/>
    </font>
    <font>
      <b/>
      <sz val="8"/>
      <color rgb="FF005859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rgb="FF005859"/>
      <name val="Calibri"/>
      <family val="2"/>
      <scheme val="minor"/>
    </font>
    <font>
      <sz val="9"/>
      <color rgb="FF005859"/>
      <name val="Calibri"/>
      <family val="2"/>
      <scheme val="minor"/>
    </font>
    <font>
      <b/>
      <sz val="10"/>
      <color rgb="FFA580F5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rgb="FFA580F5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8889F"/>
      <name val="Calibri"/>
      <family val="2"/>
    </font>
    <font>
      <sz val="14"/>
      <color theme="1"/>
      <name val="Calibri"/>
      <family val="2"/>
      <scheme val="minor"/>
    </font>
    <font>
      <sz val="14"/>
      <color rgb="FFFFBF44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A580F5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rgb="FFFFBF44"/>
      <name val="Calibri"/>
      <family val="2"/>
      <scheme val="minor"/>
    </font>
    <font>
      <sz val="9"/>
      <color rgb="FF95CDB0"/>
      <name val="Calibri"/>
      <family val="2"/>
      <scheme val="minor"/>
    </font>
    <font>
      <b/>
      <sz val="14"/>
      <color rgb="FF005859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24"/>
      <color theme="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rgb="FF005859"/>
      <name val="Calibri"/>
      <family val="2"/>
      <scheme val="minor"/>
    </font>
    <font>
      <b/>
      <i/>
      <sz val="13"/>
      <color theme="1"/>
      <name val="Calibri"/>
      <family val="2"/>
      <scheme val="minor"/>
    </font>
    <font>
      <b/>
      <sz val="9"/>
      <color rgb="FF005859"/>
      <name val="Calibri"/>
      <family val="2"/>
      <scheme val="minor"/>
    </font>
    <font>
      <b/>
      <u/>
      <sz val="12"/>
      <color rgb="FF005859"/>
      <name val="Calibri"/>
      <family val="2"/>
      <scheme val="minor"/>
    </font>
    <font>
      <b/>
      <sz val="9"/>
      <color indexed="9"/>
      <name val="Calibri"/>
      <family val="2"/>
    </font>
    <font>
      <b/>
      <sz val="10"/>
      <color indexed="9"/>
      <name val="Calibri"/>
      <family val="2"/>
    </font>
    <font>
      <b/>
      <i/>
      <u/>
      <sz val="10"/>
      <color indexed="9"/>
      <name val="Calibri"/>
      <family val="2"/>
    </font>
    <font>
      <b/>
      <sz val="14"/>
      <name val="Calibri"/>
      <family val="2"/>
      <scheme val="minor"/>
    </font>
    <font>
      <sz val="10"/>
      <color rgb="FF005859"/>
      <name val="Calibri"/>
      <family val="2"/>
      <scheme val="minor"/>
    </font>
    <font>
      <sz val="10"/>
      <color rgb="FF95CDB0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0"/>
      <color rgb="FF005859"/>
      <name val="Calibri"/>
      <family val="2"/>
      <scheme val="minor"/>
    </font>
    <font>
      <i/>
      <sz val="11"/>
      <color rgb="FF005859"/>
      <name val="Calibri"/>
      <family val="2"/>
      <scheme val="minor"/>
    </font>
    <font>
      <sz val="9"/>
      <color indexed="9"/>
      <name val="Calibri"/>
      <family val="2"/>
    </font>
    <font>
      <sz val="14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9"/>
      <color indexed="81"/>
      <name val="Calibri"/>
      <family val="2"/>
    </font>
    <font>
      <sz val="10"/>
      <color indexed="81"/>
      <name val="Calibri"/>
      <family val="2"/>
    </font>
    <font>
      <i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6"/>
      <color theme="0"/>
      <name val="Calibri"/>
      <family val="2"/>
      <scheme val="minor"/>
    </font>
    <font>
      <sz val="10.5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indexed="8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0F0E8"/>
        <bgColor indexed="64"/>
      </patternFill>
    </fill>
    <fill>
      <patternFill patternType="solid">
        <fgColor rgb="FFF6FCF9"/>
        <bgColor indexed="64"/>
      </patternFill>
    </fill>
    <fill>
      <patternFill patternType="solid">
        <fgColor rgb="FFE6DCFC"/>
        <bgColor indexed="64"/>
      </patternFill>
    </fill>
    <fill>
      <patternFill patternType="solid">
        <fgColor rgb="FF005859"/>
        <bgColor indexed="64"/>
      </patternFill>
    </fill>
    <fill>
      <patternFill patternType="solid">
        <fgColor rgb="FFE8F8F0"/>
        <bgColor indexed="64"/>
      </patternFill>
    </fill>
    <fill>
      <patternFill patternType="solid">
        <fgColor rgb="FF86B1B8"/>
        <bgColor indexed="64"/>
      </patternFill>
    </fill>
    <fill>
      <patternFill patternType="solid">
        <fgColor rgb="FFB9D1D5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5859"/>
      </bottom>
      <diagonal/>
    </border>
    <border>
      <left/>
      <right/>
      <top style="thin">
        <color rgb="FF005859"/>
      </top>
      <bottom/>
      <diagonal/>
    </border>
    <border>
      <left style="medium">
        <color rgb="FF95CDB0"/>
      </left>
      <right/>
      <top style="medium">
        <color rgb="FF95CDB0"/>
      </top>
      <bottom/>
      <diagonal/>
    </border>
    <border>
      <left/>
      <right/>
      <top style="medium">
        <color rgb="FF95CDB0"/>
      </top>
      <bottom/>
      <diagonal/>
    </border>
    <border>
      <left/>
      <right style="medium">
        <color rgb="FF95CDB0"/>
      </right>
      <top style="medium">
        <color rgb="FF95CDB0"/>
      </top>
      <bottom/>
      <diagonal/>
    </border>
    <border>
      <left style="medium">
        <color rgb="FF95CDB0"/>
      </left>
      <right/>
      <top/>
      <bottom/>
      <diagonal/>
    </border>
    <border>
      <left/>
      <right style="medium">
        <color rgb="FF95CDB0"/>
      </right>
      <top/>
      <bottom/>
      <diagonal/>
    </border>
    <border>
      <left style="medium">
        <color rgb="FF95CDB0"/>
      </left>
      <right/>
      <top/>
      <bottom style="medium">
        <color rgb="FF95CDB0"/>
      </bottom>
      <diagonal/>
    </border>
    <border>
      <left/>
      <right/>
      <top/>
      <bottom style="medium">
        <color rgb="FF95CDB0"/>
      </bottom>
      <diagonal/>
    </border>
    <border>
      <left/>
      <right style="medium">
        <color rgb="FF95CDB0"/>
      </right>
      <top/>
      <bottom style="medium">
        <color rgb="FF95CDB0"/>
      </bottom>
      <diagonal/>
    </border>
    <border>
      <left/>
      <right style="dotted">
        <color rgb="FF005859"/>
      </right>
      <top/>
      <bottom/>
      <diagonal/>
    </border>
    <border>
      <left/>
      <right style="dotted">
        <color rgb="FF005859"/>
      </right>
      <top/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rgb="FF95CDB0"/>
      </left>
      <right style="thin">
        <color rgb="FF95CDB0"/>
      </right>
      <top style="thin">
        <color rgb="FF95CDB0"/>
      </top>
      <bottom style="thin">
        <color rgb="FF95CDB0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rgb="FF005859"/>
      </left>
      <right/>
      <top style="thin">
        <color rgb="FF005859"/>
      </top>
      <bottom/>
      <diagonal/>
    </border>
    <border>
      <left/>
      <right style="thin">
        <color rgb="FF005859"/>
      </right>
      <top style="thin">
        <color rgb="FF005859"/>
      </top>
      <bottom/>
      <diagonal/>
    </border>
    <border>
      <left style="thin">
        <color rgb="FF005859"/>
      </left>
      <right/>
      <top/>
      <bottom/>
      <diagonal/>
    </border>
    <border>
      <left/>
      <right style="thin">
        <color rgb="FF005859"/>
      </right>
      <top/>
      <bottom/>
      <diagonal/>
    </border>
    <border>
      <left style="thin">
        <color rgb="FF005859"/>
      </left>
      <right/>
      <top/>
      <bottom style="thin">
        <color rgb="FF005859"/>
      </bottom>
      <diagonal/>
    </border>
    <border>
      <left style="medium">
        <color theme="0" tint="-0.14999847407452621"/>
      </left>
      <right/>
      <top style="medium">
        <color theme="0" tint="-0.14999847407452621"/>
      </top>
      <bottom/>
      <diagonal/>
    </border>
    <border>
      <left/>
      <right/>
      <top style="medium">
        <color theme="0" tint="-0.14999847407452621"/>
      </top>
      <bottom/>
      <diagonal/>
    </border>
    <border>
      <left/>
      <right style="medium">
        <color theme="0" tint="-0.14999847407452621"/>
      </right>
      <top style="medium">
        <color theme="0" tint="-0.14999847407452621"/>
      </top>
      <bottom/>
      <diagonal/>
    </border>
    <border>
      <left style="medium">
        <color theme="0" tint="-0.14999847407452621"/>
      </left>
      <right/>
      <top/>
      <bottom/>
      <diagonal/>
    </border>
    <border>
      <left/>
      <right style="medium">
        <color theme="0" tint="-0.14999847407452621"/>
      </right>
      <top/>
      <bottom/>
      <diagonal/>
    </border>
    <border>
      <left style="medium">
        <color theme="0" tint="-0.14999847407452621"/>
      </left>
      <right/>
      <top/>
      <bottom style="medium">
        <color theme="0" tint="-0.14999847407452621"/>
      </bottom>
      <diagonal/>
    </border>
    <border>
      <left/>
      <right/>
      <top/>
      <bottom style="medium">
        <color theme="0" tint="-0.14999847407452621"/>
      </bottom>
      <diagonal/>
    </border>
    <border>
      <left/>
      <right style="medium">
        <color theme="0" tint="-0.14999847407452621"/>
      </right>
      <top/>
      <bottom style="medium">
        <color theme="0" tint="-0.14999847407452621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/>
      <diagonal/>
    </border>
    <border>
      <left/>
      <right style="medium">
        <color theme="0" tint="-0.249977111117893"/>
      </right>
      <top/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 style="thin">
        <color rgb="FF95CDB0"/>
      </top>
      <bottom style="thin">
        <color indexed="64"/>
      </bottom>
      <diagonal/>
    </border>
  </borders>
  <cellStyleXfs count="7">
    <xf numFmtId="0" fontId="0" fillId="0" borderId="0"/>
    <xf numFmtId="42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31" fillId="0" borderId="0" applyNumberFormat="0" applyFill="0" applyBorder="0" applyAlignment="0" applyProtection="0"/>
  </cellStyleXfs>
  <cellXfs count="396">
    <xf numFmtId="0" fontId="0" fillId="0" borderId="0" xfId="0"/>
    <xf numFmtId="0" fontId="1" fillId="0" borderId="0" xfId="0" applyFont="1"/>
    <xf numFmtId="0" fontId="4" fillId="0" borderId="0" xfId="0" applyFont="1"/>
    <xf numFmtId="0" fontId="0" fillId="2" borderId="0" xfId="0" applyFill="1"/>
    <xf numFmtId="42" fontId="0" fillId="0" borderId="1" xfId="1" applyFont="1" applyBorder="1"/>
    <xf numFmtId="164" fontId="0" fillId="0" borderId="0" xfId="3" applyNumberFormat="1" applyFont="1"/>
    <xf numFmtId="165" fontId="0" fillId="0" borderId="1" xfId="1" applyNumberFormat="1" applyFont="1" applyBorder="1"/>
    <xf numFmtId="0" fontId="8" fillId="0" borderId="0" xfId="0" applyFont="1"/>
    <xf numFmtId="0" fontId="11" fillId="0" borderId="0" xfId="0" applyFont="1"/>
    <xf numFmtId="166" fontId="0" fillId="0" borderId="1" xfId="1" applyNumberFormat="1" applyFont="1" applyBorder="1"/>
    <xf numFmtId="42" fontId="2" fillId="0" borderId="0" xfId="1" applyFont="1" applyBorder="1"/>
    <xf numFmtId="164" fontId="12" fillId="0" borderId="0" xfId="3" applyNumberFormat="1" applyFont="1" applyBorder="1"/>
    <xf numFmtId="167" fontId="8" fillId="0" borderId="1" xfId="2" applyNumberFormat="1" applyFont="1" applyBorder="1"/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42" fontId="0" fillId="0" borderId="0" xfId="1" applyFont="1" applyBorder="1"/>
    <xf numFmtId="166" fontId="0" fillId="0" borderId="0" xfId="1" applyNumberFormat="1" applyFont="1" applyBorder="1"/>
    <xf numFmtId="42" fontId="17" fillId="0" borderId="0" xfId="0" applyNumberFormat="1" applyFont="1" applyBorder="1"/>
    <xf numFmtId="42" fontId="1" fillId="0" borderId="0" xfId="1" applyFont="1" applyBorder="1"/>
    <xf numFmtId="42" fontId="8" fillId="3" borderId="1" xfId="1" applyFont="1" applyFill="1" applyBorder="1"/>
    <xf numFmtId="42" fontId="8" fillId="3" borderId="0" xfId="1" applyFont="1" applyFill="1" applyBorder="1"/>
    <xf numFmtId="166" fontId="8" fillId="3" borderId="0" xfId="1" applyNumberFormat="1" applyFont="1" applyFill="1" applyBorder="1"/>
    <xf numFmtId="166" fontId="8" fillId="3" borderId="1" xfId="1" applyNumberFormat="1" applyFont="1" applyFill="1" applyBorder="1"/>
    <xf numFmtId="42" fontId="7" fillId="0" borderId="0" xfId="0" applyNumberFormat="1" applyFont="1" applyBorder="1"/>
    <xf numFmtId="0" fontId="3" fillId="0" borderId="4" xfId="0" applyFont="1" applyBorder="1" applyAlignment="1">
      <alignment horizontal="right"/>
    </xf>
    <xf numFmtId="42" fontId="7" fillId="0" borderId="5" xfId="0" applyNumberFormat="1" applyFont="1" applyBorder="1"/>
    <xf numFmtId="42" fontId="17" fillId="0" borderId="5" xfId="0" applyNumberFormat="1" applyFont="1" applyBorder="1"/>
    <xf numFmtId="42" fontId="17" fillId="0" borderId="6" xfId="0" applyNumberFormat="1" applyFont="1" applyBorder="1"/>
    <xf numFmtId="0" fontId="3" fillId="0" borderId="7" xfId="0" applyFont="1" applyFill="1" applyBorder="1" applyAlignment="1">
      <alignment horizontal="right"/>
    </xf>
    <xf numFmtId="0" fontId="3" fillId="0" borderId="9" xfId="0" applyFont="1" applyFill="1" applyBorder="1" applyAlignment="1">
      <alignment horizontal="right"/>
    </xf>
    <xf numFmtId="164" fontId="12" fillId="0" borderId="10" xfId="3" applyNumberFormat="1" applyFont="1" applyBorder="1"/>
    <xf numFmtId="42" fontId="2" fillId="0" borderId="10" xfId="1" applyFont="1" applyBorder="1"/>
    <xf numFmtId="42" fontId="20" fillId="0" borderId="10" xfId="1" applyFont="1" applyBorder="1"/>
    <xf numFmtId="42" fontId="2" fillId="0" borderId="11" xfId="1" applyFont="1" applyBorder="1"/>
    <xf numFmtId="42" fontId="12" fillId="0" borderId="8" xfId="1" applyFont="1" applyBorder="1"/>
    <xf numFmtId="42" fontId="21" fillId="0" borderId="8" xfId="1" applyFont="1" applyBorder="1" applyAlignment="1">
      <alignment horizontal="center"/>
    </xf>
    <xf numFmtId="0" fontId="21" fillId="0" borderId="7" xfId="0" applyFont="1" applyBorder="1" applyAlignment="1">
      <alignment horizontal="right"/>
    </xf>
    <xf numFmtId="0" fontId="11" fillId="0" borderId="7" xfId="0" applyFont="1" applyFill="1" applyBorder="1" applyAlignment="1">
      <alignment horizontal="right"/>
    </xf>
    <xf numFmtId="42" fontId="20" fillId="3" borderId="0" xfId="1" applyFont="1" applyFill="1" applyBorder="1"/>
    <xf numFmtId="9" fontId="23" fillId="0" borderId="8" xfId="2" applyFont="1" applyBorder="1" applyAlignment="1">
      <alignment horizontal="center"/>
    </xf>
    <xf numFmtId="42" fontId="23" fillId="0" borderId="8" xfId="1" applyFont="1" applyBorder="1" applyAlignment="1">
      <alignment horizontal="center"/>
    </xf>
    <xf numFmtId="42" fontId="2" fillId="0" borderId="0" xfId="1" quotePrefix="1" applyFont="1" applyBorder="1" applyAlignment="1">
      <alignment horizontal="center"/>
    </xf>
    <xf numFmtId="42" fontId="24" fillId="0" borderId="8" xfId="1" applyFont="1" applyBorder="1"/>
    <xf numFmtId="42" fontId="12" fillId="0" borderId="8" xfId="1" quotePrefix="1" applyFont="1" applyBorder="1" applyAlignment="1">
      <alignment horizontal="center"/>
    </xf>
    <xf numFmtId="0" fontId="7" fillId="4" borderId="12" xfId="0" applyFont="1" applyFill="1" applyBorder="1" applyAlignment="1">
      <alignment horizontal="center"/>
    </xf>
    <xf numFmtId="0" fontId="0" fillId="4" borderId="12" xfId="0" applyFill="1" applyBorder="1"/>
    <xf numFmtId="6" fontId="6" fillId="4" borderId="12" xfId="3" applyNumberFormat="1" applyFont="1" applyFill="1" applyBorder="1"/>
    <xf numFmtId="6" fontId="6" fillId="4" borderId="13" xfId="3" applyNumberFormat="1" applyFont="1" applyFill="1" applyBorder="1"/>
    <xf numFmtId="42" fontId="12" fillId="0" borderId="0" xfId="1" applyFont="1" applyBorder="1"/>
    <xf numFmtId="6" fontId="22" fillId="4" borderId="12" xfId="3" applyNumberFormat="1" applyFont="1" applyFill="1" applyBorder="1"/>
    <xf numFmtId="42" fontId="2" fillId="4" borderId="12" xfId="1" applyFont="1" applyFill="1" applyBorder="1"/>
    <xf numFmtId="42" fontId="2" fillId="4" borderId="12" xfId="1" quotePrefix="1" applyFont="1" applyFill="1" applyBorder="1" applyAlignment="1">
      <alignment horizontal="center"/>
    </xf>
    <xf numFmtId="9" fontId="5" fillId="4" borderId="12" xfId="2" applyFont="1" applyFill="1" applyBorder="1"/>
    <xf numFmtId="164" fontId="1" fillId="0" borderId="8" xfId="3" applyNumberFormat="1" applyFont="1" applyBorder="1"/>
    <xf numFmtId="6" fontId="26" fillId="4" borderId="12" xfId="3" applyNumberFormat="1" applyFont="1" applyFill="1" applyBorder="1"/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42" fontId="1" fillId="0" borderId="0" xfId="0" applyNumberFormat="1" applyFont="1" applyBorder="1"/>
    <xf numFmtId="167" fontId="5" fillId="0" borderId="0" xfId="2" applyNumberFormat="1" applyFont="1" applyBorder="1" applyAlignment="1">
      <alignment horizontal="center"/>
    </xf>
    <xf numFmtId="167" fontId="8" fillId="3" borderId="0" xfId="2" applyNumberFormat="1" applyFont="1" applyFill="1" applyBorder="1" applyAlignment="1">
      <alignment horizontal="center"/>
    </xf>
    <xf numFmtId="42" fontId="0" fillId="0" borderId="0" xfId="0" applyNumberFormat="1" applyFont="1" applyBorder="1" applyAlignment="1">
      <alignment horizontal="center"/>
    </xf>
    <xf numFmtId="42" fontId="8" fillId="3" borderId="0" xfId="0" applyNumberFormat="1" applyFont="1" applyFill="1" applyBorder="1" applyAlignment="1">
      <alignment horizontal="center"/>
    </xf>
    <xf numFmtId="42" fontId="8" fillId="3" borderId="0" xfId="0" quotePrefix="1" applyNumberFormat="1" applyFont="1" applyFill="1" applyBorder="1" applyAlignment="1">
      <alignment horizontal="center"/>
    </xf>
    <xf numFmtId="42" fontId="1" fillId="0" borderId="10" xfId="0" applyNumberFormat="1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0" xfId="0" applyBorder="1"/>
    <xf numFmtId="0" fontId="0" fillId="0" borderId="8" xfId="0" applyBorder="1"/>
    <xf numFmtId="0" fontId="4" fillId="0" borderId="0" xfId="0" applyFont="1" applyBorder="1"/>
    <xf numFmtId="0" fontId="0" fillId="2" borderId="0" xfId="0" applyFill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0" xfId="0" applyFill="1" applyBorder="1"/>
    <xf numFmtId="41" fontId="0" fillId="2" borderId="14" xfId="4" applyFont="1" applyFill="1" applyBorder="1"/>
    <xf numFmtId="169" fontId="0" fillId="2" borderId="14" xfId="5" applyNumberFormat="1" applyFont="1" applyFill="1" applyBorder="1"/>
    <xf numFmtId="0" fontId="0" fillId="2" borderId="14" xfId="0" applyFill="1" applyBorder="1"/>
    <xf numFmtId="0" fontId="0" fillId="0" borderId="14" xfId="0" applyBorder="1"/>
    <xf numFmtId="169" fontId="1" fillId="2" borderId="14" xfId="0" applyNumberFormat="1" applyFont="1" applyFill="1" applyBorder="1"/>
    <xf numFmtId="0" fontId="28" fillId="0" borderId="0" xfId="0" applyFont="1"/>
    <xf numFmtId="0" fontId="29" fillId="0" borderId="0" xfId="0" applyFont="1"/>
    <xf numFmtId="0" fontId="29" fillId="0" borderId="0" xfId="0" applyFont="1" applyBorder="1"/>
    <xf numFmtId="0" fontId="30" fillId="0" borderId="0" xfId="0" applyFont="1" applyBorder="1"/>
    <xf numFmtId="0" fontId="27" fillId="6" borderId="15" xfId="0" applyFont="1" applyFill="1" applyBorder="1" applyAlignment="1">
      <alignment horizontal="center" vertical="center" wrapText="1"/>
    </xf>
    <xf numFmtId="169" fontId="0" fillId="2" borderId="16" xfId="5" applyNumberFormat="1" applyFont="1" applyFill="1" applyBorder="1"/>
    <xf numFmtId="0" fontId="0" fillId="2" borderId="16" xfId="0" applyFill="1" applyBorder="1"/>
    <xf numFmtId="0" fontId="0" fillId="0" borderId="16" xfId="0" applyBorder="1"/>
    <xf numFmtId="169" fontId="0" fillId="2" borderId="0" xfId="5" applyNumberFormat="1" applyFont="1" applyFill="1" applyBorder="1"/>
    <xf numFmtId="169" fontId="1" fillId="2" borderId="16" xfId="5" applyNumberFormat="1" applyFont="1" applyFill="1" applyBorder="1"/>
    <xf numFmtId="0" fontId="0" fillId="0" borderId="0" xfId="0" applyFill="1"/>
    <xf numFmtId="0" fontId="0" fillId="0" borderId="0" xfId="0" applyFont="1"/>
    <xf numFmtId="0" fontId="11" fillId="0" borderId="14" xfId="0" applyFont="1" applyBorder="1"/>
    <xf numFmtId="164" fontId="0" fillId="0" borderId="14" xfId="3" applyNumberFormat="1" applyFont="1" applyBorder="1"/>
    <xf numFmtId="0" fontId="16" fillId="0" borderId="14" xfId="0" applyFont="1" applyBorder="1" applyAlignment="1">
      <alignment horizontal="right"/>
    </xf>
    <xf numFmtId="164" fontId="7" fillId="0" borderId="14" xfId="3" applyNumberFormat="1" applyFont="1" applyBorder="1"/>
    <xf numFmtId="0" fontId="15" fillId="0" borderId="14" xfId="0" applyFont="1" applyBorder="1" applyAlignment="1">
      <alignment horizontal="right"/>
    </xf>
    <xf numFmtId="0" fontId="0" fillId="0" borderId="0" xfId="0" applyFont="1" applyFill="1" applyBorder="1"/>
    <xf numFmtId="0" fontId="0" fillId="0" borderId="8" xfId="0" applyFill="1" applyBorder="1"/>
    <xf numFmtId="0" fontId="1" fillId="0" borderId="5" xfId="0" applyFont="1" applyBorder="1"/>
    <xf numFmtId="164" fontId="0" fillId="0" borderId="5" xfId="3" applyNumberFormat="1" applyFont="1" applyBorder="1"/>
    <xf numFmtId="164" fontId="0" fillId="0" borderId="0" xfId="3" applyNumberFormat="1" applyFont="1" applyBorder="1"/>
    <xf numFmtId="0" fontId="8" fillId="0" borderId="0" xfId="0" applyFont="1" applyFill="1" applyBorder="1" applyAlignment="1">
      <alignment horizontal="center" vertical="center"/>
    </xf>
    <xf numFmtId="0" fontId="16" fillId="0" borderId="0" xfId="0" applyFont="1" applyBorder="1" applyAlignment="1">
      <alignment horizontal="right"/>
    </xf>
    <xf numFmtId="0" fontId="18" fillId="0" borderId="0" xfId="0" applyFont="1" applyBorder="1"/>
    <xf numFmtId="0" fontId="15" fillId="0" borderId="0" xfId="0" applyFont="1" applyBorder="1" applyAlignment="1">
      <alignment horizontal="right"/>
    </xf>
    <xf numFmtId="0" fontId="11" fillId="0" borderId="10" xfId="0" applyFont="1" applyBorder="1"/>
    <xf numFmtId="0" fontId="0" fillId="0" borderId="5" xfId="0" applyFont="1" applyBorder="1"/>
    <xf numFmtId="164" fontId="0" fillId="0" borderId="10" xfId="3" applyNumberFormat="1" applyFont="1" applyBorder="1"/>
    <xf numFmtId="0" fontId="0" fillId="0" borderId="23" xfId="0" applyFill="1" applyBorder="1"/>
    <xf numFmtId="0" fontId="18" fillId="0" borderId="0" xfId="0" applyFont="1" applyFill="1"/>
    <xf numFmtId="0" fontId="11" fillId="0" borderId="0" xfId="0" applyFont="1" applyBorder="1"/>
    <xf numFmtId="0" fontId="14" fillId="0" borderId="0" xfId="0" applyFont="1" applyAlignment="1">
      <alignment horizontal="right"/>
    </xf>
    <xf numFmtId="0" fontId="36" fillId="0" borderId="7" xfId="0" applyFont="1" applyBorder="1"/>
    <xf numFmtId="0" fontId="36" fillId="0" borderId="0" xfId="0" applyFont="1" applyBorder="1"/>
    <xf numFmtId="0" fontId="36" fillId="0" borderId="0" xfId="0" applyFont="1" applyFill="1" applyBorder="1"/>
    <xf numFmtId="167" fontId="8" fillId="0" borderId="0" xfId="2" applyNumberFormat="1" applyFont="1" applyBorder="1"/>
    <xf numFmtId="0" fontId="11" fillId="0" borderId="1" xfId="0" applyFont="1" applyBorder="1"/>
    <xf numFmtId="0" fontId="18" fillId="0" borderId="0" xfId="0" applyFont="1"/>
    <xf numFmtId="0" fontId="1" fillId="0" borderId="0" xfId="0" applyFont="1" applyFill="1" applyBorder="1"/>
    <xf numFmtId="0" fontId="7" fillId="0" borderId="0" xfId="0" applyFont="1" applyFill="1" applyBorder="1"/>
    <xf numFmtId="6" fontId="6" fillId="0" borderId="0" xfId="3" applyNumberFormat="1" applyFont="1" applyFill="1" applyBorder="1"/>
    <xf numFmtId="0" fontId="1" fillId="0" borderId="0" xfId="0" applyFont="1" applyBorder="1"/>
    <xf numFmtId="0" fontId="0" fillId="0" borderId="5" xfId="0" applyFill="1" applyBorder="1"/>
    <xf numFmtId="0" fontId="1" fillId="0" borderId="5" xfId="0" applyFont="1" applyFill="1" applyBorder="1"/>
    <xf numFmtId="0" fontId="7" fillId="0" borderId="5" xfId="0" applyFont="1" applyFill="1" applyBorder="1"/>
    <xf numFmtId="6" fontId="6" fillId="0" borderId="5" xfId="3" applyNumberFormat="1" applyFont="1" applyFill="1" applyBorder="1"/>
    <xf numFmtId="0" fontId="1" fillId="0" borderId="6" xfId="0" applyFont="1" applyBorder="1"/>
    <xf numFmtId="42" fontId="1" fillId="0" borderId="11" xfId="0" applyNumberFormat="1" applyFont="1" applyBorder="1"/>
    <xf numFmtId="0" fontId="0" fillId="0" borderId="24" xfId="0" applyBorder="1"/>
    <xf numFmtId="0" fontId="9" fillId="0" borderId="3" xfId="0" applyFont="1" applyBorder="1" applyAlignment="1">
      <alignment horizontal="center" vertical="center"/>
    </xf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2" fillId="0" borderId="0" xfId="0" applyFont="1" applyBorder="1" applyAlignment="1">
      <alignment horizontal="center" wrapText="1"/>
    </xf>
    <xf numFmtId="0" fontId="7" fillId="3" borderId="0" xfId="0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3" borderId="0" xfId="0" applyFont="1" applyFill="1" applyBorder="1"/>
    <xf numFmtId="0" fontId="6" fillId="0" borderId="0" xfId="0" applyFont="1" applyBorder="1"/>
    <xf numFmtId="6" fontId="6" fillId="0" borderId="0" xfId="3" applyNumberFormat="1" applyFont="1" applyBorder="1"/>
    <xf numFmtId="6" fontId="19" fillId="3" borderId="0" xfId="3" applyNumberFormat="1" applyFont="1" applyFill="1" applyBorder="1"/>
    <xf numFmtId="6" fontId="6" fillId="0" borderId="0" xfId="3" applyNumberFormat="1" applyFont="1" applyBorder="1" applyAlignment="1">
      <alignment horizontal="center" vertical="center"/>
    </xf>
    <xf numFmtId="44" fontId="0" fillId="0" borderId="0" xfId="3" applyFont="1" applyBorder="1"/>
    <xf numFmtId="44" fontId="8" fillId="3" borderId="0" xfId="3" applyFont="1" applyFill="1" applyBorder="1"/>
    <xf numFmtId="0" fontId="36" fillId="0" borderId="26" xfId="0" applyFont="1" applyBorder="1"/>
    <xf numFmtId="42" fontId="18" fillId="0" borderId="0" xfId="0" applyNumberFormat="1" applyFont="1" applyBorder="1"/>
    <xf numFmtId="42" fontId="7" fillId="0" borderId="0" xfId="1" applyFont="1" applyBorder="1"/>
    <xf numFmtId="42" fontId="7" fillId="3" borderId="0" xfId="1" applyFont="1" applyFill="1" applyBorder="1"/>
    <xf numFmtId="167" fontId="7" fillId="0" borderId="0" xfId="2" applyNumberFormat="1" applyFont="1" applyBorder="1"/>
    <xf numFmtId="0" fontId="8" fillId="0" borderId="0" xfId="0" applyFont="1" applyBorder="1"/>
    <xf numFmtId="166" fontId="7" fillId="3" borderId="0" xfId="1" applyNumberFormat="1" applyFont="1" applyFill="1" applyBorder="1"/>
    <xf numFmtId="0" fontId="7" fillId="3" borderId="0" xfId="0" applyFont="1" applyFill="1" applyBorder="1"/>
    <xf numFmtId="0" fontId="0" fillId="0" borderId="28" xfId="0" applyBorder="1"/>
    <xf numFmtId="0" fontId="0" fillId="0" borderId="2" xfId="0" applyBorder="1"/>
    <xf numFmtId="9" fontId="1" fillId="0" borderId="0" xfId="2" applyFont="1" applyBorder="1"/>
    <xf numFmtId="6" fontId="2" fillId="0" borderId="0" xfId="1" applyNumberFormat="1" applyFont="1" applyBorder="1"/>
    <xf numFmtId="0" fontId="29" fillId="0" borderId="26" xfId="0" applyFont="1" applyBorder="1"/>
    <xf numFmtId="42" fontId="25" fillId="0" borderId="0" xfId="0" applyNumberFormat="1" applyFont="1" applyBorder="1"/>
    <xf numFmtId="42" fontId="37" fillId="3" borderId="0" xfId="0" applyNumberFormat="1" applyFont="1" applyFill="1" applyBorder="1"/>
    <xf numFmtId="6" fontId="38" fillId="4" borderId="12" xfId="3" applyNumberFormat="1" applyFont="1" applyFill="1" applyBorder="1"/>
    <xf numFmtId="42" fontId="25" fillId="5" borderId="0" xfId="0" applyNumberFormat="1" applyFont="1" applyFill="1" applyBorder="1"/>
    <xf numFmtId="42" fontId="25" fillId="0" borderId="8" xfId="0" applyNumberFormat="1" applyFont="1" applyBorder="1"/>
    <xf numFmtId="0" fontId="34" fillId="0" borderId="0" xfId="0" applyFont="1" applyBorder="1" applyAlignment="1">
      <alignment horizontal="right"/>
    </xf>
    <xf numFmtId="0" fontId="34" fillId="0" borderId="9" xfId="0" applyFont="1" applyFill="1" applyBorder="1" applyAlignment="1">
      <alignment horizontal="right"/>
    </xf>
    <xf numFmtId="0" fontId="34" fillId="0" borderId="7" xfId="0" applyFont="1" applyFill="1" applyBorder="1" applyAlignment="1">
      <alignment horizontal="right"/>
    </xf>
    <xf numFmtId="0" fontId="34" fillId="0" borderId="4" xfId="0" applyFont="1" applyBorder="1" applyAlignment="1">
      <alignment horizontal="right"/>
    </xf>
    <xf numFmtId="0" fontId="34" fillId="0" borderId="9" xfId="0" applyFont="1" applyBorder="1" applyAlignment="1">
      <alignment horizontal="right"/>
    </xf>
    <xf numFmtId="0" fontId="18" fillId="0" borderId="4" xfId="0" applyFont="1" applyFill="1" applyBorder="1"/>
    <xf numFmtId="0" fontId="18" fillId="0" borderId="0" xfId="0" applyFont="1" applyFill="1" applyBorder="1"/>
    <xf numFmtId="0" fontId="9" fillId="0" borderId="3" xfId="0" applyFont="1" applyBorder="1" applyAlignment="1">
      <alignment vertical="center"/>
    </xf>
    <xf numFmtId="0" fontId="39" fillId="0" borderId="3" xfId="0" applyFont="1" applyBorder="1" applyAlignment="1">
      <alignment vertical="center"/>
    </xf>
    <xf numFmtId="0" fontId="39" fillId="0" borderId="0" xfId="0" applyFont="1" applyBorder="1" applyAlignment="1">
      <alignment vertical="center"/>
    </xf>
    <xf numFmtId="0" fontId="11" fillId="0" borderId="2" xfId="0" applyFont="1" applyBorder="1"/>
    <xf numFmtId="0" fontId="27" fillId="6" borderId="20" xfId="0" applyFont="1" applyFill="1" applyBorder="1"/>
    <xf numFmtId="0" fontId="27" fillId="6" borderId="20" xfId="0" applyFont="1" applyFill="1" applyBorder="1" applyAlignment="1">
      <alignment horizontal="center"/>
    </xf>
    <xf numFmtId="42" fontId="1" fillId="0" borderId="8" xfId="0" applyNumberFormat="1" applyFont="1" applyBorder="1"/>
    <xf numFmtId="0" fontId="1" fillId="0" borderId="9" xfId="0" applyFont="1" applyBorder="1"/>
    <xf numFmtId="42" fontId="7" fillId="0" borderId="10" xfId="0" applyNumberFormat="1" applyFont="1" applyBorder="1"/>
    <xf numFmtId="6" fontId="6" fillId="0" borderId="10" xfId="3" applyNumberFormat="1" applyFont="1" applyBorder="1"/>
    <xf numFmtId="42" fontId="40" fillId="0" borderId="0" xfId="0" applyNumberFormat="1" applyFont="1" applyBorder="1"/>
    <xf numFmtId="42" fontId="41" fillId="3" borderId="0" xfId="0" applyNumberFormat="1" applyFont="1" applyFill="1" applyBorder="1"/>
    <xf numFmtId="6" fontId="42" fillId="4" borderId="12" xfId="3" applyNumberFormat="1" applyFont="1" applyFill="1" applyBorder="1"/>
    <xf numFmtId="42" fontId="40" fillId="5" borderId="0" xfId="0" applyNumberFormat="1" applyFont="1" applyFill="1" applyBorder="1"/>
    <xf numFmtId="42" fontId="17" fillId="0" borderId="8" xfId="0" applyNumberFormat="1" applyFont="1" applyBorder="1"/>
    <xf numFmtId="42" fontId="2" fillId="0" borderId="8" xfId="1" applyFont="1" applyBorder="1"/>
    <xf numFmtId="0" fontId="0" fillId="0" borderId="0" xfId="0" applyFill="1"/>
    <xf numFmtId="0" fontId="0" fillId="0" borderId="29" xfId="0" applyBorder="1"/>
    <xf numFmtId="0" fontId="0" fillId="0" borderId="30" xfId="0" applyBorder="1"/>
    <xf numFmtId="0" fontId="13" fillId="0" borderId="30" xfId="0" applyFont="1" applyBorder="1" applyAlignment="1">
      <alignment vertical="center"/>
    </xf>
    <xf numFmtId="0" fontId="13" fillId="0" borderId="31" xfId="0" applyFont="1" applyBorder="1" applyAlignment="1">
      <alignment vertical="center"/>
    </xf>
    <xf numFmtId="0" fontId="0" fillId="0" borderId="32" xfId="0" applyBorder="1"/>
    <xf numFmtId="0" fontId="13" fillId="0" borderId="0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14" fillId="0" borderId="32" xfId="0" applyFont="1" applyBorder="1" applyAlignment="1"/>
    <xf numFmtId="0" fontId="0" fillId="0" borderId="0" xfId="0" applyFont="1" applyFill="1" applyBorder="1" applyAlignment="1">
      <alignment wrapText="1"/>
    </xf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164" fontId="0" fillId="0" borderId="0" xfId="3" applyNumberFormat="1" applyFont="1" applyFill="1"/>
    <xf numFmtId="0" fontId="29" fillId="0" borderId="0" xfId="0" applyFont="1" applyFill="1"/>
    <xf numFmtId="167" fontId="2" fillId="0" borderId="0" xfId="2" applyNumberFormat="1" applyFont="1" applyBorder="1" applyAlignment="1">
      <alignment horizontal="center"/>
    </xf>
    <xf numFmtId="167" fontId="20" fillId="3" borderId="0" xfId="2" applyNumberFormat="1" applyFont="1" applyFill="1" applyBorder="1" applyAlignment="1">
      <alignment horizontal="center"/>
    </xf>
    <xf numFmtId="42" fontId="2" fillId="0" borderId="0" xfId="0" applyNumberFormat="1" applyFont="1" applyBorder="1" applyAlignment="1">
      <alignment horizontal="center"/>
    </xf>
    <xf numFmtId="42" fontId="20" fillId="3" borderId="0" xfId="0" applyNumberFormat="1" applyFont="1" applyFill="1" applyBorder="1" applyAlignment="1">
      <alignment horizontal="center"/>
    </xf>
    <xf numFmtId="42" fontId="20" fillId="3" borderId="0" xfId="0" quotePrefix="1" applyNumberFormat="1" applyFont="1" applyFill="1" applyBorder="1" applyAlignment="1">
      <alignment horizontal="center"/>
    </xf>
    <xf numFmtId="9" fontId="2" fillId="4" borderId="12" xfId="2" applyFont="1" applyFill="1" applyBorder="1"/>
    <xf numFmtId="42" fontId="2" fillId="0" borderId="0" xfId="1" applyNumberFormat="1" applyFont="1" applyBorder="1"/>
    <xf numFmtId="42" fontId="12" fillId="7" borderId="0" xfId="1" applyFont="1" applyFill="1" applyBorder="1"/>
    <xf numFmtId="42" fontId="2" fillId="7" borderId="0" xfId="1" applyFont="1" applyFill="1" applyBorder="1"/>
    <xf numFmtId="167" fontId="2" fillId="7" borderId="0" xfId="2" applyNumberFormat="1" applyFont="1" applyFill="1" applyBorder="1" applyAlignment="1">
      <alignment horizontal="center"/>
    </xf>
    <xf numFmtId="42" fontId="2" fillId="7" borderId="0" xfId="0" applyNumberFormat="1" applyFont="1" applyFill="1" applyBorder="1" applyAlignment="1">
      <alignment horizontal="center"/>
    </xf>
    <xf numFmtId="42" fontId="2" fillId="7" borderId="0" xfId="1" quotePrefix="1" applyFont="1" applyFill="1" applyBorder="1" applyAlignment="1">
      <alignment horizontal="center"/>
    </xf>
    <xf numFmtId="0" fontId="11" fillId="0" borderId="14" xfId="0" applyFont="1" applyFill="1" applyBorder="1"/>
    <xf numFmtId="164" fontId="0" fillId="0" borderId="14" xfId="3" applyNumberFormat="1" applyFont="1" applyFill="1" applyBorder="1"/>
    <xf numFmtId="0" fontId="0" fillId="0" borderId="0" xfId="0" applyFill="1"/>
    <xf numFmtId="0" fontId="0" fillId="0" borderId="0" xfId="0" applyFill="1" applyBorder="1"/>
    <xf numFmtId="0" fontId="27" fillId="6" borderId="20" xfId="0" applyFont="1" applyFill="1" applyBorder="1" applyAlignment="1">
      <alignment horizontal="center" vertical="center"/>
    </xf>
    <xf numFmtId="42" fontId="17" fillId="0" borderId="5" xfId="0" applyNumberFormat="1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top" wrapText="1"/>
    </xf>
    <xf numFmtId="42" fontId="48" fillId="5" borderId="0" xfId="0" applyNumberFormat="1" applyFont="1" applyFill="1" applyBorder="1"/>
    <xf numFmtId="42" fontId="37" fillId="7" borderId="0" xfId="0" applyNumberFormat="1" applyFont="1" applyFill="1" applyBorder="1"/>
    <xf numFmtId="42" fontId="8" fillId="3" borderId="0" xfId="1" quotePrefix="1" applyFont="1" applyFill="1" applyBorder="1"/>
    <xf numFmtId="166" fontId="8" fillId="3" borderId="0" xfId="1" quotePrefix="1" applyNumberFormat="1" applyFont="1" applyFill="1" applyBorder="1"/>
    <xf numFmtId="164" fontId="7" fillId="3" borderId="0" xfId="3" applyNumberFormat="1" applyFont="1" applyFill="1" applyBorder="1"/>
    <xf numFmtId="42" fontId="19" fillId="3" borderId="0" xfId="3" applyNumberFormat="1" applyFont="1" applyFill="1" applyBorder="1"/>
    <xf numFmtId="0" fontId="49" fillId="0" borderId="0" xfId="0" applyFont="1" applyBorder="1" applyAlignment="1">
      <alignment horizontal="right"/>
    </xf>
    <xf numFmtId="0" fontId="49" fillId="0" borderId="1" xfId="0" applyFont="1" applyBorder="1" applyAlignment="1">
      <alignment horizontal="right"/>
    </xf>
    <xf numFmtId="42" fontId="8" fillId="0" borderId="0" xfId="1" applyFont="1" applyBorder="1"/>
    <xf numFmtId="42" fontId="8" fillId="0" borderId="1" xfId="1" applyFont="1" applyBorder="1"/>
    <xf numFmtId="167" fontId="1" fillId="0" borderId="0" xfId="2" applyNumberFormat="1" applyFont="1" applyBorder="1"/>
    <xf numFmtId="10" fontId="1" fillId="0" borderId="0" xfId="2" applyNumberFormat="1" applyFont="1" applyFill="1" applyBorder="1"/>
    <xf numFmtId="9" fontId="8" fillId="3" borderId="0" xfId="2" applyFont="1" applyFill="1" applyBorder="1"/>
    <xf numFmtId="167" fontId="8" fillId="3" borderId="0" xfId="2" applyNumberFormat="1" applyFont="1" applyFill="1" applyBorder="1"/>
    <xf numFmtId="167" fontId="8" fillId="3" borderId="1" xfId="2" applyNumberFormat="1" applyFont="1" applyFill="1" applyBorder="1"/>
    <xf numFmtId="44" fontId="20" fillId="3" borderId="0" xfId="3" applyFont="1" applyFill="1" applyBorder="1"/>
    <xf numFmtId="0" fontId="52" fillId="0" borderId="0" xfId="0" applyFont="1" applyBorder="1" applyAlignment="1">
      <alignment horizontal="right"/>
    </xf>
    <xf numFmtId="6" fontId="53" fillId="4" borderId="12" xfId="3" applyNumberFormat="1" applyFont="1" applyFill="1" applyBorder="1"/>
    <xf numFmtId="42" fontId="8" fillId="0" borderId="0" xfId="0" applyNumberFormat="1" applyFont="1" applyBorder="1"/>
    <xf numFmtId="0" fontId="0" fillId="0" borderId="37" xfId="0" applyBorder="1"/>
    <xf numFmtId="0" fontId="0" fillId="0" borderId="38" xfId="0" applyBorder="1"/>
    <xf numFmtId="0" fontId="13" fillId="0" borderId="38" xfId="0" applyFont="1" applyBorder="1" applyAlignment="1">
      <alignment vertical="center"/>
    </xf>
    <xf numFmtId="0" fontId="13" fillId="0" borderId="39" xfId="0" applyFont="1" applyBorder="1" applyAlignment="1">
      <alignment vertical="center"/>
    </xf>
    <xf numFmtId="0" fontId="0" fillId="0" borderId="40" xfId="0" applyBorder="1"/>
    <xf numFmtId="0" fontId="13" fillId="0" borderId="41" xfId="0" applyFont="1" applyBorder="1" applyAlignment="1">
      <alignment horizontal="center" vertical="center"/>
    </xf>
    <xf numFmtId="0" fontId="14" fillId="0" borderId="40" xfId="0" applyFont="1" applyBorder="1" applyAlignment="1"/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0" fillId="0" borderId="44" xfId="0" applyBorder="1"/>
    <xf numFmtId="6" fontId="26" fillId="4" borderId="0" xfId="3" applyNumberFormat="1" applyFont="1" applyFill="1" applyBorder="1"/>
    <xf numFmtId="42" fontId="2" fillId="4" borderId="0" xfId="1" applyFont="1" applyFill="1" applyBorder="1"/>
    <xf numFmtId="42" fontId="2" fillId="4" borderId="0" xfId="1" quotePrefix="1" applyFont="1" applyFill="1" applyBorder="1" applyAlignment="1">
      <alignment horizontal="center"/>
    </xf>
    <xf numFmtId="9" fontId="2" fillId="4" borderId="0" xfId="2" applyFont="1" applyFill="1" applyBorder="1"/>
    <xf numFmtId="0" fontId="29" fillId="0" borderId="8" xfId="0" applyFont="1" applyBorder="1"/>
    <xf numFmtId="0" fontId="0" fillId="0" borderId="45" xfId="0" applyBorder="1"/>
    <xf numFmtId="0" fontId="39" fillId="0" borderId="46" xfId="0" applyFont="1" applyBorder="1" applyAlignment="1">
      <alignment vertical="center"/>
    </xf>
    <xf numFmtId="0" fontId="9" fillId="0" borderId="46" xfId="0" applyFont="1" applyBorder="1" applyAlignment="1">
      <alignment vertical="center"/>
    </xf>
    <xf numFmtId="0" fontId="9" fillId="0" borderId="47" xfId="0" applyFont="1" applyBorder="1" applyAlignment="1">
      <alignment vertical="center"/>
    </xf>
    <xf numFmtId="0" fontId="0" fillId="0" borderId="48" xfId="0" applyBorder="1"/>
    <xf numFmtId="0" fontId="9" fillId="0" borderId="49" xfId="0" applyFont="1" applyBorder="1" applyAlignment="1">
      <alignment vertical="center"/>
    </xf>
    <xf numFmtId="0" fontId="0" fillId="0" borderId="49" xfId="0" applyBorder="1"/>
    <xf numFmtId="0" fontId="18" fillId="0" borderId="48" xfId="0" applyFont="1" applyBorder="1"/>
    <xf numFmtId="0" fontId="29" fillId="0" borderId="49" xfId="0" applyFont="1" applyBorder="1"/>
    <xf numFmtId="0" fontId="18" fillId="0" borderId="50" xfId="0" applyFont="1" applyBorder="1"/>
    <xf numFmtId="0" fontId="18" fillId="0" borderId="1" xfId="0" applyFont="1" applyBorder="1"/>
    <xf numFmtId="0" fontId="0" fillId="0" borderId="1" xfId="0" applyBorder="1"/>
    <xf numFmtId="0" fontId="0" fillId="0" borderId="51" xfId="0" applyBorder="1"/>
    <xf numFmtId="0" fontId="0" fillId="0" borderId="46" xfId="0" applyBorder="1"/>
    <xf numFmtId="0" fontId="27" fillId="6" borderId="21" xfId="0" applyFont="1" applyFill="1" applyBorder="1"/>
    <xf numFmtId="0" fontId="55" fillId="0" borderId="0" xfId="0" applyFont="1" applyBorder="1"/>
    <xf numFmtId="0" fontId="18" fillId="0" borderId="45" xfId="0" applyFont="1" applyBorder="1"/>
    <xf numFmtId="0" fontId="34" fillId="6" borderId="21" xfId="0" applyFont="1" applyFill="1" applyBorder="1"/>
    <xf numFmtId="0" fontId="9" fillId="0" borderId="46" xfId="0" applyFont="1" applyBorder="1" applyAlignment="1">
      <alignment horizontal="center" vertical="center"/>
    </xf>
    <xf numFmtId="0" fontId="0" fillId="0" borderId="47" xfId="0" applyBorder="1"/>
    <xf numFmtId="0" fontId="51" fillId="0" borderId="0" xfId="0" applyFont="1" applyFill="1" applyBorder="1"/>
    <xf numFmtId="0" fontId="51" fillId="0" borderId="0" xfId="0" applyFont="1" applyBorder="1"/>
    <xf numFmtId="0" fontId="29" fillId="0" borderId="48" xfId="0" applyFont="1" applyBorder="1"/>
    <xf numFmtId="0" fontId="0" fillId="0" borderId="50" xfId="0" applyBorder="1"/>
    <xf numFmtId="6" fontId="6" fillId="4" borderId="0" xfId="3" applyNumberFormat="1" applyFont="1" applyFill="1" applyBorder="1"/>
    <xf numFmtId="0" fontId="27" fillId="8" borderId="20" xfId="0" applyFont="1" applyFill="1" applyBorder="1" applyAlignment="1">
      <alignment horizontal="center" vertical="center"/>
    </xf>
    <xf numFmtId="164" fontId="34" fillId="8" borderId="22" xfId="3" applyNumberFormat="1" applyFont="1" applyFill="1" applyBorder="1" applyAlignment="1">
      <alignment horizontal="center" vertical="center" wrapText="1"/>
    </xf>
    <xf numFmtId="0" fontId="0" fillId="8" borderId="21" xfId="0" applyFont="1" applyFill="1" applyBorder="1"/>
    <xf numFmtId="0" fontId="27" fillId="8" borderId="21" xfId="0" applyFont="1" applyFill="1" applyBorder="1" applyAlignment="1">
      <alignment horizontal="center" vertical="center"/>
    </xf>
    <xf numFmtId="164" fontId="34" fillId="8" borderId="20" xfId="3" applyNumberFormat="1" applyFont="1" applyFill="1" applyBorder="1" applyAlignment="1">
      <alignment horizontal="center" vertical="center" wrapText="1"/>
    </xf>
    <xf numFmtId="0" fontId="27" fillId="8" borderId="22" xfId="0" applyFont="1" applyFill="1" applyBorder="1" applyAlignment="1">
      <alignment horizontal="center" vertical="center"/>
    </xf>
    <xf numFmtId="0" fontId="0" fillId="2" borderId="23" xfId="0" applyFill="1" applyBorder="1"/>
    <xf numFmtId="0" fontId="27" fillId="8" borderId="14" xfId="0" applyFont="1" applyFill="1" applyBorder="1" applyAlignment="1">
      <alignment horizontal="center" vertical="center" wrapText="1"/>
    </xf>
    <xf numFmtId="0" fontId="27" fillId="8" borderId="15" xfId="0" applyFont="1" applyFill="1" applyBorder="1" applyAlignment="1">
      <alignment horizontal="center" vertical="center"/>
    </xf>
    <xf numFmtId="0" fontId="8" fillId="9" borderId="0" xfId="0" applyFont="1" applyFill="1" applyBorder="1"/>
    <xf numFmtId="6" fontId="19" fillId="9" borderId="0" xfId="3" applyNumberFormat="1" applyFont="1" applyFill="1" applyBorder="1"/>
    <xf numFmtId="44" fontId="8" fillId="9" borderId="0" xfId="3" applyFont="1" applyFill="1" applyBorder="1"/>
    <xf numFmtId="167" fontId="8" fillId="9" borderId="0" xfId="2" applyNumberFormat="1" applyFont="1" applyFill="1" applyBorder="1"/>
    <xf numFmtId="9" fontId="8" fillId="9" borderId="0" xfId="2" applyFont="1" applyFill="1" applyBorder="1"/>
    <xf numFmtId="9" fontId="8" fillId="9" borderId="1" xfId="2" applyFont="1" applyFill="1" applyBorder="1"/>
    <xf numFmtId="42" fontId="8" fillId="9" borderId="0" xfId="1" applyFont="1" applyFill="1" applyBorder="1"/>
    <xf numFmtId="167" fontId="8" fillId="9" borderId="1" xfId="2" applyNumberFormat="1" applyFont="1" applyFill="1" applyBorder="1"/>
    <xf numFmtId="167" fontId="7" fillId="9" borderId="0" xfId="2" applyNumberFormat="1" applyFont="1" applyFill="1" applyBorder="1"/>
    <xf numFmtId="166" fontId="8" fillId="9" borderId="0" xfId="1" applyNumberFormat="1" applyFont="1" applyFill="1" applyBorder="1"/>
    <xf numFmtId="0" fontId="7" fillId="3" borderId="0" xfId="0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48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7" fillId="9" borderId="0" xfId="0" applyFont="1" applyFill="1" applyBorder="1" applyAlignment="1">
      <alignment horizontal="center" vertical="center" wrapText="1"/>
    </xf>
    <xf numFmtId="44" fontId="20" fillId="9" borderId="0" xfId="3" applyFont="1" applyFill="1" applyBorder="1"/>
    <xf numFmtId="9" fontId="8" fillId="9" borderId="0" xfId="2" quotePrefix="1" applyFont="1" applyFill="1" applyBorder="1"/>
    <xf numFmtId="44" fontId="49" fillId="9" borderId="0" xfId="3" applyFont="1" applyFill="1" applyBorder="1"/>
    <xf numFmtId="0" fontId="27" fillId="6" borderId="2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wrapText="1"/>
    </xf>
    <xf numFmtId="0" fontId="7" fillId="4" borderId="12" xfId="0" applyFont="1" applyFill="1" applyBorder="1" applyAlignment="1">
      <alignment horizontal="center" wrapText="1"/>
    </xf>
    <xf numFmtId="0" fontId="0" fillId="0" borderId="0" xfId="0" applyBorder="1" applyAlignment="1"/>
    <xf numFmtId="0" fontId="0" fillId="0" borderId="0" xfId="0" applyBorder="1" applyAlignment="1">
      <alignment horizontal="left" vertical="center"/>
    </xf>
    <xf numFmtId="0" fontId="56" fillId="6" borderId="21" xfId="0" applyFont="1" applyFill="1" applyBorder="1" applyAlignment="1">
      <alignment horizontal="center" vertical="center"/>
    </xf>
    <xf numFmtId="0" fontId="50" fillId="0" borderId="0" xfId="0" applyFont="1" applyBorder="1"/>
    <xf numFmtId="6" fontId="59" fillId="4" borderId="12" xfId="3" applyNumberFormat="1" applyFont="1" applyFill="1" applyBorder="1"/>
    <xf numFmtId="0" fontId="0" fillId="0" borderId="0" xfId="0" applyFont="1" applyBorder="1"/>
    <xf numFmtId="164" fontId="8" fillId="3" borderId="0" xfId="3" applyNumberFormat="1" applyFont="1" applyFill="1" applyBorder="1"/>
    <xf numFmtId="0" fontId="11" fillId="0" borderId="46" xfId="0" applyFont="1" applyBorder="1"/>
    <xf numFmtId="0" fontId="60" fillId="0" borderId="0" xfId="0" applyFont="1" applyBorder="1"/>
    <xf numFmtId="0" fontId="60" fillId="0" borderId="0" xfId="0" applyFont="1" applyFill="1" applyBorder="1"/>
    <xf numFmtId="0" fontId="60" fillId="0" borderId="1" xfId="0" applyFont="1" applyBorder="1"/>
    <xf numFmtId="0" fontId="15" fillId="4" borderId="12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0" fillId="0" borderId="48" xfId="0" applyBorder="1" applyAlignment="1">
      <alignment horizontal="center" vertical="center"/>
    </xf>
    <xf numFmtId="0" fontId="27" fillId="6" borderId="0" xfId="0" applyFont="1" applyFill="1" applyBorder="1" applyAlignment="1">
      <alignment horizontal="center" vertical="center"/>
    </xf>
    <xf numFmtId="0" fontId="27" fillId="6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42" fontId="6" fillId="0" borderId="0" xfId="3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right"/>
    </xf>
    <xf numFmtId="167" fontId="7" fillId="0" borderId="0" xfId="0" applyNumberFormat="1" applyFont="1" applyBorder="1"/>
    <xf numFmtId="166" fontId="1" fillId="0" borderId="0" xfId="1" applyNumberFormat="1" applyFont="1" applyBorder="1"/>
    <xf numFmtId="0" fontId="3" fillId="0" borderId="0" xfId="0" applyFont="1" applyBorder="1" applyAlignment="1">
      <alignment horizontal="right"/>
    </xf>
    <xf numFmtId="9" fontId="1" fillId="0" borderId="0" xfId="2" applyFont="1" applyFill="1" applyBorder="1"/>
    <xf numFmtId="0" fontId="8" fillId="0" borderId="1" xfId="0" applyFont="1" applyBorder="1"/>
    <xf numFmtId="0" fontId="61" fillId="0" borderId="0" xfId="0" applyFont="1" applyBorder="1"/>
    <xf numFmtId="0" fontId="61" fillId="0" borderId="0" xfId="0" applyFont="1" applyFill="1" applyBorder="1"/>
    <xf numFmtId="0" fontId="61" fillId="0" borderId="1" xfId="0" applyFont="1" applyBorder="1"/>
    <xf numFmtId="0" fontId="29" fillId="0" borderId="46" xfId="0" applyFont="1" applyBorder="1"/>
    <xf numFmtId="0" fontId="29" fillId="0" borderId="1" xfId="0" applyFont="1" applyBorder="1"/>
    <xf numFmtId="0" fontId="27" fillId="8" borderId="52" xfId="0" applyFont="1" applyFill="1" applyBorder="1" applyAlignment="1">
      <alignment horizontal="center" vertical="center" wrapText="1"/>
    </xf>
    <xf numFmtId="0" fontId="0" fillId="0" borderId="55" xfId="0" applyBorder="1"/>
    <xf numFmtId="0" fontId="0" fillId="0" borderId="0" xfId="0" applyFill="1" applyBorder="1"/>
    <xf numFmtId="0" fontId="37" fillId="0" borderId="7" xfId="0" applyFont="1" applyBorder="1" applyAlignment="1"/>
    <xf numFmtId="0" fontId="4" fillId="0" borderId="45" xfId="0" applyFont="1" applyBorder="1"/>
    <xf numFmtId="0" fontId="4" fillId="0" borderId="48" xfId="0" applyFont="1" applyBorder="1"/>
    <xf numFmtId="0" fontId="4" fillId="0" borderId="50" xfId="0" applyFont="1" applyBorder="1"/>
    <xf numFmtId="10" fontId="0" fillId="0" borderId="0" xfId="2" applyNumberFormat="1" applyFont="1"/>
    <xf numFmtId="0" fontId="43" fillId="0" borderId="0" xfId="0" applyFont="1" applyFill="1" applyBorder="1" applyAlignment="1">
      <alignment horizontal="center" wrapText="1"/>
    </xf>
    <xf numFmtId="167" fontId="8" fillId="0" borderId="0" xfId="2" applyNumberFormat="1" applyFont="1" applyFill="1" applyBorder="1"/>
    <xf numFmtId="167" fontId="8" fillId="0" borderId="1" xfId="2" applyNumberFormat="1" applyFont="1" applyFill="1" applyBorder="1"/>
    <xf numFmtId="42" fontId="18" fillId="0" borderId="0" xfId="0" applyNumberFormat="1" applyFont="1" applyFill="1" applyBorder="1"/>
    <xf numFmtId="0" fontId="2" fillId="0" borderId="0" xfId="0" applyFont="1" applyFill="1" applyBorder="1" applyAlignment="1">
      <alignment horizontal="center" wrapText="1"/>
    </xf>
    <xf numFmtId="167" fontId="7" fillId="0" borderId="0" xfId="2" applyNumberFormat="1" applyFont="1" applyFill="1" applyBorder="1"/>
    <xf numFmtId="0" fontId="8" fillId="0" borderId="0" xfId="0" applyFont="1" applyFill="1" applyBorder="1"/>
    <xf numFmtId="42" fontId="0" fillId="0" borderId="0" xfId="0" applyNumberFormat="1" applyFill="1" applyBorder="1"/>
    <xf numFmtId="0" fontId="0" fillId="0" borderId="10" xfId="0" applyFill="1" applyBorder="1"/>
    <xf numFmtId="164" fontId="12" fillId="0" borderId="0" xfId="3" applyNumberFormat="1" applyFont="1" applyFill="1" applyBorder="1"/>
    <xf numFmtId="42" fontId="2" fillId="0" borderId="0" xfId="1" quotePrefix="1" applyFont="1" applyFill="1" applyBorder="1" applyAlignment="1">
      <alignment horizontal="center"/>
    </xf>
    <xf numFmtId="0" fontId="8" fillId="0" borderId="14" xfId="0" applyFont="1" applyFill="1" applyBorder="1" applyAlignment="1">
      <alignment horizontal="center"/>
    </xf>
    <xf numFmtId="0" fontId="8" fillId="7" borderId="14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left" wrapText="1"/>
    </xf>
    <xf numFmtId="0" fontId="0" fillId="0" borderId="0" xfId="0" applyFill="1" applyBorder="1"/>
    <xf numFmtId="0" fontId="0" fillId="0" borderId="35" xfId="0" applyFill="1" applyBorder="1"/>
    <xf numFmtId="0" fontId="27" fillId="8" borderId="21" xfId="0" applyFont="1" applyFill="1" applyBorder="1" applyAlignment="1">
      <alignment horizontal="center" vertical="center"/>
    </xf>
    <xf numFmtId="0" fontId="27" fillId="8" borderId="20" xfId="0" applyFont="1" applyFill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4" fillId="0" borderId="0" xfId="6" applyFont="1" applyAlignment="1">
      <alignment horizontal="left"/>
    </xf>
    <xf numFmtId="0" fontId="32" fillId="0" borderId="0" xfId="0" applyFont="1" applyBorder="1" applyAlignment="1">
      <alignment horizontal="center" vertical="center" wrapText="1"/>
    </xf>
    <xf numFmtId="42" fontId="17" fillId="0" borderId="5" xfId="0" applyNumberFormat="1" applyFont="1" applyBorder="1" applyAlignment="1">
      <alignment horizontal="center" vertical="center" wrapText="1"/>
    </xf>
    <xf numFmtId="42" fontId="17" fillId="0" borderId="0" xfId="0" applyNumberFormat="1" applyFont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62" fillId="0" borderId="0" xfId="0" quotePrefix="1" applyFont="1" applyBorder="1" applyAlignment="1">
      <alignment horizontal="left" vertical="top" wrapText="1"/>
    </xf>
    <xf numFmtId="0" fontId="62" fillId="0" borderId="0" xfId="0" applyFont="1" applyBorder="1" applyAlignment="1">
      <alignment horizontal="left" vertical="top" wrapText="1"/>
    </xf>
    <xf numFmtId="0" fontId="0" fillId="0" borderId="0" xfId="0" quotePrefix="1" applyBorder="1" applyAlignment="1">
      <alignment horizontal="left" wrapText="1"/>
    </xf>
    <xf numFmtId="0" fontId="27" fillId="8" borderId="17" xfId="0" applyFont="1" applyFill="1" applyBorder="1" applyAlignment="1">
      <alignment horizontal="center" vertical="center"/>
    </xf>
    <xf numFmtId="0" fontId="27" fillId="8" borderId="18" xfId="0" applyFont="1" applyFill="1" applyBorder="1" applyAlignment="1">
      <alignment horizontal="center" vertical="center"/>
    </xf>
    <xf numFmtId="0" fontId="27" fillId="8" borderId="19" xfId="0" applyFont="1" applyFill="1" applyBorder="1" applyAlignment="1">
      <alignment horizontal="center" vertical="center"/>
    </xf>
    <xf numFmtId="0" fontId="27" fillId="8" borderId="53" xfId="0" applyFont="1" applyFill="1" applyBorder="1" applyAlignment="1">
      <alignment horizontal="center" vertical="center"/>
    </xf>
    <xf numFmtId="0" fontId="27" fillId="8" borderId="54" xfId="0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quotePrefix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37" fillId="0" borderId="7" xfId="0" applyFont="1" applyBorder="1" applyAlignment="1">
      <alignment horizontal="right"/>
    </xf>
    <xf numFmtId="0" fontId="37" fillId="0" borderId="0" xfId="0" applyFont="1" applyBorder="1" applyAlignment="1">
      <alignment horizontal="right"/>
    </xf>
    <xf numFmtId="0" fontId="40" fillId="0" borderId="7" xfId="0" applyFont="1" applyBorder="1" applyAlignment="1">
      <alignment horizontal="right"/>
    </xf>
    <xf numFmtId="0" fontId="40" fillId="0" borderId="0" xfId="0" applyFont="1" applyBorder="1" applyAlignment="1">
      <alignment horizontal="right"/>
    </xf>
  </cellXfs>
  <cellStyles count="7">
    <cellStyle name="Hipervínculo" xfId="6" builtinId="8"/>
    <cellStyle name="Millares [0]" xfId="4" builtinId="6"/>
    <cellStyle name="Moneda" xfId="3" builtinId="4"/>
    <cellStyle name="Moneda [0]" xfId="1" builtinId="7"/>
    <cellStyle name="Moneda 2" xfId="5" xr:uid="{00000000-0005-0000-0000-000004000000}"/>
    <cellStyle name="Normal" xfId="0" builtinId="0"/>
    <cellStyle name="Porcentaje" xfId="2" builtinId="5"/>
  </cellStyles>
  <dxfs count="35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86B1B8"/>
      <color rgb="FF005859"/>
      <color rgb="FF95CDB0"/>
      <color rgb="FFB9D1D5"/>
      <color rgb="FFFFBF44"/>
      <color rgb="FF97FFFD"/>
      <color rgb="FF11FFF9"/>
      <color rgb="FF00D5D0"/>
      <color rgb="FF00A2A2"/>
      <color rgb="FF32684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Proyecci&#243;n!F7"/><Relationship Id="rId7" Type="http://schemas.openxmlformats.org/officeDocument/2006/relationships/hyperlink" Target="#'Ejemplo PFC _ Mensual'!E7"/><Relationship Id="rId2" Type="http://schemas.openxmlformats.org/officeDocument/2006/relationships/hyperlink" Target="#Inputs!C11"/><Relationship Id="rId1" Type="http://schemas.openxmlformats.org/officeDocument/2006/relationships/image" Target="../media/image1.png"/><Relationship Id="rId6" Type="http://schemas.openxmlformats.org/officeDocument/2006/relationships/hyperlink" Target="#Ejecuci&#243;n!F7"/><Relationship Id="rId5" Type="http://schemas.openxmlformats.org/officeDocument/2006/relationships/hyperlink" Target="#'Gastos diarios'!A1"/><Relationship Id="rId4" Type="http://schemas.openxmlformats.org/officeDocument/2006/relationships/hyperlink" Target="#Resumen!A1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hyperlink" Target="#Resumen!A1"/><Relationship Id="rId3" Type="http://schemas.openxmlformats.org/officeDocument/2006/relationships/hyperlink" Target="#'Ejemplo PFC _ Mensual'!E7"/><Relationship Id="rId7" Type="http://schemas.openxmlformats.org/officeDocument/2006/relationships/hyperlink" Target="#Proyecci&#243;n!E7"/><Relationship Id="rId2" Type="http://schemas.openxmlformats.org/officeDocument/2006/relationships/hyperlink" Target="#'Resumen Sem E (2)'!F7"/><Relationship Id="rId1" Type="http://schemas.openxmlformats.org/officeDocument/2006/relationships/image" Target="../media/image4.png"/><Relationship Id="rId6" Type="http://schemas.openxmlformats.org/officeDocument/2006/relationships/hyperlink" Target="#Inputs!C11"/><Relationship Id="rId5" Type="http://schemas.openxmlformats.org/officeDocument/2006/relationships/hyperlink" Target="#Instrucciones!A1"/><Relationship Id="rId10" Type="http://schemas.openxmlformats.org/officeDocument/2006/relationships/hyperlink" Target="#Ejecuci&#243;n!E7"/><Relationship Id="rId4" Type="http://schemas.openxmlformats.org/officeDocument/2006/relationships/image" Target="../media/image1.png"/><Relationship Id="rId9" Type="http://schemas.openxmlformats.org/officeDocument/2006/relationships/hyperlink" Target="#'Gastos diarios'!A1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hyperlink" Target="#Proyecci&#243;n!E7"/><Relationship Id="rId3" Type="http://schemas.openxmlformats.org/officeDocument/2006/relationships/image" Target="../media/image4.png"/><Relationship Id="rId7" Type="http://schemas.openxmlformats.org/officeDocument/2006/relationships/hyperlink" Target="#'Ejemplo PFC _ Mensual'!E7"/><Relationship Id="rId2" Type="http://schemas.openxmlformats.org/officeDocument/2006/relationships/hyperlink" Target="#'Instrucciones (3)'!A1"/><Relationship Id="rId1" Type="http://schemas.openxmlformats.org/officeDocument/2006/relationships/image" Target="../media/image1.png"/><Relationship Id="rId6" Type="http://schemas.openxmlformats.org/officeDocument/2006/relationships/hyperlink" Target="#Ejecuci&#243;n!E7"/><Relationship Id="rId5" Type="http://schemas.openxmlformats.org/officeDocument/2006/relationships/hyperlink" Target="#'Resumen (2)'!A1"/><Relationship Id="rId4" Type="http://schemas.openxmlformats.org/officeDocument/2006/relationships/hyperlink" Target="#Inputs!C11"/><Relationship Id="rId9" Type="http://schemas.openxmlformats.org/officeDocument/2006/relationships/hyperlink" Target="#'Gastos diarios'!A1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hyperlink" Target="#'Gastos diarios'!A1"/><Relationship Id="rId3" Type="http://schemas.openxmlformats.org/officeDocument/2006/relationships/image" Target="../media/image4.png"/><Relationship Id="rId7" Type="http://schemas.openxmlformats.org/officeDocument/2006/relationships/hyperlink" Target="#Proyecci&#243;n!E7"/><Relationship Id="rId2" Type="http://schemas.openxmlformats.org/officeDocument/2006/relationships/hyperlink" Target="#'Instrucciones (3)'!A1"/><Relationship Id="rId1" Type="http://schemas.openxmlformats.org/officeDocument/2006/relationships/image" Target="../media/image1.png"/><Relationship Id="rId6" Type="http://schemas.openxmlformats.org/officeDocument/2006/relationships/hyperlink" Target="#'Ejemplo PFC _ Mensual'!E7"/><Relationship Id="rId5" Type="http://schemas.openxmlformats.org/officeDocument/2006/relationships/hyperlink" Target="#Ejecuci&#243;n!E7"/><Relationship Id="rId4" Type="http://schemas.openxmlformats.org/officeDocument/2006/relationships/hyperlink" Target="#Inputs!C11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hyperlink" Target="#'Gastos diarios'!A1"/><Relationship Id="rId3" Type="http://schemas.openxmlformats.org/officeDocument/2006/relationships/image" Target="../media/image1.png"/><Relationship Id="rId7" Type="http://schemas.openxmlformats.org/officeDocument/2006/relationships/hyperlink" Target="#Resumen!A1"/><Relationship Id="rId2" Type="http://schemas.openxmlformats.org/officeDocument/2006/relationships/hyperlink" Target="#'Resumen Trim E'!F7"/><Relationship Id="rId1" Type="http://schemas.openxmlformats.org/officeDocument/2006/relationships/image" Target="../media/image4.png"/><Relationship Id="rId6" Type="http://schemas.openxmlformats.org/officeDocument/2006/relationships/hyperlink" Target="#Proyecci&#243;n!E7"/><Relationship Id="rId5" Type="http://schemas.openxmlformats.org/officeDocument/2006/relationships/hyperlink" Target="#Inputs!C11"/><Relationship Id="rId10" Type="http://schemas.openxmlformats.org/officeDocument/2006/relationships/hyperlink" Target="#'Ejemplo PFC _ Mensual'!E7"/><Relationship Id="rId4" Type="http://schemas.openxmlformats.org/officeDocument/2006/relationships/hyperlink" Target="#Instrucciones!A1"/><Relationship Id="rId9" Type="http://schemas.openxmlformats.org/officeDocument/2006/relationships/hyperlink" Target="#Ejecuci&#243;n!E7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hyperlink" Target="#'Gastos diarios'!A1"/><Relationship Id="rId3" Type="http://schemas.openxmlformats.org/officeDocument/2006/relationships/image" Target="../media/image1.png"/><Relationship Id="rId7" Type="http://schemas.openxmlformats.org/officeDocument/2006/relationships/hyperlink" Target="#Resumen!A1"/><Relationship Id="rId2" Type="http://schemas.openxmlformats.org/officeDocument/2006/relationships/hyperlink" Target="#Ejecuci&#243;n!F7"/><Relationship Id="rId1" Type="http://schemas.openxmlformats.org/officeDocument/2006/relationships/image" Target="../media/image4.png"/><Relationship Id="rId6" Type="http://schemas.openxmlformats.org/officeDocument/2006/relationships/hyperlink" Target="#Proyecci&#243;n!E7"/><Relationship Id="rId5" Type="http://schemas.openxmlformats.org/officeDocument/2006/relationships/hyperlink" Target="#Inputs!C11"/><Relationship Id="rId10" Type="http://schemas.openxmlformats.org/officeDocument/2006/relationships/hyperlink" Target="#'Ejemplo PFC _ Mensual'!E7"/><Relationship Id="rId4" Type="http://schemas.openxmlformats.org/officeDocument/2006/relationships/hyperlink" Target="#Instrucciones!A1"/><Relationship Id="rId9" Type="http://schemas.openxmlformats.org/officeDocument/2006/relationships/hyperlink" Target="#Ejecuci&#243;n!E7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hyperlink" Target="#Ejecuci&#243;n!E7"/><Relationship Id="rId3" Type="http://schemas.openxmlformats.org/officeDocument/2006/relationships/hyperlink" Target="#Instrucciones!A1"/><Relationship Id="rId7" Type="http://schemas.openxmlformats.org/officeDocument/2006/relationships/hyperlink" Target="#'Gastos diarios'!A1"/><Relationship Id="rId2" Type="http://schemas.openxmlformats.org/officeDocument/2006/relationships/image" Target="../media/image1.png"/><Relationship Id="rId1" Type="http://schemas.openxmlformats.org/officeDocument/2006/relationships/hyperlink" Target="#'Ejemplo PFC _ Mensual'!F7"/><Relationship Id="rId6" Type="http://schemas.openxmlformats.org/officeDocument/2006/relationships/hyperlink" Target="#Resumen!A1"/><Relationship Id="rId5" Type="http://schemas.openxmlformats.org/officeDocument/2006/relationships/hyperlink" Target="#Proyecci&#243;n!E7"/><Relationship Id="rId4" Type="http://schemas.openxmlformats.org/officeDocument/2006/relationships/hyperlink" Target="#Inputs!C11"/><Relationship Id="rId9" Type="http://schemas.openxmlformats.org/officeDocument/2006/relationships/hyperlink" Target="#'Ejemplo PFC _ Mensual'!E7"/></Relationships>
</file>

<file path=xl/drawings/_rels/drawing1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svg"/><Relationship Id="rId13" Type="http://schemas.openxmlformats.org/officeDocument/2006/relationships/image" Target="../media/image17.png"/><Relationship Id="rId18" Type="http://schemas.openxmlformats.org/officeDocument/2006/relationships/image" Target="../media/image22.svg"/><Relationship Id="rId26" Type="http://schemas.openxmlformats.org/officeDocument/2006/relationships/image" Target="../media/image30.svg"/><Relationship Id="rId39" Type="http://schemas.openxmlformats.org/officeDocument/2006/relationships/hyperlink" Target="#Ejecuci&#243;n!E7"/><Relationship Id="rId3" Type="http://schemas.openxmlformats.org/officeDocument/2006/relationships/image" Target="../media/image7.png"/><Relationship Id="rId21" Type="http://schemas.openxmlformats.org/officeDocument/2006/relationships/image" Target="../media/image25.png"/><Relationship Id="rId34" Type="http://schemas.openxmlformats.org/officeDocument/2006/relationships/hyperlink" Target="#Instrucciones!A1"/><Relationship Id="rId7" Type="http://schemas.openxmlformats.org/officeDocument/2006/relationships/image" Target="../media/image11.png"/><Relationship Id="rId12" Type="http://schemas.openxmlformats.org/officeDocument/2006/relationships/image" Target="../media/image16.svg"/><Relationship Id="rId17" Type="http://schemas.openxmlformats.org/officeDocument/2006/relationships/image" Target="../media/image21.png"/><Relationship Id="rId25" Type="http://schemas.openxmlformats.org/officeDocument/2006/relationships/image" Target="../media/image29.png"/><Relationship Id="rId33" Type="http://schemas.openxmlformats.org/officeDocument/2006/relationships/image" Target="../media/image1.png"/><Relationship Id="rId38" Type="http://schemas.openxmlformats.org/officeDocument/2006/relationships/hyperlink" Target="#'Gastos diarios'!A1"/><Relationship Id="rId2" Type="http://schemas.openxmlformats.org/officeDocument/2006/relationships/image" Target="../media/image6.svg"/><Relationship Id="rId16" Type="http://schemas.openxmlformats.org/officeDocument/2006/relationships/image" Target="../media/image20.svg"/><Relationship Id="rId20" Type="http://schemas.openxmlformats.org/officeDocument/2006/relationships/image" Target="../media/image24.svg"/><Relationship Id="rId29" Type="http://schemas.openxmlformats.org/officeDocument/2006/relationships/image" Target="../media/image33.png"/><Relationship Id="rId41" Type="http://schemas.openxmlformats.org/officeDocument/2006/relationships/hyperlink" Target="#'Ayuda gasto'!A1"/><Relationship Id="rId1" Type="http://schemas.openxmlformats.org/officeDocument/2006/relationships/image" Target="../media/image5.png"/><Relationship Id="rId6" Type="http://schemas.openxmlformats.org/officeDocument/2006/relationships/image" Target="../media/image10.svg"/><Relationship Id="rId11" Type="http://schemas.openxmlformats.org/officeDocument/2006/relationships/image" Target="../media/image15.png"/><Relationship Id="rId24" Type="http://schemas.openxmlformats.org/officeDocument/2006/relationships/image" Target="../media/image28.svg"/><Relationship Id="rId32" Type="http://schemas.openxmlformats.org/officeDocument/2006/relationships/image" Target="../media/image36.svg"/><Relationship Id="rId37" Type="http://schemas.openxmlformats.org/officeDocument/2006/relationships/hyperlink" Target="#Resumen!A1"/><Relationship Id="rId40" Type="http://schemas.openxmlformats.org/officeDocument/2006/relationships/hyperlink" Target="#'Ejemplo PFC _ Mensual'!E7"/><Relationship Id="rId5" Type="http://schemas.openxmlformats.org/officeDocument/2006/relationships/image" Target="../media/image9.png"/><Relationship Id="rId15" Type="http://schemas.openxmlformats.org/officeDocument/2006/relationships/image" Target="../media/image19.png"/><Relationship Id="rId23" Type="http://schemas.openxmlformats.org/officeDocument/2006/relationships/image" Target="../media/image27.png"/><Relationship Id="rId28" Type="http://schemas.openxmlformats.org/officeDocument/2006/relationships/image" Target="../media/image32.svg"/><Relationship Id="rId36" Type="http://schemas.openxmlformats.org/officeDocument/2006/relationships/hyperlink" Target="#Proyecci&#243;n!E7"/><Relationship Id="rId10" Type="http://schemas.openxmlformats.org/officeDocument/2006/relationships/image" Target="../media/image14.svg"/><Relationship Id="rId19" Type="http://schemas.openxmlformats.org/officeDocument/2006/relationships/image" Target="../media/image23.png"/><Relationship Id="rId31" Type="http://schemas.openxmlformats.org/officeDocument/2006/relationships/image" Target="../media/image35.png"/><Relationship Id="rId4" Type="http://schemas.openxmlformats.org/officeDocument/2006/relationships/image" Target="../media/image8.svg"/><Relationship Id="rId9" Type="http://schemas.openxmlformats.org/officeDocument/2006/relationships/image" Target="../media/image13.png"/><Relationship Id="rId14" Type="http://schemas.openxmlformats.org/officeDocument/2006/relationships/image" Target="../media/image18.svg"/><Relationship Id="rId22" Type="http://schemas.openxmlformats.org/officeDocument/2006/relationships/image" Target="../media/image26.svg"/><Relationship Id="rId27" Type="http://schemas.openxmlformats.org/officeDocument/2006/relationships/image" Target="../media/image31.png"/><Relationship Id="rId30" Type="http://schemas.openxmlformats.org/officeDocument/2006/relationships/image" Target="../media/image34.svg"/><Relationship Id="rId35" Type="http://schemas.openxmlformats.org/officeDocument/2006/relationships/hyperlink" Target="#Inputs!C1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Proyecci&#243;n!E7"/><Relationship Id="rId2" Type="http://schemas.openxmlformats.org/officeDocument/2006/relationships/hyperlink" Target="#Inputs!C11"/><Relationship Id="rId1" Type="http://schemas.openxmlformats.org/officeDocument/2006/relationships/image" Target="../media/image1.png"/><Relationship Id="rId6" Type="http://schemas.openxmlformats.org/officeDocument/2006/relationships/hyperlink" Target="#'Ejemplo PFC _ Mensual'!E7"/><Relationship Id="rId5" Type="http://schemas.openxmlformats.org/officeDocument/2006/relationships/hyperlink" Target="#Ejecuci&#243;n!E7"/><Relationship Id="rId4" Type="http://schemas.openxmlformats.org/officeDocument/2006/relationships/hyperlink" Target="#'Gastos diarios'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Resumen!A1"/><Relationship Id="rId3" Type="http://schemas.openxmlformats.org/officeDocument/2006/relationships/image" Target="../media/image3.png"/><Relationship Id="rId7" Type="http://schemas.openxmlformats.org/officeDocument/2006/relationships/hyperlink" Target="#Proyecci&#243;n!E7"/><Relationship Id="rId2" Type="http://schemas.openxmlformats.org/officeDocument/2006/relationships/image" Target="../media/image2.png"/><Relationship Id="rId1" Type="http://schemas.openxmlformats.org/officeDocument/2006/relationships/hyperlink" Target="#Inputs!C11"/><Relationship Id="rId6" Type="http://schemas.openxmlformats.org/officeDocument/2006/relationships/hyperlink" Target="#Instrucciones!A1"/><Relationship Id="rId11" Type="http://schemas.openxmlformats.org/officeDocument/2006/relationships/hyperlink" Target="#'Ejemplo PFC _ Mensual'!E7"/><Relationship Id="rId5" Type="http://schemas.openxmlformats.org/officeDocument/2006/relationships/image" Target="../media/image1.png"/><Relationship Id="rId10" Type="http://schemas.openxmlformats.org/officeDocument/2006/relationships/hyperlink" Target="#Ejecuci&#243;n!E7"/><Relationship Id="rId4" Type="http://schemas.openxmlformats.org/officeDocument/2006/relationships/hyperlink" Target="#'Ayuda gasto'!A1"/><Relationship Id="rId9" Type="http://schemas.openxmlformats.org/officeDocument/2006/relationships/hyperlink" Target="#'Gastos diarios'!A1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Gastos diarios'!A1"/><Relationship Id="rId3" Type="http://schemas.openxmlformats.org/officeDocument/2006/relationships/image" Target="../media/image1.png"/><Relationship Id="rId7" Type="http://schemas.openxmlformats.org/officeDocument/2006/relationships/hyperlink" Target="#Resumen!A1"/><Relationship Id="rId2" Type="http://schemas.openxmlformats.org/officeDocument/2006/relationships/hyperlink" Target="#Proyecci&#243;n!F7"/><Relationship Id="rId1" Type="http://schemas.openxmlformats.org/officeDocument/2006/relationships/image" Target="../media/image4.png"/><Relationship Id="rId6" Type="http://schemas.openxmlformats.org/officeDocument/2006/relationships/hyperlink" Target="#Proyecci&#243;n!E7"/><Relationship Id="rId5" Type="http://schemas.openxmlformats.org/officeDocument/2006/relationships/hyperlink" Target="#Inputs!C11"/><Relationship Id="rId10" Type="http://schemas.openxmlformats.org/officeDocument/2006/relationships/hyperlink" Target="#'Ejemplo PFC _ Mensual'!E7"/><Relationship Id="rId4" Type="http://schemas.openxmlformats.org/officeDocument/2006/relationships/hyperlink" Target="#Instrucciones!A1"/><Relationship Id="rId9" Type="http://schemas.openxmlformats.org/officeDocument/2006/relationships/hyperlink" Target="#Ejecuci&#243;n!E7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'Resumen (2)'!A1"/><Relationship Id="rId13" Type="http://schemas.openxmlformats.org/officeDocument/2006/relationships/hyperlink" Target="#'Gastos diarios'!J174"/><Relationship Id="rId3" Type="http://schemas.openxmlformats.org/officeDocument/2006/relationships/hyperlink" Target="#'Gastos diarios'!XEJ104"/><Relationship Id="rId7" Type="http://schemas.openxmlformats.org/officeDocument/2006/relationships/hyperlink" Target="#Proyecci&#243;n!E7"/><Relationship Id="rId12" Type="http://schemas.openxmlformats.org/officeDocument/2006/relationships/image" Target="../media/image1.png"/><Relationship Id="rId2" Type="http://schemas.openxmlformats.org/officeDocument/2006/relationships/hyperlink" Target="#'Gastos diarios'!XEJ65"/><Relationship Id="rId16" Type="http://schemas.openxmlformats.org/officeDocument/2006/relationships/hyperlink" Target="#Resumen!A1"/><Relationship Id="rId1" Type="http://schemas.openxmlformats.org/officeDocument/2006/relationships/hyperlink" Target="#'Gastos diarios'!XFC38"/><Relationship Id="rId6" Type="http://schemas.openxmlformats.org/officeDocument/2006/relationships/hyperlink" Target="#Inputs!C11"/><Relationship Id="rId11" Type="http://schemas.openxmlformats.org/officeDocument/2006/relationships/hyperlink" Target="#'Ejemplo PFC _ Mensual'!E7"/><Relationship Id="rId5" Type="http://schemas.openxmlformats.org/officeDocument/2006/relationships/hyperlink" Target="#'Instrucciones (3)'!A1"/><Relationship Id="rId15" Type="http://schemas.openxmlformats.org/officeDocument/2006/relationships/hyperlink" Target="#Instrucciones!A1"/><Relationship Id="rId10" Type="http://schemas.openxmlformats.org/officeDocument/2006/relationships/hyperlink" Target="#Ejecuci&#243;n!E7"/><Relationship Id="rId4" Type="http://schemas.openxmlformats.org/officeDocument/2006/relationships/hyperlink" Target="#'Gastos diarios'!U148"/><Relationship Id="rId9" Type="http://schemas.openxmlformats.org/officeDocument/2006/relationships/hyperlink" Target="#'Gastos diarios'!A1"/><Relationship Id="rId14" Type="http://schemas.openxmlformats.org/officeDocument/2006/relationships/hyperlink" Target="#'Gastos diarios'!U127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Resumen!A1"/><Relationship Id="rId3" Type="http://schemas.openxmlformats.org/officeDocument/2006/relationships/hyperlink" Target="#'Resumen Trim E'!A1"/><Relationship Id="rId7" Type="http://schemas.openxmlformats.org/officeDocument/2006/relationships/hyperlink" Target="#Proyecci&#243;n!E7"/><Relationship Id="rId2" Type="http://schemas.openxmlformats.org/officeDocument/2006/relationships/hyperlink" Target="#'Resumen Sem E (2)'!F7"/><Relationship Id="rId1" Type="http://schemas.openxmlformats.org/officeDocument/2006/relationships/hyperlink" Target="#'Resumen A&#241;o E (3)'!F7"/><Relationship Id="rId6" Type="http://schemas.openxmlformats.org/officeDocument/2006/relationships/hyperlink" Target="#Inputs!C11"/><Relationship Id="rId11" Type="http://schemas.openxmlformats.org/officeDocument/2006/relationships/hyperlink" Target="#'Ejemplo PFC _ Mensual'!E7"/><Relationship Id="rId5" Type="http://schemas.openxmlformats.org/officeDocument/2006/relationships/hyperlink" Target="#Instrucciones!A1"/><Relationship Id="rId10" Type="http://schemas.openxmlformats.org/officeDocument/2006/relationships/hyperlink" Target="#Ejecuci&#243;n!E7"/><Relationship Id="rId4" Type="http://schemas.openxmlformats.org/officeDocument/2006/relationships/image" Target="../media/image1.png"/><Relationship Id="rId9" Type="http://schemas.openxmlformats.org/officeDocument/2006/relationships/hyperlink" Target="#'Gastos diarios'!A1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'Gastos diarios'!A1"/><Relationship Id="rId3" Type="http://schemas.openxmlformats.org/officeDocument/2006/relationships/image" Target="../media/image4.png"/><Relationship Id="rId7" Type="http://schemas.openxmlformats.org/officeDocument/2006/relationships/hyperlink" Target="#Proyecci&#243;n!E7"/><Relationship Id="rId2" Type="http://schemas.openxmlformats.org/officeDocument/2006/relationships/hyperlink" Target="#'Instrucciones (3)'!A1"/><Relationship Id="rId1" Type="http://schemas.openxmlformats.org/officeDocument/2006/relationships/image" Target="../media/image1.png"/><Relationship Id="rId6" Type="http://schemas.openxmlformats.org/officeDocument/2006/relationships/hyperlink" Target="#'Ejemplo PFC _ Mensual'!E7"/><Relationship Id="rId5" Type="http://schemas.openxmlformats.org/officeDocument/2006/relationships/hyperlink" Target="#Ejecuci&#243;n!E7"/><Relationship Id="rId4" Type="http://schemas.openxmlformats.org/officeDocument/2006/relationships/hyperlink" Target="#Inputs!C11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Proyecci&#243;n!E7"/><Relationship Id="rId3" Type="http://schemas.openxmlformats.org/officeDocument/2006/relationships/image" Target="../media/image4.png"/><Relationship Id="rId7" Type="http://schemas.openxmlformats.org/officeDocument/2006/relationships/hyperlink" Target="#'Ejemplo PFC _ Mensual'!E7"/><Relationship Id="rId2" Type="http://schemas.openxmlformats.org/officeDocument/2006/relationships/hyperlink" Target="#'Instrucciones (3)'!A1"/><Relationship Id="rId1" Type="http://schemas.openxmlformats.org/officeDocument/2006/relationships/image" Target="../media/image1.png"/><Relationship Id="rId6" Type="http://schemas.openxmlformats.org/officeDocument/2006/relationships/hyperlink" Target="#Ejecuci&#243;n!E7"/><Relationship Id="rId5" Type="http://schemas.openxmlformats.org/officeDocument/2006/relationships/hyperlink" Target="#'Resumen (2)'!A1"/><Relationship Id="rId4" Type="http://schemas.openxmlformats.org/officeDocument/2006/relationships/hyperlink" Target="#Inputs!C11"/><Relationship Id="rId9" Type="http://schemas.openxmlformats.org/officeDocument/2006/relationships/hyperlink" Target="#'Gastos diarios'!A1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'Gastos diarios'!A1"/><Relationship Id="rId3" Type="http://schemas.openxmlformats.org/officeDocument/2006/relationships/image" Target="../media/image1.png"/><Relationship Id="rId7" Type="http://schemas.openxmlformats.org/officeDocument/2006/relationships/hyperlink" Target="#Resumen!A1"/><Relationship Id="rId2" Type="http://schemas.openxmlformats.org/officeDocument/2006/relationships/hyperlink" Target="#'Resumen A&#241;o E (3)'!F7"/><Relationship Id="rId1" Type="http://schemas.openxmlformats.org/officeDocument/2006/relationships/image" Target="../media/image4.png"/><Relationship Id="rId6" Type="http://schemas.openxmlformats.org/officeDocument/2006/relationships/hyperlink" Target="#Proyecci&#243;n!E7"/><Relationship Id="rId5" Type="http://schemas.openxmlformats.org/officeDocument/2006/relationships/hyperlink" Target="#Inputs!C11"/><Relationship Id="rId10" Type="http://schemas.openxmlformats.org/officeDocument/2006/relationships/hyperlink" Target="#'Ejemplo PFC _ Mensual'!E7"/><Relationship Id="rId4" Type="http://schemas.openxmlformats.org/officeDocument/2006/relationships/hyperlink" Target="#Instrucciones!A1"/><Relationship Id="rId9" Type="http://schemas.openxmlformats.org/officeDocument/2006/relationships/hyperlink" Target="#Ejecuci&#243;n!E7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219955</xdr:colOff>
      <xdr:row>1</xdr:row>
      <xdr:rowOff>174381</xdr:rowOff>
    </xdr:from>
    <xdr:to>
      <xdr:col>3</xdr:col>
      <xdr:colOff>417831</xdr:colOff>
      <xdr:row>2</xdr:row>
      <xdr:rowOff>24911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7615" y="364881"/>
          <a:ext cx="1203716" cy="315350"/>
        </a:xfrm>
        <a:prstGeom prst="rect">
          <a:avLst/>
        </a:prstGeom>
      </xdr:spPr>
    </xdr:pic>
    <xdr:clientData/>
  </xdr:twoCellAnchor>
  <xdr:oneCellAnchor>
    <xdr:from>
      <xdr:col>4</xdr:col>
      <xdr:colOff>758825</xdr:colOff>
      <xdr:row>1</xdr:row>
      <xdr:rowOff>187325</xdr:rowOff>
    </xdr:from>
    <xdr:ext cx="5213991" cy="53065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994025" y="187325"/>
          <a:ext cx="5213991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2800" b="1">
              <a:solidFill>
                <a:srgbClr val="005859"/>
              </a:solidFill>
            </a:rPr>
            <a:t>PRESUPUESTO</a:t>
          </a:r>
          <a:r>
            <a:rPr lang="es-CO" sz="2800" b="1" baseline="0">
              <a:solidFill>
                <a:srgbClr val="005859"/>
              </a:solidFill>
            </a:rPr>
            <a:t> DE </a:t>
          </a:r>
          <a:r>
            <a:rPr lang="es-CO" sz="2800" b="1">
              <a:solidFill>
                <a:srgbClr val="005859"/>
              </a:solidFill>
            </a:rPr>
            <a:t>FLUJO DE CAJA </a:t>
          </a:r>
        </a:p>
      </xdr:txBody>
    </xdr:sp>
    <xdr:clientData/>
  </xdr:oneCellAnchor>
  <xdr:oneCellAnchor>
    <xdr:from>
      <xdr:col>2</xdr:col>
      <xdr:colOff>717550</xdr:colOff>
      <xdr:row>2</xdr:row>
      <xdr:rowOff>212725</xdr:rowOff>
    </xdr:from>
    <xdr:ext cx="8572499" cy="405432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352550" y="669925"/>
          <a:ext cx="8572499" cy="4054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CO" sz="2000" b="1">
              <a:solidFill>
                <a:srgbClr val="FFBF44"/>
              </a:solidFill>
            </a:rPr>
            <a:t>Crea y hazle seguimiento a tu presupuesto</a:t>
          </a:r>
        </a:p>
      </xdr:txBody>
    </xdr:sp>
    <xdr:clientData/>
  </xdr:oneCellAnchor>
  <xdr:twoCellAnchor>
    <xdr:from>
      <xdr:col>3</xdr:col>
      <xdr:colOff>638174</xdr:colOff>
      <xdr:row>6</xdr:row>
      <xdr:rowOff>84966</xdr:rowOff>
    </xdr:from>
    <xdr:to>
      <xdr:col>6</xdr:col>
      <xdr:colOff>222250</xdr:colOff>
      <xdr:row>11</xdr:row>
      <xdr:rowOff>57150</xdr:rowOff>
    </xdr:to>
    <xdr:sp macro="" textlink="">
      <xdr:nvSpPr>
        <xdr:cNvPr id="6" name="Rectángulo: esquinas redondeadas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2073274" y="1450216"/>
          <a:ext cx="1984376" cy="727834"/>
        </a:xfrm>
        <a:prstGeom prst="roundRect">
          <a:avLst/>
        </a:prstGeom>
        <a:solidFill>
          <a:srgbClr val="00585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300" b="1"/>
            <a:t>Registra </a:t>
          </a:r>
          <a:r>
            <a:rPr lang="es-CO" sz="1300" b="1" baseline="0"/>
            <a:t>tu información</a:t>
          </a:r>
          <a:endParaRPr lang="es-CO" sz="1300" b="1"/>
        </a:p>
      </xdr:txBody>
    </xdr:sp>
    <xdr:clientData/>
  </xdr:twoCellAnchor>
  <xdr:twoCellAnchor>
    <xdr:from>
      <xdr:col>6</xdr:col>
      <xdr:colOff>752474</xdr:colOff>
      <xdr:row>6</xdr:row>
      <xdr:rowOff>84966</xdr:rowOff>
    </xdr:from>
    <xdr:to>
      <xdr:col>9</xdr:col>
      <xdr:colOff>336550</xdr:colOff>
      <xdr:row>11</xdr:row>
      <xdr:rowOff>57150</xdr:rowOff>
    </xdr:to>
    <xdr:sp macro="" textlink="">
      <xdr:nvSpPr>
        <xdr:cNvPr id="7" name="Rectángulo: esquinas redondeadas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4587874" y="1450216"/>
          <a:ext cx="1984376" cy="727834"/>
        </a:xfrm>
        <a:prstGeom prst="roundRect">
          <a:avLst/>
        </a:prstGeom>
        <a:solidFill>
          <a:srgbClr val="00585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300" b="1">
              <a:solidFill>
                <a:schemeClr val="bg1"/>
              </a:solidFill>
            </a:rPr>
            <a:t>Revisa tu </a:t>
          </a:r>
          <a:r>
            <a:rPr lang="es-CO" sz="1300" b="1" baseline="0"/>
            <a:t>proyección para todo el año</a:t>
          </a:r>
          <a:endParaRPr lang="es-CO" sz="1300" b="1"/>
        </a:p>
      </xdr:txBody>
    </xdr:sp>
    <xdr:clientData/>
  </xdr:twoCellAnchor>
  <xdr:twoCellAnchor>
    <xdr:from>
      <xdr:col>10</xdr:col>
      <xdr:colOff>73024</xdr:colOff>
      <xdr:row>6</xdr:row>
      <xdr:rowOff>84966</xdr:rowOff>
    </xdr:from>
    <xdr:to>
      <xdr:col>12</xdr:col>
      <xdr:colOff>457200</xdr:colOff>
      <xdr:row>11</xdr:row>
      <xdr:rowOff>57150</xdr:rowOff>
    </xdr:to>
    <xdr:sp macro="" textlink="">
      <xdr:nvSpPr>
        <xdr:cNvPr id="9" name="Rectángulo: esquinas redondeadas 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7108824" y="1450216"/>
          <a:ext cx="1984376" cy="727834"/>
        </a:xfrm>
        <a:prstGeom prst="roundRect">
          <a:avLst/>
        </a:prstGeom>
        <a:solidFill>
          <a:srgbClr val="00585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300" b="1"/>
            <a:t>Visualiza el</a:t>
          </a:r>
          <a:r>
            <a:rPr lang="es-CO" sz="1300" b="1" baseline="0"/>
            <a:t> resumen de</a:t>
          </a:r>
          <a:r>
            <a:rPr lang="es-CO" sz="1300" b="1"/>
            <a:t> tus</a:t>
          </a:r>
          <a:r>
            <a:rPr lang="es-CO" sz="1300" b="1" baseline="0"/>
            <a:t> </a:t>
          </a:r>
          <a:r>
            <a:rPr lang="es-CO" sz="1300" b="1"/>
            <a:t>resultados</a:t>
          </a:r>
        </a:p>
      </xdr:txBody>
    </xdr:sp>
    <xdr:clientData/>
  </xdr:twoCellAnchor>
  <xdr:twoCellAnchor>
    <xdr:from>
      <xdr:col>3</xdr:col>
      <xdr:colOff>638174</xdr:colOff>
      <xdr:row>12</xdr:row>
      <xdr:rowOff>154816</xdr:rowOff>
    </xdr:from>
    <xdr:to>
      <xdr:col>6</xdr:col>
      <xdr:colOff>222250</xdr:colOff>
      <xdr:row>17</xdr:row>
      <xdr:rowOff>50800</xdr:rowOff>
    </xdr:to>
    <xdr:sp macro="" textlink="">
      <xdr:nvSpPr>
        <xdr:cNvPr id="10" name="Rectángulo: esquinas redondeadas 9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2073274" y="2472566"/>
          <a:ext cx="1984376" cy="727834"/>
        </a:xfrm>
        <a:prstGeom prst="roundRect">
          <a:avLst/>
        </a:prstGeom>
        <a:solidFill>
          <a:srgbClr val="00585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300" b="1"/>
            <a:t>Haz seguimiento a tus </a:t>
          </a:r>
          <a:r>
            <a:rPr lang="es-CO" sz="1300" b="1" baseline="0"/>
            <a:t>moviemientos diarios</a:t>
          </a:r>
          <a:endParaRPr lang="es-CO" sz="1300" b="1"/>
        </a:p>
      </xdr:txBody>
    </xdr:sp>
    <xdr:clientData/>
  </xdr:twoCellAnchor>
  <xdr:twoCellAnchor>
    <xdr:from>
      <xdr:col>6</xdr:col>
      <xdr:colOff>758824</xdr:colOff>
      <xdr:row>12</xdr:row>
      <xdr:rowOff>148466</xdr:rowOff>
    </xdr:from>
    <xdr:to>
      <xdr:col>9</xdr:col>
      <xdr:colOff>342900</xdr:colOff>
      <xdr:row>17</xdr:row>
      <xdr:rowOff>44450</xdr:rowOff>
    </xdr:to>
    <xdr:sp macro="" textlink="">
      <xdr:nvSpPr>
        <xdr:cNvPr id="13" name="Rectángulo: esquinas redondeadas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4594224" y="2466216"/>
          <a:ext cx="1984376" cy="727834"/>
        </a:xfrm>
        <a:prstGeom prst="roundRect">
          <a:avLst/>
        </a:prstGeom>
        <a:solidFill>
          <a:srgbClr val="00585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300" b="1">
              <a:solidFill>
                <a:schemeClr val="bg1"/>
              </a:solidFill>
            </a:rPr>
            <a:t>Registra y</a:t>
          </a:r>
          <a:r>
            <a:rPr lang="es-CO" sz="1300" b="1" baseline="0">
              <a:solidFill>
                <a:schemeClr val="bg1"/>
              </a:solidFill>
            </a:rPr>
            <a:t> c</a:t>
          </a:r>
          <a:r>
            <a:rPr lang="es-CO" sz="1300" b="1">
              <a:solidFill>
                <a:schemeClr val="bg1"/>
              </a:solidFill>
            </a:rPr>
            <a:t>ompara tu ejecución</a:t>
          </a:r>
          <a:r>
            <a:rPr lang="es-CO" sz="1300" b="1" baseline="0">
              <a:solidFill>
                <a:schemeClr val="bg1"/>
              </a:solidFill>
            </a:rPr>
            <a:t> vs presupuesto</a:t>
          </a:r>
          <a:endParaRPr lang="es-CO" sz="1300" b="1">
            <a:solidFill>
              <a:schemeClr val="bg1"/>
            </a:solidFill>
          </a:endParaRPr>
        </a:p>
      </xdr:txBody>
    </xdr:sp>
    <xdr:clientData/>
  </xdr:twoCellAnchor>
  <xdr:twoCellAnchor>
    <xdr:from>
      <xdr:col>10</xdr:col>
      <xdr:colOff>85724</xdr:colOff>
      <xdr:row>12</xdr:row>
      <xdr:rowOff>154816</xdr:rowOff>
    </xdr:from>
    <xdr:to>
      <xdr:col>12</xdr:col>
      <xdr:colOff>469900</xdr:colOff>
      <xdr:row>17</xdr:row>
      <xdr:rowOff>50800</xdr:rowOff>
    </xdr:to>
    <xdr:sp macro="" textlink="">
      <xdr:nvSpPr>
        <xdr:cNvPr id="16" name="Rectángulo: esquinas redondeadas 1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7121524" y="2472566"/>
          <a:ext cx="1984376" cy="727834"/>
        </a:xfrm>
        <a:prstGeom prst="roundRect">
          <a:avLst/>
        </a:prstGeom>
        <a:solidFill>
          <a:srgbClr val="00585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300" b="1" baseline="0"/>
            <a:t>Observa este ejemplo: proyección y ejecución</a:t>
          </a:r>
          <a:endParaRPr lang="es-CO" sz="1300" b="1"/>
        </a:p>
      </xdr:txBody>
    </xdr:sp>
    <xdr:clientData/>
  </xdr:twoCellAnchor>
  <xdr:twoCellAnchor>
    <xdr:from>
      <xdr:col>3</xdr:col>
      <xdr:colOff>222250</xdr:colOff>
      <xdr:row>5</xdr:row>
      <xdr:rowOff>44450</xdr:rowOff>
    </xdr:from>
    <xdr:to>
      <xdr:col>13</xdr:col>
      <xdr:colOff>120650</xdr:colOff>
      <xdr:row>18</xdr:row>
      <xdr:rowOff>101600</xdr:rowOff>
    </xdr:to>
    <xdr:sp macro="" textlink="">
      <xdr:nvSpPr>
        <xdr:cNvPr id="12" name="Rectángulo: esquinas redondeadas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1581150" y="1403350"/>
          <a:ext cx="7899400" cy="2222500"/>
        </a:xfrm>
        <a:prstGeom prst="roundRect">
          <a:avLst/>
        </a:prstGeom>
        <a:noFill/>
        <a:ln w="19050">
          <a:solidFill>
            <a:srgbClr val="FFBF44"/>
          </a:solidFill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55686</xdr:colOff>
      <xdr:row>127</xdr:row>
      <xdr:rowOff>0</xdr:rowOff>
    </xdr:from>
    <xdr:to>
      <xdr:col>0</xdr:col>
      <xdr:colOff>319454</xdr:colOff>
      <xdr:row>127</xdr:row>
      <xdr:rowOff>0</xdr:rowOff>
    </xdr:to>
    <xdr:sp macro="" textlink="">
      <xdr:nvSpPr>
        <xdr:cNvPr id="3" name="Flecha: a la derecha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0800000">
          <a:off x="55686" y="22809200"/>
          <a:ext cx="92318" cy="0"/>
        </a:xfrm>
        <a:prstGeom prst="rightArrow">
          <a:avLst/>
        </a:prstGeom>
        <a:solidFill>
          <a:srgbClr val="FFBF4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oneCell">
    <xdr:from>
      <xdr:col>3</xdr:col>
      <xdr:colOff>1963317</xdr:colOff>
      <xdr:row>4</xdr:row>
      <xdr:rowOff>135682</xdr:rowOff>
    </xdr:from>
    <xdr:to>
      <xdr:col>4</xdr:col>
      <xdr:colOff>24104</xdr:colOff>
      <xdr:row>4</xdr:row>
      <xdr:rowOff>399661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3767" y="935782"/>
          <a:ext cx="238837" cy="2639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</xdr:col>
      <xdr:colOff>78662</xdr:colOff>
      <xdr:row>4</xdr:row>
      <xdr:rowOff>135164</xdr:rowOff>
    </xdr:from>
    <xdr:ext cx="1963614" cy="24102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/>
      </xdr:nvSpPr>
      <xdr:spPr>
        <a:xfrm>
          <a:off x="1139112" y="935264"/>
          <a:ext cx="1963614" cy="2410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950" i="1" u="none"/>
            <a:t>Filtra</a:t>
          </a:r>
          <a:r>
            <a:rPr lang="es-CO" sz="950" i="1" u="none" baseline="0"/>
            <a:t> desmarcando las celdas vacías</a:t>
          </a:r>
          <a:endParaRPr lang="es-CO" sz="950" i="1" u="none"/>
        </a:p>
      </xdr:txBody>
    </xdr:sp>
    <xdr:clientData/>
  </xdr:oneCellAnchor>
  <xdr:oneCellAnchor>
    <xdr:from>
      <xdr:col>5</xdr:col>
      <xdr:colOff>28014</xdr:colOff>
      <xdr:row>1</xdr:row>
      <xdr:rowOff>240179</xdr:rowOff>
    </xdr:from>
    <xdr:ext cx="4602286" cy="468013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SpPr txBox="1"/>
      </xdr:nvSpPr>
      <xdr:spPr>
        <a:xfrm>
          <a:off x="4161864" y="329079"/>
          <a:ext cx="4602286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2400" b="1" baseline="0">
              <a:solidFill>
                <a:srgbClr val="005859"/>
              </a:solidFill>
            </a:rPr>
            <a:t>Presupuesto y ejecución semestral</a:t>
          </a:r>
          <a:endParaRPr lang="es-CO" sz="2400" b="1">
            <a:solidFill>
              <a:srgbClr val="005859"/>
            </a:solidFill>
          </a:endParaRPr>
        </a:p>
      </xdr:txBody>
    </xdr:sp>
    <xdr:clientData/>
  </xdr:oneCellAnchor>
  <xdr:twoCellAnchor>
    <xdr:from>
      <xdr:col>3</xdr:col>
      <xdr:colOff>57150</xdr:colOff>
      <xdr:row>4</xdr:row>
      <xdr:rowOff>101600</xdr:rowOff>
    </xdr:from>
    <xdr:to>
      <xdr:col>4</xdr:col>
      <xdr:colOff>6350</xdr:colOff>
      <xdr:row>4</xdr:row>
      <xdr:rowOff>406141</xdr:rowOff>
    </xdr:to>
    <xdr:sp macro="" textlink="">
      <xdr:nvSpPr>
        <xdr:cNvPr id="17" name="Rectángulo: esquinas redondeadas 16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SpPr/>
      </xdr:nvSpPr>
      <xdr:spPr>
        <a:xfrm>
          <a:off x="1117600" y="901700"/>
          <a:ext cx="2127250" cy="304541"/>
        </a:xfrm>
        <a:prstGeom prst="roundRect">
          <a:avLst/>
        </a:prstGeom>
        <a:noFill/>
        <a:ln>
          <a:solidFill>
            <a:srgbClr val="FFBF44"/>
          </a:solidFill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oneCellAnchor>
    <xdr:from>
      <xdr:col>5</xdr:col>
      <xdr:colOff>44450</xdr:colOff>
      <xdr:row>3</xdr:row>
      <xdr:rowOff>203200</xdr:rowOff>
    </xdr:from>
    <xdr:ext cx="7365999" cy="405367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SpPr txBox="1"/>
      </xdr:nvSpPr>
      <xdr:spPr>
        <a:xfrm>
          <a:off x="3746500" y="774700"/>
          <a:ext cx="7365999" cy="40536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lang="es-CO" sz="1000" u="none" baseline="0">
              <a:solidFill>
                <a:schemeClr val="tx1"/>
              </a:solidFill>
            </a:rPr>
            <a:t>Las columnas de presupuesto y real se calculan automáticamente una vez diligencies el </a:t>
          </a:r>
          <a:r>
            <a:rPr lang="es-CO" sz="1000" b="1" u="none" baseline="0">
              <a:solidFill>
                <a:srgbClr val="005859"/>
              </a:solidFill>
            </a:rPr>
            <a:t>"Registro de la información" </a:t>
          </a:r>
          <a:r>
            <a:rPr lang="es-CO" sz="1000" u="none" baseline="0">
              <a:solidFill>
                <a:schemeClr val="tx1"/>
              </a:solidFill>
            </a:rPr>
            <a:t>y </a:t>
          </a:r>
          <a:r>
            <a:rPr lang="es-CO" sz="1000" b="1" u="none" baseline="0">
              <a:solidFill>
                <a:srgbClr val="005859"/>
              </a:solidFill>
            </a:rPr>
            <a:t>"Ejecución"</a:t>
          </a:r>
          <a:r>
            <a:rPr lang="es-CO" sz="1000" u="none" baseline="0">
              <a:solidFill>
                <a:schemeClr val="tx1"/>
              </a:solidFill>
            </a:rPr>
            <a:t> en las opciones correspondientes.</a:t>
          </a:r>
          <a:endParaRPr lang="es-CO" sz="1000" u="sng">
            <a:solidFill>
              <a:sysClr val="windowText" lastClr="000000"/>
            </a:solidFill>
          </a:endParaRPr>
        </a:p>
      </xdr:txBody>
    </xdr:sp>
    <xdr:clientData/>
  </xdr:oneCellAnchor>
  <xdr:twoCellAnchor>
    <xdr:from>
      <xdr:col>3</xdr:col>
      <xdr:colOff>0</xdr:colOff>
      <xdr:row>179</xdr:row>
      <xdr:rowOff>0</xdr:rowOff>
    </xdr:from>
    <xdr:to>
      <xdr:col>3</xdr:col>
      <xdr:colOff>1250951</xdr:colOff>
      <xdr:row>179</xdr:row>
      <xdr:rowOff>304800</xdr:rowOff>
    </xdr:to>
    <xdr:sp macro="" textlink="">
      <xdr:nvSpPr>
        <xdr:cNvPr id="19" name="Rectángulo: esquinas redondeadas 1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SpPr/>
      </xdr:nvSpPr>
      <xdr:spPr>
        <a:xfrm>
          <a:off x="781050" y="33254950"/>
          <a:ext cx="1250951" cy="3048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/>
            <a:t>      Ir a</a:t>
          </a:r>
          <a:r>
            <a:rPr lang="es-CO" sz="1000" b="1" baseline="0"/>
            <a:t>l comienzo</a:t>
          </a:r>
          <a:endParaRPr lang="es-CO" sz="1000" b="1"/>
        </a:p>
      </xdr:txBody>
    </xdr:sp>
    <xdr:clientData/>
  </xdr:twoCellAnchor>
  <xdr:twoCellAnchor>
    <xdr:from>
      <xdr:col>16384</xdr:col>
      <xdr:colOff>963784</xdr:colOff>
      <xdr:row>12</xdr:row>
      <xdr:rowOff>0</xdr:rowOff>
    </xdr:from>
    <xdr:to>
      <xdr:col>16384</xdr:col>
      <xdr:colOff>2193304</xdr:colOff>
      <xdr:row>13</xdr:row>
      <xdr:rowOff>31850</xdr:rowOff>
    </xdr:to>
    <xdr:sp macro="" textlink="">
      <xdr:nvSpPr>
        <xdr:cNvPr id="27" name="Rectángulo: esquinas redondeadas 3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SpPr/>
      </xdr:nvSpPr>
      <xdr:spPr>
        <a:xfrm>
          <a:off x="13795864" y="2385060"/>
          <a:ext cx="122952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Ejemplo</a:t>
          </a:r>
        </a:p>
      </xdr:txBody>
    </xdr:sp>
    <xdr:clientData/>
  </xdr:twoCellAnchor>
  <xdr:twoCellAnchor editAs="oneCell">
    <xdr:from>
      <xdr:col>2</xdr:col>
      <xdr:colOff>0</xdr:colOff>
      <xdr:row>1</xdr:row>
      <xdr:rowOff>60081</xdr:rowOff>
    </xdr:from>
    <xdr:to>
      <xdr:col>3</xdr:col>
      <xdr:colOff>709686</xdr:colOff>
      <xdr:row>1</xdr:row>
      <xdr:rowOff>365271</xdr:rowOff>
    </xdr:to>
    <xdr:pic>
      <xdr:nvPicPr>
        <xdr:cNvPr id="28" name="Imagen 27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89560" y="143901"/>
          <a:ext cx="1189746" cy="305190"/>
        </a:xfrm>
        <a:prstGeom prst="rect">
          <a:avLst/>
        </a:prstGeom>
      </xdr:spPr>
    </xdr:pic>
    <xdr:clientData/>
  </xdr:twoCellAnchor>
  <xdr:twoCellAnchor>
    <xdr:from>
      <xdr:col>3</xdr:col>
      <xdr:colOff>898280</xdr:colOff>
      <xdr:row>1</xdr:row>
      <xdr:rowOff>0</xdr:rowOff>
    </xdr:from>
    <xdr:to>
      <xdr:col>4</xdr:col>
      <xdr:colOff>17366</xdr:colOff>
      <xdr:row>1</xdr:row>
      <xdr:rowOff>214730</xdr:rowOff>
    </xdr:to>
    <xdr:sp macro="" textlink="">
      <xdr:nvSpPr>
        <xdr:cNvPr id="29" name="Rectángulo: esquinas redondeadas 21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SpPr/>
      </xdr:nvSpPr>
      <xdr:spPr>
        <a:xfrm>
          <a:off x="1667900" y="83820"/>
          <a:ext cx="1260306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Inicio</a:t>
          </a:r>
        </a:p>
      </xdr:txBody>
    </xdr:sp>
    <xdr:clientData/>
  </xdr:twoCellAnchor>
  <xdr:twoCellAnchor>
    <xdr:from>
      <xdr:col>4</xdr:col>
      <xdr:colOff>65466</xdr:colOff>
      <xdr:row>1</xdr:row>
      <xdr:rowOff>0</xdr:rowOff>
    </xdr:from>
    <xdr:to>
      <xdr:col>5</xdr:col>
      <xdr:colOff>591506</xdr:colOff>
      <xdr:row>1</xdr:row>
      <xdr:rowOff>214730</xdr:rowOff>
    </xdr:to>
    <xdr:sp macro="" textlink="">
      <xdr:nvSpPr>
        <xdr:cNvPr id="30" name="Rectángulo: esquinas redondeadas 2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SpPr/>
      </xdr:nvSpPr>
      <xdr:spPr>
        <a:xfrm>
          <a:off x="2976306" y="83820"/>
          <a:ext cx="125756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Registro</a:t>
          </a:r>
          <a:r>
            <a:rPr lang="es-CO" sz="900" b="1" baseline="0"/>
            <a:t> información</a:t>
          </a:r>
          <a:endParaRPr lang="es-CO" sz="900" b="1"/>
        </a:p>
      </xdr:txBody>
    </xdr:sp>
    <xdr:clientData/>
  </xdr:twoCellAnchor>
  <xdr:twoCellAnchor>
    <xdr:from>
      <xdr:col>5</xdr:col>
      <xdr:colOff>626906</xdr:colOff>
      <xdr:row>1</xdr:row>
      <xdr:rowOff>0</xdr:rowOff>
    </xdr:from>
    <xdr:to>
      <xdr:col>6</xdr:col>
      <xdr:colOff>668976</xdr:colOff>
      <xdr:row>1</xdr:row>
      <xdr:rowOff>214730</xdr:rowOff>
    </xdr:to>
    <xdr:sp macro="" textlink="">
      <xdr:nvSpPr>
        <xdr:cNvPr id="31" name="Rectángulo: esquinas redondeadas 2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SpPr/>
      </xdr:nvSpPr>
      <xdr:spPr>
        <a:xfrm>
          <a:off x="4269266" y="83820"/>
          <a:ext cx="118507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Proyección</a:t>
          </a:r>
        </a:p>
      </xdr:txBody>
    </xdr:sp>
    <xdr:clientData/>
  </xdr:twoCellAnchor>
  <xdr:twoCellAnchor>
    <xdr:from>
      <xdr:col>6</xdr:col>
      <xdr:colOff>716694</xdr:colOff>
      <xdr:row>1</xdr:row>
      <xdr:rowOff>0</xdr:rowOff>
    </xdr:from>
    <xdr:to>
      <xdr:col>7</xdr:col>
      <xdr:colOff>777838</xdr:colOff>
      <xdr:row>1</xdr:row>
      <xdr:rowOff>214730</xdr:rowOff>
    </xdr:to>
    <xdr:sp macro="" textlink="">
      <xdr:nvSpPr>
        <xdr:cNvPr id="32" name="Rectángulo: esquinas redondeadas 27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SpPr/>
      </xdr:nvSpPr>
      <xdr:spPr>
        <a:xfrm>
          <a:off x="5502054" y="83820"/>
          <a:ext cx="1204144" cy="214730"/>
        </a:xfrm>
        <a:prstGeom prst="roundRect">
          <a:avLst/>
        </a:prstGeom>
        <a:solidFill>
          <a:srgbClr val="86B1B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Resumen</a:t>
          </a:r>
        </a:p>
      </xdr:txBody>
    </xdr:sp>
    <xdr:clientData/>
  </xdr:twoCellAnchor>
  <xdr:twoCellAnchor>
    <xdr:from>
      <xdr:col>7</xdr:col>
      <xdr:colOff>819588</xdr:colOff>
      <xdr:row>1</xdr:row>
      <xdr:rowOff>0</xdr:rowOff>
    </xdr:from>
    <xdr:to>
      <xdr:col>8</xdr:col>
      <xdr:colOff>905422</xdr:colOff>
      <xdr:row>1</xdr:row>
      <xdr:rowOff>214730</xdr:rowOff>
    </xdr:to>
    <xdr:sp macro="" textlink="">
      <xdr:nvSpPr>
        <xdr:cNvPr id="33" name="Rectángulo: esquinas redondeadas 2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SpPr/>
      </xdr:nvSpPr>
      <xdr:spPr>
        <a:xfrm>
          <a:off x="6747948" y="83820"/>
          <a:ext cx="1228834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Movimientos</a:t>
          </a:r>
          <a:r>
            <a:rPr lang="es-CO" sz="900" b="1" baseline="0"/>
            <a:t> diarios</a:t>
          </a:r>
          <a:endParaRPr lang="es-CO" sz="900" b="1"/>
        </a:p>
      </xdr:txBody>
    </xdr:sp>
    <xdr:clientData/>
  </xdr:twoCellAnchor>
  <xdr:twoCellAnchor>
    <xdr:from>
      <xdr:col>8</xdr:col>
      <xdr:colOff>953522</xdr:colOff>
      <xdr:row>1</xdr:row>
      <xdr:rowOff>0</xdr:rowOff>
    </xdr:from>
    <xdr:to>
      <xdr:col>9</xdr:col>
      <xdr:colOff>1056654</xdr:colOff>
      <xdr:row>1</xdr:row>
      <xdr:rowOff>214730</xdr:rowOff>
    </xdr:to>
    <xdr:sp macro="" textlink="">
      <xdr:nvSpPr>
        <xdr:cNvPr id="34" name="Rectángulo: esquinas redondeadas 31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SpPr/>
      </xdr:nvSpPr>
      <xdr:spPr>
        <a:xfrm>
          <a:off x="8024882" y="83820"/>
          <a:ext cx="1246132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Ejecución</a:t>
          </a:r>
        </a:p>
      </xdr:txBody>
    </xdr:sp>
    <xdr:clientData/>
  </xdr:twoCellAnchor>
  <xdr:twoCellAnchor>
    <xdr:from>
      <xdr:col>9</xdr:col>
      <xdr:colOff>1085704</xdr:colOff>
      <xdr:row>1</xdr:row>
      <xdr:rowOff>0</xdr:rowOff>
    </xdr:from>
    <xdr:to>
      <xdr:col>11</xdr:col>
      <xdr:colOff>29224</xdr:colOff>
      <xdr:row>1</xdr:row>
      <xdr:rowOff>214730</xdr:rowOff>
    </xdr:to>
    <xdr:sp macro="" textlink="">
      <xdr:nvSpPr>
        <xdr:cNvPr id="35" name="Rectángulo: esquinas redondeadas 3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SpPr/>
      </xdr:nvSpPr>
      <xdr:spPr>
        <a:xfrm>
          <a:off x="9300064" y="83820"/>
          <a:ext cx="122952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Ejemplo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87061</xdr:colOff>
      <xdr:row>1</xdr:row>
      <xdr:rowOff>78872</xdr:rowOff>
    </xdr:from>
    <xdr:to>
      <xdr:col>3</xdr:col>
      <xdr:colOff>678428</xdr:colOff>
      <xdr:row>1</xdr:row>
      <xdr:rowOff>388534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3111" y="167772"/>
          <a:ext cx="1198635" cy="309662"/>
        </a:xfrm>
        <a:prstGeom prst="rect">
          <a:avLst/>
        </a:prstGeom>
      </xdr:spPr>
    </xdr:pic>
    <xdr:clientData/>
  </xdr:twoCellAnchor>
  <xdr:twoCellAnchor>
    <xdr:from>
      <xdr:col>0</xdr:col>
      <xdr:colOff>55686</xdr:colOff>
      <xdr:row>127</xdr:row>
      <xdr:rowOff>0</xdr:rowOff>
    </xdr:from>
    <xdr:to>
      <xdr:col>0</xdr:col>
      <xdr:colOff>319454</xdr:colOff>
      <xdr:row>127</xdr:row>
      <xdr:rowOff>0</xdr:rowOff>
    </xdr:to>
    <xdr:sp macro="" textlink="">
      <xdr:nvSpPr>
        <xdr:cNvPr id="3" name="Flecha: a la derecha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/>
      </xdr:nvSpPr>
      <xdr:spPr>
        <a:xfrm rot="10800000">
          <a:off x="55686" y="22809200"/>
          <a:ext cx="92318" cy="0"/>
        </a:xfrm>
        <a:prstGeom prst="rightArrow">
          <a:avLst/>
        </a:prstGeom>
        <a:solidFill>
          <a:srgbClr val="FFBF4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3</xdr:col>
      <xdr:colOff>1781882</xdr:colOff>
      <xdr:row>1</xdr:row>
      <xdr:rowOff>32400</xdr:rowOff>
    </xdr:from>
    <xdr:to>
      <xdr:col>4</xdr:col>
      <xdr:colOff>865045</xdr:colOff>
      <xdr:row>1</xdr:row>
      <xdr:rowOff>248400</xdr:rowOff>
    </xdr:to>
    <xdr:sp macro="" textlink="">
      <xdr:nvSpPr>
        <xdr:cNvPr id="4" name="Rectángulo: esquinas redondeadas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339127" y="123114"/>
          <a:ext cx="1260306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Inicio</a:t>
          </a:r>
        </a:p>
      </xdr:txBody>
    </xdr:sp>
    <xdr:clientData/>
  </xdr:twoCellAnchor>
  <xdr:twoCellAnchor>
    <xdr:from>
      <xdr:col>6</xdr:col>
      <xdr:colOff>19917</xdr:colOff>
      <xdr:row>1</xdr:row>
      <xdr:rowOff>32398</xdr:rowOff>
    </xdr:from>
    <xdr:to>
      <xdr:col>6</xdr:col>
      <xdr:colOff>19917</xdr:colOff>
      <xdr:row>1</xdr:row>
      <xdr:rowOff>248398</xdr:rowOff>
    </xdr:to>
    <xdr:sp macro="" textlink="">
      <xdr:nvSpPr>
        <xdr:cNvPr id="6" name="Rectángulo: esquinas redondeadas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/>
      </xdr:nvSpPr>
      <xdr:spPr>
        <a:xfrm>
          <a:off x="7131917" y="121298"/>
          <a:ext cx="0" cy="216000"/>
        </a:xfrm>
        <a:prstGeom prst="roundRect">
          <a:avLst/>
        </a:prstGeom>
        <a:solidFill>
          <a:srgbClr val="A6C5C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Proyección</a:t>
          </a:r>
        </a:p>
      </xdr:txBody>
    </xdr:sp>
    <xdr:clientData/>
  </xdr:twoCellAnchor>
  <xdr:twoCellAnchor>
    <xdr:from>
      <xdr:col>7</xdr:col>
      <xdr:colOff>19917</xdr:colOff>
      <xdr:row>1</xdr:row>
      <xdr:rowOff>32398</xdr:rowOff>
    </xdr:from>
    <xdr:to>
      <xdr:col>7</xdr:col>
      <xdr:colOff>19917</xdr:colOff>
      <xdr:row>1</xdr:row>
      <xdr:rowOff>248398</xdr:rowOff>
    </xdr:to>
    <xdr:sp macro="" textlink="">
      <xdr:nvSpPr>
        <xdr:cNvPr id="7" name="Rectángulo: esquinas redondeadas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/>
      </xdr:nvSpPr>
      <xdr:spPr>
        <a:xfrm>
          <a:off x="10618067" y="121298"/>
          <a:ext cx="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Movimientos</a:t>
          </a:r>
          <a:r>
            <a:rPr lang="es-CO" sz="900" b="1" baseline="0"/>
            <a:t> cada día</a:t>
          </a:r>
          <a:endParaRPr lang="es-CO" sz="900" b="1"/>
        </a:p>
      </xdr:txBody>
    </xdr:sp>
    <xdr:clientData/>
  </xdr:twoCellAnchor>
  <xdr:twoCellAnchor editAs="oneCell">
    <xdr:from>
      <xdr:col>3</xdr:col>
      <xdr:colOff>1963317</xdr:colOff>
      <xdr:row>3</xdr:row>
      <xdr:rowOff>116632</xdr:rowOff>
    </xdr:from>
    <xdr:to>
      <xdr:col>4</xdr:col>
      <xdr:colOff>24105</xdr:colOff>
      <xdr:row>4</xdr:row>
      <xdr:rowOff>152011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5767" y="688132"/>
          <a:ext cx="238838" cy="2639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</xdr:col>
      <xdr:colOff>123112</xdr:colOff>
      <xdr:row>3</xdr:row>
      <xdr:rowOff>90714</xdr:rowOff>
    </xdr:from>
    <xdr:ext cx="1963614" cy="24102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 txBox="1"/>
      </xdr:nvSpPr>
      <xdr:spPr>
        <a:xfrm>
          <a:off x="675562" y="662214"/>
          <a:ext cx="1963614" cy="2410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950" i="1" u="none"/>
            <a:t>Filtra</a:t>
          </a:r>
          <a:r>
            <a:rPr lang="es-CO" sz="950" i="1" u="none" baseline="0"/>
            <a:t> desmarcando las celdas vacías</a:t>
          </a:r>
          <a:endParaRPr lang="es-CO" sz="950" i="1" u="none"/>
        </a:p>
      </xdr:txBody>
    </xdr:sp>
    <xdr:clientData/>
  </xdr:oneCellAnchor>
  <xdr:twoCellAnchor>
    <xdr:from>
      <xdr:col>5</xdr:col>
      <xdr:colOff>25919</xdr:colOff>
      <xdr:row>1</xdr:row>
      <xdr:rowOff>32399</xdr:rowOff>
    </xdr:from>
    <xdr:to>
      <xdr:col>6</xdr:col>
      <xdr:colOff>126072</xdr:colOff>
      <xdr:row>1</xdr:row>
      <xdr:rowOff>248399</xdr:rowOff>
    </xdr:to>
    <xdr:sp macro="" textlink="">
      <xdr:nvSpPr>
        <xdr:cNvPr id="10" name="Rectángulo: esquinas redondeadas 9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SpPr/>
      </xdr:nvSpPr>
      <xdr:spPr>
        <a:xfrm>
          <a:off x="3654490" y="123113"/>
          <a:ext cx="126000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Registro</a:t>
          </a:r>
          <a:r>
            <a:rPr lang="es-CO" sz="900" b="1" baseline="0"/>
            <a:t> información</a:t>
          </a:r>
          <a:endParaRPr lang="es-CO" sz="900" b="1"/>
        </a:p>
      </xdr:txBody>
    </xdr:sp>
    <xdr:clientData/>
  </xdr:twoCellAnchor>
  <xdr:twoCellAnchor>
    <xdr:from>
      <xdr:col>7</xdr:col>
      <xdr:colOff>336925</xdr:colOff>
      <xdr:row>1</xdr:row>
      <xdr:rowOff>32398</xdr:rowOff>
    </xdr:from>
    <xdr:to>
      <xdr:col>8</xdr:col>
      <xdr:colOff>437077</xdr:colOff>
      <xdr:row>1</xdr:row>
      <xdr:rowOff>248398</xdr:rowOff>
    </xdr:to>
    <xdr:sp macro="" textlink="">
      <xdr:nvSpPr>
        <xdr:cNvPr id="11" name="Rectángulo: esquinas redondeada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SpPr/>
      </xdr:nvSpPr>
      <xdr:spPr>
        <a:xfrm>
          <a:off x="6285190" y="123112"/>
          <a:ext cx="1259999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Resumen</a:t>
          </a:r>
        </a:p>
      </xdr:txBody>
    </xdr:sp>
    <xdr:clientData/>
  </xdr:twoCellAnchor>
  <xdr:twoCellAnchor>
    <xdr:from>
      <xdr:col>10</xdr:col>
      <xdr:colOff>259163</xdr:colOff>
      <xdr:row>1</xdr:row>
      <xdr:rowOff>25919</xdr:rowOff>
    </xdr:from>
    <xdr:to>
      <xdr:col>11</xdr:col>
      <xdr:colOff>359316</xdr:colOff>
      <xdr:row>1</xdr:row>
      <xdr:rowOff>241919</xdr:rowOff>
    </xdr:to>
    <xdr:sp macro="" textlink="">
      <xdr:nvSpPr>
        <xdr:cNvPr id="12" name="Rectángulo: esquinas redondeadas 1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SpPr/>
      </xdr:nvSpPr>
      <xdr:spPr>
        <a:xfrm>
          <a:off x="9239877" y="116633"/>
          <a:ext cx="1260000" cy="216000"/>
        </a:xfrm>
        <a:prstGeom prst="roundRect">
          <a:avLst/>
        </a:prstGeom>
        <a:solidFill>
          <a:srgbClr val="A6C5C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Ejecución</a:t>
          </a:r>
        </a:p>
      </xdr:txBody>
    </xdr:sp>
    <xdr:clientData/>
  </xdr:twoCellAnchor>
  <xdr:twoCellAnchor>
    <xdr:from>
      <xdr:col>11</xdr:col>
      <xdr:colOff>396348</xdr:colOff>
      <xdr:row>1</xdr:row>
      <xdr:rowOff>25919</xdr:rowOff>
    </xdr:from>
    <xdr:to>
      <xdr:col>13</xdr:col>
      <xdr:colOff>127165</xdr:colOff>
      <xdr:row>1</xdr:row>
      <xdr:rowOff>241919</xdr:rowOff>
    </xdr:to>
    <xdr:sp macro="" textlink="">
      <xdr:nvSpPr>
        <xdr:cNvPr id="13" name="Rectángulo: esquinas redondeadas 1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SpPr/>
      </xdr:nvSpPr>
      <xdr:spPr>
        <a:xfrm>
          <a:off x="10536909" y="116633"/>
          <a:ext cx="1260001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Ejemplo</a:t>
          </a:r>
        </a:p>
      </xdr:txBody>
    </xdr:sp>
    <xdr:clientData/>
  </xdr:twoCellAnchor>
  <xdr:twoCellAnchor>
    <xdr:from>
      <xdr:col>6</xdr:col>
      <xdr:colOff>178309</xdr:colOff>
      <xdr:row>1</xdr:row>
      <xdr:rowOff>29289</xdr:rowOff>
    </xdr:from>
    <xdr:to>
      <xdr:col>7</xdr:col>
      <xdr:colOff>278463</xdr:colOff>
      <xdr:row>1</xdr:row>
      <xdr:rowOff>245289</xdr:rowOff>
    </xdr:to>
    <xdr:sp macro="" textlink="">
      <xdr:nvSpPr>
        <xdr:cNvPr id="14" name="Rectángulo: esquinas redondeadas 13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SpPr/>
      </xdr:nvSpPr>
      <xdr:spPr>
        <a:xfrm>
          <a:off x="4966727" y="120003"/>
          <a:ext cx="1260001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Proyección</a:t>
          </a:r>
        </a:p>
      </xdr:txBody>
    </xdr:sp>
    <xdr:clientData/>
  </xdr:twoCellAnchor>
  <xdr:twoCellAnchor>
    <xdr:from>
      <xdr:col>8</xdr:col>
      <xdr:colOff>466514</xdr:colOff>
      <xdr:row>1</xdr:row>
      <xdr:rowOff>32398</xdr:rowOff>
    </xdr:from>
    <xdr:to>
      <xdr:col>10</xdr:col>
      <xdr:colOff>203810</xdr:colOff>
      <xdr:row>1</xdr:row>
      <xdr:rowOff>248398</xdr:rowOff>
    </xdr:to>
    <xdr:sp macro="" textlink="">
      <xdr:nvSpPr>
        <xdr:cNvPr id="15" name="Rectángulo: esquinas redondeadas 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SpPr/>
      </xdr:nvSpPr>
      <xdr:spPr>
        <a:xfrm>
          <a:off x="7924524" y="123112"/>
          <a:ext cx="126000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Movimientos</a:t>
          </a:r>
          <a:r>
            <a:rPr lang="es-CO" sz="900" b="1" baseline="0"/>
            <a:t> cada día</a:t>
          </a:r>
          <a:endParaRPr lang="es-CO" sz="900" b="1"/>
        </a:p>
      </xdr:txBody>
    </xdr:sp>
    <xdr:clientData/>
  </xdr:twoCellAnchor>
  <xdr:oneCellAnchor>
    <xdr:from>
      <xdr:col>5</xdr:col>
      <xdr:colOff>1095050</xdr:colOff>
      <xdr:row>1</xdr:row>
      <xdr:rowOff>265663</xdr:rowOff>
    </xdr:from>
    <xdr:ext cx="3683188" cy="530658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SpPr txBox="1"/>
      </xdr:nvSpPr>
      <xdr:spPr>
        <a:xfrm>
          <a:off x="4723621" y="356377"/>
          <a:ext cx="3683188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2800" b="1" baseline="0">
              <a:solidFill>
                <a:srgbClr val="005859"/>
              </a:solidFill>
            </a:rPr>
            <a:t>Presupuesto trimestral </a:t>
          </a:r>
          <a:endParaRPr lang="es-CO" sz="2800" b="1">
            <a:solidFill>
              <a:srgbClr val="005859"/>
            </a:solidFill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87061</xdr:colOff>
      <xdr:row>1</xdr:row>
      <xdr:rowOff>78872</xdr:rowOff>
    </xdr:from>
    <xdr:to>
      <xdr:col>2</xdr:col>
      <xdr:colOff>879296</xdr:colOff>
      <xdr:row>1</xdr:row>
      <xdr:rowOff>388534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3111" y="167772"/>
          <a:ext cx="1198635" cy="309662"/>
        </a:xfrm>
        <a:prstGeom prst="rect">
          <a:avLst/>
        </a:prstGeom>
      </xdr:spPr>
    </xdr:pic>
    <xdr:clientData/>
  </xdr:twoCellAnchor>
  <xdr:twoCellAnchor>
    <xdr:from>
      <xdr:col>2</xdr:col>
      <xdr:colOff>1781881</xdr:colOff>
      <xdr:row>1</xdr:row>
      <xdr:rowOff>32399</xdr:rowOff>
    </xdr:from>
    <xdr:to>
      <xdr:col>3</xdr:col>
      <xdr:colOff>865044</xdr:colOff>
      <xdr:row>1</xdr:row>
      <xdr:rowOff>248399</xdr:rowOff>
    </xdr:to>
    <xdr:sp macro="" textlink="">
      <xdr:nvSpPr>
        <xdr:cNvPr id="4" name="Rectángulo: esquinas redondeadas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/>
      </xdr:nvSpPr>
      <xdr:spPr>
        <a:xfrm>
          <a:off x="2334331" y="121299"/>
          <a:ext cx="1261213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Inicio</a:t>
          </a:r>
        </a:p>
      </xdr:txBody>
    </xdr:sp>
    <xdr:clientData/>
  </xdr:twoCellAnchor>
  <xdr:oneCellAnchor>
    <xdr:from>
      <xdr:col>3</xdr:col>
      <xdr:colOff>881223</xdr:colOff>
      <xdr:row>1</xdr:row>
      <xdr:rowOff>298062</xdr:rowOff>
    </xdr:from>
    <xdr:ext cx="1569019" cy="530658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 txBox="1"/>
      </xdr:nvSpPr>
      <xdr:spPr>
        <a:xfrm>
          <a:off x="3611723" y="386962"/>
          <a:ext cx="1569019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2800" b="1" baseline="0">
              <a:solidFill>
                <a:srgbClr val="005859"/>
              </a:solidFill>
            </a:rPr>
            <a:t>Resumen</a:t>
          </a:r>
          <a:endParaRPr lang="es-CO" sz="2800" b="1">
            <a:solidFill>
              <a:srgbClr val="005859"/>
            </a:solidFill>
          </a:endParaRPr>
        </a:p>
      </xdr:txBody>
    </xdr:sp>
    <xdr:clientData/>
  </xdr:oneCellAnchor>
  <xdr:twoCellAnchor>
    <xdr:from>
      <xdr:col>7</xdr:col>
      <xdr:colOff>19917</xdr:colOff>
      <xdr:row>1</xdr:row>
      <xdr:rowOff>32398</xdr:rowOff>
    </xdr:from>
    <xdr:to>
      <xdr:col>7</xdr:col>
      <xdr:colOff>19917</xdr:colOff>
      <xdr:row>1</xdr:row>
      <xdr:rowOff>248398</xdr:rowOff>
    </xdr:to>
    <xdr:sp macro="" textlink="">
      <xdr:nvSpPr>
        <xdr:cNvPr id="6" name="Rectángulo: esquinas redondeadas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/>
      </xdr:nvSpPr>
      <xdr:spPr>
        <a:xfrm>
          <a:off x="7131917" y="121298"/>
          <a:ext cx="0" cy="216000"/>
        </a:xfrm>
        <a:prstGeom prst="roundRect">
          <a:avLst/>
        </a:prstGeom>
        <a:solidFill>
          <a:srgbClr val="A6C5C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Proyección</a:t>
          </a:r>
        </a:p>
      </xdr:txBody>
    </xdr:sp>
    <xdr:clientData/>
  </xdr:twoCellAnchor>
  <xdr:twoCellAnchor>
    <xdr:from>
      <xdr:col>10</xdr:col>
      <xdr:colOff>19917</xdr:colOff>
      <xdr:row>1</xdr:row>
      <xdr:rowOff>32398</xdr:rowOff>
    </xdr:from>
    <xdr:to>
      <xdr:col>10</xdr:col>
      <xdr:colOff>19917</xdr:colOff>
      <xdr:row>1</xdr:row>
      <xdr:rowOff>248398</xdr:rowOff>
    </xdr:to>
    <xdr:sp macro="" textlink="">
      <xdr:nvSpPr>
        <xdr:cNvPr id="7" name="Rectángulo: esquinas redondeadas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/>
      </xdr:nvSpPr>
      <xdr:spPr>
        <a:xfrm>
          <a:off x="10618067" y="121298"/>
          <a:ext cx="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Movimientos</a:t>
          </a:r>
          <a:r>
            <a:rPr lang="es-CO" sz="900" b="1" baseline="0"/>
            <a:t> cada día</a:t>
          </a:r>
          <a:endParaRPr lang="es-CO" sz="900" b="1"/>
        </a:p>
      </xdr:txBody>
    </xdr:sp>
    <xdr:clientData/>
  </xdr:twoCellAnchor>
  <xdr:twoCellAnchor editAs="oneCell">
    <xdr:from>
      <xdr:col>2</xdr:col>
      <xdr:colOff>1963317</xdr:colOff>
      <xdr:row>3</xdr:row>
      <xdr:rowOff>116632</xdr:rowOff>
    </xdr:from>
    <xdr:to>
      <xdr:col>3</xdr:col>
      <xdr:colOff>24105</xdr:colOff>
      <xdr:row>4</xdr:row>
      <xdr:rowOff>152011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5767" y="688132"/>
          <a:ext cx="238838" cy="2639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123112</xdr:colOff>
      <xdr:row>3</xdr:row>
      <xdr:rowOff>90714</xdr:rowOff>
    </xdr:from>
    <xdr:ext cx="1963614" cy="24102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 txBox="1"/>
      </xdr:nvSpPr>
      <xdr:spPr>
        <a:xfrm>
          <a:off x="675562" y="662214"/>
          <a:ext cx="1963614" cy="2410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950" i="1" u="none"/>
            <a:t>Filtra</a:t>
          </a:r>
          <a:r>
            <a:rPr lang="es-CO" sz="950" i="1" u="none" baseline="0"/>
            <a:t> desmarcando las celdas vacías</a:t>
          </a:r>
          <a:endParaRPr lang="es-CO" sz="950" i="1" u="none"/>
        </a:p>
      </xdr:txBody>
    </xdr:sp>
    <xdr:clientData/>
  </xdr:oneCellAnchor>
  <xdr:twoCellAnchor>
    <xdr:from>
      <xdr:col>4</xdr:col>
      <xdr:colOff>25918</xdr:colOff>
      <xdr:row>1</xdr:row>
      <xdr:rowOff>32398</xdr:rowOff>
    </xdr:from>
    <xdr:to>
      <xdr:col>5</xdr:col>
      <xdr:colOff>126071</xdr:colOff>
      <xdr:row>1</xdr:row>
      <xdr:rowOff>248398</xdr:rowOff>
    </xdr:to>
    <xdr:sp macro="" textlink="">
      <xdr:nvSpPr>
        <xdr:cNvPr id="10" name="Rectángulo: esquinas redondeadas 9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SpPr/>
      </xdr:nvSpPr>
      <xdr:spPr>
        <a:xfrm>
          <a:off x="3651768" y="121298"/>
          <a:ext cx="1262203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Registro</a:t>
          </a:r>
          <a:r>
            <a:rPr lang="es-CO" sz="900" b="1" baseline="0"/>
            <a:t> información</a:t>
          </a:r>
          <a:endParaRPr lang="es-CO" sz="900" b="1"/>
        </a:p>
      </xdr:txBody>
    </xdr:sp>
    <xdr:clientData/>
  </xdr:twoCellAnchor>
  <xdr:twoCellAnchor>
    <xdr:from>
      <xdr:col>6</xdr:col>
      <xdr:colOff>336923</xdr:colOff>
      <xdr:row>1</xdr:row>
      <xdr:rowOff>32397</xdr:rowOff>
    </xdr:from>
    <xdr:to>
      <xdr:col>7</xdr:col>
      <xdr:colOff>437076</xdr:colOff>
      <xdr:row>1</xdr:row>
      <xdr:rowOff>248397</xdr:rowOff>
    </xdr:to>
    <xdr:sp macro="" textlink="">
      <xdr:nvSpPr>
        <xdr:cNvPr id="11" name="Rectángulo: esquinas redondeadas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SpPr/>
      </xdr:nvSpPr>
      <xdr:spPr>
        <a:xfrm>
          <a:off x="6286873" y="121297"/>
          <a:ext cx="1262203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Resumen</a:t>
          </a:r>
        </a:p>
      </xdr:txBody>
    </xdr:sp>
    <xdr:clientData/>
  </xdr:twoCellAnchor>
  <xdr:twoCellAnchor>
    <xdr:from>
      <xdr:col>8</xdr:col>
      <xdr:colOff>654417</xdr:colOff>
      <xdr:row>1</xdr:row>
      <xdr:rowOff>25918</xdr:rowOff>
    </xdr:from>
    <xdr:to>
      <xdr:col>9</xdr:col>
      <xdr:colOff>754570</xdr:colOff>
      <xdr:row>1</xdr:row>
      <xdr:rowOff>241918</xdr:rowOff>
    </xdr:to>
    <xdr:sp macro="" textlink="">
      <xdr:nvSpPr>
        <xdr:cNvPr id="12" name="Rectángulo: esquinas redondeadas 11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SpPr/>
      </xdr:nvSpPr>
      <xdr:spPr>
        <a:xfrm>
          <a:off x="8928467" y="114818"/>
          <a:ext cx="1262203" cy="216000"/>
        </a:xfrm>
        <a:prstGeom prst="roundRect">
          <a:avLst/>
        </a:prstGeom>
        <a:solidFill>
          <a:srgbClr val="A6C5C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Ejecución</a:t>
          </a:r>
        </a:p>
      </xdr:txBody>
    </xdr:sp>
    <xdr:clientData/>
  </xdr:twoCellAnchor>
  <xdr:twoCellAnchor>
    <xdr:from>
      <xdr:col>9</xdr:col>
      <xdr:colOff>824000</xdr:colOff>
      <xdr:row>1</xdr:row>
      <xdr:rowOff>25918</xdr:rowOff>
    </xdr:from>
    <xdr:to>
      <xdr:col>10</xdr:col>
      <xdr:colOff>924153</xdr:colOff>
      <xdr:row>1</xdr:row>
      <xdr:rowOff>241918</xdr:rowOff>
    </xdr:to>
    <xdr:sp macro="" textlink="">
      <xdr:nvSpPr>
        <xdr:cNvPr id="13" name="Rectángulo: esquinas redondeadas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SpPr/>
      </xdr:nvSpPr>
      <xdr:spPr>
        <a:xfrm>
          <a:off x="10260100" y="114818"/>
          <a:ext cx="1262203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Ejemplo</a:t>
          </a:r>
        </a:p>
      </xdr:txBody>
    </xdr:sp>
    <xdr:clientData/>
  </xdr:twoCellAnchor>
  <xdr:twoCellAnchor>
    <xdr:from>
      <xdr:col>5</xdr:col>
      <xdr:colOff>178308</xdr:colOff>
      <xdr:row>1</xdr:row>
      <xdr:rowOff>29288</xdr:rowOff>
    </xdr:from>
    <xdr:to>
      <xdr:col>6</xdr:col>
      <xdr:colOff>278461</xdr:colOff>
      <xdr:row>1</xdr:row>
      <xdr:rowOff>245288</xdr:rowOff>
    </xdr:to>
    <xdr:sp macro="" textlink="">
      <xdr:nvSpPr>
        <xdr:cNvPr id="14" name="Rectángulo: esquinas redondeadas 1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SpPr/>
      </xdr:nvSpPr>
      <xdr:spPr>
        <a:xfrm>
          <a:off x="4966208" y="118188"/>
          <a:ext cx="1262203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Proyección</a:t>
          </a:r>
        </a:p>
      </xdr:txBody>
    </xdr:sp>
    <xdr:clientData/>
  </xdr:twoCellAnchor>
  <xdr:twoCellAnchor>
    <xdr:from>
      <xdr:col>7</xdr:col>
      <xdr:colOff>498911</xdr:colOff>
      <xdr:row>1</xdr:row>
      <xdr:rowOff>32397</xdr:rowOff>
    </xdr:from>
    <xdr:to>
      <xdr:col>8</xdr:col>
      <xdr:colOff>599064</xdr:colOff>
      <xdr:row>1</xdr:row>
      <xdr:rowOff>248397</xdr:rowOff>
    </xdr:to>
    <xdr:sp macro="" textlink="">
      <xdr:nvSpPr>
        <xdr:cNvPr id="15" name="Rectángulo: esquinas redondeadas 1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SpPr/>
      </xdr:nvSpPr>
      <xdr:spPr>
        <a:xfrm>
          <a:off x="7610911" y="121297"/>
          <a:ext cx="1262203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Movimientos</a:t>
          </a:r>
          <a:r>
            <a:rPr lang="es-CO" sz="900" b="1" baseline="0"/>
            <a:t> cada día</a:t>
          </a:r>
          <a:endParaRPr lang="es-CO" sz="900" b="1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55686</xdr:colOff>
      <xdr:row>127</xdr:row>
      <xdr:rowOff>0</xdr:rowOff>
    </xdr:from>
    <xdr:to>
      <xdr:col>0</xdr:col>
      <xdr:colOff>319454</xdr:colOff>
      <xdr:row>127</xdr:row>
      <xdr:rowOff>0</xdr:rowOff>
    </xdr:to>
    <xdr:sp macro="" textlink="">
      <xdr:nvSpPr>
        <xdr:cNvPr id="3" name="Flecha: a la derecha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/>
      </xdr:nvSpPr>
      <xdr:spPr>
        <a:xfrm rot="10800000">
          <a:off x="55686" y="22809200"/>
          <a:ext cx="92318" cy="0"/>
        </a:xfrm>
        <a:prstGeom prst="rightArrow">
          <a:avLst/>
        </a:prstGeom>
        <a:solidFill>
          <a:srgbClr val="FFBF4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3</xdr:col>
      <xdr:colOff>51836</xdr:colOff>
      <xdr:row>4</xdr:row>
      <xdr:rowOff>116633</xdr:rowOff>
    </xdr:from>
    <xdr:to>
      <xdr:col>3</xdr:col>
      <xdr:colOff>2129972</xdr:colOff>
      <xdr:row>4</xdr:row>
      <xdr:rowOff>404715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GrpSpPr/>
      </xdr:nvGrpSpPr>
      <xdr:grpSpPr>
        <a:xfrm>
          <a:off x="829387" y="909735"/>
          <a:ext cx="2078136" cy="288082"/>
          <a:chOff x="1146888" y="667398"/>
          <a:chExt cx="2078136" cy="288082"/>
        </a:xfrm>
      </xdr:grpSpPr>
      <xdr:pic>
        <xdr:nvPicPr>
          <xdr:cNvPr id="8" name="Imagen 7">
            <a:extLst>
              <a:ext uri="{FF2B5EF4-FFF2-40B4-BE49-F238E27FC236}">
                <a16:creationId xmlns:a16="http://schemas.microsoft.com/office/drawing/2014/main" id="{00000000-0008-0000-0C00-000008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987093" y="693316"/>
            <a:ext cx="237931" cy="26216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9" name="CuadroTexto 8">
            <a:extLst>
              <a:ext uri="{FF2B5EF4-FFF2-40B4-BE49-F238E27FC236}">
                <a16:creationId xmlns:a16="http://schemas.microsoft.com/office/drawing/2014/main" id="{00000000-0008-0000-0C00-000009000000}"/>
              </a:ext>
            </a:extLst>
          </xdr:cNvPr>
          <xdr:cNvSpPr txBox="1"/>
        </xdr:nvSpPr>
        <xdr:spPr>
          <a:xfrm>
            <a:off x="1146888" y="667398"/>
            <a:ext cx="1963614" cy="24102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s-CO" sz="950" i="1" u="none"/>
              <a:t>Filtra</a:t>
            </a:r>
            <a:r>
              <a:rPr lang="es-CO" sz="950" i="1" u="none" baseline="0"/>
              <a:t> desmarcando las celdas vacías</a:t>
            </a:r>
            <a:endParaRPr lang="es-CO" sz="950" i="1" u="none"/>
          </a:p>
        </xdr:txBody>
      </xdr:sp>
    </xdr:grpSp>
    <xdr:clientData/>
  </xdr:twoCellAnchor>
  <xdr:oneCellAnchor>
    <xdr:from>
      <xdr:col>5</xdr:col>
      <xdr:colOff>90714</xdr:colOff>
      <xdr:row>1</xdr:row>
      <xdr:rowOff>278623</xdr:rowOff>
    </xdr:from>
    <xdr:ext cx="4616264" cy="468013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SpPr txBox="1"/>
      </xdr:nvSpPr>
      <xdr:spPr>
        <a:xfrm>
          <a:off x="3797041" y="369337"/>
          <a:ext cx="4616264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2400" b="1" baseline="0">
              <a:solidFill>
                <a:srgbClr val="005859"/>
              </a:solidFill>
            </a:rPr>
            <a:t>Presupuesto y ejecución trimestral</a:t>
          </a:r>
          <a:endParaRPr lang="es-CO" sz="2400" b="1">
            <a:solidFill>
              <a:srgbClr val="005859"/>
            </a:solidFill>
          </a:endParaRPr>
        </a:p>
      </xdr:txBody>
    </xdr:sp>
    <xdr:clientData/>
  </xdr:oneCellAnchor>
  <xdr:twoCellAnchor>
    <xdr:from>
      <xdr:col>3</xdr:col>
      <xdr:colOff>38877</xdr:colOff>
      <xdr:row>4</xdr:row>
      <xdr:rowOff>103674</xdr:rowOff>
    </xdr:from>
    <xdr:to>
      <xdr:col>3</xdr:col>
      <xdr:colOff>2166127</xdr:colOff>
      <xdr:row>5</xdr:row>
      <xdr:rowOff>0</xdr:rowOff>
    </xdr:to>
    <xdr:sp macro="" textlink="">
      <xdr:nvSpPr>
        <xdr:cNvPr id="18" name="Rectángulo: esquinas redondeadas 17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SpPr/>
      </xdr:nvSpPr>
      <xdr:spPr>
        <a:xfrm>
          <a:off x="1062653" y="907143"/>
          <a:ext cx="2127250" cy="304541"/>
        </a:xfrm>
        <a:prstGeom prst="roundRect">
          <a:avLst/>
        </a:prstGeom>
        <a:noFill/>
        <a:ln>
          <a:solidFill>
            <a:srgbClr val="FFBF44"/>
          </a:solidFill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oneCellAnchor>
    <xdr:from>
      <xdr:col>5</xdr:col>
      <xdr:colOff>103674</xdr:colOff>
      <xdr:row>3</xdr:row>
      <xdr:rowOff>187907</xdr:rowOff>
    </xdr:from>
    <xdr:ext cx="7365999" cy="405367"/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SpPr txBox="1"/>
      </xdr:nvSpPr>
      <xdr:spPr>
        <a:xfrm>
          <a:off x="3810001" y="764591"/>
          <a:ext cx="7365999" cy="40536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lang="es-CO" sz="1000" u="none" baseline="0">
              <a:solidFill>
                <a:schemeClr val="tx1"/>
              </a:solidFill>
            </a:rPr>
            <a:t>Las columnas de presupuesto y real se calculan automáticamente una vez diligencies el </a:t>
          </a:r>
          <a:r>
            <a:rPr lang="es-CO" sz="1000" b="1" u="none" baseline="0">
              <a:solidFill>
                <a:srgbClr val="005859"/>
              </a:solidFill>
            </a:rPr>
            <a:t>"Registro de la información" </a:t>
          </a:r>
          <a:r>
            <a:rPr lang="es-CO" sz="1000" u="none" baseline="0">
              <a:solidFill>
                <a:schemeClr val="tx1"/>
              </a:solidFill>
            </a:rPr>
            <a:t>y </a:t>
          </a:r>
          <a:r>
            <a:rPr lang="es-CO" sz="1000" b="1" u="none" baseline="0">
              <a:solidFill>
                <a:srgbClr val="005859"/>
              </a:solidFill>
            </a:rPr>
            <a:t>"Ejecución"</a:t>
          </a:r>
          <a:r>
            <a:rPr lang="es-CO" sz="1000" u="none" baseline="0">
              <a:solidFill>
                <a:schemeClr val="tx1"/>
              </a:solidFill>
            </a:rPr>
            <a:t> en las opciones correspondientes.</a:t>
          </a:r>
          <a:endParaRPr lang="es-CO" sz="1000" u="sng">
            <a:solidFill>
              <a:sysClr val="windowText" lastClr="000000"/>
            </a:solidFill>
          </a:endParaRPr>
        </a:p>
      </xdr:txBody>
    </xdr:sp>
    <xdr:clientData/>
  </xdr:oneCellAnchor>
  <xdr:twoCellAnchor>
    <xdr:from>
      <xdr:col>3</xdr:col>
      <xdr:colOff>0</xdr:colOff>
      <xdr:row>180</xdr:row>
      <xdr:rowOff>0</xdr:rowOff>
    </xdr:from>
    <xdr:to>
      <xdr:col>3</xdr:col>
      <xdr:colOff>1250951</xdr:colOff>
      <xdr:row>180</xdr:row>
      <xdr:rowOff>304800</xdr:rowOff>
    </xdr:to>
    <xdr:sp macro="" textlink="">
      <xdr:nvSpPr>
        <xdr:cNvPr id="21" name="Rectángulo: esquinas redondeadas 2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SpPr/>
      </xdr:nvSpPr>
      <xdr:spPr>
        <a:xfrm>
          <a:off x="784031" y="33013520"/>
          <a:ext cx="1250951" cy="3048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/>
            <a:t>      Ir a</a:t>
          </a:r>
          <a:r>
            <a:rPr lang="es-CO" sz="1000" b="1" baseline="0"/>
            <a:t>l comienzo</a:t>
          </a:r>
          <a:endParaRPr lang="es-CO" sz="1000" b="1"/>
        </a:p>
      </xdr:txBody>
    </xdr:sp>
    <xdr:clientData/>
  </xdr:twoCellAnchor>
  <xdr:twoCellAnchor editAs="oneCell">
    <xdr:from>
      <xdr:col>2</xdr:col>
      <xdr:colOff>0</xdr:colOff>
      <xdr:row>1</xdr:row>
      <xdr:rowOff>60081</xdr:rowOff>
    </xdr:from>
    <xdr:to>
      <xdr:col>3</xdr:col>
      <xdr:colOff>707664</xdr:colOff>
      <xdr:row>1</xdr:row>
      <xdr:rowOff>365271</xdr:rowOff>
    </xdr:to>
    <xdr:pic>
      <xdr:nvPicPr>
        <xdr:cNvPr id="78" name="Imagen 77">
          <a:extLst>
            <a:ext uri="{FF2B5EF4-FFF2-40B4-BE49-F238E27FC236}">
              <a16:creationId xmlns:a16="http://schemas.microsoft.com/office/drawing/2014/main" id="{00000000-0008-0000-0C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95469" y="145612"/>
          <a:ext cx="1189746" cy="305190"/>
        </a:xfrm>
        <a:prstGeom prst="rect">
          <a:avLst/>
        </a:prstGeom>
      </xdr:spPr>
    </xdr:pic>
    <xdr:clientData/>
  </xdr:twoCellAnchor>
  <xdr:twoCellAnchor>
    <xdr:from>
      <xdr:col>3</xdr:col>
      <xdr:colOff>896258</xdr:colOff>
      <xdr:row>1</xdr:row>
      <xdr:rowOff>0</xdr:rowOff>
    </xdr:from>
    <xdr:to>
      <xdr:col>4</xdr:col>
      <xdr:colOff>18299</xdr:colOff>
      <xdr:row>1</xdr:row>
      <xdr:rowOff>214730</xdr:rowOff>
    </xdr:to>
    <xdr:sp macro="" textlink="">
      <xdr:nvSpPr>
        <xdr:cNvPr id="79" name="Rectángulo: esquinas redondeadas 2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C00-00004F000000}"/>
            </a:ext>
          </a:extLst>
        </xdr:cNvPr>
        <xdr:cNvSpPr/>
      </xdr:nvSpPr>
      <xdr:spPr>
        <a:xfrm>
          <a:off x="1673809" y="85531"/>
          <a:ext cx="1260306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Inicio</a:t>
          </a:r>
        </a:p>
      </xdr:txBody>
    </xdr:sp>
    <xdr:clientData/>
  </xdr:twoCellAnchor>
  <xdr:twoCellAnchor>
    <xdr:from>
      <xdr:col>4</xdr:col>
      <xdr:colOff>66399</xdr:colOff>
      <xdr:row>1</xdr:row>
      <xdr:rowOff>0</xdr:rowOff>
    </xdr:from>
    <xdr:to>
      <xdr:col>5</xdr:col>
      <xdr:colOff>593061</xdr:colOff>
      <xdr:row>1</xdr:row>
      <xdr:rowOff>214730</xdr:rowOff>
    </xdr:to>
    <xdr:sp macro="" textlink="">
      <xdr:nvSpPr>
        <xdr:cNvPr id="80" name="Rectángulo: esquinas redondeadas 2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C00-000050000000}"/>
            </a:ext>
          </a:extLst>
        </xdr:cNvPr>
        <xdr:cNvSpPr/>
      </xdr:nvSpPr>
      <xdr:spPr>
        <a:xfrm>
          <a:off x="2982215" y="85531"/>
          <a:ext cx="125756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Registro</a:t>
          </a:r>
          <a:r>
            <a:rPr lang="es-CO" sz="900" b="1" baseline="0"/>
            <a:t> información</a:t>
          </a:r>
          <a:endParaRPr lang="es-CO" sz="900" b="1"/>
        </a:p>
      </xdr:txBody>
    </xdr:sp>
    <xdr:clientData/>
  </xdr:twoCellAnchor>
  <xdr:twoCellAnchor>
    <xdr:from>
      <xdr:col>5</xdr:col>
      <xdr:colOff>628461</xdr:colOff>
      <xdr:row>1</xdr:row>
      <xdr:rowOff>0</xdr:rowOff>
    </xdr:from>
    <xdr:to>
      <xdr:col>6</xdr:col>
      <xdr:colOff>670531</xdr:colOff>
      <xdr:row>1</xdr:row>
      <xdr:rowOff>214730</xdr:rowOff>
    </xdr:to>
    <xdr:sp macro="" textlink="">
      <xdr:nvSpPr>
        <xdr:cNvPr id="81" name="Rectángulo: esquinas redondeadas 25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C00-000051000000}"/>
            </a:ext>
          </a:extLst>
        </xdr:cNvPr>
        <xdr:cNvSpPr/>
      </xdr:nvSpPr>
      <xdr:spPr>
        <a:xfrm>
          <a:off x="4275175" y="85531"/>
          <a:ext cx="118507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Proyección</a:t>
          </a:r>
        </a:p>
      </xdr:txBody>
    </xdr:sp>
    <xdr:clientData/>
  </xdr:twoCellAnchor>
  <xdr:twoCellAnchor>
    <xdr:from>
      <xdr:col>6</xdr:col>
      <xdr:colOff>718249</xdr:colOff>
      <xdr:row>1</xdr:row>
      <xdr:rowOff>0</xdr:rowOff>
    </xdr:from>
    <xdr:to>
      <xdr:col>7</xdr:col>
      <xdr:colOff>779393</xdr:colOff>
      <xdr:row>1</xdr:row>
      <xdr:rowOff>214730</xdr:rowOff>
    </xdr:to>
    <xdr:sp macro="" textlink="">
      <xdr:nvSpPr>
        <xdr:cNvPr id="82" name="Rectángulo: esquinas redondeadas 2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C00-000052000000}"/>
            </a:ext>
          </a:extLst>
        </xdr:cNvPr>
        <xdr:cNvSpPr/>
      </xdr:nvSpPr>
      <xdr:spPr>
        <a:xfrm>
          <a:off x="5507963" y="85531"/>
          <a:ext cx="1204144" cy="214730"/>
        </a:xfrm>
        <a:prstGeom prst="roundRect">
          <a:avLst/>
        </a:prstGeom>
        <a:solidFill>
          <a:srgbClr val="86B1B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Resumen</a:t>
          </a:r>
        </a:p>
      </xdr:txBody>
    </xdr:sp>
    <xdr:clientData/>
  </xdr:twoCellAnchor>
  <xdr:twoCellAnchor>
    <xdr:from>
      <xdr:col>7</xdr:col>
      <xdr:colOff>821143</xdr:colOff>
      <xdr:row>1</xdr:row>
      <xdr:rowOff>0</xdr:rowOff>
    </xdr:from>
    <xdr:to>
      <xdr:col>8</xdr:col>
      <xdr:colOff>906977</xdr:colOff>
      <xdr:row>1</xdr:row>
      <xdr:rowOff>214730</xdr:rowOff>
    </xdr:to>
    <xdr:sp macro="" textlink="">
      <xdr:nvSpPr>
        <xdr:cNvPr id="83" name="Rectángulo: esquinas redondeadas 2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C00-000053000000}"/>
            </a:ext>
          </a:extLst>
        </xdr:cNvPr>
        <xdr:cNvSpPr/>
      </xdr:nvSpPr>
      <xdr:spPr>
        <a:xfrm>
          <a:off x="6753857" y="85531"/>
          <a:ext cx="1228834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Movimientos</a:t>
          </a:r>
          <a:r>
            <a:rPr lang="es-CO" sz="900" b="1" baseline="0"/>
            <a:t> diarios</a:t>
          </a:r>
          <a:endParaRPr lang="es-CO" sz="900" b="1"/>
        </a:p>
      </xdr:txBody>
    </xdr:sp>
    <xdr:clientData/>
  </xdr:twoCellAnchor>
  <xdr:twoCellAnchor>
    <xdr:from>
      <xdr:col>8</xdr:col>
      <xdr:colOff>955077</xdr:colOff>
      <xdr:row>1</xdr:row>
      <xdr:rowOff>0</xdr:rowOff>
    </xdr:from>
    <xdr:to>
      <xdr:col>9</xdr:col>
      <xdr:colOff>1058209</xdr:colOff>
      <xdr:row>1</xdr:row>
      <xdr:rowOff>214730</xdr:rowOff>
    </xdr:to>
    <xdr:sp macro="" textlink="">
      <xdr:nvSpPr>
        <xdr:cNvPr id="84" name="Rectángulo: esquinas redondeadas 31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C00-000054000000}"/>
            </a:ext>
          </a:extLst>
        </xdr:cNvPr>
        <xdr:cNvSpPr/>
      </xdr:nvSpPr>
      <xdr:spPr>
        <a:xfrm>
          <a:off x="8030791" y="85531"/>
          <a:ext cx="1246132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Ejecución</a:t>
          </a:r>
        </a:p>
      </xdr:txBody>
    </xdr:sp>
    <xdr:clientData/>
  </xdr:twoCellAnchor>
  <xdr:twoCellAnchor>
    <xdr:from>
      <xdr:col>9</xdr:col>
      <xdr:colOff>1087259</xdr:colOff>
      <xdr:row>1</xdr:row>
      <xdr:rowOff>0</xdr:rowOff>
    </xdr:from>
    <xdr:to>
      <xdr:col>11</xdr:col>
      <xdr:colOff>30779</xdr:colOff>
      <xdr:row>1</xdr:row>
      <xdr:rowOff>214730</xdr:rowOff>
    </xdr:to>
    <xdr:sp macro="" textlink="">
      <xdr:nvSpPr>
        <xdr:cNvPr id="85" name="Rectángulo: esquinas redondeadas 3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C00-000055000000}"/>
            </a:ext>
          </a:extLst>
        </xdr:cNvPr>
        <xdr:cNvSpPr/>
      </xdr:nvSpPr>
      <xdr:spPr>
        <a:xfrm>
          <a:off x="9305973" y="85531"/>
          <a:ext cx="122952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Ejemplo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55686</xdr:colOff>
      <xdr:row>127</xdr:row>
      <xdr:rowOff>0</xdr:rowOff>
    </xdr:from>
    <xdr:to>
      <xdr:col>0</xdr:col>
      <xdr:colOff>319454</xdr:colOff>
      <xdr:row>127</xdr:row>
      <xdr:rowOff>0</xdr:rowOff>
    </xdr:to>
    <xdr:sp macro="" textlink="">
      <xdr:nvSpPr>
        <xdr:cNvPr id="4" name="Flecha: a la derecha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/>
      </xdr:nvSpPr>
      <xdr:spPr>
        <a:xfrm rot="10800000">
          <a:off x="55686" y="8229600"/>
          <a:ext cx="263768" cy="0"/>
        </a:xfrm>
        <a:prstGeom prst="rightArrow">
          <a:avLst/>
        </a:prstGeom>
        <a:solidFill>
          <a:srgbClr val="FFBF4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oneCellAnchor>
    <xdr:from>
      <xdr:col>5</xdr:col>
      <xdr:colOff>71275</xdr:colOff>
      <xdr:row>1</xdr:row>
      <xdr:rowOff>336939</xdr:rowOff>
    </xdr:from>
    <xdr:ext cx="5384231" cy="468013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SpPr txBox="1"/>
      </xdr:nvSpPr>
      <xdr:spPr>
        <a:xfrm>
          <a:off x="3900714" y="427653"/>
          <a:ext cx="5384231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2400" b="1" baseline="0">
              <a:solidFill>
                <a:srgbClr val="005859"/>
              </a:solidFill>
            </a:rPr>
            <a:t>Presupuesto vs ejecución real mes a mes</a:t>
          </a:r>
          <a:endParaRPr lang="es-CO" sz="2400" b="1">
            <a:solidFill>
              <a:srgbClr val="005859"/>
            </a:solidFill>
          </a:endParaRPr>
        </a:p>
      </xdr:txBody>
    </xdr:sp>
    <xdr:clientData/>
  </xdr:oneCellAnchor>
  <xdr:twoCellAnchor editAs="oneCell">
    <xdr:from>
      <xdr:col>3</xdr:col>
      <xdr:colOff>1956837</xdr:colOff>
      <xdr:row>3</xdr:row>
      <xdr:rowOff>628520</xdr:rowOff>
    </xdr:from>
    <xdr:to>
      <xdr:col>4</xdr:col>
      <xdr:colOff>17625</xdr:colOff>
      <xdr:row>4</xdr:row>
      <xdr:rowOff>152011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3980" y="1205204"/>
          <a:ext cx="237931" cy="2621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</xdr:col>
      <xdr:colOff>77752</xdr:colOff>
      <xdr:row>3</xdr:row>
      <xdr:rowOff>615562</xdr:rowOff>
    </xdr:from>
    <xdr:ext cx="1963614" cy="241028"/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00000000-0008-0000-0D00-000018000000}"/>
            </a:ext>
          </a:extLst>
        </xdr:cNvPr>
        <xdr:cNvSpPr txBox="1"/>
      </xdr:nvSpPr>
      <xdr:spPr>
        <a:xfrm>
          <a:off x="984895" y="1192246"/>
          <a:ext cx="1963614" cy="2410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950" i="1" u="none"/>
            <a:t>Filtra</a:t>
          </a:r>
          <a:r>
            <a:rPr lang="es-CO" sz="950" i="1" u="none" baseline="0"/>
            <a:t> desmarcando las celdas vacías</a:t>
          </a:r>
          <a:endParaRPr lang="es-CO" sz="950" i="1" u="none"/>
        </a:p>
      </xdr:txBody>
    </xdr:sp>
    <xdr:clientData/>
  </xdr:oneCellAnchor>
  <xdr:oneCellAnchor>
    <xdr:from>
      <xdr:col>5</xdr:col>
      <xdr:colOff>71277</xdr:colOff>
      <xdr:row>3</xdr:row>
      <xdr:rowOff>304541</xdr:rowOff>
    </xdr:from>
    <xdr:ext cx="7432089" cy="421141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/>
      </xdr:nvSpPr>
      <xdr:spPr>
        <a:xfrm>
          <a:off x="3900716" y="881225"/>
          <a:ext cx="7432089" cy="421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s-CO" sz="1000"/>
            <a:t>Ingresa</a:t>
          </a:r>
          <a:r>
            <a:rPr lang="es-CO" sz="1000" baseline="0"/>
            <a:t> los valores reales ejecutados cada mes, para compararlos con tu presupuesto e identificar en que partes debes realizar ajustes. </a:t>
          </a:r>
        </a:p>
        <a:p>
          <a:r>
            <a:rPr lang="es-CO" sz="1000" baseline="0"/>
            <a:t>Puedes apoyarte del resumen de </a:t>
          </a:r>
          <a:r>
            <a:rPr lang="es-CO" sz="1000" b="1" u="none" baseline="0">
              <a:solidFill>
                <a:srgbClr val="005859"/>
              </a:solidFill>
            </a:rPr>
            <a:t>"Movimientos diarios".</a:t>
          </a:r>
          <a:endParaRPr lang="es-CO" sz="1000" b="1" u="none">
            <a:solidFill>
              <a:srgbClr val="005859"/>
            </a:solidFill>
          </a:endParaRPr>
        </a:p>
      </xdr:txBody>
    </xdr:sp>
    <xdr:clientData/>
  </xdr:oneCellAnchor>
  <xdr:twoCellAnchor>
    <xdr:from>
      <xdr:col>3</xdr:col>
      <xdr:colOff>58317</xdr:colOff>
      <xdr:row>3</xdr:row>
      <xdr:rowOff>609081</xdr:rowOff>
    </xdr:from>
    <xdr:to>
      <xdr:col>4</xdr:col>
      <xdr:colOff>8424</xdr:colOff>
      <xdr:row>5</xdr:row>
      <xdr:rowOff>12959</xdr:rowOff>
    </xdr:to>
    <xdr:sp macro="" textlink="">
      <xdr:nvSpPr>
        <xdr:cNvPr id="17" name="Rectángulo: esquinas redondeadas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SpPr/>
      </xdr:nvSpPr>
      <xdr:spPr>
        <a:xfrm>
          <a:off x="965460" y="1185765"/>
          <a:ext cx="2127250" cy="304541"/>
        </a:xfrm>
        <a:prstGeom prst="roundRect">
          <a:avLst/>
        </a:prstGeom>
        <a:noFill/>
        <a:ln>
          <a:solidFill>
            <a:srgbClr val="FFBF44"/>
          </a:solidFill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3</xdr:col>
      <xdr:colOff>1250951</xdr:colOff>
      <xdr:row>179</xdr:row>
      <xdr:rowOff>304800</xdr:rowOff>
    </xdr:to>
    <xdr:sp macro="" textlink="">
      <xdr:nvSpPr>
        <xdr:cNvPr id="19" name="Rectángulo: esquinas redondeadas 1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SpPr/>
      </xdr:nvSpPr>
      <xdr:spPr>
        <a:xfrm>
          <a:off x="907143" y="33207908"/>
          <a:ext cx="1250951" cy="3048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/>
            <a:t>      Ir a</a:t>
          </a:r>
          <a:r>
            <a:rPr lang="es-CO" sz="1000" b="1" baseline="0"/>
            <a:t>l comienzo</a:t>
          </a:r>
          <a:endParaRPr lang="es-CO" sz="1000" b="1"/>
        </a:p>
      </xdr:txBody>
    </xdr:sp>
    <xdr:clientData/>
  </xdr:twoCellAnchor>
  <xdr:twoCellAnchor editAs="oneCell">
    <xdr:from>
      <xdr:col>1</xdr:col>
      <xdr:colOff>38877</xdr:colOff>
      <xdr:row>1</xdr:row>
      <xdr:rowOff>145611</xdr:rowOff>
    </xdr:from>
    <xdr:to>
      <xdr:col>3</xdr:col>
      <xdr:colOff>482174</xdr:colOff>
      <xdr:row>1</xdr:row>
      <xdr:rowOff>450801</xdr:rowOff>
    </xdr:to>
    <xdr:pic>
      <xdr:nvPicPr>
        <xdr:cNvPr id="20" name="Imagen 19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86612" y="231142"/>
          <a:ext cx="1189746" cy="305190"/>
        </a:xfrm>
        <a:prstGeom prst="rect">
          <a:avLst/>
        </a:prstGeom>
      </xdr:spPr>
    </xdr:pic>
    <xdr:clientData/>
  </xdr:twoCellAnchor>
  <xdr:twoCellAnchor>
    <xdr:from>
      <xdr:col>3</xdr:col>
      <xdr:colOff>670768</xdr:colOff>
      <xdr:row>1</xdr:row>
      <xdr:rowOff>85530</xdr:rowOff>
    </xdr:from>
    <xdr:to>
      <xdr:col>3</xdr:col>
      <xdr:colOff>1931074</xdr:colOff>
      <xdr:row>1</xdr:row>
      <xdr:rowOff>300260</xdr:rowOff>
    </xdr:to>
    <xdr:sp macro="" textlink="">
      <xdr:nvSpPr>
        <xdr:cNvPr id="21" name="Rectángulo: esquinas redondeadas 2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SpPr/>
      </xdr:nvSpPr>
      <xdr:spPr>
        <a:xfrm>
          <a:off x="1564952" y="171061"/>
          <a:ext cx="1260306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Inicio</a:t>
          </a:r>
        </a:p>
      </xdr:txBody>
    </xdr:sp>
    <xdr:clientData/>
  </xdr:twoCellAnchor>
  <xdr:twoCellAnchor>
    <xdr:from>
      <xdr:col>3</xdr:col>
      <xdr:colOff>1979174</xdr:colOff>
      <xdr:row>1</xdr:row>
      <xdr:rowOff>85530</xdr:rowOff>
    </xdr:from>
    <xdr:to>
      <xdr:col>5</xdr:col>
      <xdr:colOff>219836</xdr:colOff>
      <xdr:row>1</xdr:row>
      <xdr:rowOff>300260</xdr:rowOff>
    </xdr:to>
    <xdr:sp macro="" textlink="">
      <xdr:nvSpPr>
        <xdr:cNvPr id="22" name="Rectángulo: esquinas redondeadas 2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D00-000016000000}"/>
            </a:ext>
          </a:extLst>
        </xdr:cNvPr>
        <xdr:cNvSpPr/>
      </xdr:nvSpPr>
      <xdr:spPr>
        <a:xfrm>
          <a:off x="2873358" y="171061"/>
          <a:ext cx="125756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Registro</a:t>
          </a:r>
          <a:r>
            <a:rPr lang="es-CO" sz="900" b="1" baseline="0"/>
            <a:t> información</a:t>
          </a:r>
          <a:endParaRPr lang="es-CO" sz="900" b="1"/>
        </a:p>
      </xdr:txBody>
    </xdr:sp>
    <xdr:clientData/>
  </xdr:twoCellAnchor>
  <xdr:twoCellAnchor>
    <xdr:from>
      <xdr:col>5</xdr:col>
      <xdr:colOff>255236</xdr:colOff>
      <xdr:row>1</xdr:row>
      <xdr:rowOff>85530</xdr:rowOff>
    </xdr:from>
    <xdr:to>
      <xdr:col>6</xdr:col>
      <xdr:colOff>437266</xdr:colOff>
      <xdr:row>1</xdr:row>
      <xdr:rowOff>300260</xdr:rowOff>
    </xdr:to>
    <xdr:sp macro="" textlink="">
      <xdr:nvSpPr>
        <xdr:cNvPr id="31" name="Rectángulo: esquinas redondeadas 25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D00-00001F000000}"/>
            </a:ext>
          </a:extLst>
        </xdr:cNvPr>
        <xdr:cNvSpPr/>
      </xdr:nvSpPr>
      <xdr:spPr>
        <a:xfrm>
          <a:off x="4166318" y="171061"/>
          <a:ext cx="118507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Proyección</a:t>
          </a:r>
        </a:p>
      </xdr:txBody>
    </xdr:sp>
    <xdr:clientData/>
  </xdr:twoCellAnchor>
  <xdr:twoCellAnchor>
    <xdr:from>
      <xdr:col>6</xdr:col>
      <xdr:colOff>484984</xdr:colOff>
      <xdr:row>1</xdr:row>
      <xdr:rowOff>85530</xdr:rowOff>
    </xdr:from>
    <xdr:to>
      <xdr:col>7</xdr:col>
      <xdr:colOff>686087</xdr:colOff>
      <xdr:row>1</xdr:row>
      <xdr:rowOff>300260</xdr:rowOff>
    </xdr:to>
    <xdr:sp macro="" textlink="">
      <xdr:nvSpPr>
        <xdr:cNvPr id="32" name="Rectángulo: esquinas redondeadas 2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D00-000020000000}"/>
            </a:ext>
          </a:extLst>
        </xdr:cNvPr>
        <xdr:cNvSpPr/>
      </xdr:nvSpPr>
      <xdr:spPr>
        <a:xfrm>
          <a:off x="5399106" y="171061"/>
          <a:ext cx="1204144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Resumen</a:t>
          </a:r>
        </a:p>
      </xdr:txBody>
    </xdr:sp>
    <xdr:clientData/>
  </xdr:twoCellAnchor>
  <xdr:twoCellAnchor>
    <xdr:from>
      <xdr:col>7</xdr:col>
      <xdr:colOff>727837</xdr:colOff>
      <xdr:row>1</xdr:row>
      <xdr:rowOff>85530</xdr:rowOff>
    </xdr:from>
    <xdr:to>
      <xdr:col>8</xdr:col>
      <xdr:colOff>938079</xdr:colOff>
      <xdr:row>1</xdr:row>
      <xdr:rowOff>300260</xdr:rowOff>
    </xdr:to>
    <xdr:sp macro="" textlink="">
      <xdr:nvSpPr>
        <xdr:cNvPr id="33" name="Rectángulo: esquinas redondeadas 2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SpPr/>
      </xdr:nvSpPr>
      <xdr:spPr>
        <a:xfrm>
          <a:off x="6645000" y="171061"/>
          <a:ext cx="1228834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Movimientos</a:t>
          </a:r>
          <a:r>
            <a:rPr lang="es-CO" sz="900" b="1" baseline="0"/>
            <a:t> diarios</a:t>
          </a:r>
          <a:endParaRPr lang="es-CO" sz="900" b="1"/>
        </a:p>
      </xdr:txBody>
    </xdr:sp>
    <xdr:clientData/>
  </xdr:twoCellAnchor>
  <xdr:twoCellAnchor>
    <xdr:from>
      <xdr:col>8</xdr:col>
      <xdr:colOff>986179</xdr:colOff>
      <xdr:row>1</xdr:row>
      <xdr:rowOff>85530</xdr:rowOff>
    </xdr:from>
    <xdr:to>
      <xdr:col>10</xdr:col>
      <xdr:colOff>226229</xdr:colOff>
      <xdr:row>1</xdr:row>
      <xdr:rowOff>300260</xdr:rowOff>
    </xdr:to>
    <xdr:sp macro="" textlink="">
      <xdr:nvSpPr>
        <xdr:cNvPr id="34" name="Rectángulo: esquinas redondeadas 31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D00-000022000000}"/>
            </a:ext>
          </a:extLst>
        </xdr:cNvPr>
        <xdr:cNvSpPr/>
      </xdr:nvSpPr>
      <xdr:spPr>
        <a:xfrm>
          <a:off x="7921934" y="171061"/>
          <a:ext cx="1246132" cy="214730"/>
        </a:xfrm>
        <a:prstGeom prst="roundRect">
          <a:avLst/>
        </a:prstGeom>
        <a:solidFill>
          <a:srgbClr val="86B1B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Ejecución</a:t>
          </a:r>
        </a:p>
      </xdr:txBody>
    </xdr:sp>
    <xdr:clientData/>
  </xdr:twoCellAnchor>
  <xdr:twoCellAnchor>
    <xdr:from>
      <xdr:col>10</xdr:col>
      <xdr:colOff>255279</xdr:colOff>
      <xdr:row>1</xdr:row>
      <xdr:rowOff>85530</xdr:rowOff>
    </xdr:from>
    <xdr:to>
      <xdr:col>11</xdr:col>
      <xdr:colOff>481758</xdr:colOff>
      <xdr:row>1</xdr:row>
      <xdr:rowOff>300260</xdr:rowOff>
    </xdr:to>
    <xdr:sp macro="" textlink="">
      <xdr:nvSpPr>
        <xdr:cNvPr id="35" name="Rectángulo: esquinas redondeadas 3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D00-000023000000}"/>
            </a:ext>
          </a:extLst>
        </xdr:cNvPr>
        <xdr:cNvSpPr/>
      </xdr:nvSpPr>
      <xdr:spPr>
        <a:xfrm>
          <a:off x="9197116" y="171061"/>
          <a:ext cx="122952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Ejemplo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55686</xdr:colOff>
      <xdr:row>46</xdr:row>
      <xdr:rowOff>0</xdr:rowOff>
    </xdr:from>
    <xdr:to>
      <xdr:col>0</xdr:col>
      <xdr:colOff>319454</xdr:colOff>
      <xdr:row>46</xdr:row>
      <xdr:rowOff>0</xdr:rowOff>
    </xdr:to>
    <xdr:sp macro="" textlink="">
      <xdr:nvSpPr>
        <xdr:cNvPr id="5" name="Flecha: a la derecha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SpPr/>
      </xdr:nvSpPr>
      <xdr:spPr>
        <a:xfrm rot="10800000">
          <a:off x="55686" y="7858858"/>
          <a:ext cx="263768" cy="175846"/>
        </a:xfrm>
        <a:prstGeom prst="rightArrow">
          <a:avLst/>
        </a:prstGeom>
        <a:solidFill>
          <a:srgbClr val="FFBF4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oneCellAnchor>
    <xdr:from>
      <xdr:col>4</xdr:col>
      <xdr:colOff>876300</xdr:colOff>
      <xdr:row>1</xdr:row>
      <xdr:rowOff>285750</xdr:rowOff>
    </xdr:from>
    <xdr:ext cx="4870692" cy="530658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SpPr txBox="1"/>
      </xdr:nvSpPr>
      <xdr:spPr>
        <a:xfrm>
          <a:off x="3790950" y="374650"/>
          <a:ext cx="4870692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2800" b="1" baseline="0">
              <a:solidFill>
                <a:srgbClr val="005859"/>
              </a:solidFill>
            </a:rPr>
            <a:t>Ejemplo proyección y ejecución</a:t>
          </a:r>
          <a:endParaRPr lang="es-CO" sz="2800" b="1">
            <a:solidFill>
              <a:srgbClr val="005859"/>
            </a:solidFill>
          </a:endParaRPr>
        </a:p>
      </xdr:txBody>
    </xdr:sp>
    <xdr:clientData/>
  </xdr:oneCellAnchor>
  <xdr:twoCellAnchor>
    <xdr:from>
      <xdr:col>2</xdr:col>
      <xdr:colOff>412750</xdr:colOff>
      <xdr:row>74</xdr:row>
      <xdr:rowOff>196850</xdr:rowOff>
    </xdr:from>
    <xdr:to>
      <xdr:col>3</xdr:col>
      <xdr:colOff>1225551</xdr:colOff>
      <xdr:row>74</xdr:row>
      <xdr:rowOff>501650</xdr:rowOff>
    </xdr:to>
    <xdr:sp macro="" textlink="">
      <xdr:nvSpPr>
        <xdr:cNvPr id="13" name="Rectángulo: esquinas redondeadas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SpPr/>
      </xdr:nvSpPr>
      <xdr:spPr>
        <a:xfrm>
          <a:off x="806450" y="14128750"/>
          <a:ext cx="1250951" cy="3048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/>
            <a:t>      Ir a</a:t>
          </a:r>
          <a:r>
            <a:rPr lang="es-CO" sz="1000" b="1" baseline="0"/>
            <a:t>l comienzo</a:t>
          </a:r>
          <a:endParaRPr lang="es-CO" sz="1000" b="1"/>
        </a:p>
      </xdr:txBody>
    </xdr:sp>
    <xdr:clientData/>
  </xdr:twoCellAnchor>
  <xdr:twoCellAnchor editAs="oneCell">
    <xdr:from>
      <xdr:col>1</xdr:col>
      <xdr:colOff>30480</xdr:colOff>
      <xdr:row>1</xdr:row>
      <xdr:rowOff>143901</xdr:rowOff>
    </xdr:from>
    <xdr:to>
      <xdr:col>3</xdr:col>
      <xdr:colOff>603006</xdr:colOff>
      <xdr:row>1</xdr:row>
      <xdr:rowOff>449091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20980" y="227721"/>
          <a:ext cx="1189746" cy="305190"/>
        </a:xfrm>
        <a:prstGeom prst="rect">
          <a:avLst/>
        </a:prstGeom>
      </xdr:spPr>
    </xdr:pic>
    <xdr:clientData/>
  </xdr:twoCellAnchor>
  <xdr:twoCellAnchor>
    <xdr:from>
      <xdr:col>3</xdr:col>
      <xdr:colOff>791600</xdr:colOff>
      <xdr:row>1</xdr:row>
      <xdr:rowOff>83820</xdr:rowOff>
    </xdr:from>
    <xdr:to>
      <xdr:col>3</xdr:col>
      <xdr:colOff>2051906</xdr:colOff>
      <xdr:row>1</xdr:row>
      <xdr:rowOff>298550</xdr:rowOff>
    </xdr:to>
    <xdr:sp macro="" textlink="">
      <xdr:nvSpPr>
        <xdr:cNvPr id="15" name="Rectángulo: esquinas redondeadas 2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SpPr/>
      </xdr:nvSpPr>
      <xdr:spPr>
        <a:xfrm>
          <a:off x="1599320" y="167640"/>
          <a:ext cx="1260306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Inicio</a:t>
          </a:r>
        </a:p>
      </xdr:txBody>
    </xdr:sp>
    <xdr:clientData/>
  </xdr:twoCellAnchor>
  <xdr:twoCellAnchor>
    <xdr:from>
      <xdr:col>3</xdr:col>
      <xdr:colOff>2100006</xdr:colOff>
      <xdr:row>1</xdr:row>
      <xdr:rowOff>83820</xdr:rowOff>
    </xdr:from>
    <xdr:to>
      <xdr:col>5</xdr:col>
      <xdr:colOff>119066</xdr:colOff>
      <xdr:row>1</xdr:row>
      <xdr:rowOff>298550</xdr:rowOff>
    </xdr:to>
    <xdr:sp macro="" textlink="">
      <xdr:nvSpPr>
        <xdr:cNvPr id="16" name="Rectángulo: esquinas redondeadas 2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SpPr/>
      </xdr:nvSpPr>
      <xdr:spPr>
        <a:xfrm>
          <a:off x="2907726" y="167640"/>
          <a:ext cx="125756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Registro</a:t>
          </a:r>
          <a:r>
            <a:rPr lang="es-CO" sz="900" b="1" baseline="0"/>
            <a:t> información</a:t>
          </a:r>
          <a:endParaRPr lang="es-CO" sz="900" b="1"/>
        </a:p>
      </xdr:txBody>
    </xdr:sp>
    <xdr:clientData/>
  </xdr:twoCellAnchor>
  <xdr:twoCellAnchor>
    <xdr:from>
      <xdr:col>5</xdr:col>
      <xdr:colOff>154466</xdr:colOff>
      <xdr:row>1</xdr:row>
      <xdr:rowOff>83820</xdr:rowOff>
    </xdr:from>
    <xdr:to>
      <xdr:col>6</xdr:col>
      <xdr:colOff>463236</xdr:colOff>
      <xdr:row>1</xdr:row>
      <xdr:rowOff>298550</xdr:rowOff>
    </xdr:to>
    <xdr:sp macro="" textlink="">
      <xdr:nvSpPr>
        <xdr:cNvPr id="17" name="Rectángulo: esquinas redondeadas 2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SpPr/>
      </xdr:nvSpPr>
      <xdr:spPr>
        <a:xfrm>
          <a:off x="4200686" y="167640"/>
          <a:ext cx="118507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Proyección</a:t>
          </a:r>
        </a:p>
      </xdr:txBody>
    </xdr:sp>
    <xdr:clientData/>
  </xdr:twoCellAnchor>
  <xdr:twoCellAnchor>
    <xdr:from>
      <xdr:col>6</xdr:col>
      <xdr:colOff>510954</xdr:colOff>
      <xdr:row>1</xdr:row>
      <xdr:rowOff>83820</xdr:rowOff>
    </xdr:from>
    <xdr:to>
      <xdr:col>7</xdr:col>
      <xdr:colOff>762598</xdr:colOff>
      <xdr:row>1</xdr:row>
      <xdr:rowOff>298550</xdr:rowOff>
    </xdr:to>
    <xdr:sp macro="" textlink="">
      <xdr:nvSpPr>
        <xdr:cNvPr id="18" name="Rectángulo: esquinas redondeadas 2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SpPr/>
      </xdr:nvSpPr>
      <xdr:spPr>
        <a:xfrm>
          <a:off x="5433474" y="167640"/>
          <a:ext cx="1204144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Resumen</a:t>
          </a:r>
        </a:p>
      </xdr:txBody>
    </xdr:sp>
    <xdr:clientData/>
  </xdr:twoCellAnchor>
  <xdr:twoCellAnchor>
    <xdr:from>
      <xdr:col>7</xdr:col>
      <xdr:colOff>804348</xdr:colOff>
      <xdr:row>1</xdr:row>
      <xdr:rowOff>83820</xdr:rowOff>
    </xdr:from>
    <xdr:to>
      <xdr:col>9</xdr:col>
      <xdr:colOff>280582</xdr:colOff>
      <xdr:row>1</xdr:row>
      <xdr:rowOff>298550</xdr:rowOff>
    </xdr:to>
    <xdr:sp macro="" textlink="">
      <xdr:nvSpPr>
        <xdr:cNvPr id="19" name="Rectángulo: esquinas redondeadas 2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SpPr/>
      </xdr:nvSpPr>
      <xdr:spPr>
        <a:xfrm>
          <a:off x="6679368" y="167640"/>
          <a:ext cx="1228834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Movimientos</a:t>
          </a:r>
          <a:r>
            <a:rPr lang="es-CO" sz="900" b="1" baseline="0"/>
            <a:t> diarios</a:t>
          </a:r>
          <a:endParaRPr lang="es-CO" sz="900" b="1"/>
        </a:p>
      </xdr:txBody>
    </xdr:sp>
    <xdr:clientData/>
  </xdr:twoCellAnchor>
  <xdr:twoCellAnchor>
    <xdr:from>
      <xdr:col>9</xdr:col>
      <xdr:colOff>328682</xdr:colOff>
      <xdr:row>1</xdr:row>
      <xdr:rowOff>83820</xdr:rowOff>
    </xdr:from>
    <xdr:to>
      <xdr:col>10</xdr:col>
      <xdr:colOff>675654</xdr:colOff>
      <xdr:row>1</xdr:row>
      <xdr:rowOff>298550</xdr:rowOff>
    </xdr:to>
    <xdr:sp macro="" textlink="">
      <xdr:nvSpPr>
        <xdr:cNvPr id="20" name="Rectángulo: esquinas redondeadas 31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E00-000014000000}"/>
            </a:ext>
          </a:extLst>
        </xdr:cNvPr>
        <xdr:cNvSpPr/>
      </xdr:nvSpPr>
      <xdr:spPr>
        <a:xfrm>
          <a:off x="7956302" y="167640"/>
          <a:ext cx="1246132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Ejecución</a:t>
          </a:r>
        </a:p>
      </xdr:txBody>
    </xdr:sp>
    <xdr:clientData/>
  </xdr:twoCellAnchor>
  <xdr:twoCellAnchor>
    <xdr:from>
      <xdr:col>10</xdr:col>
      <xdr:colOff>704704</xdr:colOff>
      <xdr:row>1</xdr:row>
      <xdr:rowOff>83820</xdr:rowOff>
    </xdr:from>
    <xdr:to>
      <xdr:col>12</xdr:col>
      <xdr:colOff>135904</xdr:colOff>
      <xdr:row>1</xdr:row>
      <xdr:rowOff>298550</xdr:rowOff>
    </xdr:to>
    <xdr:sp macro="" textlink="">
      <xdr:nvSpPr>
        <xdr:cNvPr id="21" name="Rectángulo: esquinas redondeadas 33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SpPr/>
      </xdr:nvSpPr>
      <xdr:spPr>
        <a:xfrm>
          <a:off x="9231484" y="167640"/>
          <a:ext cx="1229520" cy="214730"/>
        </a:xfrm>
        <a:prstGeom prst="roundRect">
          <a:avLst/>
        </a:prstGeom>
        <a:solidFill>
          <a:srgbClr val="86B1B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Ejemplo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76199</xdr:colOff>
      <xdr:row>7</xdr:row>
      <xdr:rowOff>138555</xdr:rowOff>
    </xdr:from>
    <xdr:to>
      <xdr:col>3</xdr:col>
      <xdr:colOff>796199</xdr:colOff>
      <xdr:row>11</xdr:row>
      <xdr:rowOff>117788</xdr:rowOff>
    </xdr:to>
    <xdr:pic>
      <xdr:nvPicPr>
        <xdr:cNvPr id="3" name="Gráfico 2" descr="Coche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15999" y="1294255"/>
          <a:ext cx="720000" cy="715833"/>
        </a:xfrm>
        <a:prstGeom prst="rect">
          <a:avLst/>
        </a:prstGeom>
      </xdr:spPr>
    </xdr:pic>
    <xdr:clientData/>
  </xdr:twoCellAnchor>
  <xdr:twoCellAnchor editAs="oneCell">
    <xdr:from>
      <xdr:col>5</xdr:col>
      <xdr:colOff>80435</xdr:colOff>
      <xdr:row>7</xdr:row>
      <xdr:rowOff>56091</xdr:rowOff>
    </xdr:from>
    <xdr:to>
      <xdr:col>6</xdr:col>
      <xdr:colOff>41784</xdr:colOff>
      <xdr:row>11</xdr:row>
      <xdr:rowOff>39491</xdr:rowOff>
    </xdr:to>
    <xdr:pic>
      <xdr:nvPicPr>
        <xdr:cNvPr id="5" name="Gráfico 4" descr="Escena suburbana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639985" y="1351491"/>
          <a:ext cx="723349" cy="720000"/>
        </a:xfrm>
        <a:prstGeom prst="rect">
          <a:avLst/>
        </a:prstGeom>
      </xdr:spPr>
    </xdr:pic>
    <xdr:clientData/>
  </xdr:twoCellAnchor>
  <xdr:twoCellAnchor editAs="oneCell">
    <xdr:from>
      <xdr:col>3</xdr:col>
      <xdr:colOff>6283</xdr:colOff>
      <xdr:row>53</xdr:row>
      <xdr:rowOff>80923</xdr:rowOff>
    </xdr:from>
    <xdr:to>
      <xdr:col>3</xdr:col>
      <xdr:colOff>730475</xdr:colOff>
      <xdr:row>57</xdr:row>
      <xdr:rowOff>64323</xdr:rowOff>
    </xdr:to>
    <xdr:pic>
      <xdr:nvPicPr>
        <xdr:cNvPr id="9" name="Gráfico 8" descr="Martillo de juez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787333" y="9574173"/>
          <a:ext cx="724192" cy="720000"/>
        </a:xfrm>
        <a:prstGeom prst="rect">
          <a:avLst/>
        </a:prstGeom>
      </xdr:spPr>
    </xdr:pic>
    <xdr:clientData/>
  </xdr:twoCellAnchor>
  <xdr:twoCellAnchor editAs="oneCell">
    <xdr:from>
      <xdr:col>4</xdr:col>
      <xdr:colOff>728528</xdr:colOff>
      <xdr:row>35</xdr:row>
      <xdr:rowOff>43101</xdr:rowOff>
    </xdr:from>
    <xdr:to>
      <xdr:col>5</xdr:col>
      <xdr:colOff>690718</xdr:colOff>
      <xdr:row>39</xdr:row>
      <xdr:rowOff>26501</xdr:rowOff>
    </xdr:to>
    <xdr:pic>
      <xdr:nvPicPr>
        <xdr:cNvPr id="11" name="Gráfico 10" descr="Birrete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5668828" y="6405801"/>
          <a:ext cx="724190" cy="720000"/>
        </a:xfrm>
        <a:prstGeom prst="rect">
          <a:avLst/>
        </a:prstGeom>
      </xdr:spPr>
    </xdr:pic>
    <xdr:clientData/>
  </xdr:twoCellAnchor>
  <xdr:twoCellAnchor editAs="oneCell">
    <xdr:from>
      <xdr:col>4</xdr:col>
      <xdr:colOff>689959</xdr:colOff>
      <xdr:row>22</xdr:row>
      <xdr:rowOff>135392</xdr:rowOff>
    </xdr:from>
    <xdr:to>
      <xdr:col>5</xdr:col>
      <xdr:colOff>578973</xdr:colOff>
      <xdr:row>26</xdr:row>
      <xdr:rowOff>46792</xdr:rowOff>
    </xdr:to>
    <xdr:pic>
      <xdr:nvPicPr>
        <xdr:cNvPr id="13" name="Gráfico 12" descr="Perro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6487509" y="4389892"/>
          <a:ext cx="651014" cy="648000"/>
        </a:xfrm>
        <a:prstGeom prst="rect">
          <a:avLst/>
        </a:prstGeom>
      </xdr:spPr>
    </xdr:pic>
    <xdr:clientData/>
  </xdr:twoCellAnchor>
  <xdr:twoCellAnchor editAs="oneCell">
    <xdr:from>
      <xdr:col>3</xdr:col>
      <xdr:colOff>1470519</xdr:colOff>
      <xdr:row>35</xdr:row>
      <xdr:rowOff>129609</xdr:rowOff>
    </xdr:from>
    <xdr:to>
      <xdr:col>3</xdr:col>
      <xdr:colOff>2010519</xdr:colOff>
      <xdr:row>38</xdr:row>
      <xdr:rowOff>114117</xdr:rowOff>
    </xdr:to>
    <xdr:pic>
      <xdr:nvPicPr>
        <xdr:cNvPr id="21" name="Gráfico 20" descr="Notación musical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>
        <a:xfrm>
          <a:off x="2403969" y="6962209"/>
          <a:ext cx="540000" cy="536958"/>
        </a:xfrm>
        <a:prstGeom prst="rect">
          <a:avLst/>
        </a:prstGeom>
      </xdr:spPr>
    </xdr:pic>
    <xdr:clientData/>
  </xdr:twoCellAnchor>
  <xdr:twoCellAnchor editAs="oneCell">
    <xdr:from>
      <xdr:col>5</xdr:col>
      <xdr:colOff>531493</xdr:colOff>
      <xdr:row>23</xdr:row>
      <xdr:rowOff>56093</xdr:rowOff>
    </xdr:from>
    <xdr:to>
      <xdr:col>6</xdr:col>
      <xdr:colOff>204578</xdr:colOff>
      <xdr:row>25</xdr:row>
      <xdr:rowOff>119793</xdr:rowOff>
    </xdr:to>
    <xdr:pic>
      <xdr:nvPicPr>
        <xdr:cNvPr id="23" name="Gráfico 22" descr="Gato">
          <a:extLs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tretch>
          <a:fillRect/>
        </a:stretch>
      </xdr:blipFill>
      <xdr:spPr>
        <a:xfrm>
          <a:off x="7091043" y="4494743"/>
          <a:ext cx="435085" cy="432000"/>
        </a:xfrm>
        <a:prstGeom prst="rect">
          <a:avLst/>
        </a:prstGeom>
      </xdr:spPr>
    </xdr:pic>
    <xdr:clientData/>
  </xdr:twoCellAnchor>
  <xdr:twoCellAnchor editAs="oneCell">
    <xdr:from>
      <xdr:col>3</xdr:col>
      <xdr:colOff>2691267</xdr:colOff>
      <xdr:row>35</xdr:row>
      <xdr:rowOff>114226</xdr:rowOff>
    </xdr:from>
    <xdr:to>
      <xdr:col>3</xdr:col>
      <xdr:colOff>3231267</xdr:colOff>
      <xdr:row>38</xdr:row>
      <xdr:rowOff>98733</xdr:rowOff>
    </xdr:to>
    <xdr:pic>
      <xdr:nvPicPr>
        <xdr:cNvPr id="25" name="Gráfico 24" descr="Regalo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6"/>
            </a:ext>
          </a:extLst>
        </a:blip>
        <a:stretch>
          <a:fillRect/>
        </a:stretch>
      </xdr:blipFill>
      <xdr:spPr>
        <a:xfrm>
          <a:off x="3624717" y="6946826"/>
          <a:ext cx="540000" cy="536957"/>
        </a:xfrm>
        <a:prstGeom prst="rect">
          <a:avLst/>
        </a:prstGeom>
      </xdr:spPr>
    </xdr:pic>
    <xdr:clientData/>
  </xdr:twoCellAnchor>
  <xdr:twoCellAnchor editAs="oneCell">
    <xdr:from>
      <xdr:col>3</xdr:col>
      <xdr:colOff>737301</xdr:colOff>
      <xdr:row>35</xdr:row>
      <xdr:rowOff>124526</xdr:rowOff>
    </xdr:from>
    <xdr:to>
      <xdr:col>3</xdr:col>
      <xdr:colOff>1277301</xdr:colOff>
      <xdr:row>38</xdr:row>
      <xdr:rowOff>109033</xdr:rowOff>
    </xdr:to>
    <xdr:pic>
      <xdr:nvPicPr>
        <xdr:cNvPr id="27" name="Gráfico 26" descr="Cuchillo y tenedor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8"/>
            </a:ext>
          </a:extLst>
        </a:blip>
        <a:stretch>
          <a:fillRect/>
        </a:stretch>
      </xdr:blipFill>
      <xdr:spPr>
        <a:xfrm>
          <a:off x="1670751" y="6957126"/>
          <a:ext cx="540000" cy="536957"/>
        </a:xfrm>
        <a:prstGeom prst="rect">
          <a:avLst/>
        </a:prstGeom>
      </xdr:spPr>
    </xdr:pic>
    <xdr:clientData/>
  </xdr:twoCellAnchor>
  <xdr:twoCellAnchor editAs="oneCell">
    <xdr:from>
      <xdr:col>3</xdr:col>
      <xdr:colOff>588850</xdr:colOff>
      <xdr:row>22</xdr:row>
      <xdr:rowOff>160226</xdr:rowOff>
    </xdr:from>
    <xdr:to>
      <xdr:col>3</xdr:col>
      <xdr:colOff>1131993</xdr:colOff>
      <xdr:row>25</xdr:row>
      <xdr:rowOff>147776</xdr:rowOff>
    </xdr:to>
    <xdr:pic>
      <xdr:nvPicPr>
        <xdr:cNvPr id="29" name="Gráfico 28" descr="Mujer con bastón">
          <a:extLst>
            <a:ext uri="{FF2B5EF4-FFF2-40B4-BE49-F238E27FC236}">
              <a16:creationId xmlns:a16="http://schemas.microsoft.com/office/drawing/2014/main" id="{00000000-0008-0000-0F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0"/>
            </a:ext>
          </a:extLst>
        </a:blip>
        <a:stretch>
          <a:fillRect/>
        </a:stretch>
      </xdr:blipFill>
      <xdr:spPr>
        <a:xfrm>
          <a:off x="1522300" y="4414726"/>
          <a:ext cx="543143" cy="540000"/>
        </a:xfrm>
        <a:prstGeom prst="rect">
          <a:avLst/>
        </a:prstGeom>
      </xdr:spPr>
    </xdr:pic>
    <xdr:clientData/>
  </xdr:twoCellAnchor>
  <xdr:twoCellAnchor editAs="oneCell">
    <xdr:from>
      <xdr:col>3</xdr:col>
      <xdr:colOff>30825</xdr:colOff>
      <xdr:row>23</xdr:row>
      <xdr:rowOff>22360</xdr:rowOff>
    </xdr:from>
    <xdr:to>
      <xdr:col>3</xdr:col>
      <xdr:colOff>573968</xdr:colOff>
      <xdr:row>26</xdr:row>
      <xdr:rowOff>9910</xdr:rowOff>
    </xdr:to>
    <xdr:pic>
      <xdr:nvPicPr>
        <xdr:cNvPr id="31" name="Gráfico 30" descr="Cochecito">
          <a:extLst>
            <a:ext uri="{FF2B5EF4-FFF2-40B4-BE49-F238E27FC236}">
              <a16:creationId xmlns:a16="http://schemas.microsoft.com/office/drawing/2014/main" id="{00000000-0008-0000-0F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2"/>
            </a:ext>
          </a:extLst>
        </a:blip>
        <a:stretch>
          <a:fillRect/>
        </a:stretch>
      </xdr:blipFill>
      <xdr:spPr>
        <a:xfrm>
          <a:off x="964275" y="4461010"/>
          <a:ext cx="543143" cy="540000"/>
        </a:xfrm>
        <a:prstGeom prst="rect">
          <a:avLst/>
        </a:prstGeom>
      </xdr:spPr>
    </xdr:pic>
    <xdr:clientData/>
  </xdr:twoCellAnchor>
  <xdr:twoCellAnchor editAs="oneCell">
    <xdr:from>
      <xdr:col>3</xdr:col>
      <xdr:colOff>22263</xdr:colOff>
      <xdr:row>67</xdr:row>
      <xdr:rowOff>1594</xdr:rowOff>
    </xdr:from>
    <xdr:to>
      <xdr:col>3</xdr:col>
      <xdr:colOff>565407</xdr:colOff>
      <xdr:row>69</xdr:row>
      <xdr:rowOff>173294</xdr:rowOff>
    </xdr:to>
    <xdr:pic>
      <xdr:nvPicPr>
        <xdr:cNvPr id="33" name="Gráfico 32" descr="Herramientas">
          <a:extLst>
            <a:ext uri="{FF2B5EF4-FFF2-40B4-BE49-F238E27FC236}">
              <a16:creationId xmlns:a16="http://schemas.microsoft.com/office/drawing/2014/main" id="{00000000-0008-0000-0F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4"/>
            </a:ext>
          </a:extLst>
        </a:blip>
        <a:stretch>
          <a:fillRect/>
        </a:stretch>
      </xdr:blipFill>
      <xdr:spPr>
        <a:xfrm>
          <a:off x="803313" y="12072944"/>
          <a:ext cx="543144" cy="540000"/>
        </a:xfrm>
        <a:prstGeom prst="rect">
          <a:avLst/>
        </a:prstGeom>
      </xdr:spPr>
    </xdr:pic>
    <xdr:clientData/>
  </xdr:twoCellAnchor>
  <xdr:twoCellAnchor editAs="oneCell">
    <xdr:from>
      <xdr:col>5</xdr:col>
      <xdr:colOff>120960</xdr:colOff>
      <xdr:row>41</xdr:row>
      <xdr:rowOff>151952</xdr:rowOff>
    </xdr:from>
    <xdr:to>
      <xdr:col>5</xdr:col>
      <xdr:colOff>628650</xdr:colOff>
      <xdr:row>44</xdr:row>
      <xdr:rowOff>104253</xdr:rowOff>
    </xdr:to>
    <xdr:pic>
      <xdr:nvPicPr>
        <xdr:cNvPr id="35" name="Gráfico 34" descr="Smartphone">
          <a:extLst>
            <a:ext uri="{FF2B5EF4-FFF2-40B4-BE49-F238E27FC236}">
              <a16:creationId xmlns:a16="http://schemas.microsoft.com/office/drawing/2014/main" id="{00000000-0008-0000-0F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6"/>
            </a:ext>
          </a:extLst>
        </a:blip>
        <a:stretch>
          <a:fillRect/>
        </a:stretch>
      </xdr:blipFill>
      <xdr:spPr>
        <a:xfrm>
          <a:off x="6680510" y="8089452"/>
          <a:ext cx="507690" cy="504751"/>
        </a:xfrm>
        <a:prstGeom prst="rect">
          <a:avLst/>
        </a:prstGeom>
      </xdr:spPr>
    </xdr:pic>
    <xdr:clientData/>
  </xdr:twoCellAnchor>
  <xdr:oneCellAnchor>
    <xdr:from>
      <xdr:col>3</xdr:col>
      <xdr:colOff>45225</xdr:colOff>
      <xdr:row>35</xdr:row>
      <xdr:rowOff>137303</xdr:rowOff>
    </xdr:from>
    <xdr:ext cx="540000" cy="536875"/>
    <xdr:pic>
      <xdr:nvPicPr>
        <xdr:cNvPr id="36" name="Gráfico 35" descr="Balón de fútbol">
          <a:extLst>
            <a:ext uri="{FF2B5EF4-FFF2-40B4-BE49-F238E27FC236}">
              <a16:creationId xmlns:a16="http://schemas.microsoft.com/office/drawing/2014/main" id="{00000000-0008-0000-0F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8"/>
            </a:ext>
          </a:extLst>
        </a:blip>
        <a:stretch>
          <a:fillRect/>
        </a:stretch>
      </xdr:blipFill>
      <xdr:spPr>
        <a:xfrm>
          <a:off x="978675" y="6969903"/>
          <a:ext cx="540000" cy="536875"/>
        </a:xfrm>
        <a:prstGeom prst="rect">
          <a:avLst/>
        </a:prstGeom>
      </xdr:spPr>
    </xdr:pic>
    <xdr:clientData/>
  </xdr:oneCellAnchor>
  <xdr:oneCellAnchor>
    <xdr:from>
      <xdr:col>3</xdr:col>
      <xdr:colOff>2054926</xdr:colOff>
      <xdr:row>35</xdr:row>
      <xdr:rowOff>160510</xdr:rowOff>
    </xdr:from>
    <xdr:ext cx="540000" cy="536875"/>
    <xdr:pic>
      <xdr:nvPicPr>
        <xdr:cNvPr id="37" name="Gráfico 36" descr="Escena tropical">
          <a:extLst>
            <a:ext uri="{FF2B5EF4-FFF2-40B4-BE49-F238E27FC236}">
              <a16:creationId xmlns:a16="http://schemas.microsoft.com/office/drawing/2014/main" id="{00000000-0008-0000-0F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0"/>
            </a:ext>
          </a:extLst>
        </a:blip>
        <a:stretch>
          <a:fillRect/>
        </a:stretch>
      </xdr:blipFill>
      <xdr:spPr>
        <a:xfrm>
          <a:off x="2988376" y="6993110"/>
          <a:ext cx="540000" cy="536875"/>
        </a:xfrm>
        <a:prstGeom prst="rect">
          <a:avLst/>
        </a:prstGeom>
      </xdr:spPr>
    </xdr:pic>
    <xdr:clientData/>
  </xdr:oneCellAnchor>
  <xdr:twoCellAnchor editAs="oneCell">
    <xdr:from>
      <xdr:col>4</xdr:col>
      <xdr:colOff>742950</xdr:colOff>
      <xdr:row>52</xdr:row>
      <xdr:rowOff>158750</xdr:rowOff>
    </xdr:from>
    <xdr:to>
      <xdr:col>6</xdr:col>
      <xdr:colOff>133350</xdr:colOff>
      <xdr:row>57</xdr:row>
      <xdr:rowOff>147108</xdr:rowOff>
    </xdr:to>
    <xdr:pic>
      <xdr:nvPicPr>
        <xdr:cNvPr id="38" name="Gráfico 37" descr="Latido">
          <a:extLst>
            <a:ext uri="{FF2B5EF4-FFF2-40B4-BE49-F238E27FC236}">
              <a16:creationId xmlns:a16="http://schemas.microsoft.com/office/drawing/2014/main" id="{00000000-0008-0000-0F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2"/>
            </a:ext>
          </a:extLst>
        </a:blip>
        <a:stretch>
          <a:fillRect/>
        </a:stretch>
      </xdr:blipFill>
      <xdr:spPr>
        <a:xfrm>
          <a:off x="6540500" y="10121900"/>
          <a:ext cx="914400" cy="909108"/>
        </a:xfrm>
        <a:prstGeom prst="rect">
          <a:avLst/>
        </a:prstGeom>
      </xdr:spPr>
    </xdr:pic>
    <xdr:clientData/>
  </xdr:twoCellAnchor>
  <xdr:twoCellAnchor editAs="oneCell">
    <xdr:from>
      <xdr:col>1</xdr:col>
      <xdr:colOff>136770</xdr:colOff>
      <xdr:row>1</xdr:row>
      <xdr:rowOff>85481</xdr:rowOff>
    </xdr:from>
    <xdr:to>
      <xdr:col>3</xdr:col>
      <xdr:colOff>732156</xdr:colOff>
      <xdr:row>3</xdr:row>
      <xdr:rowOff>24911</xdr:rowOff>
    </xdr:to>
    <xdr:pic>
      <xdr:nvPicPr>
        <xdr:cNvPr id="39" name="Imagen 38">
          <a:extLst>
            <a:ext uri="{FF2B5EF4-FFF2-40B4-BE49-F238E27FC236}">
              <a16:creationId xmlns:a16="http://schemas.microsoft.com/office/drawing/2014/main" id="{00000000-0008-0000-0F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365370" y="174381"/>
          <a:ext cx="1198636" cy="307730"/>
        </a:xfrm>
        <a:prstGeom prst="rect">
          <a:avLst/>
        </a:prstGeom>
      </xdr:spPr>
    </xdr:pic>
    <xdr:clientData/>
  </xdr:twoCellAnchor>
  <xdr:oneCellAnchor>
    <xdr:from>
      <xdr:col>3</xdr:col>
      <xdr:colOff>1911350</xdr:colOff>
      <xdr:row>4</xdr:row>
      <xdr:rowOff>38100</xdr:rowOff>
    </xdr:from>
    <xdr:ext cx="5099216" cy="530658"/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00000000-0008-0000-0F00-000029000000}"/>
            </a:ext>
          </a:extLst>
        </xdr:cNvPr>
        <xdr:cNvSpPr txBox="1"/>
      </xdr:nvSpPr>
      <xdr:spPr>
        <a:xfrm>
          <a:off x="2692400" y="679450"/>
          <a:ext cx="5099216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2800" b="1" baseline="0">
              <a:solidFill>
                <a:srgbClr val="005859"/>
              </a:solidFill>
            </a:rPr>
            <a:t>¡Que no se te escapen de la lista!</a:t>
          </a:r>
          <a:endParaRPr lang="es-CO" sz="2800" b="1">
            <a:solidFill>
              <a:srgbClr val="005859"/>
            </a:solidFill>
          </a:endParaRPr>
        </a:p>
      </xdr:txBody>
    </xdr:sp>
    <xdr:clientData/>
  </xdr:oneCellAnchor>
  <xdr:twoCellAnchor>
    <xdr:from>
      <xdr:col>3</xdr:col>
      <xdr:colOff>920750</xdr:colOff>
      <xdr:row>1</xdr:row>
      <xdr:rowOff>25400</xdr:rowOff>
    </xdr:from>
    <xdr:to>
      <xdr:col>3</xdr:col>
      <xdr:colOff>2181056</xdr:colOff>
      <xdr:row>2</xdr:row>
      <xdr:rowOff>57250</xdr:rowOff>
    </xdr:to>
    <xdr:sp macro="" textlink="">
      <xdr:nvSpPr>
        <xdr:cNvPr id="22" name="Rectángulo: esquinas redondeadas 21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SpPr/>
      </xdr:nvSpPr>
      <xdr:spPr>
        <a:xfrm>
          <a:off x="1701800" y="114300"/>
          <a:ext cx="1260306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Inicio</a:t>
          </a:r>
        </a:p>
      </xdr:txBody>
    </xdr:sp>
    <xdr:clientData/>
  </xdr:twoCellAnchor>
  <xdr:twoCellAnchor>
    <xdr:from>
      <xdr:col>3</xdr:col>
      <xdr:colOff>2229156</xdr:colOff>
      <xdr:row>1</xdr:row>
      <xdr:rowOff>25400</xdr:rowOff>
    </xdr:from>
    <xdr:to>
      <xdr:col>3</xdr:col>
      <xdr:colOff>3486716</xdr:colOff>
      <xdr:row>2</xdr:row>
      <xdr:rowOff>57250</xdr:rowOff>
    </xdr:to>
    <xdr:sp macro="" textlink="">
      <xdr:nvSpPr>
        <xdr:cNvPr id="24" name="Rectángulo: esquinas redondeadas 23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SpPr/>
      </xdr:nvSpPr>
      <xdr:spPr>
        <a:xfrm>
          <a:off x="3010206" y="114300"/>
          <a:ext cx="125756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Registro</a:t>
          </a:r>
          <a:r>
            <a:rPr lang="es-CO" sz="900" b="1" baseline="0"/>
            <a:t> información</a:t>
          </a:r>
          <a:endParaRPr lang="es-CO" sz="900" b="1"/>
        </a:p>
      </xdr:txBody>
    </xdr:sp>
    <xdr:clientData/>
  </xdr:twoCellAnchor>
  <xdr:twoCellAnchor>
    <xdr:from>
      <xdr:col>3</xdr:col>
      <xdr:colOff>3522116</xdr:colOff>
      <xdr:row>1</xdr:row>
      <xdr:rowOff>25400</xdr:rowOff>
    </xdr:from>
    <xdr:to>
      <xdr:col>4</xdr:col>
      <xdr:colOff>622866</xdr:colOff>
      <xdr:row>2</xdr:row>
      <xdr:rowOff>57250</xdr:rowOff>
    </xdr:to>
    <xdr:sp macro="" textlink="">
      <xdr:nvSpPr>
        <xdr:cNvPr id="26" name="Rectángulo: esquinas redondeadas 25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SpPr/>
      </xdr:nvSpPr>
      <xdr:spPr>
        <a:xfrm>
          <a:off x="4303166" y="114300"/>
          <a:ext cx="126000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Proyección</a:t>
          </a:r>
        </a:p>
      </xdr:txBody>
    </xdr:sp>
    <xdr:clientData/>
  </xdr:twoCellAnchor>
  <xdr:twoCellAnchor>
    <xdr:from>
      <xdr:col>4</xdr:col>
      <xdr:colOff>670584</xdr:colOff>
      <xdr:row>1</xdr:row>
      <xdr:rowOff>25400</xdr:rowOff>
    </xdr:from>
    <xdr:to>
      <xdr:col>6</xdr:col>
      <xdr:colOff>381208</xdr:colOff>
      <xdr:row>2</xdr:row>
      <xdr:rowOff>57250</xdr:rowOff>
    </xdr:to>
    <xdr:sp macro="" textlink="">
      <xdr:nvSpPr>
        <xdr:cNvPr id="28" name="Rectángulo: esquinas redondeadas 27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SpPr/>
      </xdr:nvSpPr>
      <xdr:spPr>
        <a:xfrm>
          <a:off x="5610884" y="114300"/>
          <a:ext cx="1234624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Resumen</a:t>
          </a:r>
        </a:p>
      </xdr:txBody>
    </xdr:sp>
    <xdr:clientData/>
  </xdr:twoCellAnchor>
  <xdr:twoCellAnchor>
    <xdr:from>
      <xdr:col>6</xdr:col>
      <xdr:colOff>422958</xdr:colOff>
      <xdr:row>1</xdr:row>
      <xdr:rowOff>25400</xdr:rowOff>
    </xdr:from>
    <xdr:to>
      <xdr:col>8</xdr:col>
      <xdr:colOff>158272</xdr:colOff>
      <xdr:row>2</xdr:row>
      <xdr:rowOff>57250</xdr:rowOff>
    </xdr:to>
    <xdr:sp macro="" textlink="">
      <xdr:nvSpPr>
        <xdr:cNvPr id="30" name="Rectángulo: esquinas redondeadas 29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00000000-0008-0000-0F00-00001E000000}"/>
            </a:ext>
          </a:extLst>
        </xdr:cNvPr>
        <xdr:cNvSpPr/>
      </xdr:nvSpPr>
      <xdr:spPr>
        <a:xfrm>
          <a:off x="6887258" y="114300"/>
          <a:ext cx="1259314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Movimientos</a:t>
          </a:r>
          <a:r>
            <a:rPr lang="es-CO" sz="900" b="1" baseline="0"/>
            <a:t> diarios</a:t>
          </a:r>
          <a:endParaRPr lang="es-CO" sz="900" b="1"/>
        </a:p>
      </xdr:txBody>
    </xdr:sp>
    <xdr:clientData/>
  </xdr:twoCellAnchor>
  <xdr:twoCellAnchor>
    <xdr:from>
      <xdr:col>8</xdr:col>
      <xdr:colOff>206372</xdr:colOff>
      <xdr:row>1</xdr:row>
      <xdr:rowOff>25400</xdr:rowOff>
    </xdr:from>
    <xdr:to>
      <xdr:col>9</xdr:col>
      <xdr:colOff>705744</xdr:colOff>
      <xdr:row>2</xdr:row>
      <xdr:rowOff>57250</xdr:rowOff>
    </xdr:to>
    <xdr:sp macro="" textlink="">
      <xdr:nvSpPr>
        <xdr:cNvPr id="32" name="Rectángulo: esquinas redondeadas 31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00000000-0008-0000-0F00-000020000000}"/>
            </a:ext>
          </a:extLst>
        </xdr:cNvPr>
        <xdr:cNvSpPr/>
      </xdr:nvSpPr>
      <xdr:spPr>
        <a:xfrm>
          <a:off x="8194672" y="114300"/>
          <a:ext cx="1261372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Ejecución</a:t>
          </a:r>
        </a:p>
      </xdr:txBody>
    </xdr:sp>
    <xdr:clientData/>
  </xdr:twoCellAnchor>
  <xdr:twoCellAnchor>
    <xdr:from>
      <xdr:col>9</xdr:col>
      <xdr:colOff>734794</xdr:colOff>
      <xdr:row>1</xdr:row>
      <xdr:rowOff>25400</xdr:rowOff>
    </xdr:from>
    <xdr:to>
      <xdr:col>11</xdr:col>
      <xdr:colOff>508894</xdr:colOff>
      <xdr:row>2</xdr:row>
      <xdr:rowOff>57250</xdr:rowOff>
    </xdr:to>
    <xdr:sp macro="" textlink="">
      <xdr:nvSpPr>
        <xdr:cNvPr id="34" name="Rectángulo: esquinas redondeadas 33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00000000-0008-0000-0F00-000022000000}"/>
            </a:ext>
          </a:extLst>
        </xdr:cNvPr>
        <xdr:cNvSpPr/>
      </xdr:nvSpPr>
      <xdr:spPr>
        <a:xfrm>
          <a:off x="9535894" y="114300"/>
          <a:ext cx="126000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Ejemplo</a:t>
          </a:r>
        </a:p>
      </xdr:txBody>
    </xdr:sp>
    <xdr:clientData/>
  </xdr:twoCellAnchor>
  <xdr:twoCellAnchor>
    <xdr:from>
      <xdr:col>2</xdr:col>
      <xdr:colOff>95250</xdr:colOff>
      <xdr:row>78</xdr:row>
      <xdr:rowOff>139700</xdr:rowOff>
    </xdr:from>
    <xdr:to>
      <xdr:col>3</xdr:col>
      <xdr:colOff>1016001</xdr:colOff>
      <xdr:row>80</xdr:row>
      <xdr:rowOff>76200</xdr:rowOff>
    </xdr:to>
    <xdr:sp macro="" textlink="">
      <xdr:nvSpPr>
        <xdr:cNvPr id="40" name="Rectángulo: esquinas redondeadas 39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00000000-0008-0000-0F00-000028000000}"/>
            </a:ext>
          </a:extLst>
        </xdr:cNvPr>
        <xdr:cNvSpPr/>
      </xdr:nvSpPr>
      <xdr:spPr>
        <a:xfrm>
          <a:off x="596900" y="13925550"/>
          <a:ext cx="1250951" cy="3048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/>
            <a:t>      Ir a</a:t>
          </a:r>
          <a:r>
            <a:rPr lang="es-CO" sz="1000" b="1" baseline="0"/>
            <a:t>l comienzo</a:t>
          </a:r>
          <a:endParaRPr lang="es-CO" sz="10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349495</xdr:colOff>
      <xdr:row>1</xdr:row>
      <xdr:rowOff>174381</xdr:rowOff>
    </xdr:from>
    <xdr:to>
      <xdr:col>3</xdr:col>
      <xdr:colOff>417831</xdr:colOff>
      <xdr:row>2</xdr:row>
      <xdr:rowOff>24911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245" y="174381"/>
          <a:ext cx="1217686" cy="307730"/>
        </a:xfrm>
        <a:prstGeom prst="rect">
          <a:avLst/>
        </a:prstGeom>
      </xdr:spPr>
    </xdr:pic>
    <xdr:clientData/>
  </xdr:twoCellAnchor>
  <xdr:oneCellAnchor>
    <xdr:from>
      <xdr:col>4</xdr:col>
      <xdr:colOff>758825</xdr:colOff>
      <xdr:row>1</xdr:row>
      <xdr:rowOff>187325</xdr:rowOff>
    </xdr:from>
    <xdr:ext cx="5213991" cy="53065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994025" y="187325"/>
          <a:ext cx="5213991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2800" b="1">
              <a:solidFill>
                <a:srgbClr val="005859"/>
              </a:solidFill>
            </a:rPr>
            <a:t>PRESUPUESTO</a:t>
          </a:r>
          <a:r>
            <a:rPr lang="es-CO" sz="2800" b="1" baseline="0">
              <a:solidFill>
                <a:srgbClr val="005859"/>
              </a:solidFill>
            </a:rPr>
            <a:t> DE </a:t>
          </a:r>
          <a:r>
            <a:rPr lang="es-CO" sz="2800" b="1">
              <a:solidFill>
                <a:srgbClr val="005859"/>
              </a:solidFill>
            </a:rPr>
            <a:t>FLUJO DE CAJA </a:t>
          </a:r>
        </a:p>
      </xdr:txBody>
    </xdr:sp>
    <xdr:clientData/>
  </xdr:oneCellAnchor>
  <xdr:oneCellAnchor>
    <xdr:from>
      <xdr:col>2</xdr:col>
      <xdr:colOff>615950</xdr:colOff>
      <xdr:row>2</xdr:row>
      <xdr:rowOff>212725</xdr:rowOff>
    </xdr:from>
    <xdr:ext cx="8572499" cy="405432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174750" y="860425"/>
          <a:ext cx="8572499" cy="4054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CO" sz="2000" b="1">
              <a:solidFill>
                <a:srgbClr val="679CA5"/>
              </a:solidFill>
            </a:rPr>
            <a:t>Crea </a:t>
          </a:r>
          <a:r>
            <a:rPr lang="es-CO" sz="2000" b="1" baseline="0">
              <a:solidFill>
                <a:srgbClr val="679CA5"/>
              </a:solidFill>
            </a:rPr>
            <a:t>y hazle seguimiento a tu presupuesto</a:t>
          </a:r>
          <a:endParaRPr lang="es-CO" sz="2000" b="1">
            <a:solidFill>
              <a:srgbClr val="679CA5"/>
            </a:solidFill>
          </a:endParaRPr>
        </a:p>
      </xdr:txBody>
    </xdr:sp>
    <xdr:clientData/>
  </xdr:oneCellAnchor>
  <xdr:twoCellAnchor>
    <xdr:from>
      <xdr:col>3</xdr:col>
      <xdr:colOff>739774</xdr:colOff>
      <xdr:row>6</xdr:row>
      <xdr:rowOff>84966</xdr:rowOff>
    </xdr:from>
    <xdr:to>
      <xdr:col>6</xdr:col>
      <xdr:colOff>323850</xdr:colOff>
      <xdr:row>11</xdr:row>
      <xdr:rowOff>57150</xdr:rowOff>
    </xdr:to>
    <xdr:sp macro="" textlink="">
      <xdr:nvSpPr>
        <xdr:cNvPr id="6" name="Rectángulo: esquinas redondeadas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2232024" y="1640716"/>
          <a:ext cx="1984376" cy="727834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="1"/>
            <a:t>Registra</a:t>
          </a:r>
          <a:r>
            <a:rPr lang="es-CO" sz="1400" b="1" baseline="0"/>
            <a:t> tu información</a:t>
          </a:r>
          <a:endParaRPr lang="es-CO" sz="1400" b="1"/>
        </a:p>
      </xdr:txBody>
    </xdr:sp>
    <xdr:clientData/>
  </xdr:twoCellAnchor>
  <xdr:twoCellAnchor>
    <xdr:from>
      <xdr:col>7</xdr:col>
      <xdr:colOff>53974</xdr:colOff>
      <xdr:row>6</xdr:row>
      <xdr:rowOff>84966</xdr:rowOff>
    </xdr:from>
    <xdr:to>
      <xdr:col>9</xdr:col>
      <xdr:colOff>438150</xdr:colOff>
      <xdr:row>11</xdr:row>
      <xdr:rowOff>57150</xdr:rowOff>
    </xdr:to>
    <xdr:sp macro="" textlink="">
      <xdr:nvSpPr>
        <xdr:cNvPr id="7" name="Rectángulo: esquinas redondeadas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4746624" y="1640716"/>
          <a:ext cx="1984376" cy="727834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="1">
              <a:solidFill>
                <a:schemeClr val="bg1"/>
              </a:solidFill>
            </a:rPr>
            <a:t>Revisa tu </a:t>
          </a:r>
          <a:r>
            <a:rPr lang="es-CO" sz="1400" b="1" baseline="0"/>
            <a:t>proyección para todo el año</a:t>
          </a:r>
          <a:endParaRPr lang="es-CO" sz="1400" b="1"/>
        </a:p>
      </xdr:txBody>
    </xdr:sp>
    <xdr:clientData/>
  </xdr:twoCellAnchor>
  <xdr:twoCellAnchor>
    <xdr:from>
      <xdr:col>10</xdr:col>
      <xdr:colOff>174624</xdr:colOff>
      <xdr:row>6</xdr:row>
      <xdr:rowOff>84966</xdr:rowOff>
    </xdr:from>
    <xdr:to>
      <xdr:col>12</xdr:col>
      <xdr:colOff>558800</xdr:colOff>
      <xdr:row>11</xdr:row>
      <xdr:rowOff>57150</xdr:rowOff>
    </xdr:to>
    <xdr:sp macro="" textlink="">
      <xdr:nvSpPr>
        <xdr:cNvPr id="8" name="Rectángulo: esquinas redondeadas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7267574" y="1640716"/>
          <a:ext cx="1984376" cy="727834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="1"/>
            <a:t>Visualiza el resumen de tus</a:t>
          </a:r>
          <a:r>
            <a:rPr lang="es-CO" sz="1400" b="1" baseline="0"/>
            <a:t> </a:t>
          </a:r>
          <a:r>
            <a:rPr lang="es-CO" sz="1400" b="1"/>
            <a:t>resultados</a:t>
          </a:r>
        </a:p>
      </xdr:txBody>
    </xdr:sp>
    <xdr:clientData/>
  </xdr:twoCellAnchor>
  <xdr:twoCellAnchor>
    <xdr:from>
      <xdr:col>3</xdr:col>
      <xdr:colOff>739774</xdr:colOff>
      <xdr:row>12</xdr:row>
      <xdr:rowOff>154816</xdr:rowOff>
    </xdr:from>
    <xdr:to>
      <xdr:col>6</xdr:col>
      <xdr:colOff>323850</xdr:colOff>
      <xdr:row>17</xdr:row>
      <xdr:rowOff>50800</xdr:rowOff>
    </xdr:to>
    <xdr:sp macro="" textlink="">
      <xdr:nvSpPr>
        <xdr:cNvPr id="9" name="Rectángulo: esquinas redondeadas 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2232024" y="2663066"/>
          <a:ext cx="1984376" cy="727834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="1" baseline="0"/>
            <a:t>Haz seguimiento a tus moviemientos diarios</a:t>
          </a:r>
          <a:endParaRPr lang="es-CO" sz="1400" b="1"/>
        </a:p>
      </xdr:txBody>
    </xdr:sp>
    <xdr:clientData/>
  </xdr:twoCellAnchor>
  <xdr:twoCellAnchor>
    <xdr:from>
      <xdr:col>7</xdr:col>
      <xdr:colOff>60324</xdr:colOff>
      <xdr:row>12</xdr:row>
      <xdr:rowOff>148466</xdr:rowOff>
    </xdr:from>
    <xdr:to>
      <xdr:col>9</xdr:col>
      <xdr:colOff>444500</xdr:colOff>
      <xdr:row>17</xdr:row>
      <xdr:rowOff>44450</xdr:rowOff>
    </xdr:to>
    <xdr:sp macro="" textlink="">
      <xdr:nvSpPr>
        <xdr:cNvPr id="10" name="Rectángulo: esquinas redondeadas 9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4752974" y="2656716"/>
          <a:ext cx="1984376" cy="727834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="1" baseline="0">
              <a:solidFill>
                <a:schemeClr val="bg1"/>
              </a:solidFill>
            </a:rPr>
            <a:t>Compara tu ejecución vs presupuesto</a:t>
          </a:r>
          <a:endParaRPr lang="es-CO" sz="1400" b="1">
            <a:solidFill>
              <a:schemeClr val="bg1"/>
            </a:solidFill>
          </a:endParaRPr>
        </a:p>
      </xdr:txBody>
    </xdr:sp>
    <xdr:clientData/>
  </xdr:twoCellAnchor>
  <xdr:twoCellAnchor>
    <xdr:from>
      <xdr:col>10</xdr:col>
      <xdr:colOff>187324</xdr:colOff>
      <xdr:row>12</xdr:row>
      <xdr:rowOff>154816</xdr:rowOff>
    </xdr:from>
    <xdr:to>
      <xdr:col>12</xdr:col>
      <xdr:colOff>571500</xdr:colOff>
      <xdr:row>17</xdr:row>
      <xdr:rowOff>50800</xdr:rowOff>
    </xdr:to>
    <xdr:sp macro="" textlink="">
      <xdr:nvSpPr>
        <xdr:cNvPr id="11" name="Rectángulo: esquinas redondeadas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7280274" y="2663066"/>
          <a:ext cx="1984376" cy="727834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="1" baseline="0"/>
            <a:t>Observa este ejemplo:</a:t>
          </a:r>
        </a:p>
        <a:p>
          <a:pPr algn="ctr"/>
          <a:r>
            <a:rPr lang="es-CO" sz="1400" b="1" baseline="0"/>
            <a:t>proyección y ejecución</a:t>
          </a:r>
          <a:endParaRPr lang="es-CO" sz="14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6350</xdr:colOff>
      <xdr:row>104</xdr:row>
      <xdr:rowOff>50800</xdr:rowOff>
    </xdr:from>
    <xdr:to>
      <xdr:col>3</xdr:col>
      <xdr:colOff>1257301</xdr:colOff>
      <xdr:row>105</xdr:row>
      <xdr:rowOff>171450</xdr:rowOff>
    </xdr:to>
    <xdr:sp macro="" textlink="">
      <xdr:nvSpPr>
        <xdr:cNvPr id="1638" name="Rectángulo: esquinas redondeadas 163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66060000}"/>
            </a:ext>
          </a:extLst>
        </xdr:cNvPr>
        <xdr:cNvSpPr/>
      </xdr:nvSpPr>
      <xdr:spPr>
        <a:xfrm>
          <a:off x="838200" y="19837400"/>
          <a:ext cx="1250951" cy="3048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/>
            <a:t>      Ir a</a:t>
          </a:r>
          <a:r>
            <a:rPr lang="es-CO" sz="1000" b="1" baseline="0"/>
            <a:t>l comienzo</a:t>
          </a:r>
          <a:endParaRPr lang="es-CO" sz="1000" b="1"/>
        </a:p>
      </xdr:txBody>
    </xdr:sp>
    <xdr:clientData/>
  </xdr:twoCellAnchor>
  <xdr:oneCellAnchor>
    <xdr:from>
      <xdr:col>4</xdr:col>
      <xdr:colOff>469900</xdr:colOff>
      <xdr:row>2</xdr:row>
      <xdr:rowOff>82550</xdr:rowOff>
    </xdr:from>
    <xdr:ext cx="5332742" cy="468013"/>
    <xdr:sp macro="" textlink="">
      <xdr:nvSpPr>
        <xdr:cNvPr id="1639" name="CuadroTexto 1638">
          <a:extLst>
            <a:ext uri="{FF2B5EF4-FFF2-40B4-BE49-F238E27FC236}">
              <a16:creationId xmlns:a16="http://schemas.microsoft.com/office/drawing/2014/main" id="{00000000-0008-0000-0200-000067060000}"/>
            </a:ext>
          </a:extLst>
        </xdr:cNvPr>
        <xdr:cNvSpPr txBox="1"/>
      </xdr:nvSpPr>
      <xdr:spPr>
        <a:xfrm>
          <a:off x="3441700" y="355600"/>
          <a:ext cx="5332742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2400" b="1" baseline="0">
              <a:solidFill>
                <a:srgbClr val="005859"/>
              </a:solidFill>
            </a:rPr>
            <a:t>Registra tus entradas y salidas de dinero</a:t>
          </a:r>
          <a:endParaRPr lang="es-CO" sz="2400" b="1">
            <a:solidFill>
              <a:srgbClr val="005859"/>
            </a:solidFill>
          </a:endParaRPr>
        </a:p>
      </xdr:txBody>
    </xdr:sp>
    <xdr:clientData/>
  </xdr:oneCellAnchor>
  <xdr:oneCellAnchor>
    <xdr:from>
      <xdr:col>3</xdr:col>
      <xdr:colOff>43472</xdr:colOff>
      <xdr:row>8</xdr:row>
      <xdr:rowOff>95250</xdr:rowOff>
    </xdr:from>
    <xdr:ext cx="337528" cy="381000"/>
    <xdr:sp macro="" textlink="">
      <xdr:nvSpPr>
        <xdr:cNvPr id="1645" name="CuadroTexto 1644">
          <a:extLst>
            <a:ext uri="{FF2B5EF4-FFF2-40B4-BE49-F238E27FC236}">
              <a16:creationId xmlns:a16="http://schemas.microsoft.com/office/drawing/2014/main" id="{00000000-0008-0000-0200-00006D060000}"/>
            </a:ext>
          </a:extLst>
        </xdr:cNvPr>
        <xdr:cNvSpPr txBox="1"/>
      </xdr:nvSpPr>
      <xdr:spPr>
        <a:xfrm>
          <a:off x="875322" y="1854200"/>
          <a:ext cx="337528" cy="381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CO" sz="1600" b="1">
              <a:solidFill>
                <a:srgbClr val="E8F8F0"/>
              </a:solidFill>
              <a:latin typeface="Yu Gothic" panose="020B0400000000000000" pitchFamily="34" charset="-128"/>
              <a:ea typeface="Yu Gothic" panose="020B0400000000000000" pitchFamily="34" charset="-128"/>
            </a:rPr>
            <a:t>Ⓐ</a:t>
          </a:r>
          <a:r>
            <a:rPr lang="es-CO" sz="3200" b="1">
              <a:solidFill>
                <a:srgbClr val="FFBF44"/>
              </a:solidFill>
            </a:rPr>
            <a:t>	</a:t>
          </a:r>
        </a:p>
      </xdr:txBody>
    </xdr:sp>
    <xdr:clientData/>
  </xdr:oneCellAnchor>
  <xdr:oneCellAnchor>
    <xdr:from>
      <xdr:col>7</xdr:col>
      <xdr:colOff>95623</xdr:colOff>
      <xdr:row>8</xdr:row>
      <xdr:rowOff>85056</xdr:rowOff>
    </xdr:from>
    <xdr:ext cx="386977" cy="422944"/>
    <xdr:sp macro="" textlink="">
      <xdr:nvSpPr>
        <xdr:cNvPr id="1646" name="CuadroTexto 1645">
          <a:extLst>
            <a:ext uri="{FF2B5EF4-FFF2-40B4-BE49-F238E27FC236}">
              <a16:creationId xmlns:a16="http://schemas.microsoft.com/office/drawing/2014/main" id="{00000000-0008-0000-0200-00006E060000}"/>
            </a:ext>
          </a:extLst>
        </xdr:cNvPr>
        <xdr:cNvSpPr txBox="1"/>
      </xdr:nvSpPr>
      <xdr:spPr>
        <a:xfrm>
          <a:off x="4426323" y="1844006"/>
          <a:ext cx="386977" cy="4229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CO" sz="1600" b="1">
              <a:solidFill>
                <a:srgbClr val="E8F8F0"/>
              </a:solidFill>
              <a:latin typeface="Yu Gothic" panose="020B0400000000000000" pitchFamily="34" charset="-128"/>
              <a:ea typeface="Yu Gothic" panose="020B0400000000000000" pitchFamily="34" charset="-128"/>
            </a:rPr>
            <a:t>Ⓑ</a:t>
          </a:r>
          <a:r>
            <a:rPr lang="es-CO" sz="1600" b="1">
              <a:solidFill>
                <a:schemeClr val="bg1"/>
              </a:solidFill>
            </a:rPr>
            <a:t>	</a:t>
          </a:r>
        </a:p>
      </xdr:txBody>
    </xdr:sp>
    <xdr:clientData/>
  </xdr:oneCellAnchor>
  <xdr:twoCellAnchor>
    <xdr:from>
      <xdr:col>3</xdr:col>
      <xdr:colOff>135106</xdr:colOff>
      <xdr:row>104</xdr:row>
      <xdr:rowOff>121595</xdr:rowOff>
    </xdr:from>
    <xdr:to>
      <xdr:col>3</xdr:col>
      <xdr:colOff>276967</xdr:colOff>
      <xdr:row>105</xdr:row>
      <xdr:rowOff>87819</xdr:rowOff>
    </xdr:to>
    <xdr:sp macro="" textlink="">
      <xdr:nvSpPr>
        <xdr:cNvPr id="10" name="Flecha: hacia arriba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>
        <a:xfrm>
          <a:off x="966010" y="19712021"/>
          <a:ext cx="141861" cy="148617"/>
        </a:xfrm>
        <a:prstGeom prst="upArrow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oneCell">
    <xdr:from>
      <xdr:col>11</xdr:col>
      <xdr:colOff>260350</xdr:colOff>
      <xdr:row>6</xdr:row>
      <xdr:rowOff>558800</xdr:rowOff>
    </xdr:from>
    <xdr:to>
      <xdr:col>23</xdr:col>
      <xdr:colOff>107950</xdr:colOff>
      <xdr:row>7</xdr:row>
      <xdr:rowOff>152400</xdr:rowOff>
    </xdr:to>
    <xdr:pic>
      <xdr:nvPicPr>
        <xdr:cNvPr id="1125" name="Imagen 1124">
          <a:extLst>
            <a:ext uri="{FF2B5EF4-FFF2-40B4-BE49-F238E27FC236}">
              <a16:creationId xmlns:a16="http://schemas.microsoft.com/office/drawing/2014/main" id="{00000000-0008-0000-02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0" y="1479550"/>
          <a:ext cx="3124200" cy="311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38100</xdr:colOff>
      <xdr:row>5</xdr:row>
      <xdr:rowOff>50800</xdr:rowOff>
    </xdr:from>
    <xdr:to>
      <xdr:col>20</xdr:col>
      <xdr:colOff>57150</xdr:colOff>
      <xdr:row>6</xdr:row>
      <xdr:rowOff>533400</xdr:rowOff>
    </xdr:to>
    <xdr:pic>
      <xdr:nvPicPr>
        <xdr:cNvPr id="1126" name="Imagen 1125">
          <a:extLst>
            <a:ext uri="{FF2B5EF4-FFF2-40B4-BE49-F238E27FC236}">
              <a16:creationId xmlns:a16="http://schemas.microsoft.com/office/drawing/2014/main" id="{00000000-0008-0000-02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76300"/>
          <a:ext cx="9645650" cy="577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13</xdr:col>
      <xdr:colOff>31750</xdr:colOff>
      <xdr:row>5</xdr:row>
      <xdr:rowOff>6350</xdr:rowOff>
    </xdr:from>
    <xdr:to>
      <xdr:col>20</xdr:col>
      <xdr:colOff>254000</xdr:colOff>
      <xdr:row>6</xdr:row>
      <xdr:rowOff>184150</xdr:rowOff>
    </xdr:to>
    <xdr:sp macro="" textlink="">
      <xdr:nvSpPr>
        <xdr:cNvPr id="5" name="Rectángulo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8318500" y="831850"/>
          <a:ext cx="2133600" cy="2730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oneCell">
    <xdr:from>
      <xdr:col>3</xdr:col>
      <xdr:colOff>0</xdr:colOff>
      <xdr:row>1</xdr:row>
      <xdr:rowOff>82941</xdr:rowOff>
    </xdr:from>
    <xdr:to>
      <xdr:col>3</xdr:col>
      <xdr:colOff>1189746</xdr:colOff>
      <xdr:row>3</xdr:row>
      <xdr:rowOff>22371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22960" y="166761"/>
          <a:ext cx="1189746" cy="305190"/>
        </a:xfrm>
        <a:prstGeom prst="rect">
          <a:avLst/>
        </a:prstGeom>
      </xdr:spPr>
    </xdr:pic>
    <xdr:clientData/>
  </xdr:twoCellAnchor>
  <xdr:twoCellAnchor>
    <xdr:from>
      <xdr:col>3</xdr:col>
      <xdr:colOff>1378340</xdr:colOff>
      <xdr:row>1</xdr:row>
      <xdr:rowOff>22860</xdr:rowOff>
    </xdr:from>
    <xdr:to>
      <xdr:col>4</xdr:col>
      <xdr:colOff>535526</xdr:colOff>
      <xdr:row>2</xdr:row>
      <xdr:rowOff>54710</xdr:rowOff>
    </xdr:to>
    <xdr:sp macro="" textlink="">
      <xdr:nvSpPr>
        <xdr:cNvPr id="20" name="Rectángulo: esquinas redondeadas 2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>
        <a:xfrm>
          <a:off x="2201300" y="106680"/>
          <a:ext cx="1260306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Inicio</a:t>
          </a:r>
        </a:p>
      </xdr:txBody>
    </xdr:sp>
    <xdr:clientData/>
  </xdr:twoCellAnchor>
  <xdr:twoCellAnchor>
    <xdr:from>
      <xdr:col>4</xdr:col>
      <xdr:colOff>583626</xdr:colOff>
      <xdr:row>1</xdr:row>
      <xdr:rowOff>22860</xdr:rowOff>
    </xdr:from>
    <xdr:to>
      <xdr:col>8</xdr:col>
      <xdr:colOff>347666</xdr:colOff>
      <xdr:row>2</xdr:row>
      <xdr:rowOff>54710</xdr:rowOff>
    </xdr:to>
    <xdr:sp macro="" textlink="">
      <xdr:nvSpPr>
        <xdr:cNvPr id="21" name="Rectángulo: esquinas redondeadas 2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/>
      </xdr:nvSpPr>
      <xdr:spPr>
        <a:xfrm>
          <a:off x="3509706" y="106680"/>
          <a:ext cx="1257560" cy="214730"/>
        </a:xfrm>
        <a:prstGeom prst="roundRect">
          <a:avLst/>
        </a:prstGeom>
        <a:solidFill>
          <a:srgbClr val="86B1B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Registro</a:t>
          </a:r>
          <a:r>
            <a:rPr lang="es-CO" sz="900" b="1" baseline="0"/>
            <a:t> información</a:t>
          </a:r>
          <a:endParaRPr lang="es-CO" sz="900" b="1"/>
        </a:p>
      </xdr:txBody>
    </xdr:sp>
    <xdr:clientData/>
  </xdr:twoCellAnchor>
  <xdr:twoCellAnchor>
    <xdr:from>
      <xdr:col>8</xdr:col>
      <xdr:colOff>383066</xdr:colOff>
      <xdr:row>1</xdr:row>
      <xdr:rowOff>22860</xdr:rowOff>
    </xdr:from>
    <xdr:to>
      <xdr:col>8</xdr:col>
      <xdr:colOff>1568136</xdr:colOff>
      <xdr:row>2</xdr:row>
      <xdr:rowOff>54710</xdr:rowOff>
    </xdr:to>
    <xdr:sp macro="" textlink="">
      <xdr:nvSpPr>
        <xdr:cNvPr id="22" name="Rectángulo: esquinas redondeadas 2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/>
      </xdr:nvSpPr>
      <xdr:spPr>
        <a:xfrm>
          <a:off x="4802666" y="106680"/>
          <a:ext cx="118507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Proyección</a:t>
          </a:r>
        </a:p>
      </xdr:txBody>
    </xdr:sp>
    <xdr:clientData/>
  </xdr:twoCellAnchor>
  <xdr:twoCellAnchor>
    <xdr:from>
      <xdr:col>8</xdr:col>
      <xdr:colOff>1615854</xdr:colOff>
      <xdr:row>1</xdr:row>
      <xdr:rowOff>22860</xdr:rowOff>
    </xdr:from>
    <xdr:to>
      <xdr:col>9</xdr:col>
      <xdr:colOff>716878</xdr:colOff>
      <xdr:row>2</xdr:row>
      <xdr:rowOff>54710</xdr:rowOff>
    </xdr:to>
    <xdr:sp macro="" textlink="">
      <xdr:nvSpPr>
        <xdr:cNvPr id="23" name="Rectángulo: esquinas redondeadas 27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/>
      </xdr:nvSpPr>
      <xdr:spPr>
        <a:xfrm>
          <a:off x="6035454" y="106680"/>
          <a:ext cx="1204144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Resumen</a:t>
          </a:r>
        </a:p>
      </xdr:txBody>
    </xdr:sp>
    <xdr:clientData/>
  </xdr:twoCellAnchor>
  <xdr:twoCellAnchor>
    <xdr:from>
      <xdr:col>9</xdr:col>
      <xdr:colOff>758628</xdr:colOff>
      <xdr:row>1</xdr:row>
      <xdr:rowOff>22860</xdr:rowOff>
    </xdr:from>
    <xdr:to>
      <xdr:col>14</xdr:col>
      <xdr:colOff>97702</xdr:colOff>
      <xdr:row>2</xdr:row>
      <xdr:rowOff>54710</xdr:rowOff>
    </xdr:to>
    <xdr:sp macro="" textlink="">
      <xdr:nvSpPr>
        <xdr:cNvPr id="24" name="Rectángulo: esquinas redondeadas 2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/>
      </xdr:nvSpPr>
      <xdr:spPr>
        <a:xfrm>
          <a:off x="7281348" y="106680"/>
          <a:ext cx="1228834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Movimientos</a:t>
          </a:r>
          <a:r>
            <a:rPr lang="es-CO" sz="900" b="1" baseline="0"/>
            <a:t> diarios</a:t>
          </a:r>
          <a:endParaRPr lang="es-CO" sz="900" b="1"/>
        </a:p>
      </xdr:txBody>
    </xdr:sp>
    <xdr:clientData/>
  </xdr:twoCellAnchor>
  <xdr:twoCellAnchor>
    <xdr:from>
      <xdr:col>14</xdr:col>
      <xdr:colOff>145802</xdr:colOff>
      <xdr:row>1</xdr:row>
      <xdr:rowOff>22860</xdr:rowOff>
    </xdr:from>
    <xdr:to>
      <xdr:col>19</xdr:col>
      <xdr:colOff>58434</xdr:colOff>
      <xdr:row>2</xdr:row>
      <xdr:rowOff>54710</xdr:rowOff>
    </xdr:to>
    <xdr:sp macro="" textlink="">
      <xdr:nvSpPr>
        <xdr:cNvPr id="25" name="Rectángulo: esquinas redondeadas 31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/>
      </xdr:nvSpPr>
      <xdr:spPr>
        <a:xfrm>
          <a:off x="8558282" y="106680"/>
          <a:ext cx="1246132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Ejecución</a:t>
          </a:r>
        </a:p>
      </xdr:txBody>
    </xdr:sp>
    <xdr:clientData/>
  </xdr:twoCellAnchor>
  <xdr:twoCellAnchor>
    <xdr:from>
      <xdr:col>19</xdr:col>
      <xdr:colOff>87484</xdr:colOff>
      <xdr:row>1</xdr:row>
      <xdr:rowOff>22860</xdr:rowOff>
    </xdr:from>
    <xdr:to>
      <xdr:col>23</xdr:col>
      <xdr:colOff>106680</xdr:colOff>
      <xdr:row>2</xdr:row>
      <xdr:rowOff>38100</xdr:rowOff>
    </xdr:to>
    <xdr:sp macro="" textlink="">
      <xdr:nvSpPr>
        <xdr:cNvPr id="26" name="Rectángulo: esquinas redondeadas 33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/>
      </xdr:nvSpPr>
      <xdr:spPr>
        <a:xfrm>
          <a:off x="9833464" y="106680"/>
          <a:ext cx="1085996" cy="19812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Ejemplo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55686</xdr:colOff>
      <xdr:row>127</xdr:row>
      <xdr:rowOff>0</xdr:rowOff>
    </xdr:from>
    <xdr:to>
      <xdr:col>0</xdr:col>
      <xdr:colOff>319454</xdr:colOff>
      <xdr:row>127</xdr:row>
      <xdr:rowOff>0</xdr:rowOff>
    </xdr:to>
    <xdr:sp macro="" textlink="">
      <xdr:nvSpPr>
        <xdr:cNvPr id="3" name="Flecha: a la derecha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0800000">
          <a:off x="55686" y="22809200"/>
          <a:ext cx="92318" cy="0"/>
        </a:xfrm>
        <a:prstGeom prst="rightArrow">
          <a:avLst/>
        </a:prstGeom>
        <a:solidFill>
          <a:srgbClr val="FFBF4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oneCellAnchor>
    <xdr:from>
      <xdr:col>4</xdr:col>
      <xdr:colOff>881223</xdr:colOff>
      <xdr:row>1</xdr:row>
      <xdr:rowOff>298062</xdr:rowOff>
    </xdr:from>
    <xdr:ext cx="5194499" cy="468013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4049743" y="388776"/>
          <a:ext cx="5194499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2400" b="1" baseline="0">
              <a:solidFill>
                <a:srgbClr val="005859"/>
              </a:solidFill>
            </a:rPr>
            <a:t>Proyección flujo de caja presupuestado</a:t>
          </a:r>
          <a:endParaRPr lang="es-CO" sz="2400" b="1">
            <a:solidFill>
              <a:srgbClr val="005859"/>
            </a:solidFill>
          </a:endParaRPr>
        </a:p>
      </xdr:txBody>
    </xdr:sp>
    <xdr:clientData/>
  </xdr:oneCellAnchor>
  <xdr:twoCellAnchor editAs="oneCell">
    <xdr:from>
      <xdr:col>3</xdr:col>
      <xdr:colOff>1943878</xdr:colOff>
      <xdr:row>3</xdr:row>
      <xdr:rowOff>330459</xdr:rowOff>
    </xdr:from>
    <xdr:to>
      <xdr:col>4</xdr:col>
      <xdr:colOff>4667</xdr:colOff>
      <xdr:row>4</xdr:row>
      <xdr:rowOff>152011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5256" y="907143"/>
          <a:ext cx="237931" cy="2621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654439</xdr:colOff>
      <xdr:row>3</xdr:row>
      <xdr:rowOff>317500</xdr:rowOff>
    </xdr:from>
    <xdr:ext cx="2087623" cy="24102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952500" y="894184"/>
          <a:ext cx="2087623" cy="2410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950" i="1" u="none"/>
            <a:t>Filtra</a:t>
          </a:r>
          <a:r>
            <a:rPr lang="es-CO" sz="950" i="1" u="none" baseline="0"/>
            <a:t> desmarcando las celdas "Vacías"</a:t>
          </a:r>
          <a:endParaRPr lang="es-CO" sz="950" i="1" u="none"/>
        </a:p>
      </xdr:txBody>
    </xdr:sp>
    <xdr:clientData/>
  </xdr:oneCellAnchor>
  <xdr:twoCellAnchor>
    <xdr:from>
      <xdr:col>3</xdr:col>
      <xdr:colOff>1</xdr:colOff>
      <xdr:row>3</xdr:row>
      <xdr:rowOff>298062</xdr:rowOff>
    </xdr:from>
    <xdr:to>
      <xdr:col>4</xdr:col>
      <xdr:colOff>32399</xdr:colOff>
      <xdr:row>5</xdr:row>
      <xdr:rowOff>1</xdr:rowOff>
    </xdr:to>
    <xdr:sp macro="" textlink="">
      <xdr:nvSpPr>
        <xdr:cNvPr id="18" name="Rectángulo: esquinas redondeadas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/>
      </xdr:nvSpPr>
      <xdr:spPr>
        <a:xfrm>
          <a:off x="991379" y="874746"/>
          <a:ext cx="2209540" cy="304541"/>
        </a:xfrm>
        <a:prstGeom prst="roundRect">
          <a:avLst/>
        </a:prstGeom>
        <a:noFill/>
        <a:ln>
          <a:solidFill>
            <a:srgbClr val="FFBF44"/>
          </a:solidFill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oneCellAnchor>
    <xdr:from>
      <xdr:col>4</xdr:col>
      <xdr:colOff>874745</xdr:colOff>
      <xdr:row>3</xdr:row>
      <xdr:rowOff>252704</xdr:rowOff>
    </xdr:from>
    <xdr:ext cx="5406993" cy="264560"/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 txBox="1"/>
      </xdr:nvSpPr>
      <xdr:spPr>
        <a:xfrm>
          <a:off x="4043265" y="829388"/>
          <a:ext cx="540699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u="none">
              <a:solidFill>
                <a:schemeClr val="tx1"/>
              </a:solidFill>
            </a:rPr>
            <a:t>Esta</a:t>
          </a:r>
          <a:r>
            <a:rPr lang="es-CO" sz="1100" u="none" baseline="0">
              <a:solidFill>
                <a:schemeClr val="tx1"/>
              </a:solidFill>
            </a:rPr>
            <a:t> proyección se realizará automáticamente una vez realices el registro de la información.</a:t>
          </a:r>
          <a:endParaRPr lang="es-CO" sz="1100" u="sng">
            <a:solidFill>
              <a:sysClr val="windowText" lastClr="000000"/>
            </a:solidFill>
          </a:endParaRPr>
        </a:p>
      </xdr:txBody>
    </xdr:sp>
    <xdr:clientData/>
  </xdr:oneCellAnchor>
  <xdr:twoCellAnchor>
    <xdr:from>
      <xdr:col>2</xdr:col>
      <xdr:colOff>641480</xdr:colOff>
      <xdr:row>179</xdr:row>
      <xdr:rowOff>181170</xdr:rowOff>
    </xdr:from>
    <xdr:to>
      <xdr:col>3</xdr:col>
      <xdr:colOff>1199114</xdr:colOff>
      <xdr:row>180</xdr:row>
      <xdr:rowOff>304540</xdr:rowOff>
    </xdr:to>
    <xdr:sp macro="" textlink="">
      <xdr:nvSpPr>
        <xdr:cNvPr id="21" name="Rectángulo: esquinas redondeadas 2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/>
      </xdr:nvSpPr>
      <xdr:spPr>
        <a:xfrm>
          <a:off x="939541" y="32481935"/>
          <a:ext cx="1250951" cy="304799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/>
            <a:t>      Ir a</a:t>
          </a:r>
          <a:r>
            <a:rPr lang="es-CO" sz="1000" b="1" baseline="0"/>
            <a:t>l comienzo</a:t>
          </a:r>
          <a:endParaRPr lang="es-CO" sz="1000" b="1"/>
        </a:p>
      </xdr:txBody>
    </xdr:sp>
    <xdr:clientData/>
  </xdr:twoCellAnchor>
  <xdr:twoCellAnchor editAs="oneCell">
    <xdr:from>
      <xdr:col>2</xdr:col>
      <xdr:colOff>15551</xdr:colOff>
      <xdr:row>1</xdr:row>
      <xdr:rowOff>137836</xdr:rowOff>
    </xdr:from>
    <xdr:to>
      <xdr:col>3</xdr:col>
      <xdr:colOff>528827</xdr:colOff>
      <xdr:row>1</xdr:row>
      <xdr:rowOff>443026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11020" y="223367"/>
          <a:ext cx="1189746" cy="305190"/>
        </a:xfrm>
        <a:prstGeom prst="rect">
          <a:avLst/>
        </a:prstGeom>
      </xdr:spPr>
    </xdr:pic>
    <xdr:clientData/>
  </xdr:twoCellAnchor>
  <xdr:twoCellAnchor>
    <xdr:from>
      <xdr:col>3</xdr:col>
      <xdr:colOff>717421</xdr:colOff>
      <xdr:row>1</xdr:row>
      <xdr:rowOff>77755</xdr:rowOff>
    </xdr:from>
    <xdr:to>
      <xdr:col>3</xdr:col>
      <xdr:colOff>1977727</xdr:colOff>
      <xdr:row>1</xdr:row>
      <xdr:rowOff>292485</xdr:rowOff>
    </xdr:to>
    <xdr:sp macro="" textlink="">
      <xdr:nvSpPr>
        <xdr:cNvPr id="22" name="Rectángulo: esquinas redondeadas 2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/>
      </xdr:nvSpPr>
      <xdr:spPr>
        <a:xfrm>
          <a:off x="1689360" y="163286"/>
          <a:ext cx="1260306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Inicio</a:t>
          </a:r>
        </a:p>
      </xdr:txBody>
    </xdr:sp>
    <xdr:clientData/>
  </xdr:twoCellAnchor>
  <xdr:twoCellAnchor>
    <xdr:from>
      <xdr:col>3</xdr:col>
      <xdr:colOff>2025827</xdr:colOff>
      <xdr:row>1</xdr:row>
      <xdr:rowOff>77755</xdr:rowOff>
    </xdr:from>
    <xdr:to>
      <xdr:col>5</xdr:col>
      <xdr:colOff>72102</xdr:colOff>
      <xdr:row>1</xdr:row>
      <xdr:rowOff>292485</xdr:rowOff>
    </xdr:to>
    <xdr:sp macro="" textlink="">
      <xdr:nvSpPr>
        <xdr:cNvPr id="23" name="Rectángulo: esquinas redondeadas 2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/>
      </xdr:nvSpPr>
      <xdr:spPr>
        <a:xfrm>
          <a:off x="2997766" y="163286"/>
          <a:ext cx="125756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Registro</a:t>
          </a:r>
          <a:r>
            <a:rPr lang="es-CO" sz="900" b="1" baseline="0"/>
            <a:t> información</a:t>
          </a:r>
          <a:endParaRPr lang="es-CO" sz="900" b="1"/>
        </a:p>
      </xdr:txBody>
    </xdr:sp>
    <xdr:clientData/>
  </xdr:twoCellAnchor>
  <xdr:twoCellAnchor>
    <xdr:from>
      <xdr:col>5</xdr:col>
      <xdr:colOff>107502</xdr:colOff>
      <xdr:row>1</xdr:row>
      <xdr:rowOff>77755</xdr:rowOff>
    </xdr:from>
    <xdr:to>
      <xdr:col>6</xdr:col>
      <xdr:colOff>79592</xdr:colOff>
      <xdr:row>1</xdr:row>
      <xdr:rowOff>292485</xdr:rowOff>
    </xdr:to>
    <xdr:sp macro="" textlink="">
      <xdr:nvSpPr>
        <xdr:cNvPr id="24" name="Rectángulo: esquinas redondeadas 25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/>
      </xdr:nvSpPr>
      <xdr:spPr>
        <a:xfrm>
          <a:off x="4290726" y="163286"/>
          <a:ext cx="1185070" cy="214730"/>
        </a:xfrm>
        <a:prstGeom prst="roundRect">
          <a:avLst/>
        </a:prstGeom>
        <a:solidFill>
          <a:srgbClr val="86B1B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Proyección</a:t>
          </a:r>
        </a:p>
      </xdr:txBody>
    </xdr:sp>
    <xdr:clientData/>
  </xdr:twoCellAnchor>
  <xdr:twoCellAnchor>
    <xdr:from>
      <xdr:col>6</xdr:col>
      <xdr:colOff>127310</xdr:colOff>
      <xdr:row>1</xdr:row>
      <xdr:rowOff>77755</xdr:rowOff>
    </xdr:from>
    <xdr:to>
      <xdr:col>7</xdr:col>
      <xdr:colOff>118474</xdr:colOff>
      <xdr:row>1</xdr:row>
      <xdr:rowOff>292485</xdr:rowOff>
    </xdr:to>
    <xdr:sp macro="" textlink="">
      <xdr:nvSpPr>
        <xdr:cNvPr id="25" name="Rectángulo: esquinas redondeadas 2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/>
      </xdr:nvSpPr>
      <xdr:spPr>
        <a:xfrm>
          <a:off x="5523514" y="163286"/>
          <a:ext cx="1204144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Resumen</a:t>
          </a:r>
        </a:p>
      </xdr:txBody>
    </xdr:sp>
    <xdr:clientData/>
  </xdr:twoCellAnchor>
  <xdr:twoCellAnchor>
    <xdr:from>
      <xdr:col>7</xdr:col>
      <xdr:colOff>160224</xdr:colOff>
      <xdr:row>1</xdr:row>
      <xdr:rowOff>77755</xdr:rowOff>
    </xdr:from>
    <xdr:to>
      <xdr:col>8</xdr:col>
      <xdr:colOff>176079</xdr:colOff>
      <xdr:row>1</xdr:row>
      <xdr:rowOff>292485</xdr:rowOff>
    </xdr:to>
    <xdr:sp macro="" textlink="">
      <xdr:nvSpPr>
        <xdr:cNvPr id="26" name="Rectángulo: esquinas redondeadas 2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/>
      </xdr:nvSpPr>
      <xdr:spPr>
        <a:xfrm>
          <a:off x="6769408" y="163286"/>
          <a:ext cx="1228834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Movimientos</a:t>
          </a:r>
          <a:r>
            <a:rPr lang="es-CO" sz="900" b="1" baseline="0"/>
            <a:t> diarios</a:t>
          </a:r>
          <a:endParaRPr lang="es-CO" sz="900" b="1"/>
        </a:p>
      </xdr:txBody>
    </xdr:sp>
    <xdr:clientData/>
  </xdr:twoCellAnchor>
  <xdr:twoCellAnchor>
    <xdr:from>
      <xdr:col>8</xdr:col>
      <xdr:colOff>224179</xdr:colOff>
      <xdr:row>1</xdr:row>
      <xdr:rowOff>77755</xdr:rowOff>
    </xdr:from>
    <xdr:to>
      <xdr:col>9</xdr:col>
      <xdr:colOff>257331</xdr:colOff>
      <xdr:row>1</xdr:row>
      <xdr:rowOff>292485</xdr:rowOff>
    </xdr:to>
    <xdr:sp macro="" textlink="">
      <xdr:nvSpPr>
        <xdr:cNvPr id="27" name="Rectángulo: esquinas redondeadas 31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/>
      </xdr:nvSpPr>
      <xdr:spPr>
        <a:xfrm>
          <a:off x="8046342" y="163286"/>
          <a:ext cx="1246132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Ejecución</a:t>
          </a:r>
        </a:p>
      </xdr:txBody>
    </xdr:sp>
    <xdr:clientData/>
  </xdr:twoCellAnchor>
  <xdr:twoCellAnchor>
    <xdr:from>
      <xdr:col>9</xdr:col>
      <xdr:colOff>286381</xdr:colOff>
      <xdr:row>1</xdr:row>
      <xdr:rowOff>77755</xdr:rowOff>
    </xdr:from>
    <xdr:to>
      <xdr:col>10</xdr:col>
      <xdr:colOff>302922</xdr:colOff>
      <xdr:row>1</xdr:row>
      <xdr:rowOff>292485</xdr:rowOff>
    </xdr:to>
    <xdr:sp macro="" textlink="">
      <xdr:nvSpPr>
        <xdr:cNvPr id="28" name="Rectángulo: esquinas redondeadas 3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/>
      </xdr:nvSpPr>
      <xdr:spPr>
        <a:xfrm>
          <a:off x="9321524" y="163286"/>
          <a:ext cx="122952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Ejemplo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177800</xdr:colOff>
      <xdr:row>3</xdr:row>
      <xdr:rowOff>196850</xdr:rowOff>
    </xdr:from>
    <xdr:ext cx="7335919" cy="530658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1276350" y="469900"/>
          <a:ext cx="7335919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2800" b="1" baseline="0">
              <a:solidFill>
                <a:srgbClr val="005859"/>
              </a:solidFill>
            </a:rPr>
            <a:t>Paso a paso para registrar movimientos diarios</a:t>
          </a:r>
          <a:endParaRPr lang="es-CO" sz="2800" b="1">
            <a:solidFill>
              <a:srgbClr val="005859"/>
            </a:solidFill>
          </a:endParaRPr>
        </a:p>
      </xdr:txBody>
    </xdr:sp>
    <xdr:clientData/>
  </xdr:oneCellAnchor>
  <xdr:oneCellAnchor>
    <xdr:from>
      <xdr:col>1</xdr:col>
      <xdr:colOff>342900</xdr:colOff>
      <xdr:row>8</xdr:row>
      <xdr:rowOff>150284</xdr:rowOff>
    </xdr:from>
    <xdr:ext cx="7626350" cy="405432"/>
    <xdr:sp macro="" textlink="">
      <xdr:nvSpPr>
        <xdr:cNvPr id="4" name="CuadroText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635000" y="1248834"/>
          <a:ext cx="7626350" cy="4054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s-CO" sz="2000" b="1">
              <a:solidFill>
                <a:srgbClr val="FFBF44"/>
              </a:solidFill>
            </a:rPr>
            <a:t>①	</a:t>
          </a:r>
        </a:p>
      </xdr:txBody>
    </xdr:sp>
    <xdr:clientData/>
  </xdr:oneCellAnchor>
  <xdr:oneCellAnchor>
    <xdr:from>
      <xdr:col>16373</xdr:col>
      <xdr:colOff>171450</xdr:colOff>
      <xdr:row>24</xdr:row>
      <xdr:rowOff>127000</xdr:rowOff>
    </xdr:from>
    <xdr:ext cx="3989938" cy="530658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2481128200" y="4984750"/>
          <a:ext cx="3989938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2800" b="1" baseline="0">
              <a:solidFill>
                <a:srgbClr val="005859"/>
              </a:solidFill>
            </a:rPr>
            <a:t>Personaliza las categorías</a:t>
          </a:r>
          <a:endParaRPr lang="es-CO" sz="2800" b="1">
            <a:solidFill>
              <a:srgbClr val="005859"/>
            </a:solidFill>
          </a:endParaRPr>
        </a:p>
      </xdr:txBody>
    </xdr:sp>
    <xdr:clientData/>
  </xdr:oneCellAnchor>
  <xdr:twoCellAnchor>
    <xdr:from>
      <xdr:col>1</xdr:col>
      <xdr:colOff>342900</xdr:colOff>
      <xdr:row>11</xdr:row>
      <xdr:rowOff>38100</xdr:rowOff>
    </xdr:from>
    <xdr:to>
      <xdr:col>8</xdr:col>
      <xdr:colOff>850900</xdr:colOff>
      <xdr:row>12</xdr:row>
      <xdr:rowOff>184150</xdr:rowOff>
    </xdr:to>
    <xdr:sp macro="" textlink="">
      <xdr:nvSpPr>
        <xdr:cNvPr id="9" name="CuadroTexto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635000" y="2387600"/>
          <a:ext cx="7994650" cy="381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2000" b="1">
              <a:solidFill>
                <a:srgbClr val="FFBF44"/>
              </a:solidFill>
            </a:rPr>
            <a:t>②</a:t>
          </a:r>
        </a:p>
      </xdr:txBody>
    </xdr:sp>
    <xdr:clientData/>
  </xdr:twoCellAnchor>
  <xdr:oneCellAnchor>
    <xdr:from>
      <xdr:col>16354</xdr:col>
      <xdr:colOff>723900</xdr:colOff>
      <xdr:row>53</xdr:row>
      <xdr:rowOff>95250</xdr:rowOff>
    </xdr:from>
    <xdr:ext cx="3437095" cy="530658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/>
      </xdr:nvSpPr>
      <xdr:spPr>
        <a:xfrm>
          <a:off x="12464815050" y="12922250"/>
          <a:ext cx="3437095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2800" b="1" baseline="0">
              <a:solidFill>
                <a:srgbClr val="005859"/>
              </a:solidFill>
            </a:rPr>
            <a:t>Ejemplo movimientos</a:t>
          </a:r>
          <a:endParaRPr lang="es-CO" sz="2800" b="1">
            <a:solidFill>
              <a:srgbClr val="005859"/>
            </a:solidFill>
          </a:endParaRPr>
        </a:p>
      </xdr:txBody>
    </xdr:sp>
    <xdr:clientData/>
  </xdr:oneCellAnchor>
  <xdr:twoCellAnchor>
    <xdr:from>
      <xdr:col>1</xdr:col>
      <xdr:colOff>336550</xdr:colOff>
      <xdr:row>14</xdr:row>
      <xdr:rowOff>38100</xdr:rowOff>
    </xdr:from>
    <xdr:to>
      <xdr:col>8</xdr:col>
      <xdr:colOff>844550</xdr:colOff>
      <xdr:row>16</xdr:row>
      <xdr:rowOff>0</xdr:rowOff>
    </xdr:to>
    <xdr:sp macro="" textlink="">
      <xdr:nvSpPr>
        <xdr:cNvPr id="13" name="CuadroTexto 1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/>
      </xdr:nvSpPr>
      <xdr:spPr>
        <a:xfrm>
          <a:off x="628650" y="2546350"/>
          <a:ext cx="7994650" cy="431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2000" b="1">
              <a:solidFill>
                <a:srgbClr val="FFBF44"/>
              </a:solidFill>
            </a:rPr>
            <a:t>③</a:t>
          </a:r>
        </a:p>
      </xdr:txBody>
    </xdr:sp>
    <xdr:clientData/>
  </xdr:twoCellAnchor>
  <xdr:oneCellAnchor>
    <xdr:from>
      <xdr:col>16354</xdr:col>
      <xdr:colOff>196850</xdr:colOff>
      <xdr:row>92</xdr:row>
      <xdr:rowOff>114300</xdr:rowOff>
    </xdr:from>
    <xdr:ext cx="2789290" cy="530658"/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/>
      </xdr:nvSpPr>
      <xdr:spPr>
        <a:xfrm>
          <a:off x="12463519650" y="21964650"/>
          <a:ext cx="2789290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2800" b="1" baseline="0">
              <a:solidFill>
                <a:srgbClr val="005859"/>
              </a:solidFill>
            </a:rPr>
            <a:t>Ejemplo resumen</a:t>
          </a:r>
          <a:endParaRPr lang="es-CO" sz="2800" b="1">
            <a:solidFill>
              <a:srgbClr val="005859"/>
            </a:solidFill>
          </a:endParaRPr>
        </a:p>
      </xdr:txBody>
    </xdr:sp>
    <xdr:clientData/>
  </xdr:oneCellAnchor>
  <xdr:twoCellAnchor>
    <xdr:from>
      <xdr:col>1</xdr:col>
      <xdr:colOff>336550</xdr:colOff>
      <xdr:row>16</xdr:row>
      <xdr:rowOff>165100</xdr:rowOff>
    </xdr:from>
    <xdr:to>
      <xdr:col>8</xdr:col>
      <xdr:colOff>844550</xdr:colOff>
      <xdr:row>18</xdr:row>
      <xdr:rowOff>76200</xdr:rowOff>
    </xdr:to>
    <xdr:sp macro="" textlink="">
      <xdr:nvSpPr>
        <xdr:cNvPr id="17" name="CuadroTexto 1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/>
      </xdr:nvSpPr>
      <xdr:spPr>
        <a:xfrm>
          <a:off x="628650" y="3689350"/>
          <a:ext cx="7994650" cy="381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2000" b="1">
              <a:solidFill>
                <a:srgbClr val="FFBF44"/>
              </a:solidFill>
            </a:rPr>
            <a:t>④</a:t>
          </a:r>
        </a:p>
      </xdr:txBody>
    </xdr:sp>
    <xdr:clientData/>
  </xdr:twoCellAnchor>
  <xdr:twoCellAnchor>
    <xdr:from>
      <xdr:col>16371</xdr:col>
      <xdr:colOff>304800</xdr:colOff>
      <xdr:row>23</xdr:row>
      <xdr:rowOff>101600</xdr:rowOff>
    </xdr:from>
    <xdr:to>
      <xdr:col>16372</xdr:col>
      <xdr:colOff>593250</xdr:colOff>
      <xdr:row>24</xdr:row>
      <xdr:rowOff>82650</xdr:rowOff>
    </xdr:to>
    <xdr:sp macro="" textlink="">
      <xdr:nvSpPr>
        <xdr:cNvPr id="31" name="Rectángulo: esquinas redondeadas 3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/>
      </xdr:nvSpPr>
      <xdr:spPr>
        <a:xfrm>
          <a:off x="12479528000" y="4724400"/>
          <a:ext cx="126000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Inicio</a:t>
          </a:r>
        </a:p>
      </xdr:txBody>
    </xdr:sp>
    <xdr:clientData/>
  </xdr:twoCellAnchor>
  <xdr:twoCellAnchor>
    <xdr:from>
      <xdr:col>16372</xdr:col>
      <xdr:colOff>641656</xdr:colOff>
      <xdr:row>23</xdr:row>
      <xdr:rowOff>101600</xdr:rowOff>
    </xdr:from>
    <xdr:to>
      <xdr:col>16374</xdr:col>
      <xdr:colOff>377656</xdr:colOff>
      <xdr:row>24</xdr:row>
      <xdr:rowOff>82650</xdr:rowOff>
    </xdr:to>
    <xdr:sp macro="" textlink="">
      <xdr:nvSpPr>
        <xdr:cNvPr id="32" name="Rectángulo: esquinas redondeadas 3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/>
      </xdr:nvSpPr>
      <xdr:spPr>
        <a:xfrm>
          <a:off x="12480836406" y="4724400"/>
          <a:ext cx="126000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Registro</a:t>
          </a:r>
          <a:r>
            <a:rPr lang="es-CO" sz="900" b="1" baseline="0"/>
            <a:t> información</a:t>
          </a:r>
          <a:endParaRPr lang="es-CO" sz="900" b="1"/>
        </a:p>
      </xdr:txBody>
    </xdr:sp>
    <xdr:clientData/>
  </xdr:twoCellAnchor>
  <xdr:twoCellAnchor>
    <xdr:from>
      <xdr:col>16374</xdr:col>
      <xdr:colOff>423316</xdr:colOff>
      <xdr:row>23</xdr:row>
      <xdr:rowOff>101600</xdr:rowOff>
    </xdr:from>
    <xdr:to>
      <xdr:col>16376</xdr:col>
      <xdr:colOff>102166</xdr:colOff>
      <xdr:row>24</xdr:row>
      <xdr:rowOff>82650</xdr:rowOff>
    </xdr:to>
    <xdr:sp macro="" textlink="">
      <xdr:nvSpPr>
        <xdr:cNvPr id="33" name="Rectángulo: esquinas redondeadas 3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/>
      </xdr:nvSpPr>
      <xdr:spPr>
        <a:xfrm>
          <a:off x="12482142066" y="4724400"/>
          <a:ext cx="126000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Proyección</a:t>
          </a:r>
        </a:p>
      </xdr:txBody>
    </xdr:sp>
    <xdr:clientData/>
  </xdr:twoCellAnchor>
  <xdr:twoCellAnchor>
    <xdr:from>
      <xdr:col>16376</xdr:col>
      <xdr:colOff>137184</xdr:colOff>
      <xdr:row>23</xdr:row>
      <xdr:rowOff>101600</xdr:rowOff>
    </xdr:from>
    <xdr:to>
      <xdr:col>16377</xdr:col>
      <xdr:colOff>597084</xdr:colOff>
      <xdr:row>24</xdr:row>
      <xdr:rowOff>82650</xdr:rowOff>
    </xdr:to>
    <xdr:sp macro="" textlink="">
      <xdr:nvSpPr>
        <xdr:cNvPr id="34" name="Rectángulo: esquinas redondeadas 33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/>
      </xdr:nvSpPr>
      <xdr:spPr>
        <a:xfrm>
          <a:off x="12483437084" y="4724400"/>
          <a:ext cx="126000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Resumen</a:t>
          </a:r>
        </a:p>
      </xdr:txBody>
    </xdr:sp>
    <xdr:clientData/>
  </xdr:twoCellAnchor>
  <xdr:twoCellAnchor>
    <xdr:from>
      <xdr:col>16377</xdr:col>
      <xdr:colOff>632508</xdr:colOff>
      <xdr:row>23</xdr:row>
      <xdr:rowOff>101600</xdr:rowOff>
    </xdr:from>
    <xdr:to>
      <xdr:col>16379</xdr:col>
      <xdr:colOff>368508</xdr:colOff>
      <xdr:row>24</xdr:row>
      <xdr:rowOff>82650</xdr:rowOff>
    </xdr:to>
    <xdr:sp macro="" textlink="">
      <xdr:nvSpPr>
        <xdr:cNvPr id="35" name="Rectángulo: esquinas redondeadas 3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/>
      </xdr:nvSpPr>
      <xdr:spPr>
        <a:xfrm>
          <a:off x="12484732508" y="4724400"/>
          <a:ext cx="1260000" cy="216000"/>
        </a:xfrm>
        <a:prstGeom prst="roundRect">
          <a:avLst/>
        </a:prstGeom>
        <a:solidFill>
          <a:srgbClr val="A6C5C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Movimientos</a:t>
          </a:r>
          <a:r>
            <a:rPr lang="es-CO" sz="900" b="1" baseline="0"/>
            <a:t> diarios</a:t>
          </a:r>
          <a:endParaRPr lang="es-CO" sz="900" b="1"/>
        </a:p>
      </xdr:txBody>
    </xdr:sp>
    <xdr:clientData/>
  </xdr:twoCellAnchor>
  <xdr:twoCellAnchor>
    <xdr:from>
      <xdr:col>16379</xdr:col>
      <xdr:colOff>415922</xdr:colOff>
      <xdr:row>23</xdr:row>
      <xdr:rowOff>101600</xdr:rowOff>
    </xdr:from>
    <xdr:to>
      <xdr:col>16381</xdr:col>
      <xdr:colOff>151922</xdr:colOff>
      <xdr:row>24</xdr:row>
      <xdr:rowOff>82650</xdr:rowOff>
    </xdr:to>
    <xdr:sp macro="" textlink="">
      <xdr:nvSpPr>
        <xdr:cNvPr id="36" name="Rectángulo: esquinas redondeadas 35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/>
      </xdr:nvSpPr>
      <xdr:spPr>
        <a:xfrm>
          <a:off x="12486039922" y="4724400"/>
          <a:ext cx="126000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Ejecución</a:t>
          </a:r>
        </a:p>
      </xdr:txBody>
    </xdr:sp>
    <xdr:clientData/>
  </xdr:twoCellAnchor>
  <xdr:twoCellAnchor>
    <xdr:from>
      <xdr:col>16381</xdr:col>
      <xdr:colOff>181450</xdr:colOff>
      <xdr:row>23</xdr:row>
      <xdr:rowOff>101600</xdr:rowOff>
    </xdr:from>
    <xdr:to>
      <xdr:col>16382</xdr:col>
      <xdr:colOff>679450</xdr:colOff>
      <xdr:row>24</xdr:row>
      <xdr:rowOff>82650</xdr:rowOff>
    </xdr:to>
    <xdr:sp macro="" textlink="">
      <xdr:nvSpPr>
        <xdr:cNvPr id="37" name="Rectángulo: esquinas redondeadas 36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/>
      </xdr:nvSpPr>
      <xdr:spPr>
        <a:xfrm>
          <a:off x="12487329450" y="4724400"/>
          <a:ext cx="126000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Ejemplo</a:t>
          </a:r>
        </a:p>
      </xdr:txBody>
    </xdr:sp>
    <xdr:clientData/>
  </xdr:twoCellAnchor>
  <xdr:twoCellAnchor editAs="oneCell">
    <xdr:from>
      <xdr:col>16368</xdr:col>
      <xdr:colOff>171450</xdr:colOff>
      <xdr:row>23</xdr:row>
      <xdr:rowOff>69850</xdr:rowOff>
    </xdr:from>
    <xdr:to>
      <xdr:col>16370</xdr:col>
      <xdr:colOff>266566</xdr:colOff>
      <xdr:row>24</xdr:row>
      <xdr:rowOff>142263</xdr:rowOff>
    </xdr:to>
    <xdr:pic>
      <xdr:nvPicPr>
        <xdr:cNvPr id="38" name="Imagen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2477991300" y="4692650"/>
          <a:ext cx="1200016" cy="307363"/>
        </a:xfrm>
        <a:prstGeom prst="rect">
          <a:avLst/>
        </a:prstGeom>
      </xdr:spPr>
    </xdr:pic>
    <xdr:clientData/>
  </xdr:twoCellAnchor>
  <xdr:twoCellAnchor>
    <xdr:from>
      <xdr:col>16355</xdr:col>
      <xdr:colOff>139700</xdr:colOff>
      <xdr:row>50</xdr:row>
      <xdr:rowOff>114300</xdr:rowOff>
    </xdr:from>
    <xdr:to>
      <xdr:col>16356</xdr:col>
      <xdr:colOff>638006</xdr:colOff>
      <xdr:row>51</xdr:row>
      <xdr:rowOff>95350</xdr:rowOff>
    </xdr:to>
    <xdr:sp macro="" textlink="">
      <xdr:nvSpPr>
        <xdr:cNvPr id="39" name="Rectángulo: esquinas redondeadas 3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/>
      </xdr:nvSpPr>
      <xdr:spPr>
        <a:xfrm>
          <a:off x="12465507200" y="11087100"/>
          <a:ext cx="1260306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Inicio</a:t>
          </a:r>
        </a:p>
      </xdr:txBody>
    </xdr:sp>
    <xdr:clientData/>
  </xdr:twoCellAnchor>
  <xdr:twoCellAnchor>
    <xdr:from>
      <xdr:col>16356</xdr:col>
      <xdr:colOff>686106</xdr:colOff>
      <xdr:row>50</xdr:row>
      <xdr:rowOff>114300</xdr:rowOff>
    </xdr:from>
    <xdr:to>
      <xdr:col>16357</xdr:col>
      <xdr:colOff>984816</xdr:colOff>
      <xdr:row>51</xdr:row>
      <xdr:rowOff>95350</xdr:rowOff>
    </xdr:to>
    <xdr:sp macro="" textlink="">
      <xdr:nvSpPr>
        <xdr:cNvPr id="40" name="Rectángulo: esquinas redondeadas 39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/>
      </xdr:nvSpPr>
      <xdr:spPr>
        <a:xfrm>
          <a:off x="12466815606" y="11087100"/>
          <a:ext cx="125756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Registro</a:t>
          </a:r>
          <a:r>
            <a:rPr lang="es-CO" sz="900" b="1" baseline="0"/>
            <a:t> información</a:t>
          </a:r>
          <a:endParaRPr lang="es-CO" sz="900" b="1"/>
        </a:p>
      </xdr:txBody>
    </xdr:sp>
    <xdr:clientData/>
  </xdr:twoCellAnchor>
  <xdr:twoCellAnchor>
    <xdr:from>
      <xdr:col>16357</xdr:col>
      <xdr:colOff>1032916</xdr:colOff>
      <xdr:row>50</xdr:row>
      <xdr:rowOff>114300</xdr:rowOff>
    </xdr:from>
    <xdr:to>
      <xdr:col>16358</xdr:col>
      <xdr:colOff>1047934</xdr:colOff>
      <xdr:row>51</xdr:row>
      <xdr:rowOff>95350</xdr:rowOff>
    </xdr:to>
    <xdr:sp macro="" textlink="">
      <xdr:nvSpPr>
        <xdr:cNvPr id="41" name="Rectángulo: esquinas redondeadas 4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/>
      </xdr:nvSpPr>
      <xdr:spPr>
        <a:xfrm>
          <a:off x="12468121266" y="11087100"/>
          <a:ext cx="1259618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Proyección</a:t>
          </a:r>
        </a:p>
      </xdr:txBody>
    </xdr:sp>
    <xdr:clientData/>
  </xdr:twoCellAnchor>
  <xdr:twoCellAnchor>
    <xdr:from>
      <xdr:col>16358</xdr:col>
      <xdr:colOff>1096034</xdr:colOff>
      <xdr:row>50</xdr:row>
      <xdr:rowOff>114300</xdr:rowOff>
    </xdr:from>
    <xdr:to>
      <xdr:col>16358</xdr:col>
      <xdr:colOff>2349708</xdr:colOff>
      <xdr:row>51</xdr:row>
      <xdr:rowOff>95350</xdr:rowOff>
    </xdr:to>
    <xdr:sp macro="" textlink="">
      <xdr:nvSpPr>
        <xdr:cNvPr id="42" name="Rectángulo: esquinas redondeadas 41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/>
      </xdr:nvSpPr>
      <xdr:spPr>
        <a:xfrm>
          <a:off x="12469428984" y="11087100"/>
          <a:ext cx="1253674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Resumen</a:t>
          </a:r>
        </a:p>
      </xdr:txBody>
    </xdr:sp>
    <xdr:clientData/>
  </xdr:twoCellAnchor>
  <xdr:twoCellAnchor>
    <xdr:from>
      <xdr:col>16358</xdr:col>
      <xdr:colOff>2391458</xdr:colOff>
      <xdr:row>50</xdr:row>
      <xdr:rowOff>114300</xdr:rowOff>
    </xdr:from>
    <xdr:to>
      <xdr:col>16359</xdr:col>
      <xdr:colOff>418622</xdr:colOff>
      <xdr:row>51</xdr:row>
      <xdr:rowOff>95350</xdr:rowOff>
    </xdr:to>
    <xdr:sp macro="" textlink="">
      <xdr:nvSpPr>
        <xdr:cNvPr id="43" name="Rectángulo: esquinas redondeadas 4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/>
      </xdr:nvSpPr>
      <xdr:spPr>
        <a:xfrm>
          <a:off x="12470724408" y="11087100"/>
          <a:ext cx="1259314" cy="216000"/>
        </a:xfrm>
        <a:prstGeom prst="roundRect">
          <a:avLst/>
        </a:prstGeom>
        <a:solidFill>
          <a:srgbClr val="A6C5C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Movimientos</a:t>
          </a:r>
          <a:r>
            <a:rPr lang="es-CO" sz="900" b="1" baseline="0"/>
            <a:t> diarios</a:t>
          </a:r>
          <a:endParaRPr lang="es-CO" sz="900" b="1"/>
        </a:p>
      </xdr:txBody>
    </xdr:sp>
    <xdr:clientData/>
  </xdr:twoCellAnchor>
  <xdr:twoCellAnchor>
    <xdr:from>
      <xdr:col>16359</xdr:col>
      <xdr:colOff>466722</xdr:colOff>
      <xdr:row>50</xdr:row>
      <xdr:rowOff>114300</xdr:rowOff>
    </xdr:from>
    <xdr:to>
      <xdr:col>16361</xdr:col>
      <xdr:colOff>204094</xdr:colOff>
      <xdr:row>51</xdr:row>
      <xdr:rowOff>95350</xdr:rowOff>
    </xdr:to>
    <xdr:sp macro="" textlink="">
      <xdr:nvSpPr>
        <xdr:cNvPr id="44" name="Rectángulo: esquinas redondeadas 4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/>
      </xdr:nvSpPr>
      <xdr:spPr>
        <a:xfrm>
          <a:off x="12472031822" y="11087100"/>
          <a:ext cx="1261372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Ejecución</a:t>
          </a:r>
        </a:p>
      </xdr:txBody>
    </xdr:sp>
    <xdr:clientData/>
  </xdr:twoCellAnchor>
  <xdr:twoCellAnchor>
    <xdr:from>
      <xdr:col>16361</xdr:col>
      <xdr:colOff>233144</xdr:colOff>
      <xdr:row>50</xdr:row>
      <xdr:rowOff>114300</xdr:rowOff>
    </xdr:from>
    <xdr:to>
      <xdr:col>16364</xdr:col>
      <xdr:colOff>31828</xdr:colOff>
      <xdr:row>51</xdr:row>
      <xdr:rowOff>95350</xdr:rowOff>
    </xdr:to>
    <xdr:sp macro="" textlink="">
      <xdr:nvSpPr>
        <xdr:cNvPr id="45" name="Rectángulo: esquinas redondeadas 44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/>
      </xdr:nvSpPr>
      <xdr:spPr>
        <a:xfrm>
          <a:off x="12473322244" y="11087100"/>
          <a:ext cx="1252834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Ejemplo</a:t>
          </a:r>
        </a:p>
      </xdr:txBody>
    </xdr:sp>
    <xdr:clientData/>
  </xdr:twoCellAnchor>
  <xdr:twoCellAnchor editAs="oneCell">
    <xdr:from>
      <xdr:col>16351</xdr:col>
      <xdr:colOff>495300</xdr:colOff>
      <xdr:row>50</xdr:row>
      <xdr:rowOff>82550</xdr:rowOff>
    </xdr:from>
    <xdr:to>
      <xdr:col>16354</xdr:col>
      <xdr:colOff>215766</xdr:colOff>
      <xdr:row>51</xdr:row>
      <xdr:rowOff>154963</xdr:rowOff>
    </xdr:to>
    <xdr:pic>
      <xdr:nvPicPr>
        <xdr:cNvPr id="46" name="Imagen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2463970500" y="11055350"/>
          <a:ext cx="1200016" cy="307363"/>
        </a:xfrm>
        <a:prstGeom prst="rect">
          <a:avLst/>
        </a:prstGeom>
      </xdr:spPr>
    </xdr:pic>
    <xdr:clientData/>
  </xdr:twoCellAnchor>
  <xdr:twoCellAnchor>
    <xdr:from>
      <xdr:col>16362</xdr:col>
      <xdr:colOff>44450</xdr:colOff>
      <xdr:row>53</xdr:row>
      <xdr:rowOff>95250</xdr:rowOff>
    </xdr:from>
    <xdr:to>
      <xdr:col>16364</xdr:col>
      <xdr:colOff>19050</xdr:colOff>
      <xdr:row>54</xdr:row>
      <xdr:rowOff>158750</xdr:rowOff>
    </xdr:to>
    <xdr:sp macro="" textlink="">
      <xdr:nvSpPr>
        <xdr:cNvPr id="47" name="Rectángulo: esquinas redondeadas 46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/>
      </xdr:nvSpPr>
      <xdr:spPr>
        <a:xfrm>
          <a:off x="12473654250" y="11817350"/>
          <a:ext cx="1136650" cy="298450"/>
        </a:xfrm>
        <a:prstGeom prst="roundRect">
          <a:avLst/>
        </a:prstGeom>
        <a:solidFill>
          <a:srgbClr val="00585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/>
            <a:t>Ver</a:t>
          </a:r>
          <a:r>
            <a:rPr lang="es-CO" sz="1000" b="1" baseline="0"/>
            <a:t> </a:t>
          </a:r>
          <a:r>
            <a:rPr lang="es-CO" sz="1000" b="1"/>
            <a:t>paso a paso</a:t>
          </a:r>
        </a:p>
      </xdr:txBody>
    </xdr:sp>
    <xdr:clientData/>
  </xdr:twoCellAnchor>
  <xdr:twoCellAnchor>
    <xdr:from>
      <xdr:col>16380</xdr:col>
      <xdr:colOff>711200</xdr:colOff>
      <xdr:row>26</xdr:row>
      <xdr:rowOff>82550</xdr:rowOff>
    </xdr:from>
    <xdr:to>
      <xdr:col>16382</xdr:col>
      <xdr:colOff>571500</xdr:colOff>
      <xdr:row>27</xdr:row>
      <xdr:rowOff>146050</xdr:rowOff>
    </xdr:to>
    <xdr:sp macro="" textlink="">
      <xdr:nvSpPr>
        <xdr:cNvPr id="48" name="Rectángulo: esquinas redondeadas 47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/>
      </xdr:nvSpPr>
      <xdr:spPr>
        <a:xfrm>
          <a:off x="12487097200" y="5410200"/>
          <a:ext cx="1384300" cy="298450"/>
        </a:xfrm>
        <a:prstGeom prst="roundRect">
          <a:avLst/>
        </a:prstGeom>
        <a:solidFill>
          <a:srgbClr val="00585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/>
            <a:t>Volver al</a:t>
          </a:r>
          <a:r>
            <a:rPr lang="es-CO" sz="1000" b="1" baseline="0"/>
            <a:t> </a:t>
          </a:r>
          <a:r>
            <a:rPr lang="es-CO" sz="1000" b="1"/>
            <a:t>paso a paso</a:t>
          </a:r>
        </a:p>
      </xdr:txBody>
    </xdr:sp>
    <xdr:clientData/>
  </xdr:twoCellAnchor>
  <xdr:twoCellAnchor>
    <xdr:from>
      <xdr:col>16359</xdr:col>
      <xdr:colOff>615950</xdr:colOff>
      <xdr:row>92</xdr:row>
      <xdr:rowOff>76200</xdr:rowOff>
    </xdr:from>
    <xdr:to>
      <xdr:col>16361</xdr:col>
      <xdr:colOff>228600</xdr:colOff>
      <xdr:row>93</xdr:row>
      <xdr:rowOff>139700</xdr:rowOff>
    </xdr:to>
    <xdr:sp macro="" textlink="">
      <xdr:nvSpPr>
        <xdr:cNvPr id="49" name="Rectángulo: esquinas redondeadas 4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/>
      </xdr:nvSpPr>
      <xdr:spPr>
        <a:xfrm>
          <a:off x="12472181050" y="20783550"/>
          <a:ext cx="1136650" cy="298450"/>
        </a:xfrm>
        <a:prstGeom prst="roundRect">
          <a:avLst/>
        </a:prstGeom>
        <a:solidFill>
          <a:srgbClr val="00585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/>
            <a:t>Ver</a:t>
          </a:r>
          <a:r>
            <a:rPr lang="es-CO" sz="1000" b="1" baseline="0"/>
            <a:t> </a:t>
          </a:r>
          <a:r>
            <a:rPr lang="es-CO" sz="1000" b="1"/>
            <a:t>paso a paso</a:t>
          </a:r>
        </a:p>
      </xdr:txBody>
    </xdr:sp>
    <xdr:clientData/>
  </xdr:twoCellAnchor>
  <xdr:twoCellAnchor editAs="oneCell">
    <xdr:from>
      <xdr:col>16351</xdr:col>
      <xdr:colOff>635000</xdr:colOff>
      <xdr:row>90</xdr:row>
      <xdr:rowOff>96169</xdr:rowOff>
    </xdr:from>
    <xdr:to>
      <xdr:col>16355</xdr:col>
      <xdr:colOff>31616</xdr:colOff>
      <xdr:row>91</xdr:row>
      <xdr:rowOff>168582</xdr:rowOff>
    </xdr:to>
    <xdr:pic>
      <xdr:nvPicPr>
        <xdr:cNvPr id="50" name="Imagen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2464110200" y="20327269"/>
          <a:ext cx="1200016" cy="307363"/>
        </a:xfrm>
        <a:prstGeom prst="rect">
          <a:avLst/>
        </a:prstGeom>
      </xdr:spPr>
    </xdr:pic>
    <xdr:clientData/>
  </xdr:twoCellAnchor>
  <xdr:twoCellAnchor>
    <xdr:from>
      <xdr:col>16355</xdr:col>
      <xdr:colOff>385233</xdr:colOff>
      <xdr:row>90</xdr:row>
      <xdr:rowOff>76200</xdr:rowOff>
    </xdr:from>
    <xdr:to>
      <xdr:col>16356</xdr:col>
      <xdr:colOff>883539</xdr:colOff>
      <xdr:row>91</xdr:row>
      <xdr:rowOff>57250</xdr:rowOff>
    </xdr:to>
    <xdr:sp macro="" textlink="">
      <xdr:nvSpPr>
        <xdr:cNvPr id="51" name="Rectángulo: esquinas redondeadas 5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/>
      </xdr:nvSpPr>
      <xdr:spPr>
        <a:xfrm>
          <a:off x="12465752733" y="20307300"/>
          <a:ext cx="1260306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Inicio</a:t>
          </a:r>
        </a:p>
      </xdr:txBody>
    </xdr:sp>
    <xdr:clientData/>
  </xdr:twoCellAnchor>
  <xdr:twoCellAnchor>
    <xdr:from>
      <xdr:col>16356</xdr:col>
      <xdr:colOff>931639</xdr:colOff>
      <xdr:row>90</xdr:row>
      <xdr:rowOff>76200</xdr:rowOff>
    </xdr:from>
    <xdr:to>
      <xdr:col>16357</xdr:col>
      <xdr:colOff>1230349</xdr:colOff>
      <xdr:row>91</xdr:row>
      <xdr:rowOff>57250</xdr:rowOff>
    </xdr:to>
    <xdr:sp macro="" textlink="">
      <xdr:nvSpPr>
        <xdr:cNvPr id="52" name="Rectángulo: esquinas redondeadas 5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/>
      </xdr:nvSpPr>
      <xdr:spPr>
        <a:xfrm>
          <a:off x="12467061139" y="20307300"/>
          <a:ext cx="125756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Registro</a:t>
          </a:r>
          <a:r>
            <a:rPr lang="es-CO" sz="900" b="1" baseline="0"/>
            <a:t> información</a:t>
          </a:r>
          <a:endParaRPr lang="es-CO" sz="900" b="1"/>
        </a:p>
      </xdr:txBody>
    </xdr:sp>
    <xdr:clientData/>
  </xdr:twoCellAnchor>
  <xdr:twoCellAnchor>
    <xdr:from>
      <xdr:col>16358</xdr:col>
      <xdr:colOff>33849</xdr:colOff>
      <xdr:row>90</xdr:row>
      <xdr:rowOff>76200</xdr:rowOff>
    </xdr:from>
    <xdr:to>
      <xdr:col>16358</xdr:col>
      <xdr:colOff>1293467</xdr:colOff>
      <xdr:row>91</xdr:row>
      <xdr:rowOff>57250</xdr:rowOff>
    </xdr:to>
    <xdr:sp macro="" textlink="">
      <xdr:nvSpPr>
        <xdr:cNvPr id="53" name="Rectángulo: esquinas redondeadas 5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/>
      </xdr:nvSpPr>
      <xdr:spPr>
        <a:xfrm>
          <a:off x="12468366799" y="20307300"/>
          <a:ext cx="1259618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Proyección</a:t>
          </a:r>
        </a:p>
      </xdr:txBody>
    </xdr:sp>
    <xdr:clientData/>
  </xdr:twoCellAnchor>
  <xdr:twoCellAnchor>
    <xdr:from>
      <xdr:col>16358</xdr:col>
      <xdr:colOff>1341567</xdr:colOff>
      <xdr:row>90</xdr:row>
      <xdr:rowOff>76200</xdr:rowOff>
    </xdr:from>
    <xdr:to>
      <xdr:col>16358</xdr:col>
      <xdr:colOff>2595241</xdr:colOff>
      <xdr:row>91</xdr:row>
      <xdr:rowOff>57250</xdr:rowOff>
    </xdr:to>
    <xdr:sp macro="" textlink="">
      <xdr:nvSpPr>
        <xdr:cNvPr id="54" name="Rectángulo: esquinas redondeadas 53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/>
      </xdr:nvSpPr>
      <xdr:spPr>
        <a:xfrm>
          <a:off x="12469674517" y="20307300"/>
          <a:ext cx="1253674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Resumen</a:t>
          </a:r>
        </a:p>
      </xdr:txBody>
    </xdr:sp>
    <xdr:clientData/>
  </xdr:twoCellAnchor>
  <xdr:twoCellAnchor>
    <xdr:from>
      <xdr:col>16358</xdr:col>
      <xdr:colOff>2636991</xdr:colOff>
      <xdr:row>90</xdr:row>
      <xdr:rowOff>76200</xdr:rowOff>
    </xdr:from>
    <xdr:to>
      <xdr:col>16359</xdr:col>
      <xdr:colOff>664155</xdr:colOff>
      <xdr:row>91</xdr:row>
      <xdr:rowOff>57250</xdr:rowOff>
    </xdr:to>
    <xdr:sp macro="" textlink="">
      <xdr:nvSpPr>
        <xdr:cNvPr id="55" name="Rectángulo: esquinas redondeadas 5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/>
      </xdr:nvSpPr>
      <xdr:spPr>
        <a:xfrm>
          <a:off x="12470969941" y="20307300"/>
          <a:ext cx="1259314" cy="216000"/>
        </a:xfrm>
        <a:prstGeom prst="roundRect">
          <a:avLst/>
        </a:prstGeom>
        <a:solidFill>
          <a:srgbClr val="A6C5C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Movimientos</a:t>
          </a:r>
          <a:r>
            <a:rPr lang="es-CO" sz="900" b="1" baseline="0"/>
            <a:t> diarios</a:t>
          </a:r>
          <a:endParaRPr lang="es-CO" sz="900" b="1"/>
        </a:p>
      </xdr:txBody>
    </xdr:sp>
    <xdr:clientData/>
  </xdr:twoCellAnchor>
  <xdr:twoCellAnchor>
    <xdr:from>
      <xdr:col>16359</xdr:col>
      <xdr:colOff>712255</xdr:colOff>
      <xdr:row>90</xdr:row>
      <xdr:rowOff>76200</xdr:rowOff>
    </xdr:from>
    <xdr:to>
      <xdr:col>16362</xdr:col>
      <xdr:colOff>157527</xdr:colOff>
      <xdr:row>91</xdr:row>
      <xdr:rowOff>57250</xdr:rowOff>
    </xdr:to>
    <xdr:sp macro="" textlink="">
      <xdr:nvSpPr>
        <xdr:cNvPr id="56" name="Rectángulo: esquinas redondeadas 55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/>
      </xdr:nvSpPr>
      <xdr:spPr>
        <a:xfrm>
          <a:off x="12472277355" y="20307300"/>
          <a:ext cx="1261372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Ejecución</a:t>
          </a:r>
        </a:p>
      </xdr:txBody>
    </xdr:sp>
    <xdr:clientData/>
  </xdr:twoCellAnchor>
  <xdr:twoCellAnchor>
    <xdr:from>
      <xdr:col>16362</xdr:col>
      <xdr:colOff>186577</xdr:colOff>
      <xdr:row>90</xdr:row>
      <xdr:rowOff>76200</xdr:rowOff>
    </xdr:from>
    <xdr:to>
      <xdr:col>16364</xdr:col>
      <xdr:colOff>277361</xdr:colOff>
      <xdr:row>91</xdr:row>
      <xdr:rowOff>57250</xdr:rowOff>
    </xdr:to>
    <xdr:sp macro="" textlink="">
      <xdr:nvSpPr>
        <xdr:cNvPr id="57" name="Rectángulo: esquinas redondeadas 56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/>
      </xdr:nvSpPr>
      <xdr:spPr>
        <a:xfrm>
          <a:off x="12473567777" y="20307300"/>
          <a:ext cx="1252834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Ejemplo</a:t>
          </a:r>
        </a:p>
      </xdr:txBody>
    </xdr:sp>
    <xdr:clientData/>
  </xdr:twoCellAnchor>
  <xdr:twoCellAnchor>
    <xdr:from>
      <xdr:col>18</xdr:col>
      <xdr:colOff>698500</xdr:colOff>
      <xdr:row>128</xdr:row>
      <xdr:rowOff>190500</xdr:rowOff>
    </xdr:from>
    <xdr:to>
      <xdr:col>20</xdr:col>
      <xdr:colOff>311150</xdr:colOff>
      <xdr:row>129</xdr:row>
      <xdr:rowOff>254000</xdr:rowOff>
    </xdr:to>
    <xdr:sp macro="" textlink="">
      <xdr:nvSpPr>
        <xdr:cNvPr id="58" name="Rectángulo: esquinas redondeadas 57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/>
      </xdr:nvSpPr>
      <xdr:spPr>
        <a:xfrm>
          <a:off x="18656300" y="29540200"/>
          <a:ext cx="1136650" cy="298450"/>
        </a:xfrm>
        <a:prstGeom prst="roundRect">
          <a:avLst/>
        </a:prstGeom>
        <a:solidFill>
          <a:srgbClr val="00585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/>
            <a:t>Ver</a:t>
          </a:r>
          <a:r>
            <a:rPr lang="es-CO" sz="1000" b="1" baseline="0"/>
            <a:t> </a:t>
          </a:r>
          <a:r>
            <a:rPr lang="es-CO" sz="1000" b="1"/>
            <a:t>paso a paso</a:t>
          </a:r>
        </a:p>
      </xdr:txBody>
    </xdr:sp>
    <xdr:clientData/>
  </xdr:twoCellAnchor>
  <xdr:twoCellAnchor>
    <xdr:from>
      <xdr:col>18</xdr:col>
      <xdr:colOff>711200</xdr:colOff>
      <xdr:row>129</xdr:row>
      <xdr:rowOff>298450</xdr:rowOff>
    </xdr:from>
    <xdr:to>
      <xdr:col>20</xdr:col>
      <xdr:colOff>323850</xdr:colOff>
      <xdr:row>130</xdr:row>
      <xdr:rowOff>215900</xdr:rowOff>
    </xdr:to>
    <xdr:sp macro="" textlink="">
      <xdr:nvSpPr>
        <xdr:cNvPr id="59" name="Rectángulo: esquinas redondeadas 5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/>
      </xdr:nvSpPr>
      <xdr:spPr>
        <a:xfrm>
          <a:off x="18669000" y="29883100"/>
          <a:ext cx="1136650" cy="298450"/>
        </a:xfrm>
        <a:prstGeom prst="roundRect">
          <a:avLst/>
        </a:prstGeom>
        <a:solidFill>
          <a:srgbClr val="00585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/>
            <a:t>Ir al detalle</a:t>
          </a:r>
        </a:p>
      </xdr:txBody>
    </xdr:sp>
    <xdr:clientData/>
  </xdr:twoCellAnchor>
  <xdr:twoCellAnchor>
    <xdr:from>
      <xdr:col>19</xdr:col>
      <xdr:colOff>139700</xdr:colOff>
      <xdr:row>161</xdr:row>
      <xdr:rowOff>19050</xdr:rowOff>
    </xdr:from>
    <xdr:to>
      <xdr:col>20</xdr:col>
      <xdr:colOff>514350</xdr:colOff>
      <xdr:row>162</xdr:row>
      <xdr:rowOff>82550</xdr:rowOff>
    </xdr:to>
    <xdr:sp macro="" textlink="">
      <xdr:nvSpPr>
        <xdr:cNvPr id="84" name="Rectángulo: esquinas redondeadas 83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/>
      </xdr:nvSpPr>
      <xdr:spPr>
        <a:xfrm>
          <a:off x="18859500" y="37268150"/>
          <a:ext cx="1136650" cy="298450"/>
        </a:xfrm>
        <a:prstGeom prst="roundRect">
          <a:avLst/>
        </a:prstGeom>
        <a:solidFill>
          <a:srgbClr val="00585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/>
            <a:t>Ver</a:t>
          </a:r>
          <a:r>
            <a:rPr lang="es-CO" sz="1000" b="1" baseline="0"/>
            <a:t> </a:t>
          </a:r>
          <a:r>
            <a:rPr lang="es-CO" sz="1000" b="1"/>
            <a:t>paso a paso</a:t>
          </a:r>
        </a:p>
      </xdr:txBody>
    </xdr:sp>
    <xdr:clientData/>
  </xdr:twoCellAnchor>
  <xdr:twoCellAnchor>
    <xdr:from>
      <xdr:col>19</xdr:col>
      <xdr:colOff>152400</xdr:colOff>
      <xdr:row>162</xdr:row>
      <xdr:rowOff>127000</xdr:rowOff>
    </xdr:from>
    <xdr:to>
      <xdr:col>20</xdr:col>
      <xdr:colOff>527050</xdr:colOff>
      <xdr:row>163</xdr:row>
      <xdr:rowOff>190500</xdr:rowOff>
    </xdr:to>
    <xdr:sp macro="" textlink="">
      <xdr:nvSpPr>
        <xdr:cNvPr id="85" name="Rectángulo: esquinas redondeadas 84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SpPr/>
      </xdr:nvSpPr>
      <xdr:spPr>
        <a:xfrm>
          <a:off x="18872200" y="37611050"/>
          <a:ext cx="1136650" cy="298450"/>
        </a:xfrm>
        <a:prstGeom prst="roundRect">
          <a:avLst/>
        </a:prstGeom>
        <a:solidFill>
          <a:srgbClr val="00585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/>
            <a:t>Ir al resumen</a:t>
          </a:r>
        </a:p>
      </xdr:txBody>
    </xdr:sp>
    <xdr:clientData/>
  </xdr:twoCellAnchor>
  <xdr:oneCellAnchor>
    <xdr:from>
      <xdr:col>16372</xdr:col>
      <xdr:colOff>596900</xdr:colOff>
      <xdr:row>31</xdr:row>
      <xdr:rowOff>19050</xdr:rowOff>
    </xdr:from>
    <xdr:ext cx="184731" cy="264560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/>
      </xdr:nvSpPr>
      <xdr:spPr>
        <a:xfrm>
          <a:off x="12480791650" y="657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 editAs="oneCell">
    <xdr:from>
      <xdr:col>0</xdr:col>
      <xdr:colOff>266700</xdr:colOff>
      <xdr:row>2</xdr:row>
      <xdr:rowOff>37221</xdr:rowOff>
    </xdr:from>
    <xdr:to>
      <xdr:col>3</xdr:col>
      <xdr:colOff>382026</xdr:colOff>
      <xdr:row>3</xdr:row>
      <xdr:rowOff>228111</xdr:rowOff>
    </xdr:to>
    <xdr:pic>
      <xdr:nvPicPr>
        <xdr:cNvPr id="76" name="Imagen 75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266700" y="189621"/>
          <a:ext cx="1189746" cy="305190"/>
        </a:xfrm>
        <a:prstGeom prst="rect">
          <a:avLst/>
        </a:prstGeom>
      </xdr:spPr>
    </xdr:pic>
    <xdr:clientData/>
  </xdr:twoCellAnchor>
  <xdr:twoCellAnchor>
    <xdr:from>
      <xdr:col>3</xdr:col>
      <xdr:colOff>570620</xdr:colOff>
      <xdr:row>1</xdr:row>
      <xdr:rowOff>45720</xdr:rowOff>
    </xdr:from>
    <xdr:to>
      <xdr:col>3</xdr:col>
      <xdr:colOff>1830926</xdr:colOff>
      <xdr:row>3</xdr:row>
      <xdr:rowOff>77570</xdr:rowOff>
    </xdr:to>
    <xdr:sp macro="" textlink="">
      <xdr:nvSpPr>
        <xdr:cNvPr id="77" name="Rectángulo: esquinas redondeadas 21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SpPr/>
      </xdr:nvSpPr>
      <xdr:spPr>
        <a:xfrm>
          <a:off x="1645040" y="129540"/>
          <a:ext cx="1260306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Inicio</a:t>
          </a:r>
        </a:p>
      </xdr:txBody>
    </xdr:sp>
    <xdr:clientData/>
  </xdr:twoCellAnchor>
  <xdr:twoCellAnchor>
    <xdr:from>
      <xdr:col>4</xdr:col>
      <xdr:colOff>27366</xdr:colOff>
      <xdr:row>1</xdr:row>
      <xdr:rowOff>45720</xdr:rowOff>
    </xdr:from>
    <xdr:to>
      <xdr:col>5</xdr:col>
      <xdr:colOff>492446</xdr:colOff>
      <xdr:row>3</xdr:row>
      <xdr:rowOff>77570</xdr:rowOff>
    </xdr:to>
    <xdr:sp macro="" textlink="">
      <xdr:nvSpPr>
        <xdr:cNvPr id="78" name="Rectángulo: esquinas redondeadas 2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SpPr/>
      </xdr:nvSpPr>
      <xdr:spPr>
        <a:xfrm>
          <a:off x="2953446" y="129540"/>
          <a:ext cx="125756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Registro</a:t>
          </a:r>
          <a:r>
            <a:rPr lang="es-CO" sz="900" b="1" baseline="0"/>
            <a:t> información</a:t>
          </a:r>
          <a:endParaRPr lang="es-CO" sz="900" b="1"/>
        </a:p>
      </xdr:txBody>
    </xdr:sp>
    <xdr:clientData/>
  </xdr:twoCellAnchor>
  <xdr:twoCellAnchor>
    <xdr:from>
      <xdr:col>5</xdr:col>
      <xdr:colOff>527846</xdr:colOff>
      <xdr:row>1</xdr:row>
      <xdr:rowOff>45720</xdr:rowOff>
    </xdr:from>
    <xdr:to>
      <xdr:col>5</xdr:col>
      <xdr:colOff>1712916</xdr:colOff>
      <xdr:row>3</xdr:row>
      <xdr:rowOff>77570</xdr:rowOff>
    </xdr:to>
    <xdr:sp macro="" textlink="">
      <xdr:nvSpPr>
        <xdr:cNvPr id="79" name="Rectángulo: esquinas redondeadas 2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/>
      </xdr:nvSpPr>
      <xdr:spPr>
        <a:xfrm>
          <a:off x="4246406" y="129540"/>
          <a:ext cx="118507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Proyección</a:t>
          </a:r>
        </a:p>
      </xdr:txBody>
    </xdr:sp>
    <xdr:clientData/>
  </xdr:twoCellAnchor>
  <xdr:twoCellAnchor>
    <xdr:from>
      <xdr:col>5</xdr:col>
      <xdr:colOff>1760634</xdr:colOff>
      <xdr:row>1</xdr:row>
      <xdr:rowOff>45720</xdr:rowOff>
    </xdr:from>
    <xdr:to>
      <xdr:col>6</xdr:col>
      <xdr:colOff>549238</xdr:colOff>
      <xdr:row>3</xdr:row>
      <xdr:rowOff>77570</xdr:rowOff>
    </xdr:to>
    <xdr:sp macro="" textlink="">
      <xdr:nvSpPr>
        <xdr:cNvPr id="80" name="Rectángulo: esquinas redondeadas 27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/>
      </xdr:nvSpPr>
      <xdr:spPr>
        <a:xfrm>
          <a:off x="5479194" y="129540"/>
          <a:ext cx="1204144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Resumen</a:t>
          </a:r>
        </a:p>
      </xdr:txBody>
    </xdr:sp>
    <xdr:clientData/>
  </xdr:twoCellAnchor>
  <xdr:twoCellAnchor>
    <xdr:from>
      <xdr:col>6</xdr:col>
      <xdr:colOff>590988</xdr:colOff>
      <xdr:row>1</xdr:row>
      <xdr:rowOff>45720</xdr:rowOff>
    </xdr:from>
    <xdr:to>
      <xdr:col>8</xdr:col>
      <xdr:colOff>234862</xdr:colOff>
      <xdr:row>3</xdr:row>
      <xdr:rowOff>77570</xdr:rowOff>
    </xdr:to>
    <xdr:sp macro="" textlink="">
      <xdr:nvSpPr>
        <xdr:cNvPr id="81" name="Rectángulo: esquinas redondeadas 2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SpPr/>
      </xdr:nvSpPr>
      <xdr:spPr>
        <a:xfrm>
          <a:off x="6725088" y="129540"/>
          <a:ext cx="1228834" cy="214730"/>
        </a:xfrm>
        <a:prstGeom prst="roundRect">
          <a:avLst/>
        </a:prstGeom>
        <a:solidFill>
          <a:srgbClr val="86B1B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Movimientos</a:t>
          </a:r>
          <a:r>
            <a:rPr lang="es-CO" sz="900" b="1" baseline="0"/>
            <a:t> diarios</a:t>
          </a:r>
          <a:endParaRPr lang="es-CO" sz="900" b="1"/>
        </a:p>
      </xdr:txBody>
    </xdr:sp>
    <xdr:clientData/>
  </xdr:twoCellAnchor>
  <xdr:twoCellAnchor>
    <xdr:from>
      <xdr:col>8</xdr:col>
      <xdr:colOff>282962</xdr:colOff>
      <xdr:row>1</xdr:row>
      <xdr:rowOff>45720</xdr:rowOff>
    </xdr:from>
    <xdr:to>
      <xdr:col>9</xdr:col>
      <xdr:colOff>652794</xdr:colOff>
      <xdr:row>3</xdr:row>
      <xdr:rowOff>77570</xdr:rowOff>
    </xdr:to>
    <xdr:sp macro="" textlink="">
      <xdr:nvSpPr>
        <xdr:cNvPr id="82" name="Rectángulo: esquinas redondeadas 31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SpPr/>
      </xdr:nvSpPr>
      <xdr:spPr>
        <a:xfrm>
          <a:off x="8002022" y="129540"/>
          <a:ext cx="1246132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Ejecución</a:t>
          </a:r>
        </a:p>
      </xdr:txBody>
    </xdr:sp>
    <xdr:clientData/>
  </xdr:twoCellAnchor>
  <xdr:twoCellAnchor>
    <xdr:from>
      <xdr:col>9</xdr:col>
      <xdr:colOff>681844</xdr:colOff>
      <xdr:row>1</xdr:row>
      <xdr:rowOff>45720</xdr:rowOff>
    </xdr:from>
    <xdr:to>
      <xdr:col>10</xdr:col>
      <xdr:colOff>692164</xdr:colOff>
      <xdr:row>3</xdr:row>
      <xdr:rowOff>77570</xdr:rowOff>
    </xdr:to>
    <xdr:sp macro="" textlink="">
      <xdr:nvSpPr>
        <xdr:cNvPr id="83" name="Rectángulo: esquinas redondeadas 33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/>
      </xdr:nvSpPr>
      <xdr:spPr>
        <a:xfrm>
          <a:off x="9277204" y="129540"/>
          <a:ext cx="122952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Ejemplo</a:t>
          </a:r>
        </a:p>
      </xdr:txBody>
    </xdr:sp>
    <xdr:clientData/>
  </xdr:twoCellAnchor>
  <xdr:twoCellAnchor editAs="oneCell">
    <xdr:from>
      <xdr:col>9</xdr:col>
      <xdr:colOff>388620</xdr:colOff>
      <xdr:row>159</xdr:row>
      <xdr:rowOff>37221</xdr:rowOff>
    </xdr:from>
    <xdr:to>
      <xdr:col>10</xdr:col>
      <xdr:colOff>359166</xdr:colOff>
      <xdr:row>160</xdr:row>
      <xdr:rowOff>113811</xdr:rowOff>
    </xdr:to>
    <xdr:pic>
      <xdr:nvPicPr>
        <xdr:cNvPr id="94" name="Imagen 93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983980" y="35729301"/>
          <a:ext cx="1189746" cy="305190"/>
        </a:xfrm>
        <a:prstGeom prst="rect">
          <a:avLst/>
        </a:prstGeom>
      </xdr:spPr>
    </xdr:pic>
    <xdr:clientData/>
  </xdr:twoCellAnchor>
  <xdr:twoCellAnchor>
    <xdr:from>
      <xdr:col>10</xdr:col>
      <xdr:colOff>547760</xdr:colOff>
      <xdr:row>158</xdr:row>
      <xdr:rowOff>205740</xdr:rowOff>
    </xdr:from>
    <xdr:to>
      <xdr:col>12</xdr:col>
      <xdr:colOff>223106</xdr:colOff>
      <xdr:row>159</xdr:row>
      <xdr:rowOff>191870</xdr:rowOff>
    </xdr:to>
    <xdr:sp macro="" textlink="">
      <xdr:nvSpPr>
        <xdr:cNvPr id="95" name="Rectángulo: esquinas redondeadas 21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/>
      </xdr:nvSpPr>
      <xdr:spPr>
        <a:xfrm>
          <a:off x="10362320" y="35669220"/>
          <a:ext cx="1260306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Inicio</a:t>
          </a:r>
        </a:p>
      </xdr:txBody>
    </xdr:sp>
    <xdr:clientData/>
  </xdr:twoCellAnchor>
  <xdr:twoCellAnchor>
    <xdr:from>
      <xdr:col>12</xdr:col>
      <xdr:colOff>271206</xdr:colOff>
      <xdr:row>158</xdr:row>
      <xdr:rowOff>205740</xdr:rowOff>
    </xdr:from>
    <xdr:to>
      <xdr:col>14</xdr:col>
      <xdr:colOff>20006</xdr:colOff>
      <xdr:row>159</xdr:row>
      <xdr:rowOff>191870</xdr:rowOff>
    </xdr:to>
    <xdr:sp macro="" textlink="">
      <xdr:nvSpPr>
        <xdr:cNvPr id="96" name="Rectángulo: esquinas redondeadas 2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/>
      </xdr:nvSpPr>
      <xdr:spPr>
        <a:xfrm>
          <a:off x="11670726" y="35669220"/>
          <a:ext cx="125756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Registro</a:t>
          </a:r>
          <a:r>
            <a:rPr lang="es-CO" sz="900" b="1" baseline="0"/>
            <a:t> información</a:t>
          </a:r>
          <a:endParaRPr lang="es-CO" sz="900" b="1"/>
        </a:p>
      </xdr:txBody>
    </xdr:sp>
    <xdr:clientData/>
  </xdr:twoCellAnchor>
  <xdr:twoCellAnchor>
    <xdr:from>
      <xdr:col>14</xdr:col>
      <xdr:colOff>55406</xdr:colOff>
      <xdr:row>158</xdr:row>
      <xdr:rowOff>205740</xdr:rowOff>
    </xdr:from>
    <xdr:to>
      <xdr:col>15</xdr:col>
      <xdr:colOff>196536</xdr:colOff>
      <xdr:row>159</xdr:row>
      <xdr:rowOff>191870</xdr:rowOff>
    </xdr:to>
    <xdr:sp macro="" textlink="">
      <xdr:nvSpPr>
        <xdr:cNvPr id="97" name="Rectángulo: esquinas redondeadas 2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SpPr/>
      </xdr:nvSpPr>
      <xdr:spPr>
        <a:xfrm>
          <a:off x="12963686" y="35669220"/>
          <a:ext cx="118507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Proyección</a:t>
          </a:r>
        </a:p>
      </xdr:txBody>
    </xdr:sp>
    <xdr:clientData/>
  </xdr:twoCellAnchor>
  <xdr:twoCellAnchor>
    <xdr:from>
      <xdr:col>15</xdr:col>
      <xdr:colOff>244254</xdr:colOff>
      <xdr:row>158</xdr:row>
      <xdr:rowOff>205740</xdr:rowOff>
    </xdr:from>
    <xdr:to>
      <xdr:col>16</xdr:col>
      <xdr:colOff>412078</xdr:colOff>
      <xdr:row>159</xdr:row>
      <xdr:rowOff>191870</xdr:rowOff>
    </xdr:to>
    <xdr:sp macro="" textlink="">
      <xdr:nvSpPr>
        <xdr:cNvPr id="98" name="Rectángulo: esquinas redondeadas 27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/>
      </xdr:nvSpPr>
      <xdr:spPr>
        <a:xfrm>
          <a:off x="14196474" y="35669220"/>
          <a:ext cx="1204144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Resumen</a:t>
          </a:r>
        </a:p>
      </xdr:txBody>
    </xdr:sp>
    <xdr:clientData/>
  </xdr:twoCellAnchor>
  <xdr:twoCellAnchor>
    <xdr:from>
      <xdr:col>16</xdr:col>
      <xdr:colOff>453828</xdr:colOff>
      <xdr:row>158</xdr:row>
      <xdr:rowOff>205740</xdr:rowOff>
    </xdr:from>
    <xdr:to>
      <xdr:col>16</xdr:col>
      <xdr:colOff>1682662</xdr:colOff>
      <xdr:row>159</xdr:row>
      <xdr:rowOff>191870</xdr:rowOff>
    </xdr:to>
    <xdr:sp macro="" textlink="">
      <xdr:nvSpPr>
        <xdr:cNvPr id="99" name="Rectángulo: esquinas redondeadas 2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/>
      </xdr:nvSpPr>
      <xdr:spPr>
        <a:xfrm>
          <a:off x="15442368" y="35669220"/>
          <a:ext cx="1228834" cy="214730"/>
        </a:xfrm>
        <a:prstGeom prst="roundRect">
          <a:avLst/>
        </a:prstGeom>
        <a:solidFill>
          <a:srgbClr val="86B1B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Movimientos</a:t>
          </a:r>
          <a:r>
            <a:rPr lang="es-CO" sz="900" b="1" baseline="0"/>
            <a:t> diarios</a:t>
          </a:r>
          <a:endParaRPr lang="es-CO" sz="900" b="1"/>
        </a:p>
      </xdr:txBody>
    </xdr:sp>
    <xdr:clientData/>
  </xdr:twoCellAnchor>
  <xdr:twoCellAnchor>
    <xdr:from>
      <xdr:col>16</xdr:col>
      <xdr:colOff>1730762</xdr:colOff>
      <xdr:row>158</xdr:row>
      <xdr:rowOff>205740</xdr:rowOff>
    </xdr:from>
    <xdr:to>
      <xdr:col>18</xdr:col>
      <xdr:colOff>73674</xdr:colOff>
      <xdr:row>159</xdr:row>
      <xdr:rowOff>191870</xdr:rowOff>
    </xdr:to>
    <xdr:sp macro="" textlink="">
      <xdr:nvSpPr>
        <xdr:cNvPr id="100" name="Rectángulo: esquinas redondeadas 31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/>
      </xdr:nvSpPr>
      <xdr:spPr>
        <a:xfrm>
          <a:off x="16719302" y="35669220"/>
          <a:ext cx="1246132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Ejecución</a:t>
          </a:r>
        </a:p>
      </xdr:txBody>
    </xdr:sp>
    <xdr:clientData/>
  </xdr:twoCellAnchor>
  <xdr:twoCellAnchor>
    <xdr:from>
      <xdr:col>18</xdr:col>
      <xdr:colOff>102724</xdr:colOff>
      <xdr:row>158</xdr:row>
      <xdr:rowOff>205740</xdr:rowOff>
    </xdr:from>
    <xdr:to>
      <xdr:col>19</xdr:col>
      <xdr:colOff>539764</xdr:colOff>
      <xdr:row>159</xdr:row>
      <xdr:rowOff>191870</xdr:rowOff>
    </xdr:to>
    <xdr:sp macro="" textlink="">
      <xdr:nvSpPr>
        <xdr:cNvPr id="101" name="Rectángulo: esquinas redondeadas 33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/>
      </xdr:nvSpPr>
      <xdr:spPr>
        <a:xfrm>
          <a:off x="17994484" y="35669220"/>
          <a:ext cx="122952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Ejemplo</a:t>
          </a:r>
        </a:p>
      </xdr:txBody>
    </xdr:sp>
    <xdr:clientData/>
  </xdr:twoCellAnchor>
  <xdr:twoCellAnchor editAs="oneCell">
    <xdr:from>
      <xdr:col>9</xdr:col>
      <xdr:colOff>659568</xdr:colOff>
      <xdr:row>127</xdr:row>
      <xdr:rowOff>6741</xdr:rowOff>
    </xdr:from>
    <xdr:to>
      <xdr:col>10</xdr:col>
      <xdr:colOff>630114</xdr:colOff>
      <xdr:row>128</xdr:row>
      <xdr:rowOff>83331</xdr:rowOff>
    </xdr:to>
    <xdr:pic>
      <xdr:nvPicPr>
        <xdr:cNvPr id="102" name="Imagen 101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9254928" y="28231221"/>
          <a:ext cx="1189746" cy="305190"/>
        </a:xfrm>
        <a:prstGeom prst="rect">
          <a:avLst/>
        </a:prstGeom>
      </xdr:spPr>
    </xdr:pic>
    <xdr:clientData/>
  </xdr:twoCellAnchor>
  <xdr:twoCellAnchor>
    <xdr:from>
      <xdr:col>11</xdr:col>
      <xdr:colOff>26228</xdr:colOff>
      <xdr:row>126</xdr:row>
      <xdr:rowOff>205740</xdr:rowOff>
    </xdr:from>
    <xdr:to>
      <xdr:col>12</xdr:col>
      <xdr:colOff>494054</xdr:colOff>
      <xdr:row>127</xdr:row>
      <xdr:rowOff>161390</xdr:rowOff>
    </xdr:to>
    <xdr:sp macro="" textlink="">
      <xdr:nvSpPr>
        <xdr:cNvPr id="103" name="Rectángulo: esquinas redondeadas 21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/>
      </xdr:nvSpPr>
      <xdr:spPr>
        <a:xfrm>
          <a:off x="10633268" y="28171140"/>
          <a:ext cx="1260306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Inicio</a:t>
          </a:r>
        </a:p>
      </xdr:txBody>
    </xdr:sp>
    <xdr:clientData/>
  </xdr:twoCellAnchor>
  <xdr:twoCellAnchor>
    <xdr:from>
      <xdr:col>12</xdr:col>
      <xdr:colOff>542154</xdr:colOff>
      <xdr:row>126</xdr:row>
      <xdr:rowOff>205740</xdr:rowOff>
    </xdr:from>
    <xdr:to>
      <xdr:col>14</xdr:col>
      <xdr:colOff>290954</xdr:colOff>
      <xdr:row>127</xdr:row>
      <xdr:rowOff>161390</xdr:rowOff>
    </xdr:to>
    <xdr:sp macro="" textlink="">
      <xdr:nvSpPr>
        <xdr:cNvPr id="104" name="Rectángulo: esquinas redondeadas 2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/>
      </xdr:nvSpPr>
      <xdr:spPr>
        <a:xfrm>
          <a:off x="11941674" y="28171140"/>
          <a:ext cx="125756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Registro</a:t>
          </a:r>
          <a:r>
            <a:rPr lang="es-CO" sz="900" b="1" baseline="0"/>
            <a:t> información</a:t>
          </a:r>
          <a:endParaRPr lang="es-CO" sz="900" b="1"/>
        </a:p>
      </xdr:txBody>
    </xdr:sp>
    <xdr:clientData/>
  </xdr:twoCellAnchor>
  <xdr:twoCellAnchor>
    <xdr:from>
      <xdr:col>14</xdr:col>
      <xdr:colOff>326354</xdr:colOff>
      <xdr:row>126</xdr:row>
      <xdr:rowOff>205740</xdr:rowOff>
    </xdr:from>
    <xdr:to>
      <xdr:col>15</xdr:col>
      <xdr:colOff>467484</xdr:colOff>
      <xdr:row>127</xdr:row>
      <xdr:rowOff>161390</xdr:rowOff>
    </xdr:to>
    <xdr:sp macro="" textlink="">
      <xdr:nvSpPr>
        <xdr:cNvPr id="105" name="Rectángulo: esquinas redondeadas 2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/>
      </xdr:nvSpPr>
      <xdr:spPr>
        <a:xfrm>
          <a:off x="13234634" y="28171140"/>
          <a:ext cx="118507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Proyección</a:t>
          </a:r>
        </a:p>
      </xdr:txBody>
    </xdr:sp>
    <xdr:clientData/>
  </xdr:twoCellAnchor>
  <xdr:twoCellAnchor>
    <xdr:from>
      <xdr:col>15</xdr:col>
      <xdr:colOff>515202</xdr:colOff>
      <xdr:row>126</xdr:row>
      <xdr:rowOff>205740</xdr:rowOff>
    </xdr:from>
    <xdr:to>
      <xdr:col>16</xdr:col>
      <xdr:colOff>683026</xdr:colOff>
      <xdr:row>127</xdr:row>
      <xdr:rowOff>161390</xdr:rowOff>
    </xdr:to>
    <xdr:sp macro="" textlink="">
      <xdr:nvSpPr>
        <xdr:cNvPr id="106" name="Rectángulo: esquinas redondeadas 27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/>
      </xdr:nvSpPr>
      <xdr:spPr>
        <a:xfrm>
          <a:off x="14467422" y="28171140"/>
          <a:ext cx="1204144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Resumen</a:t>
          </a:r>
        </a:p>
      </xdr:txBody>
    </xdr:sp>
    <xdr:clientData/>
  </xdr:twoCellAnchor>
  <xdr:twoCellAnchor>
    <xdr:from>
      <xdr:col>16</xdr:col>
      <xdr:colOff>724776</xdr:colOff>
      <xdr:row>126</xdr:row>
      <xdr:rowOff>205740</xdr:rowOff>
    </xdr:from>
    <xdr:to>
      <xdr:col>16</xdr:col>
      <xdr:colOff>1953610</xdr:colOff>
      <xdr:row>127</xdr:row>
      <xdr:rowOff>161390</xdr:rowOff>
    </xdr:to>
    <xdr:sp macro="" textlink="">
      <xdr:nvSpPr>
        <xdr:cNvPr id="107" name="Rectángulo: esquinas redondeadas 2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/>
      </xdr:nvSpPr>
      <xdr:spPr>
        <a:xfrm>
          <a:off x="15713316" y="28171140"/>
          <a:ext cx="1228834" cy="214730"/>
        </a:xfrm>
        <a:prstGeom prst="roundRect">
          <a:avLst/>
        </a:prstGeom>
        <a:solidFill>
          <a:srgbClr val="86B1B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Movimientos</a:t>
          </a:r>
          <a:r>
            <a:rPr lang="es-CO" sz="900" b="1" baseline="0"/>
            <a:t> diarios</a:t>
          </a:r>
          <a:endParaRPr lang="es-CO" sz="900" b="1"/>
        </a:p>
      </xdr:txBody>
    </xdr:sp>
    <xdr:clientData/>
  </xdr:twoCellAnchor>
  <xdr:twoCellAnchor>
    <xdr:from>
      <xdr:col>16</xdr:col>
      <xdr:colOff>2001710</xdr:colOff>
      <xdr:row>126</xdr:row>
      <xdr:rowOff>205740</xdr:rowOff>
    </xdr:from>
    <xdr:to>
      <xdr:col>18</xdr:col>
      <xdr:colOff>344622</xdr:colOff>
      <xdr:row>127</xdr:row>
      <xdr:rowOff>161390</xdr:rowOff>
    </xdr:to>
    <xdr:sp macro="" textlink="">
      <xdr:nvSpPr>
        <xdr:cNvPr id="108" name="Rectángulo: esquinas redondeadas 31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/>
      </xdr:nvSpPr>
      <xdr:spPr>
        <a:xfrm>
          <a:off x="16990250" y="28171140"/>
          <a:ext cx="1246132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Ejecución</a:t>
          </a:r>
        </a:p>
      </xdr:txBody>
    </xdr:sp>
    <xdr:clientData/>
  </xdr:twoCellAnchor>
  <xdr:twoCellAnchor>
    <xdr:from>
      <xdr:col>18</xdr:col>
      <xdr:colOff>373672</xdr:colOff>
      <xdr:row>126</xdr:row>
      <xdr:rowOff>205740</xdr:rowOff>
    </xdr:from>
    <xdr:to>
      <xdr:col>20</xdr:col>
      <xdr:colOff>18232</xdr:colOff>
      <xdr:row>127</xdr:row>
      <xdr:rowOff>161390</xdr:rowOff>
    </xdr:to>
    <xdr:sp macro="" textlink="">
      <xdr:nvSpPr>
        <xdr:cNvPr id="109" name="Rectángulo: esquinas redondeadas 33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/>
      </xdr:nvSpPr>
      <xdr:spPr>
        <a:xfrm>
          <a:off x="18265432" y="28171140"/>
          <a:ext cx="122952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Ejemplo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55686</xdr:colOff>
      <xdr:row>127</xdr:row>
      <xdr:rowOff>0</xdr:rowOff>
    </xdr:from>
    <xdr:to>
      <xdr:col>0</xdr:col>
      <xdr:colOff>319454</xdr:colOff>
      <xdr:row>127</xdr:row>
      <xdr:rowOff>0</xdr:rowOff>
    </xdr:to>
    <xdr:sp macro="" textlink="">
      <xdr:nvSpPr>
        <xdr:cNvPr id="3" name="Flecha: a la derecha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0800000">
          <a:off x="55686" y="24149050"/>
          <a:ext cx="92318" cy="0"/>
        </a:xfrm>
        <a:prstGeom prst="rightArrow">
          <a:avLst/>
        </a:prstGeom>
        <a:solidFill>
          <a:srgbClr val="FFBF4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1543050</xdr:colOff>
      <xdr:row>3</xdr:row>
      <xdr:rowOff>983084</xdr:rowOff>
    </xdr:from>
    <xdr:to>
      <xdr:col>9</xdr:col>
      <xdr:colOff>641350</xdr:colOff>
      <xdr:row>3</xdr:row>
      <xdr:rowOff>983084</xdr:rowOff>
    </xdr:to>
    <xdr:cxnSp macro="">
      <xdr:nvCxnSpPr>
        <xdr:cNvPr id="25" name="Conector recto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>
          <a:off x="2095500" y="1941934"/>
          <a:ext cx="7410450" cy="0"/>
        </a:xfrm>
        <a:prstGeom prst="line">
          <a:avLst/>
        </a:prstGeom>
        <a:ln w="12700">
          <a:noFill/>
          <a:prstDash val="sysDot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1644650</xdr:colOff>
      <xdr:row>3</xdr:row>
      <xdr:rowOff>1049825</xdr:rowOff>
    </xdr:from>
    <xdr:to>
      <xdr:col>4</xdr:col>
      <xdr:colOff>676250</xdr:colOff>
      <xdr:row>6</xdr:row>
      <xdr:rowOff>87925</xdr:rowOff>
    </xdr:to>
    <xdr:sp macro="" textlink="">
      <xdr:nvSpPr>
        <xdr:cNvPr id="44" name="Rectángulo: esquinas redondeadas 4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2C000000}"/>
            </a:ext>
          </a:extLst>
        </xdr:cNvPr>
        <xdr:cNvSpPr/>
      </xdr:nvSpPr>
      <xdr:spPr>
        <a:xfrm>
          <a:off x="2197100" y="2008675"/>
          <a:ext cx="2232000" cy="727200"/>
        </a:xfrm>
        <a:prstGeom prst="roundRect">
          <a:avLst/>
        </a:prstGeom>
        <a:solidFill>
          <a:srgbClr val="00585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="1"/>
            <a:t>Año</a:t>
          </a:r>
        </a:p>
      </xdr:txBody>
    </xdr:sp>
    <xdr:clientData/>
  </xdr:twoCellAnchor>
  <xdr:twoCellAnchor>
    <xdr:from>
      <xdr:col>4</xdr:col>
      <xdr:colOff>977900</xdr:colOff>
      <xdr:row>3</xdr:row>
      <xdr:rowOff>1056175</xdr:rowOff>
    </xdr:from>
    <xdr:to>
      <xdr:col>7</xdr:col>
      <xdr:colOff>142850</xdr:colOff>
      <xdr:row>6</xdr:row>
      <xdr:rowOff>94275</xdr:rowOff>
    </xdr:to>
    <xdr:sp macro="" textlink="">
      <xdr:nvSpPr>
        <xdr:cNvPr id="46" name="Rectángulo: esquinas redondeadas 4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2E000000}"/>
            </a:ext>
          </a:extLst>
        </xdr:cNvPr>
        <xdr:cNvSpPr/>
      </xdr:nvSpPr>
      <xdr:spPr>
        <a:xfrm>
          <a:off x="4730750" y="2015025"/>
          <a:ext cx="2232000" cy="727200"/>
        </a:xfrm>
        <a:prstGeom prst="roundRect">
          <a:avLst/>
        </a:prstGeom>
        <a:solidFill>
          <a:srgbClr val="00585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="1"/>
            <a:t>Semestre</a:t>
          </a:r>
        </a:p>
      </xdr:txBody>
    </xdr:sp>
    <xdr:clientData/>
  </xdr:twoCellAnchor>
  <xdr:twoCellAnchor>
    <xdr:from>
      <xdr:col>7</xdr:col>
      <xdr:colOff>407682</xdr:colOff>
      <xdr:row>3</xdr:row>
      <xdr:rowOff>1049825</xdr:rowOff>
    </xdr:from>
    <xdr:to>
      <xdr:col>9</xdr:col>
      <xdr:colOff>594982</xdr:colOff>
      <xdr:row>6</xdr:row>
      <xdr:rowOff>87925</xdr:rowOff>
    </xdr:to>
    <xdr:sp macro="" textlink="">
      <xdr:nvSpPr>
        <xdr:cNvPr id="48" name="Rectángulo: esquinas redondeadas 4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SpPr/>
      </xdr:nvSpPr>
      <xdr:spPr>
        <a:xfrm>
          <a:off x="7227582" y="2008675"/>
          <a:ext cx="2232000" cy="727200"/>
        </a:xfrm>
        <a:prstGeom prst="roundRect">
          <a:avLst/>
        </a:prstGeom>
        <a:solidFill>
          <a:srgbClr val="00585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="1"/>
            <a:t>Trimestre</a:t>
          </a:r>
        </a:p>
      </xdr:txBody>
    </xdr:sp>
    <xdr:clientData/>
  </xdr:twoCellAnchor>
  <xdr:oneCellAnchor>
    <xdr:from>
      <xdr:col>4</xdr:col>
      <xdr:colOff>143717</xdr:colOff>
      <xdr:row>1</xdr:row>
      <xdr:rowOff>463550</xdr:rowOff>
    </xdr:from>
    <xdr:ext cx="4085542" cy="530658"/>
    <xdr:sp macro="" textlink="">
      <xdr:nvSpPr>
        <xdr:cNvPr id="33" name="CuadroTexto 3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SpPr txBox="1"/>
      </xdr:nvSpPr>
      <xdr:spPr>
        <a:xfrm>
          <a:off x="3896567" y="552450"/>
          <a:ext cx="4085542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2800" b="1" baseline="0">
              <a:solidFill>
                <a:srgbClr val="005859"/>
              </a:solidFill>
            </a:rPr>
            <a:t>Resumen del flujo de caja</a:t>
          </a:r>
          <a:endParaRPr lang="es-CO" sz="2800" b="1">
            <a:solidFill>
              <a:srgbClr val="005859"/>
            </a:solidFill>
          </a:endParaRPr>
        </a:p>
      </xdr:txBody>
    </xdr:sp>
    <xdr:clientData/>
  </xdr:oneCellAnchor>
  <xdr:oneCellAnchor>
    <xdr:from>
      <xdr:col>2</xdr:col>
      <xdr:colOff>1905000</xdr:colOff>
      <xdr:row>3</xdr:row>
      <xdr:rowOff>239874</xdr:rowOff>
    </xdr:from>
    <xdr:ext cx="7070077" cy="264560"/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SpPr txBox="1"/>
      </xdr:nvSpPr>
      <xdr:spPr>
        <a:xfrm>
          <a:off x="2457450" y="1198724"/>
          <a:ext cx="7070077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u="none">
              <a:solidFill>
                <a:schemeClr val="tx1"/>
              </a:solidFill>
            </a:rPr>
            <a:t>Acá</a:t>
          </a:r>
          <a:r>
            <a:rPr lang="es-CO" sz="1100" u="none" baseline="0">
              <a:solidFill>
                <a:schemeClr val="tx1"/>
              </a:solidFill>
            </a:rPr>
            <a:t> podrás visualizar el resumen de la proyección y ejecución del flujo de caja, para cada uno de los siguientes periodos:</a:t>
          </a:r>
          <a:endParaRPr lang="es-CO" sz="1100" u="sng">
            <a:solidFill>
              <a:sysClr val="windowText" lastClr="000000"/>
            </a:solidFill>
          </a:endParaRPr>
        </a:p>
      </xdr:txBody>
    </xdr:sp>
    <xdr:clientData/>
  </xdr:oneCellAnchor>
  <xdr:twoCellAnchor>
    <xdr:from>
      <xdr:col>2</xdr:col>
      <xdr:colOff>1314450</xdr:colOff>
      <xdr:row>3</xdr:row>
      <xdr:rowOff>812800</xdr:rowOff>
    </xdr:from>
    <xdr:to>
      <xdr:col>9</xdr:col>
      <xdr:colOff>901700</xdr:colOff>
      <xdr:row>9</xdr:row>
      <xdr:rowOff>19050</xdr:rowOff>
    </xdr:to>
    <xdr:sp macro="" textlink="">
      <xdr:nvSpPr>
        <xdr:cNvPr id="23" name="Rectángulo: esquinas redondeadas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/>
      </xdr:nvSpPr>
      <xdr:spPr>
        <a:xfrm>
          <a:off x="1866900" y="1771650"/>
          <a:ext cx="7899400" cy="1289050"/>
        </a:xfrm>
        <a:prstGeom prst="roundRect">
          <a:avLst/>
        </a:prstGeom>
        <a:noFill/>
        <a:ln w="19050">
          <a:solidFill>
            <a:srgbClr val="FFBF44"/>
          </a:solidFill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oneCell">
    <xdr:from>
      <xdr:col>1</xdr:col>
      <xdr:colOff>182880</xdr:colOff>
      <xdr:row>1</xdr:row>
      <xdr:rowOff>197241</xdr:rowOff>
    </xdr:from>
    <xdr:to>
      <xdr:col>2</xdr:col>
      <xdr:colOff>976386</xdr:colOff>
      <xdr:row>2</xdr:row>
      <xdr:rowOff>29991</xdr:rowOff>
    </xdr:to>
    <xdr:pic>
      <xdr:nvPicPr>
        <xdr:cNvPr id="20" name="Imagen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27660" y="281061"/>
          <a:ext cx="1189746" cy="305190"/>
        </a:xfrm>
        <a:prstGeom prst="rect">
          <a:avLst/>
        </a:prstGeom>
      </xdr:spPr>
    </xdr:pic>
    <xdr:clientData/>
  </xdr:twoCellAnchor>
  <xdr:twoCellAnchor>
    <xdr:from>
      <xdr:col>2</xdr:col>
      <xdr:colOff>1164980</xdr:colOff>
      <xdr:row>1</xdr:row>
      <xdr:rowOff>137160</xdr:rowOff>
    </xdr:from>
    <xdr:to>
      <xdr:col>3</xdr:col>
      <xdr:colOff>284066</xdr:colOff>
      <xdr:row>1</xdr:row>
      <xdr:rowOff>351890</xdr:rowOff>
    </xdr:to>
    <xdr:sp macro="" textlink="">
      <xdr:nvSpPr>
        <xdr:cNvPr id="21" name="Rectángulo: esquinas redondeadas 21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SpPr/>
      </xdr:nvSpPr>
      <xdr:spPr>
        <a:xfrm>
          <a:off x="1706000" y="220980"/>
          <a:ext cx="1260306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Inicio</a:t>
          </a:r>
        </a:p>
      </xdr:txBody>
    </xdr:sp>
    <xdr:clientData/>
  </xdr:twoCellAnchor>
  <xdr:twoCellAnchor>
    <xdr:from>
      <xdr:col>3</xdr:col>
      <xdr:colOff>332166</xdr:colOff>
      <xdr:row>1</xdr:row>
      <xdr:rowOff>137160</xdr:rowOff>
    </xdr:from>
    <xdr:to>
      <xdr:col>4</xdr:col>
      <xdr:colOff>583886</xdr:colOff>
      <xdr:row>1</xdr:row>
      <xdr:rowOff>351890</xdr:rowOff>
    </xdr:to>
    <xdr:sp macro="" textlink="">
      <xdr:nvSpPr>
        <xdr:cNvPr id="22" name="Rectángulo: esquinas redondeadas 2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/>
      </xdr:nvSpPr>
      <xdr:spPr>
        <a:xfrm>
          <a:off x="3014406" y="220980"/>
          <a:ext cx="125756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Registro</a:t>
          </a:r>
          <a:r>
            <a:rPr lang="es-CO" sz="900" b="1" baseline="0"/>
            <a:t> información</a:t>
          </a:r>
          <a:endParaRPr lang="es-CO" sz="900" b="1"/>
        </a:p>
      </xdr:txBody>
    </xdr:sp>
    <xdr:clientData/>
  </xdr:twoCellAnchor>
  <xdr:twoCellAnchor>
    <xdr:from>
      <xdr:col>4</xdr:col>
      <xdr:colOff>619286</xdr:colOff>
      <xdr:row>1</xdr:row>
      <xdr:rowOff>137160</xdr:rowOff>
    </xdr:from>
    <xdr:to>
      <xdr:col>5</xdr:col>
      <xdr:colOff>798516</xdr:colOff>
      <xdr:row>1</xdr:row>
      <xdr:rowOff>351890</xdr:rowOff>
    </xdr:to>
    <xdr:sp macro="" textlink="">
      <xdr:nvSpPr>
        <xdr:cNvPr id="24" name="Rectángulo: esquinas redondeadas 2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/>
      </xdr:nvSpPr>
      <xdr:spPr>
        <a:xfrm>
          <a:off x="4307366" y="220980"/>
          <a:ext cx="118507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Proyección</a:t>
          </a:r>
        </a:p>
      </xdr:txBody>
    </xdr:sp>
    <xdr:clientData/>
  </xdr:twoCellAnchor>
  <xdr:twoCellAnchor>
    <xdr:from>
      <xdr:col>5</xdr:col>
      <xdr:colOff>846234</xdr:colOff>
      <xdr:row>1</xdr:row>
      <xdr:rowOff>137160</xdr:rowOff>
    </xdr:from>
    <xdr:to>
      <xdr:col>7</xdr:col>
      <xdr:colOff>38698</xdr:colOff>
      <xdr:row>1</xdr:row>
      <xdr:rowOff>351890</xdr:rowOff>
    </xdr:to>
    <xdr:sp macro="" textlink="">
      <xdr:nvSpPr>
        <xdr:cNvPr id="26" name="Rectángulo: esquinas redondeadas 27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SpPr/>
      </xdr:nvSpPr>
      <xdr:spPr>
        <a:xfrm>
          <a:off x="5540154" y="220980"/>
          <a:ext cx="1204144" cy="214730"/>
        </a:xfrm>
        <a:prstGeom prst="roundRect">
          <a:avLst/>
        </a:prstGeom>
        <a:solidFill>
          <a:srgbClr val="86B1B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Resumen</a:t>
          </a:r>
        </a:p>
      </xdr:txBody>
    </xdr:sp>
    <xdr:clientData/>
  </xdr:twoCellAnchor>
  <xdr:twoCellAnchor>
    <xdr:from>
      <xdr:col>7</xdr:col>
      <xdr:colOff>80448</xdr:colOff>
      <xdr:row>1</xdr:row>
      <xdr:rowOff>137160</xdr:rowOff>
    </xdr:from>
    <xdr:to>
      <xdr:col>8</xdr:col>
      <xdr:colOff>303442</xdr:colOff>
      <xdr:row>1</xdr:row>
      <xdr:rowOff>351890</xdr:rowOff>
    </xdr:to>
    <xdr:sp macro="" textlink="">
      <xdr:nvSpPr>
        <xdr:cNvPr id="27" name="Rectángulo: esquinas redondeadas 2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SpPr/>
      </xdr:nvSpPr>
      <xdr:spPr>
        <a:xfrm>
          <a:off x="6786048" y="220980"/>
          <a:ext cx="1228834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Movimientos</a:t>
          </a:r>
          <a:r>
            <a:rPr lang="es-CO" sz="900" b="1" baseline="0"/>
            <a:t> diarios</a:t>
          </a:r>
          <a:endParaRPr lang="es-CO" sz="900" b="1"/>
        </a:p>
      </xdr:txBody>
    </xdr:sp>
    <xdr:clientData/>
  </xdr:twoCellAnchor>
  <xdr:twoCellAnchor>
    <xdr:from>
      <xdr:col>8</xdr:col>
      <xdr:colOff>351542</xdr:colOff>
      <xdr:row>1</xdr:row>
      <xdr:rowOff>137160</xdr:rowOff>
    </xdr:from>
    <xdr:to>
      <xdr:col>9</xdr:col>
      <xdr:colOff>591834</xdr:colOff>
      <xdr:row>1</xdr:row>
      <xdr:rowOff>351890</xdr:rowOff>
    </xdr:to>
    <xdr:sp macro="" textlink="">
      <xdr:nvSpPr>
        <xdr:cNvPr id="28" name="Rectángulo: esquinas redondeadas 31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SpPr/>
      </xdr:nvSpPr>
      <xdr:spPr>
        <a:xfrm>
          <a:off x="8062982" y="220980"/>
          <a:ext cx="1246132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Ejecución</a:t>
          </a:r>
        </a:p>
      </xdr:txBody>
    </xdr:sp>
    <xdr:clientData/>
  </xdr:twoCellAnchor>
  <xdr:twoCellAnchor>
    <xdr:from>
      <xdr:col>9</xdr:col>
      <xdr:colOff>620884</xdr:colOff>
      <xdr:row>1</xdr:row>
      <xdr:rowOff>137160</xdr:rowOff>
    </xdr:from>
    <xdr:to>
      <xdr:col>10</xdr:col>
      <xdr:colOff>844564</xdr:colOff>
      <xdr:row>1</xdr:row>
      <xdr:rowOff>351890</xdr:rowOff>
    </xdr:to>
    <xdr:sp macro="" textlink="">
      <xdr:nvSpPr>
        <xdr:cNvPr id="29" name="Rectángulo: esquinas redondeadas 33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SpPr/>
      </xdr:nvSpPr>
      <xdr:spPr>
        <a:xfrm>
          <a:off x="9338164" y="220980"/>
          <a:ext cx="122952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Ejemplo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87061</xdr:colOff>
      <xdr:row>1</xdr:row>
      <xdr:rowOff>78872</xdr:rowOff>
    </xdr:from>
    <xdr:to>
      <xdr:col>3</xdr:col>
      <xdr:colOff>555316</xdr:colOff>
      <xdr:row>1</xdr:row>
      <xdr:rowOff>388534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3111" y="167772"/>
          <a:ext cx="1198635" cy="309662"/>
        </a:xfrm>
        <a:prstGeom prst="rect">
          <a:avLst/>
        </a:prstGeom>
      </xdr:spPr>
    </xdr:pic>
    <xdr:clientData/>
  </xdr:twoCellAnchor>
  <xdr:twoCellAnchor>
    <xdr:from>
      <xdr:col>0</xdr:col>
      <xdr:colOff>55686</xdr:colOff>
      <xdr:row>127</xdr:row>
      <xdr:rowOff>0</xdr:rowOff>
    </xdr:from>
    <xdr:to>
      <xdr:col>0</xdr:col>
      <xdr:colOff>319454</xdr:colOff>
      <xdr:row>127</xdr:row>
      <xdr:rowOff>0</xdr:rowOff>
    </xdr:to>
    <xdr:sp macro="" textlink="">
      <xdr:nvSpPr>
        <xdr:cNvPr id="3" name="Flecha: a la derecha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 rot="10800000">
          <a:off x="55686" y="22809200"/>
          <a:ext cx="92318" cy="0"/>
        </a:xfrm>
        <a:prstGeom prst="rightArrow">
          <a:avLst/>
        </a:prstGeom>
        <a:solidFill>
          <a:srgbClr val="FFBF4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3</xdr:col>
      <xdr:colOff>1781881</xdr:colOff>
      <xdr:row>1</xdr:row>
      <xdr:rowOff>32399</xdr:rowOff>
    </xdr:from>
    <xdr:to>
      <xdr:col>4</xdr:col>
      <xdr:colOff>865044</xdr:colOff>
      <xdr:row>1</xdr:row>
      <xdr:rowOff>248399</xdr:rowOff>
    </xdr:to>
    <xdr:sp macro="" textlink="">
      <xdr:nvSpPr>
        <xdr:cNvPr id="4" name="Rectángulo: esquinas redondeadas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2334331" y="121299"/>
          <a:ext cx="1261213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Inicio</a:t>
          </a:r>
        </a:p>
      </xdr:txBody>
    </xdr:sp>
    <xdr:clientData/>
  </xdr:twoCellAnchor>
  <xdr:oneCellAnchor>
    <xdr:from>
      <xdr:col>5</xdr:col>
      <xdr:colOff>1114488</xdr:colOff>
      <xdr:row>1</xdr:row>
      <xdr:rowOff>304542</xdr:rowOff>
    </xdr:from>
    <xdr:ext cx="4060471" cy="530658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/>
      </xdr:nvSpPr>
      <xdr:spPr>
        <a:xfrm>
          <a:off x="4743059" y="395256"/>
          <a:ext cx="4060471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2800" b="1" baseline="0">
              <a:solidFill>
                <a:srgbClr val="005859"/>
              </a:solidFill>
            </a:rPr>
            <a:t>Resultado acumulado año</a:t>
          </a:r>
          <a:endParaRPr lang="es-CO" sz="2800" b="1">
            <a:solidFill>
              <a:srgbClr val="005859"/>
            </a:solidFill>
          </a:endParaRPr>
        </a:p>
      </xdr:txBody>
    </xdr:sp>
    <xdr:clientData/>
  </xdr:oneCellAnchor>
  <xdr:twoCellAnchor>
    <xdr:from>
      <xdr:col>9</xdr:col>
      <xdr:colOff>19917</xdr:colOff>
      <xdr:row>1</xdr:row>
      <xdr:rowOff>32398</xdr:rowOff>
    </xdr:from>
    <xdr:to>
      <xdr:col>9</xdr:col>
      <xdr:colOff>19917</xdr:colOff>
      <xdr:row>1</xdr:row>
      <xdr:rowOff>248398</xdr:rowOff>
    </xdr:to>
    <xdr:sp macro="" textlink="">
      <xdr:nvSpPr>
        <xdr:cNvPr id="6" name="Rectángulo: esquinas redondeadas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/>
      </xdr:nvSpPr>
      <xdr:spPr>
        <a:xfrm>
          <a:off x="7131917" y="121298"/>
          <a:ext cx="0" cy="216000"/>
        </a:xfrm>
        <a:prstGeom prst="roundRect">
          <a:avLst/>
        </a:prstGeom>
        <a:solidFill>
          <a:srgbClr val="A6C5C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Proyección</a:t>
          </a:r>
        </a:p>
      </xdr:txBody>
    </xdr:sp>
    <xdr:clientData/>
  </xdr:twoCellAnchor>
  <xdr:twoCellAnchor>
    <xdr:from>
      <xdr:col>12</xdr:col>
      <xdr:colOff>19917</xdr:colOff>
      <xdr:row>1</xdr:row>
      <xdr:rowOff>32398</xdr:rowOff>
    </xdr:from>
    <xdr:to>
      <xdr:col>12</xdr:col>
      <xdr:colOff>19917</xdr:colOff>
      <xdr:row>1</xdr:row>
      <xdr:rowOff>248398</xdr:rowOff>
    </xdr:to>
    <xdr:sp macro="" textlink="">
      <xdr:nvSpPr>
        <xdr:cNvPr id="7" name="Rectángulo: esquinas redondeadas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/>
      </xdr:nvSpPr>
      <xdr:spPr>
        <a:xfrm>
          <a:off x="10618067" y="121298"/>
          <a:ext cx="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Movimientos</a:t>
          </a:r>
          <a:r>
            <a:rPr lang="es-CO" sz="900" b="1" baseline="0"/>
            <a:t> cada día</a:t>
          </a:r>
          <a:endParaRPr lang="es-CO" sz="900" b="1"/>
        </a:p>
      </xdr:txBody>
    </xdr:sp>
    <xdr:clientData/>
  </xdr:twoCellAnchor>
  <xdr:twoCellAnchor editAs="oneCell">
    <xdr:from>
      <xdr:col>3</xdr:col>
      <xdr:colOff>1963317</xdr:colOff>
      <xdr:row>3</xdr:row>
      <xdr:rowOff>116632</xdr:rowOff>
    </xdr:from>
    <xdr:to>
      <xdr:col>4</xdr:col>
      <xdr:colOff>24105</xdr:colOff>
      <xdr:row>4</xdr:row>
      <xdr:rowOff>152011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5767" y="688132"/>
          <a:ext cx="238838" cy="2639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</xdr:col>
      <xdr:colOff>123112</xdr:colOff>
      <xdr:row>3</xdr:row>
      <xdr:rowOff>90714</xdr:rowOff>
    </xdr:from>
    <xdr:ext cx="1963614" cy="24102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 txBox="1"/>
      </xdr:nvSpPr>
      <xdr:spPr>
        <a:xfrm>
          <a:off x="675562" y="662214"/>
          <a:ext cx="1963614" cy="2410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950" i="1" u="none"/>
            <a:t>Filtra</a:t>
          </a:r>
          <a:r>
            <a:rPr lang="es-CO" sz="950" i="1" u="none" baseline="0"/>
            <a:t> desmarcando las celdas vacías</a:t>
          </a:r>
          <a:endParaRPr lang="es-CO" sz="950" i="1" u="none"/>
        </a:p>
      </xdr:txBody>
    </xdr:sp>
    <xdr:clientData/>
  </xdr:oneCellAnchor>
  <xdr:twoCellAnchor>
    <xdr:from>
      <xdr:col>5</xdr:col>
      <xdr:colOff>25918</xdr:colOff>
      <xdr:row>1</xdr:row>
      <xdr:rowOff>32398</xdr:rowOff>
    </xdr:from>
    <xdr:to>
      <xdr:col>6</xdr:col>
      <xdr:colOff>126071</xdr:colOff>
      <xdr:row>1</xdr:row>
      <xdr:rowOff>248398</xdr:rowOff>
    </xdr:to>
    <xdr:sp macro="" textlink="">
      <xdr:nvSpPr>
        <xdr:cNvPr id="10" name="Rectángulo: esquinas redondeadas 9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/>
      </xdr:nvSpPr>
      <xdr:spPr>
        <a:xfrm>
          <a:off x="3651768" y="121298"/>
          <a:ext cx="1262203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Registro</a:t>
          </a:r>
          <a:r>
            <a:rPr lang="es-CO" sz="900" b="1" baseline="0"/>
            <a:t> información</a:t>
          </a:r>
          <a:endParaRPr lang="es-CO" sz="900" b="1"/>
        </a:p>
      </xdr:txBody>
    </xdr:sp>
    <xdr:clientData/>
  </xdr:twoCellAnchor>
  <xdr:twoCellAnchor>
    <xdr:from>
      <xdr:col>7</xdr:col>
      <xdr:colOff>984882</xdr:colOff>
      <xdr:row>1</xdr:row>
      <xdr:rowOff>32397</xdr:rowOff>
    </xdr:from>
    <xdr:to>
      <xdr:col>8</xdr:col>
      <xdr:colOff>1085035</xdr:colOff>
      <xdr:row>1</xdr:row>
      <xdr:rowOff>248397</xdr:rowOff>
    </xdr:to>
    <xdr:sp macro="" textlink="">
      <xdr:nvSpPr>
        <xdr:cNvPr id="11" name="Rectángulo: esquinas redondeadas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/>
      </xdr:nvSpPr>
      <xdr:spPr>
        <a:xfrm>
          <a:off x="6401821" y="123111"/>
          <a:ext cx="126000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Resumen</a:t>
          </a:r>
        </a:p>
      </xdr:txBody>
    </xdr:sp>
    <xdr:clientData/>
  </xdr:twoCellAnchor>
  <xdr:twoCellAnchor>
    <xdr:from>
      <xdr:col>10</xdr:col>
      <xdr:colOff>149007</xdr:colOff>
      <xdr:row>1</xdr:row>
      <xdr:rowOff>25918</xdr:rowOff>
    </xdr:from>
    <xdr:to>
      <xdr:col>11</xdr:col>
      <xdr:colOff>249160</xdr:colOff>
      <xdr:row>1</xdr:row>
      <xdr:rowOff>241918</xdr:rowOff>
    </xdr:to>
    <xdr:sp macro="" textlink="">
      <xdr:nvSpPr>
        <xdr:cNvPr id="12" name="Rectángulo: esquinas redondeadas 11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/>
      </xdr:nvSpPr>
      <xdr:spPr>
        <a:xfrm>
          <a:off x="9369466" y="116632"/>
          <a:ext cx="1260000" cy="216000"/>
        </a:xfrm>
        <a:prstGeom prst="roundRect">
          <a:avLst/>
        </a:prstGeom>
        <a:solidFill>
          <a:srgbClr val="A6C5C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Ejecución</a:t>
          </a:r>
        </a:p>
      </xdr:txBody>
    </xdr:sp>
    <xdr:clientData/>
  </xdr:twoCellAnchor>
  <xdr:twoCellAnchor>
    <xdr:from>
      <xdr:col>11</xdr:col>
      <xdr:colOff>305623</xdr:colOff>
      <xdr:row>1</xdr:row>
      <xdr:rowOff>25918</xdr:rowOff>
    </xdr:from>
    <xdr:to>
      <xdr:col>12</xdr:col>
      <xdr:colOff>405776</xdr:colOff>
      <xdr:row>1</xdr:row>
      <xdr:rowOff>241918</xdr:rowOff>
    </xdr:to>
    <xdr:sp macro="" textlink="">
      <xdr:nvSpPr>
        <xdr:cNvPr id="13" name="Rectángulo: esquinas redondeadas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/>
      </xdr:nvSpPr>
      <xdr:spPr>
        <a:xfrm>
          <a:off x="10685929" y="116632"/>
          <a:ext cx="126000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Ejemplo</a:t>
          </a:r>
        </a:p>
      </xdr:txBody>
    </xdr:sp>
    <xdr:clientData/>
  </xdr:twoCellAnchor>
  <xdr:twoCellAnchor>
    <xdr:from>
      <xdr:col>6</xdr:col>
      <xdr:colOff>165350</xdr:colOff>
      <xdr:row>1</xdr:row>
      <xdr:rowOff>29288</xdr:rowOff>
    </xdr:from>
    <xdr:to>
      <xdr:col>7</xdr:col>
      <xdr:colOff>945859</xdr:colOff>
      <xdr:row>1</xdr:row>
      <xdr:rowOff>245288</xdr:rowOff>
    </xdr:to>
    <xdr:sp macro="" textlink="">
      <xdr:nvSpPr>
        <xdr:cNvPr id="14" name="Rectángulo: esquinas redondeadas 1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/>
      </xdr:nvSpPr>
      <xdr:spPr>
        <a:xfrm>
          <a:off x="5102799" y="120002"/>
          <a:ext cx="1259999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Proyección</a:t>
          </a:r>
        </a:p>
      </xdr:txBody>
    </xdr:sp>
    <xdr:clientData/>
  </xdr:twoCellAnchor>
  <xdr:twoCellAnchor>
    <xdr:from>
      <xdr:col>7</xdr:col>
      <xdr:colOff>1004321</xdr:colOff>
      <xdr:row>1</xdr:row>
      <xdr:rowOff>32397</xdr:rowOff>
    </xdr:from>
    <xdr:to>
      <xdr:col>8</xdr:col>
      <xdr:colOff>1104474</xdr:colOff>
      <xdr:row>1</xdr:row>
      <xdr:rowOff>248397</xdr:rowOff>
    </xdr:to>
    <xdr:sp macro="" textlink="">
      <xdr:nvSpPr>
        <xdr:cNvPr id="16" name="Rectángulo: esquinas redondeadas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/>
      </xdr:nvSpPr>
      <xdr:spPr>
        <a:xfrm>
          <a:off x="6421260" y="123111"/>
          <a:ext cx="126000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Resumen</a:t>
          </a:r>
        </a:p>
      </xdr:txBody>
    </xdr:sp>
    <xdr:clientData/>
  </xdr:twoCellAnchor>
  <xdr:twoCellAnchor>
    <xdr:from>
      <xdr:col>8</xdr:col>
      <xdr:colOff>1159823</xdr:colOff>
      <xdr:row>1</xdr:row>
      <xdr:rowOff>32397</xdr:rowOff>
    </xdr:from>
    <xdr:to>
      <xdr:col>10</xdr:col>
      <xdr:colOff>100129</xdr:colOff>
      <xdr:row>1</xdr:row>
      <xdr:rowOff>248397</xdr:rowOff>
    </xdr:to>
    <xdr:sp macro="" textlink="">
      <xdr:nvSpPr>
        <xdr:cNvPr id="18" name="Rectángulo: esquinas redondeadas 17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/>
      </xdr:nvSpPr>
      <xdr:spPr>
        <a:xfrm>
          <a:off x="7736609" y="123111"/>
          <a:ext cx="126000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Movimientos</a:t>
          </a:r>
          <a:r>
            <a:rPr lang="es-CO" sz="900" b="1" baseline="0"/>
            <a:t> cada día</a:t>
          </a:r>
          <a:endParaRPr lang="es-CO" sz="900" b="1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87061</xdr:colOff>
      <xdr:row>1</xdr:row>
      <xdr:rowOff>78872</xdr:rowOff>
    </xdr:from>
    <xdr:to>
      <xdr:col>3</xdr:col>
      <xdr:colOff>678428</xdr:colOff>
      <xdr:row>1</xdr:row>
      <xdr:rowOff>388534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3111" y="167772"/>
          <a:ext cx="1198635" cy="309662"/>
        </a:xfrm>
        <a:prstGeom prst="rect">
          <a:avLst/>
        </a:prstGeom>
      </xdr:spPr>
    </xdr:pic>
    <xdr:clientData/>
  </xdr:twoCellAnchor>
  <xdr:twoCellAnchor>
    <xdr:from>
      <xdr:col>0</xdr:col>
      <xdr:colOff>55686</xdr:colOff>
      <xdr:row>127</xdr:row>
      <xdr:rowOff>0</xdr:rowOff>
    </xdr:from>
    <xdr:to>
      <xdr:col>0</xdr:col>
      <xdr:colOff>319454</xdr:colOff>
      <xdr:row>127</xdr:row>
      <xdr:rowOff>0</xdr:rowOff>
    </xdr:to>
    <xdr:sp macro="" textlink="">
      <xdr:nvSpPr>
        <xdr:cNvPr id="3" name="Flecha: a la derecha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0800000">
          <a:off x="55686" y="22809200"/>
          <a:ext cx="92318" cy="0"/>
        </a:xfrm>
        <a:prstGeom prst="rightArrow">
          <a:avLst/>
        </a:prstGeom>
        <a:solidFill>
          <a:srgbClr val="FFBF4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3</xdr:col>
      <xdr:colOff>1781881</xdr:colOff>
      <xdr:row>1</xdr:row>
      <xdr:rowOff>32399</xdr:rowOff>
    </xdr:from>
    <xdr:to>
      <xdr:col>4</xdr:col>
      <xdr:colOff>865044</xdr:colOff>
      <xdr:row>1</xdr:row>
      <xdr:rowOff>248399</xdr:rowOff>
    </xdr:to>
    <xdr:sp macro="" textlink="">
      <xdr:nvSpPr>
        <xdr:cNvPr id="4" name="Rectángulo: esquinas redondeadas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/>
      </xdr:nvSpPr>
      <xdr:spPr>
        <a:xfrm>
          <a:off x="2334331" y="121299"/>
          <a:ext cx="1261213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Inicio</a:t>
          </a:r>
        </a:p>
      </xdr:txBody>
    </xdr:sp>
    <xdr:clientData/>
  </xdr:twoCellAnchor>
  <xdr:twoCellAnchor>
    <xdr:from>
      <xdr:col>6</xdr:col>
      <xdr:colOff>19917</xdr:colOff>
      <xdr:row>1</xdr:row>
      <xdr:rowOff>32398</xdr:rowOff>
    </xdr:from>
    <xdr:to>
      <xdr:col>6</xdr:col>
      <xdr:colOff>19917</xdr:colOff>
      <xdr:row>1</xdr:row>
      <xdr:rowOff>248398</xdr:rowOff>
    </xdr:to>
    <xdr:sp macro="" textlink="">
      <xdr:nvSpPr>
        <xdr:cNvPr id="6" name="Rectángulo: esquinas redondeadas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/>
      </xdr:nvSpPr>
      <xdr:spPr>
        <a:xfrm>
          <a:off x="7131917" y="121298"/>
          <a:ext cx="0" cy="216000"/>
        </a:xfrm>
        <a:prstGeom prst="roundRect">
          <a:avLst/>
        </a:prstGeom>
        <a:solidFill>
          <a:srgbClr val="A6C5C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Proyección</a:t>
          </a:r>
        </a:p>
      </xdr:txBody>
    </xdr:sp>
    <xdr:clientData/>
  </xdr:twoCellAnchor>
  <xdr:twoCellAnchor>
    <xdr:from>
      <xdr:col>7</xdr:col>
      <xdr:colOff>19917</xdr:colOff>
      <xdr:row>1</xdr:row>
      <xdr:rowOff>32398</xdr:rowOff>
    </xdr:from>
    <xdr:to>
      <xdr:col>7</xdr:col>
      <xdr:colOff>19917</xdr:colOff>
      <xdr:row>1</xdr:row>
      <xdr:rowOff>248398</xdr:rowOff>
    </xdr:to>
    <xdr:sp macro="" textlink="">
      <xdr:nvSpPr>
        <xdr:cNvPr id="7" name="Rectángulo: esquinas redondeadas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/>
      </xdr:nvSpPr>
      <xdr:spPr>
        <a:xfrm>
          <a:off x="10618067" y="121298"/>
          <a:ext cx="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Movimientos</a:t>
          </a:r>
          <a:r>
            <a:rPr lang="es-CO" sz="900" b="1" baseline="0"/>
            <a:t> cada día</a:t>
          </a:r>
          <a:endParaRPr lang="es-CO" sz="900" b="1"/>
        </a:p>
      </xdr:txBody>
    </xdr:sp>
    <xdr:clientData/>
  </xdr:twoCellAnchor>
  <xdr:twoCellAnchor editAs="oneCell">
    <xdr:from>
      <xdr:col>3</xdr:col>
      <xdr:colOff>1963317</xdr:colOff>
      <xdr:row>3</xdr:row>
      <xdr:rowOff>116632</xdr:rowOff>
    </xdr:from>
    <xdr:to>
      <xdr:col>4</xdr:col>
      <xdr:colOff>24105</xdr:colOff>
      <xdr:row>4</xdr:row>
      <xdr:rowOff>152011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5767" y="688132"/>
          <a:ext cx="238838" cy="2639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</xdr:col>
      <xdr:colOff>123112</xdr:colOff>
      <xdr:row>3</xdr:row>
      <xdr:rowOff>90714</xdr:rowOff>
    </xdr:from>
    <xdr:ext cx="1963614" cy="24102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675562" y="662214"/>
          <a:ext cx="1963614" cy="2410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950" i="1" u="none"/>
            <a:t>Filtra</a:t>
          </a:r>
          <a:r>
            <a:rPr lang="es-CO" sz="950" i="1" u="none" baseline="0"/>
            <a:t> desmarcando las celdas vacías</a:t>
          </a:r>
          <a:endParaRPr lang="es-CO" sz="950" i="1" u="none"/>
        </a:p>
      </xdr:txBody>
    </xdr:sp>
    <xdr:clientData/>
  </xdr:oneCellAnchor>
  <xdr:twoCellAnchor>
    <xdr:from>
      <xdr:col>5</xdr:col>
      <xdr:colOff>32397</xdr:colOff>
      <xdr:row>1</xdr:row>
      <xdr:rowOff>32398</xdr:rowOff>
    </xdr:from>
    <xdr:to>
      <xdr:col>6</xdr:col>
      <xdr:colOff>132550</xdr:colOff>
      <xdr:row>1</xdr:row>
      <xdr:rowOff>248398</xdr:rowOff>
    </xdr:to>
    <xdr:sp macro="" textlink="">
      <xdr:nvSpPr>
        <xdr:cNvPr id="10" name="Rectángulo: esquinas redondeadas 9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/>
      </xdr:nvSpPr>
      <xdr:spPr>
        <a:xfrm>
          <a:off x="3660968" y="123112"/>
          <a:ext cx="126000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Registro</a:t>
          </a:r>
          <a:r>
            <a:rPr lang="es-CO" sz="900" b="1" baseline="0"/>
            <a:t> información</a:t>
          </a:r>
          <a:endParaRPr lang="es-CO" sz="900" b="1"/>
        </a:p>
      </xdr:txBody>
    </xdr:sp>
    <xdr:clientData/>
  </xdr:twoCellAnchor>
  <xdr:twoCellAnchor>
    <xdr:from>
      <xdr:col>7</xdr:col>
      <xdr:colOff>317484</xdr:colOff>
      <xdr:row>1</xdr:row>
      <xdr:rowOff>25918</xdr:rowOff>
    </xdr:from>
    <xdr:to>
      <xdr:col>9</xdr:col>
      <xdr:colOff>67739</xdr:colOff>
      <xdr:row>1</xdr:row>
      <xdr:rowOff>241918</xdr:rowOff>
    </xdr:to>
    <xdr:sp macro="" textlink="">
      <xdr:nvSpPr>
        <xdr:cNvPr id="11" name="Rectángulo: esquinas redondeadas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/>
      </xdr:nvSpPr>
      <xdr:spPr>
        <a:xfrm>
          <a:off x="6615647" y="116632"/>
          <a:ext cx="126000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Resumen</a:t>
          </a:r>
        </a:p>
      </xdr:txBody>
    </xdr:sp>
    <xdr:clientData/>
  </xdr:twoCellAnchor>
  <xdr:twoCellAnchor>
    <xdr:from>
      <xdr:col>10</xdr:col>
      <xdr:colOff>259167</xdr:colOff>
      <xdr:row>1</xdr:row>
      <xdr:rowOff>25918</xdr:rowOff>
    </xdr:from>
    <xdr:to>
      <xdr:col>11</xdr:col>
      <xdr:colOff>359320</xdr:colOff>
      <xdr:row>1</xdr:row>
      <xdr:rowOff>241918</xdr:rowOff>
    </xdr:to>
    <xdr:sp macro="" textlink="">
      <xdr:nvSpPr>
        <xdr:cNvPr id="12" name="Rectángulo: esquinas redondeadas 1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SpPr/>
      </xdr:nvSpPr>
      <xdr:spPr>
        <a:xfrm>
          <a:off x="9226922" y="116632"/>
          <a:ext cx="1260000" cy="216000"/>
        </a:xfrm>
        <a:prstGeom prst="roundRect">
          <a:avLst/>
        </a:prstGeom>
        <a:solidFill>
          <a:srgbClr val="A6C5C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Ejecución</a:t>
          </a:r>
        </a:p>
      </xdr:txBody>
    </xdr:sp>
    <xdr:clientData/>
  </xdr:twoCellAnchor>
  <xdr:twoCellAnchor>
    <xdr:from>
      <xdr:col>11</xdr:col>
      <xdr:colOff>428750</xdr:colOff>
      <xdr:row>1</xdr:row>
      <xdr:rowOff>25918</xdr:rowOff>
    </xdr:from>
    <xdr:to>
      <xdr:col>12</xdr:col>
      <xdr:colOff>243801</xdr:colOff>
      <xdr:row>1</xdr:row>
      <xdr:rowOff>241918</xdr:rowOff>
    </xdr:to>
    <xdr:sp macro="" textlink="">
      <xdr:nvSpPr>
        <xdr:cNvPr id="13" name="Rectángulo: esquinas redondeadas 1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SpPr/>
      </xdr:nvSpPr>
      <xdr:spPr>
        <a:xfrm>
          <a:off x="10556352" y="116632"/>
          <a:ext cx="126000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Ejemplo</a:t>
          </a:r>
        </a:p>
      </xdr:txBody>
    </xdr:sp>
    <xdr:clientData/>
  </xdr:twoCellAnchor>
  <xdr:twoCellAnchor>
    <xdr:from>
      <xdr:col>6</xdr:col>
      <xdr:colOff>184787</xdr:colOff>
      <xdr:row>1</xdr:row>
      <xdr:rowOff>29288</xdr:rowOff>
    </xdr:from>
    <xdr:to>
      <xdr:col>7</xdr:col>
      <xdr:colOff>284940</xdr:colOff>
      <xdr:row>1</xdr:row>
      <xdr:rowOff>245288</xdr:rowOff>
    </xdr:to>
    <xdr:sp macro="" textlink="">
      <xdr:nvSpPr>
        <xdr:cNvPr id="14" name="Rectángulo: esquinas redondeadas 13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SpPr/>
      </xdr:nvSpPr>
      <xdr:spPr>
        <a:xfrm>
          <a:off x="4973205" y="120002"/>
          <a:ext cx="126000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Proyección</a:t>
          </a:r>
        </a:p>
      </xdr:txBody>
    </xdr:sp>
    <xdr:clientData/>
  </xdr:twoCellAnchor>
  <xdr:twoCellAnchor>
    <xdr:from>
      <xdr:col>9</xdr:col>
      <xdr:colOff>103661</xdr:colOff>
      <xdr:row>1</xdr:row>
      <xdr:rowOff>32397</xdr:rowOff>
    </xdr:from>
    <xdr:to>
      <xdr:col>10</xdr:col>
      <xdr:colOff>203814</xdr:colOff>
      <xdr:row>1</xdr:row>
      <xdr:rowOff>248397</xdr:rowOff>
    </xdr:to>
    <xdr:sp macro="" textlink="">
      <xdr:nvSpPr>
        <xdr:cNvPr id="15" name="Rectángulo: esquinas redondeadas 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SpPr/>
      </xdr:nvSpPr>
      <xdr:spPr>
        <a:xfrm>
          <a:off x="7911569" y="123111"/>
          <a:ext cx="1260000" cy="2160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Movimientos</a:t>
          </a:r>
          <a:r>
            <a:rPr lang="es-CO" sz="900" b="1" baseline="0"/>
            <a:t> cada día</a:t>
          </a:r>
          <a:endParaRPr lang="es-CO" sz="900" b="1"/>
        </a:p>
      </xdr:txBody>
    </xdr:sp>
    <xdr:clientData/>
  </xdr:twoCellAnchor>
  <xdr:oneCellAnchor>
    <xdr:from>
      <xdr:col>6</xdr:col>
      <xdr:colOff>298062</xdr:colOff>
      <xdr:row>1</xdr:row>
      <xdr:rowOff>259185</xdr:rowOff>
    </xdr:from>
    <xdr:ext cx="3585725" cy="530658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SpPr txBox="1"/>
      </xdr:nvSpPr>
      <xdr:spPr>
        <a:xfrm>
          <a:off x="5086480" y="349899"/>
          <a:ext cx="3585725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2800" b="1" baseline="0">
              <a:solidFill>
                <a:srgbClr val="005859"/>
              </a:solidFill>
            </a:rPr>
            <a:t>Presupuesto semestral</a:t>
          </a:r>
          <a:endParaRPr lang="es-CO" sz="2800" b="1">
            <a:solidFill>
              <a:srgbClr val="005859"/>
            </a:solidFill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55686</xdr:colOff>
      <xdr:row>127</xdr:row>
      <xdr:rowOff>0</xdr:rowOff>
    </xdr:from>
    <xdr:to>
      <xdr:col>0</xdr:col>
      <xdr:colOff>319454</xdr:colOff>
      <xdr:row>127</xdr:row>
      <xdr:rowOff>0</xdr:rowOff>
    </xdr:to>
    <xdr:sp macro="" textlink="">
      <xdr:nvSpPr>
        <xdr:cNvPr id="3" name="Flecha: a la derecha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0800000">
          <a:off x="55686" y="22809200"/>
          <a:ext cx="92318" cy="0"/>
        </a:xfrm>
        <a:prstGeom prst="rightArrow">
          <a:avLst/>
        </a:prstGeom>
        <a:solidFill>
          <a:srgbClr val="FFBF4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oneCell">
    <xdr:from>
      <xdr:col>3</xdr:col>
      <xdr:colOff>1963317</xdr:colOff>
      <xdr:row>4</xdr:row>
      <xdr:rowOff>142032</xdr:rowOff>
    </xdr:from>
    <xdr:to>
      <xdr:col>4</xdr:col>
      <xdr:colOff>24105</xdr:colOff>
      <xdr:row>4</xdr:row>
      <xdr:rowOff>406011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4367" y="942132"/>
          <a:ext cx="238838" cy="2639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</xdr:col>
      <xdr:colOff>59612</xdr:colOff>
      <xdr:row>4</xdr:row>
      <xdr:rowOff>135164</xdr:rowOff>
    </xdr:from>
    <xdr:ext cx="1963614" cy="241028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840662" y="935264"/>
          <a:ext cx="1963614" cy="2410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950" i="1" u="none"/>
            <a:t>Filtra</a:t>
          </a:r>
          <a:r>
            <a:rPr lang="es-CO" sz="950" i="1" u="none" baseline="0"/>
            <a:t> desmarcando las celdas vacías</a:t>
          </a:r>
          <a:endParaRPr lang="es-CO" sz="950" i="1" u="none"/>
        </a:p>
      </xdr:txBody>
    </xdr:sp>
    <xdr:clientData/>
  </xdr:oneCellAnchor>
  <xdr:oneCellAnchor>
    <xdr:from>
      <xdr:col>5</xdr:col>
      <xdr:colOff>62073</xdr:colOff>
      <xdr:row>1</xdr:row>
      <xdr:rowOff>266312</xdr:rowOff>
    </xdr:from>
    <xdr:ext cx="5324663" cy="468013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/>
      </xdr:nvSpPr>
      <xdr:spPr>
        <a:xfrm>
          <a:off x="3770473" y="355212"/>
          <a:ext cx="5324663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2400" b="1" baseline="0">
              <a:solidFill>
                <a:srgbClr val="005859"/>
              </a:solidFill>
            </a:rPr>
            <a:t>Presupuesto y ejecución acumulado año</a:t>
          </a:r>
          <a:endParaRPr lang="es-CO" sz="2400" b="1">
            <a:solidFill>
              <a:srgbClr val="005859"/>
            </a:solidFill>
          </a:endParaRPr>
        </a:p>
      </xdr:txBody>
    </xdr:sp>
    <xdr:clientData/>
  </xdr:oneCellAnchor>
  <xdr:twoCellAnchor>
    <xdr:from>
      <xdr:col>3</xdr:col>
      <xdr:colOff>44450</xdr:colOff>
      <xdr:row>4</xdr:row>
      <xdr:rowOff>107950</xdr:rowOff>
    </xdr:from>
    <xdr:to>
      <xdr:col>3</xdr:col>
      <xdr:colOff>2171700</xdr:colOff>
      <xdr:row>5</xdr:row>
      <xdr:rowOff>6091</xdr:rowOff>
    </xdr:to>
    <xdr:sp macro="" textlink="">
      <xdr:nvSpPr>
        <xdr:cNvPr id="17" name="Rectángulo: esquinas redondeadas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SpPr/>
      </xdr:nvSpPr>
      <xdr:spPr>
        <a:xfrm>
          <a:off x="825500" y="908050"/>
          <a:ext cx="2127250" cy="304541"/>
        </a:xfrm>
        <a:prstGeom prst="roundRect">
          <a:avLst/>
        </a:prstGeom>
        <a:noFill/>
        <a:ln>
          <a:solidFill>
            <a:srgbClr val="FFBF44"/>
          </a:solidFill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oneCellAnchor>
    <xdr:from>
      <xdr:col>5</xdr:col>
      <xdr:colOff>50800</xdr:colOff>
      <xdr:row>3</xdr:row>
      <xdr:rowOff>215900</xdr:rowOff>
    </xdr:from>
    <xdr:ext cx="7365999" cy="405367"/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SpPr txBox="1"/>
      </xdr:nvSpPr>
      <xdr:spPr>
        <a:xfrm>
          <a:off x="3752850" y="787400"/>
          <a:ext cx="7365999" cy="40536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lang="es-CO" sz="1000" u="none" baseline="0">
              <a:solidFill>
                <a:schemeClr val="tx1"/>
              </a:solidFill>
            </a:rPr>
            <a:t>La columna de presupuesto y real se calculan automáticamente una vez diligencies el </a:t>
          </a:r>
          <a:r>
            <a:rPr lang="es-CO" sz="1000" b="1" u="none" baseline="0">
              <a:solidFill>
                <a:srgbClr val="005859"/>
              </a:solidFill>
            </a:rPr>
            <a:t>"Registro de la información" </a:t>
          </a:r>
          <a:r>
            <a:rPr lang="es-CO" sz="1000" u="none" baseline="0">
              <a:solidFill>
                <a:schemeClr val="tx1"/>
              </a:solidFill>
            </a:rPr>
            <a:t>y </a:t>
          </a:r>
          <a:r>
            <a:rPr lang="es-CO" sz="1000" b="1" u="none" baseline="0">
              <a:solidFill>
                <a:srgbClr val="005859"/>
              </a:solidFill>
            </a:rPr>
            <a:t>"Ejecución"</a:t>
          </a:r>
          <a:r>
            <a:rPr lang="es-CO" sz="1000" u="none" baseline="0">
              <a:solidFill>
                <a:schemeClr val="tx1"/>
              </a:solidFill>
            </a:rPr>
            <a:t> en las opciones correspondientes.</a:t>
          </a:r>
          <a:endParaRPr lang="es-CO" sz="1000" u="sng">
            <a:solidFill>
              <a:sysClr val="windowText" lastClr="000000"/>
            </a:solidFill>
          </a:endParaRPr>
        </a:p>
      </xdr:txBody>
    </xdr:sp>
    <xdr:clientData/>
  </xdr:oneCellAnchor>
  <xdr:twoCellAnchor>
    <xdr:from>
      <xdr:col>3</xdr:col>
      <xdr:colOff>0</xdr:colOff>
      <xdr:row>180</xdr:row>
      <xdr:rowOff>0</xdr:rowOff>
    </xdr:from>
    <xdr:to>
      <xdr:col>3</xdr:col>
      <xdr:colOff>1250951</xdr:colOff>
      <xdr:row>180</xdr:row>
      <xdr:rowOff>304800</xdr:rowOff>
    </xdr:to>
    <xdr:sp macro="" textlink="">
      <xdr:nvSpPr>
        <xdr:cNvPr id="20" name="Rectángulo: esquinas redondeadas 1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SpPr/>
      </xdr:nvSpPr>
      <xdr:spPr>
        <a:xfrm>
          <a:off x="781050" y="33439100"/>
          <a:ext cx="1250951" cy="30480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/>
            <a:t>      Ir a</a:t>
          </a:r>
          <a:r>
            <a:rPr lang="es-CO" sz="1000" b="1" baseline="0"/>
            <a:t>l comienzo</a:t>
          </a:r>
          <a:endParaRPr lang="es-CO" sz="1000" b="1"/>
        </a:p>
      </xdr:txBody>
    </xdr:sp>
    <xdr:clientData/>
  </xdr:twoCellAnchor>
  <xdr:twoCellAnchor editAs="oneCell">
    <xdr:from>
      <xdr:col>1</xdr:col>
      <xdr:colOff>106680</xdr:colOff>
      <xdr:row>1</xdr:row>
      <xdr:rowOff>136281</xdr:rowOff>
    </xdr:from>
    <xdr:to>
      <xdr:col>3</xdr:col>
      <xdr:colOff>671586</xdr:colOff>
      <xdr:row>1</xdr:row>
      <xdr:rowOff>441471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51460" y="220101"/>
          <a:ext cx="1189746" cy="305190"/>
        </a:xfrm>
        <a:prstGeom prst="rect">
          <a:avLst/>
        </a:prstGeom>
      </xdr:spPr>
    </xdr:pic>
    <xdr:clientData/>
  </xdr:twoCellAnchor>
  <xdr:twoCellAnchor>
    <xdr:from>
      <xdr:col>3</xdr:col>
      <xdr:colOff>860180</xdr:colOff>
      <xdr:row>1</xdr:row>
      <xdr:rowOff>76200</xdr:rowOff>
    </xdr:from>
    <xdr:to>
      <xdr:col>3</xdr:col>
      <xdr:colOff>2120486</xdr:colOff>
      <xdr:row>1</xdr:row>
      <xdr:rowOff>290930</xdr:rowOff>
    </xdr:to>
    <xdr:sp macro="" textlink="">
      <xdr:nvSpPr>
        <xdr:cNvPr id="22" name="Rectángulo: esquinas redondeadas 2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/>
      </xdr:nvSpPr>
      <xdr:spPr>
        <a:xfrm>
          <a:off x="1629800" y="160020"/>
          <a:ext cx="1260306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Inicio</a:t>
          </a:r>
        </a:p>
      </xdr:txBody>
    </xdr:sp>
    <xdr:clientData/>
  </xdr:twoCellAnchor>
  <xdr:twoCellAnchor>
    <xdr:from>
      <xdr:col>4</xdr:col>
      <xdr:colOff>27366</xdr:colOff>
      <xdr:row>1</xdr:row>
      <xdr:rowOff>76200</xdr:rowOff>
    </xdr:from>
    <xdr:to>
      <xdr:col>5</xdr:col>
      <xdr:colOff>553406</xdr:colOff>
      <xdr:row>1</xdr:row>
      <xdr:rowOff>290930</xdr:rowOff>
    </xdr:to>
    <xdr:sp macro="" textlink="">
      <xdr:nvSpPr>
        <xdr:cNvPr id="23" name="Rectángulo: esquinas redondeadas 2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SpPr/>
      </xdr:nvSpPr>
      <xdr:spPr>
        <a:xfrm>
          <a:off x="2938206" y="160020"/>
          <a:ext cx="125756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Registro</a:t>
          </a:r>
          <a:r>
            <a:rPr lang="es-CO" sz="900" b="1" baseline="0"/>
            <a:t> información</a:t>
          </a:r>
          <a:endParaRPr lang="es-CO" sz="900" b="1"/>
        </a:p>
      </xdr:txBody>
    </xdr:sp>
    <xdr:clientData/>
  </xdr:twoCellAnchor>
  <xdr:twoCellAnchor>
    <xdr:from>
      <xdr:col>5</xdr:col>
      <xdr:colOff>588806</xdr:colOff>
      <xdr:row>1</xdr:row>
      <xdr:rowOff>76200</xdr:rowOff>
    </xdr:from>
    <xdr:to>
      <xdr:col>6</xdr:col>
      <xdr:colOff>630876</xdr:colOff>
      <xdr:row>1</xdr:row>
      <xdr:rowOff>290930</xdr:rowOff>
    </xdr:to>
    <xdr:sp macro="" textlink="">
      <xdr:nvSpPr>
        <xdr:cNvPr id="24" name="Rectángulo: esquinas redondeadas 25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/>
      </xdr:nvSpPr>
      <xdr:spPr>
        <a:xfrm>
          <a:off x="4231166" y="160020"/>
          <a:ext cx="118507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Proyección</a:t>
          </a:r>
        </a:p>
      </xdr:txBody>
    </xdr:sp>
    <xdr:clientData/>
  </xdr:twoCellAnchor>
  <xdr:twoCellAnchor>
    <xdr:from>
      <xdr:col>6</xdr:col>
      <xdr:colOff>678594</xdr:colOff>
      <xdr:row>1</xdr:row>
      <xdr:rowOff>76200</xdr:rowOff>
    </xdr:from>
    <xdr:to>
      <xdr:col>7</xdr:col>
      <xdr:colOff>739738</xdr:colOff>
      <xdr:row>1</xdr:row>
      <xdr:rowOff>290930</xdr:rowOff>
    </xdr:to>
    <xdr:sp macro="" textlink="">
      <xdr:nvSpPr>
        <xdr:cNvPr id="25" name="Rectángulo: esquinas redondeadas 2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/>
      </xdr:nvSpPr>
      <xdr:spPr>
        <a:xfrm>
          <a:off x="5463954" y="160020"/>
          <a:ext cx="1204144" cy="214730"/>
        </a:xfrm>
        <a:prstGeom prst="roundRect">
          <a:avLst/>
        </a:prstGeom>
        <a:solidFill>
          <a:srgbClr val="86B1B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Resumen</a:t>
          </a:r>
        </a:p>
      </xdr:txBody>
    </xdr:sp>
    <xdr:clientData/>
  </xdr:twoCellAnchor>
  <xdr:twoCellAnchor>
    <xdr:from>
      <xdr:col>7</xdr:col>
      <xdr:colOff>781488</xdr:colOff>
      <xdr:row>1</xdr:row>
      <xdr:rowOff>76200</xdr:rowOff>
    </xdr:from>
    <xdr:to>
      <xdr:col>9</xdr:col>
      <xdr:colOff>471082</xdr:colOff>
      <xdr:row>1</xdr:row>
      <xdr:rowOff>290930</xdr:rowOff>
    </xdr:to>
    <xdr:sp macro="" textlink="">
      <xdr:nvSpPr>
        <xdr:cNvPr id="26" name="Rectángulo: esquinas redondeadas 2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/>
      </xdr:nvSpPr>
      <xdr:spPr>
        <a:xfrm>
          <a:off x="6709848" y="160020"/>
          <a:ext cx="1228834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Movimientos</a:t>
          </a:r>
          <a:r>
            <a:rPr lang="es-CO" sz="900" b="1" baseline="0"/>
            <a:t> diarios</a:t>
          </a:r>
          <a:endParaRPr lang="es-CO" sz="900" b="1"/>
        </a:p>
      </xdr:txBody>
    </xdr:sp>
    <xdr:clientData/>
  </xdr:twoCellAnchor>
  <xdr:twoCellAnchor>
    <xdr:from>
      <xdr:col>9</xdr:col>
      <xdr:colOff>519182</xdr:colOff>
      <xdr:row>1</xdr:row>
      <xdr:rowOff>76200</xdr:rowOff>
    </xdr:from>
    <xdr:to>
      <xdr:col>10</xdr:col>
      <xdr:colOff>622314</xdr:colOff>
      <xdr:row>1</xdr:row>
      <xdr:rowOff>290930</xdr:rowOff>
    </xdr:to>
    <xdr:sp macro="" textlink="">
      <xdr:nvSpPr>
        <xdr:cNvPr id="27" name="Rectángulo: esquinas redondeadas 31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/>
      </xdr:nvSpPr>
      <xdr:spPr>
        <a:xfrm>
          <a:off x="7986782" y="160020"/>
          <a:ext cx="1246132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Ejecución</a:t>
          </a:r>
        </a:p>
      </xdr:txBody>
    </xdr:sp>
    <xdr:clientData/>
  </xdr:twoCellAnchor>
  <xdr:twoCellAnchor>
    <xdr:from>
      <xdr:col>10</xdr:col>
      <xdr:colOff>651364</xdr:colOff>
      <xdr:row>1</xdr:row>
      <xdr:rowOff>76200</xdr:rowOff>
    </xdr:from>
    <xdr:to>
      <xdr:col>11</xdr:col>
      <xdr:colOff>737884</xdr:colOff>
      <xdr:row>1</xdr:row>
      <xdr:rowOff>290930</xdr:rowOff>
    </xdr:to>
    <xdr:sp macro="" textlink="">
      <xdr:nvSpPr>
        <xdr:cNvPr id="28" name="Rectángulo: esquinas redondeadas 3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SpPr/>
      </xdr:nvSpPr>
      <xdr:spPr>
        <a:xfrm>
          <a:off x="9261964" y="160020"/>
          <a:ext cx="1229520" cy="214730"/>
        </a:xfrm>
        <a:prstGeom prst="roundRect">
          <a:avLst/>
        </a:prstGeom>
        <a:solidFill>
          <a:srgbClr val="95CDB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Ejemplo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6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7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8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3"/>
  <dimension ref="A1:Q22"/>
  <sheetViews>
    <sheetView showGridLines="0" showRowColHeaders="0" tabSelected="1" workbookViewId="0"/>
  </sheetViews>
  <sheetFormatPr baseColWidth="10" defaultColWidth="0" defaultRowHeight="14.4" zeroHeight="1" x14ac:dyDescent="0.3"/>
  <cols>
    <col min="1" max="1" width="4.77734375" customWidth="1"/>
    <col min="2" max="2" width="3.21875" customWidth="1"/>
    <col min="3" max="15" width="11.44140625" customWidth="1"/>
    <col min="16" max="16" width="5.77734375" customWidth="1"/>
    <col min="17" max="17" width="0" hidden="1" customWidth="1"/>
    <col min="18" max="16384" width="11.44140625" hidden="1"/>
  </cols>
  <sheetData>
    <row r="1" spans="2:17" ht="15" thickBot="1" x14ac:dyDescent="0.35"/>
    <row r="2" spans="2:17" ht="36.6" x14ac:dyDescent="0.3">
      <c r="B2" s="242"/>
      <c r="C2" s="243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5"/>
      <c r="P2" s="14"/>
      <c r="Q2" s="14"/>
    </row>
    <row r="3" spans="2:17" ht="20.25" customHeight="1" x14ac:dyDescent="0.3">
      <c r="B3" s="246"/>
      <c r="C3" s="68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247"/>
      <c r="P3" s="13"/>
      <c r="Q3" s="13"/>
    </row>
    <row r="4" spans="2:17" ht="36.6" x14ac:dyDescent="0.3">
      <c r="B4" s="246"/>
      <c r="C4" s="68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247"/>
      <c r="P4" s="13"/>
      <c r="Q4" s="13"/>
    </row>
    <row r="5" spans="2:17" ht="11.25" hidden="1" customHeight="1" x14ac:dyDescent="0.3">
      <c r="B5" s="246"/>
      <c r="C5" s="68"/>
      <c r="D5" s="192"/>
      <c r="E5" s="192"/>
      <c r="F5" s="192"/>
      <c r="G5" s="192"/>
      <c r="H5" s="192"/>
      <c r="I5" s="192"/>
      <c r="J5" s="192"/>
      <c r="K5" s="192"/>
      <c r="L5" s="192"/>
      <c r="M5" s="192"/>
      <c r="N5" s="192"/>
      <c r="O5" s="247"/>
      <c r="P5" s="13"/>
      <c r="Q5" s="13"/>
    </row>
    <row r="6" spans="2:17" ht="15.45" customHeight="1" x14ac:dyDescent="0.3">
      <c r="B6" s="248"/>
      <c r="C6" s="369"/>
      <c r="D6" s="369"/>
      <c r="E6" s="369"/>
      <c r="F6" s="369"/>
      <c r="G6" s="369"/>
      <c r="H6" s="369"/>
      <c r="I6" s="369"/>
      <c r="J6" s="369"/>
      <c r="K6" s="195"/>
      <c r="L6" s="195"/>
      <c r="M6" s="195"/>
      <c r="N6" s="195"/>
      <c r="O6" s="249"/>
    </row>
    <row r="7" spans="2:17" ht="8.5500000000000007" customHeight="1" x14ac:dyDescent="0.3">
      <c r="B7" s="248"/>
      <c r="C7" s="195"/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249"/>
    </row>
    <row r="8" spans="2:17" ht="15.6" x14ac:dyDescent="0.3">
      <c r="B8" s="24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249"/>
    </row>
    <row r="9" spans="2:17" ht="10.050000000000001" customHeight="1" x14ac:dyDescent="0.3">
      <c r="B9" s="246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249"/>
    </row>
    <row r="10" spans="2:17" ht="15.6" x14ac:dyDescent="0.3">
      <c r="B10" s="24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249"/>
    </row>
    <row r="11" spans="2:17" ht="10.050000000000001" customHeight="1" x14ac:dyDescent="0.3">
      <c r="B11" s="246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249"/>
    </row>
    <row r="12" spans="2:17" ht="15.6" x14ac:dyDescent="0.3">
      <c r="B12" s="24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249"/>
    </row>
    <row r="13" spans="2:17" x14ac:dyDescent="0.3">
      <c r="B13" s="246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249"/>
    </row>
    <row r="14" spans="2:17" ht="10.050000000000001" customHeight="1" x14ac:dyDescent="0.3">
      <c r="B14" s="246"/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249"/>
    </row>
    <row r="15" spans="2:17" ht="15.6" x14ac:dyDescent="0.3">
      <c r="B15" s="248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249"/>
    </row>
    <row r="16" spans="2:17" ht="10.050000000000001" customHeight="1" x14ac:dyDescent="0.3">
      <c r="B16" s="246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249"/>
    </row>
    <row r="17" spans="2:15" ht="15.6" x14ac:dyDescent="0.3">
      <c r="B17" s="248"/>
      <c r="C17" s="370"/>
      <c r="D17" s="370"/>
      <c r="E17" s="370"/>
      <c r="F17" s="370"/>
      <c r="G17" s="370"/>
      <c r="H17" s="370"/>
      <c r="I17" s="370"/>
      <c r="J17" s="370"/>
      <c r="K17" s="370"/>
      <c r="L17" s="68"/>
      <c r="M17" s="68"/>
      <c r="N17" s="68"/>
      <c r="O17" s="249"/>
    </row>
    <row r="18" spans="2:15" x14ac:dyDescent="0.3">
      <c r="B18" s="246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249"/>
    </row>
    <row r="19" spans="2:15" x14ac:dyDescent="0.3">
      <c r="B19" s="246"/>
      <c r="C19" s="370"/>
      <c r="D19" s="370"/>
      <c r="E19" s="370"/>
      <c r="F19" s="370"/>
      <c r="G19" s="370"/>
      <c r="H19" s="370"/>
      <c r="I19" s="370"/>
      <c r="J19" s="370"/>
      <c r="K19" s="68"/>
      <c r="L19" s="68"/>
      <c r="M19" s="68"/>
      <c r="N19" s="68"/>
      <c r="O19" s="249"/>
    </row>
    <row r="20" spans="2:15" x14ac:dyDescent="0.3">
      <c r="B20" s="246"/>
      <c r="C20" s="370"/>
      <c r="D20" s="370"/>
      <c r="E20" s="370"/>
      <c r="F20" s="370"/>
      <c r="G20" s="370"/>
      <c r="H20" s="370"/>
      <c r="I20" s="370"/>
      <c r="J20" s="68"/>
      <c r="K20" s="68"/>
      <c r="L20" s="68"/>
      <c r="M20" s="68"/>
      <c r="N20" s="68"/>
      <c r="O20" s="249"/>
    </row>
    <row r="21" spans="2:15" ht="15" thickBot="1" x14ac:dyDescent="0.35">
      <c r="B21" s="250"/>
      <c r="C21" s="251"/>
      <c r="D21" s="251"/>
      <c r="E21" s="251"/>
      <c r="F21" s="251"/>
      <c r="G21" s="251"/>
      <c r="H21" s="251"/>
      <c r="I21" s="251"/>
      <c r="J21" s="251"/>
      <c r="K21" s="251"/>
      <c r="L21" s="251"/>
      <c r="M21" s="251"/>
      <c r="N21" s="251"/>
      <c r="O21" s="252"/>
    </row>
    <row r="22" spans="2:15" x14ac:dyDescent="0.3"/>
  </sheetData>
  <sheetProtection algorithmName="SHA-512" hashValue="381G8OGzUYX2TiHa+1slz9ujExWPVt/S03ElAx/ViT+b3sjwF+Q9O5Ur42gWH8Wgy0SBPmvuBhGCPkAjCYHEWQ==" saltValue="kvj1Sv8uQDE247wd92mPDw==" spinCount="100000" sheet="1" selectLockedCells="1" selectUnlockedCells="1"/>
  <mergeCells count="4">
    <mergeCell ref="C6:J6"/>
    <mergeCell ref="C17:K17"/>
    <mergeCell ref="C19:J19"/>
    <mergeCell ref="C20:I20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2"/>
  <dimension ref="A1:R182"/>
  <sheetViews>
    <sheetView showGridLines="0" zoomScaleNormal="100" workbookViewId="0">
      <pane xSplit="5" ySplit="6" topLeftCell="F7" activePane="bottomRight" state="frozen"/>
      <selection pane="topRight" activeCell="E1" sqref="E1"/>
      <selection pane="bottomLeft" activeCell="A7" sqref="A7"/>
      <selection pane="bottomRight" activeCell="F13" sqref="F13"/>
    </sheetView>
  </sheetViews>
  <sheetFormatPr baseColWidth="10" defaultColWidth="0" defaultRowHeight="14.4" zeroHeight="1" outlineLevelCol="1" x14ac:dyDescent="0.3"/>
  <cols>
    <col min="1" max="1" width="2.109375" style="119" customWidth="1"/>
    <col min="2" max="2" width="2.109375" style="105" customWidth="1"/>
    <col min="3" max="3" width="7" customWidth="1"/>
    <col min="4" max="4" width="31.21875" customWidth="1"/>
    <col min="5" max="5" width="10.6640625" customWidth="1"/>
    <col min="6" max="6" width="16.6640625" customWidth="1"/>
    <col min="7" max="8" width="16.6640625" customWidth="1" outlineLevel="1"/>
    <col min="9" max="9" width="16.6640625" customWidth="1"/>
    <col min="10" max="11" width="16.6640625" customWidth="1" outlineLevel="1"/>
    <col min="12" max="12" width="5" customWidth="1"/>
    <col min="13" max="13" width="10.44140625" customWidth="1"/>
    <col min="14" max="14" width="1.88671875" customWidth="1"/>
    <col min="15" max="15" width="16.6640625" customWidth="1"/>
    <col min="16" max="17" width="16.6640625" hidden="1" customWidth="1"/>
    <col min="18" max="18" width="0" hidden="1" customWidth="1"/>
    <col min="19" max="16384" width="10.88671875" hidden="1"/>
  </cols>
  <sheetData>
    <row r="1" spans="2:17" ht="7.05" customHeight="1" x14ac:dyDescent="0.3">
      <c r="D1" s="119">
        <v>1</v>
      </c>
    </row>
    <row r="2" spans="2:17" ht="37.5" customHeight="1" x14ac:dyDescent="0.3">
      <c r="B2" s="274"/>
      <c r="C2" s="271"/>
      <c r="D2" s="259">
        <v>1</v>
      </c>
      <c r="E2" s="260"/>
      <c r="F2" s="260"/>
      <c r="G2" s="260"/>
      <c r="H2" s="260"/>
      <c r="I2" s="260"/>
      <c r="J2" s="260"/>
      <c r="K2" s="260"/>
      <c r="L2" s="260"/>
      <c r="M2" s="260"/>
      <c r="N2" s="261"/>
      <c r="O2" s="170"/>
      <c r="P2" s="170"/>
      <c r="Q2" s="170"/>
    </row>
    <row r="3" spans="2:17" ht="0.75" customHeight="1" x14ac:dyDescent="0.3">
      <c r="B3" s="265"/>
      <c r="C3" s="68"/>
      <c r="D3" s="172">
        <v>1</v>
      </c>
      <c r="E3" s="56"/>
      <c r="F3" s="56"/>
      <c r="G3" s="56"/>
      <c r="H3" s="56"/>
      <c r="I3" s="56"/>
      <c r="J3" s="56"/>
      <c r="K3" s="56"/>
      <c r="L3" s="56"/>
      <c r="M3" s="56"/>
      <c r="N3" s="263"/>
      <c r="O3" s="56"/>
      <c r="P3" s="56"/>
      <c r="Q3" s="56"/>
    </row>
    <row r="4" spans="2:17" ht="18" customHeight="1" x14ac:dyDescent="0.3">
      <c r="B4" s="265"/>
      <c r="C4" s="68"/>
      <c r="D4" s="105">
        <v>1</v>
      </c>
      <c r="E4" s="68"/>
      <c r="F4" s="68"/>
      <c r="G4" s="68"/>
      <c r="H4" s="68"/>
      <c r="I4" s="68"/>
      <c r="J4" s="68"/>
      <c r="K4" s="68"/>
      <c r="L4" s="68"/>
      <c r="M4" s="68"/>
      <c r="N4" s="264"/>
      <c r="O4" s="68"/>
      <c r="P4" s="68"/>
      <c r="Q4" s="68"/>
    </row>
    <row r="5" spans="2:17" ht="31.95" customHeight="1" x14ac:dyDescent="0.3">
      <c r="B5" s="265"/>
      <c r="C5" s="68"/>
      <c r="D5" s="105">
        <v>1</v>
      </c>
      <c r="E5" s="135"/>
      <c r="F5" s="68"/>
      <c r="G5" s="68"/>
      <c r="H5" s="68"/>
      <c r="I5" s="68"/>
      <c r="J5" s="68"/>
      <c r="K5" s="68"/>
      <c r="L5" s="68"/>
      <c r="M5" s="68"/>
      <c r="N5" s="264"/>
      <c r="O5" s="68"/>
      <c r="P5" s="68"/>
      <c r="Q5" s="68"/>
    </row>
    <row r="6" spans="2:17" ht="25.95" customHeight="1" x14ac:dyDescent="0.3">
      <c r="B6" s="265"/>
      <c r="C6" s="318" t="s">
        <v>134</v>
      </c>
      <c r="D6" s="218" t="s">
        <v>79</v>
      </c>
      <c r="E6" s="309" t="s">
        <v>222</v>
      </c>
      <c r="F6" s="313" t="s">
        <v>239</v>
      </c>
      <c r="G6" s="314" t="s">
        <v>223</v>
      </c>
      <c r="H6" s="315" t="s">
        <v>224</v>
      </c>
      <c r="I6" s="313" t="s">
        <v>240</v>
      </c>
      <c r="J6" s="314" t="s">
        <v>225</v>
      </c>
      <c r="K6" s="315" t="s">
        <v>226</v>
      </c>
      <c r="L6" s="68"/>
      <c r="M6" s="68"/>
      <c r="N6" s="264"/>
    </row>
    <row r="7" spans="2:17" ht="8.25" customHeight="1" x14ac:dyDescent="0.3">
      <c r="B7" s="265"/>
      <c r="C7" s="68"/>
      <c r="D7" s="105">
        <v>1</v>
      </c>
      <c r="E7" s="292"/>
      <c r="F7" s="68"/>
      <c r="G7" s="138"/>
      <c r="H7" s="45"/>
      <c r="I7" s="68"/>
      <c r="J7" s="138"/>
      <c r="K7" s="45"/>
      <c r="L7" s="68"/>
      <c r="M7" s="68"/>
      <c r="N7" s="264"/>
    </row>
    <row r="8" spans="2:17" ht="8.25" customHeight="1" x14ac:dyDescent="0.3">
      <c r="B8" s="265"/>
      <c r="C8" s="105" t="s">
        <v>134</v>
      </c>
      <c r="D8" s="105">
        <v>1</v>
      </c>
      <c r="E8" s="292"/>
      <c r="F8" s="68"/>
      <c r="G8" s="138"/>
      <c r="H8" s="45"/>
      <c r="I8" s="68"/>
      <c r="J8" s="138"/>
      <c r="K8" s="45"/>
      <c r="L8" s="68"/>
      <c r="M8" s="68"/>
      <c r="N8" s="264"/>
    </row>
    <row r="9" spans="2:17" ht="15" customHeight="1" x14ac:dyDescent="0.3">
      <c r="B9" s="265"/>
      <c r="C9" s="105" t="s">
        <v>134</v>
      </c>
      <c r="D9" s="139" t="s">
        <v>45</v>
      </c>
      <c r="E9" s="293"/>
      <c r="F9" s="140">
        <v>0</v>
      </c>
      <c r="G9" s="141">
        <v>0</v>
      </c>
      <c r="H9" s="46">
        <f>IFERROR((IF(G9&gt;0,(F9+G9),(G9-F9))),0)</f>
        <v>0</v>
      </c>
      <c r="I9" s="142">
        <f>+F166</f>
        <v>0</v>
      </c>
      <c r="J9" s="228">
        <f>+G166</f>
        <v>0</v>
      </c>
      <c r="K9" s="46">
        <f>IFERROR((IF(J9&gt;0,(I9+J9),(J9-I9))),0)</f>
        <v>0</v>
      </c>
      <c r="L9" s="68"/>
      <c r="M9" s="68"/>
      <c r="N9" s="264"/>
    </row>
    <row r="10" spans="2:17" ht="15" customHeight="1" x14ac:dyDescent="0.3">
      <c r="B10" s="265"/>
      <c r="C10" s="105" t="s">
        <v>134</v>
      </c>
      <c r="D10" s="105">
        <v>1</v>
      </c>
      <c r="E10" s="312"/>
      <c r="F10" s="143"/>
      <c r="G10" s="144"/>
      <c r="H10" s="46"/>
      <c r="I10" s="102"/>
      <c r="J10" s="144"/>
      <c r="K10" s="46"/>
      <c r="L10" s="68"/>
      <c r="M10" s="68"/>
      <c r="N10" s="264"/>
    </row>
    <row r="11" spans="2:17" ht="8.25" customHeight="1" x14ac:dyDescent="0.3">
      <c r="B11" s="265"/>
      <c r="C11" s="68"/>
      <c r="D11" s="105">
        <v>1</v>
      </c>
      <c r="E11" s="292"/>
      <c r="F11" s="68"/>
      <c r="G11" s="138"/>
      <c r="H11" s="46"/>
      <c r="I11" s="68"/>
      <c r="J11" s="138"/>
      <c r="K11" s="46"/>
      <c r="L11" s="68"/>
      <c r="M11" s="68"/>
      <c r="N11" s="264"/>
    </row>
    <row r="12" spans="2:17" x14ac:dyDescent="0.3">
      <c r="B12" s="265"/>
      <c r="C12" s="115">
        <v>1</v>
      </c>
      <c r="D12" s="112" t="str">
        <f>+IFERROR(+IF(Inputs!D12="","",Inputs!D12),0)</f>
        <v>Salario Luisa (ejemplo)</v>
      </c>
      <c r="E12" s="295">
        <f>+IFERROR((G12+J12)/($G$24+$J$24),0)</f>
        <v>0</v>
      </c>
      <c r="F12" s="15">
        <f>+Proyección!F12+Proyección!G12+Proyección!H12+Proyección!I12+Proyección!J12+Proyección!K12</f>
        <v>0</v>
      </c>
      <c r="G12" s="20">
        <f>+Ejecución!G12+Ejecución!J12+Ejecución!M12+Ejecución!P12+Ejecución!S12+Ejecución!V12</f>
        <v>0</v>
      </c>
      <c r="H12" s="46">
        <f>+IFERROR(-(F12-G12),0)</f>
        <v>0</v>
      </c>
      <c r="I12" s="15">
        <f>+Proyección!L12+Proyección!M12+Proyección!N12+Proyección!O12+Proyección!P12+Proyección!Q12</f>
        <v>0</v>
      </c>
      <c r="J12" s="20">
        <f>+Ejecución!Y12+Ejecución!AB12+Ejecución!AE12+Ejecución!AH12+Ejecución!AK12+Ejecución!AN12</f>
        <v>0</v>
      </c>
      <c r="K12" s="46">
        <f>+IFERROR(-(I12-J12),0)</f>
        <v>0</v>
      </c>
      <c r="L12" s="68"/>
      <c r="M12" s="68"/>
      <c r="N12" s="264"/>
    </row>
    <row r="13" spans="2:17" x14ac:dyDescent="0.3">
      <c r="B13" s="265"/>
      <c r="C13" s="115">
        <v>2</v>
      </c>
      <c r="D13" s="112" t="str">
        <f>+IFERROR(+IF(Inputs!D13="","",Inputs!D13),0)</f>
        <v>Salario Tomás  (ejemplo)</v>
      </c>
      <c r="E13" s="296">
        <f t="shared" ref="E13:E23" si="0">+IFERROR((G13+J13)/($G$24+$J$24),0)</f>
        <v>0</v>
      </c>
      <c r="F13" s="15">
        <f>+Proyección!F13+Proyección!G13+Proyección!H13+Proyección!I13+Proyección!J13+Proyección!K13</f>
        <v>0</v>
      </c>
      <c r="G13" s="20">
        <f>+Ejecución!G13+Ejecución!J13+Ejecución!M13+Ejecución!P13+Ejecución!S13+Ejecución!V13</f>
        <v>0</v>
      </c>
      <c r="H13" s="46">
        <f t="shared" ref="H13:H23" si="1">+IFERROR(-(F13-G13),0)</f>
        <v>0</v>
      </c>
      <c r="I13" s="15">
        <f>+Proyección!L13+Proyección!M13+Proyección!N13+Proyección!O13+Proyección!P13+Proyección!Q13</f>
        <v>0</v>
      </c>
      <c r="J13" s="20">
        <f>+Ejecución!Y13+Ejecución!AB13+Ejecución!AE13+Ejecución!AH13+Ejecución!AK13+Ejecución!AN13</f>
        <v>0</v>
      </c>
      <c r="K13" s="46">
        <f t="shared" ref="K13:K23" si="2">+IFERROR(-(I13-J13),0)</f>
        <v>0</v>
      </c>
      <c r="L13" s="68"/>
      <c r="M13" s="68"/>
      <c r="N13" s="264"/>
    </row>
    <row r="14" spans="2:17" x14ac:dyDescent="0.3">
      <c r="B14" s="265"/>
      <c r="C14" s="115">
        <v>3</v>
      </c>
      <c r="D14" s="112" t="str">
        <f>+IFERROR(+IF(Inputs!D14="","",Inputs!D14),0)</f>
        <v/>
      </c>
      <c r="E14" s="296">
        <f t="shared" si="0"/>
        <v>0</v>
      </c>
      <c r="F14" s="15">
        <f>+Proyección!F14+Proyección!G14+Proyección!H14+Proyección!I14+Proyección!J14+Proyección!K14</f>
        <v>0</v>
      </c>
      <c r="G14" s="20">
        <f>+Ejecución!G14+Ejecución!J14+Ejecución!M14+Ejecución!P14+Ejecución!S14+Ejecución!V14</f>
        <v>0</v>
      </c>
      <c r="H14" s="46">
        <f t="shared" si="1"/>
        <v>0</v>
      </c>
      <c r="I14" s="15">
        <f>+Proyección!L14+Proyección!M14+Proyección!N14+Proyección!O14+Proyección!P14+Proyección!Q14</f>
        <v>0</v>
      </c>
      <c r="J14" s="20">
        <f>+Ejecución!Y14+Ejecución!AB14+Ejecución!AE14+Ejecución!AH14+Ejecución!AK14+Ejecución!AN14</f>
        <v>0</v>
      </c>
      <c r="K14" s="46">
        <f t="shared" si="2"/>
        <v>0</v>
      </c>
      <c r="L14" s="68"/>
      <c r="M14" s="68"/>
      <c r="N14" s="264"/>
    </row>
    <row r="15" spans="2:17" x14ac:dyDescent="0.3">
      <c r="B15" s="265"/>
      <c r="C15" s="115">
        <v>4</v>
      </c>
      <c r="D15" s="112" t="str">
        <f>+IFERROR(+IF(Inputs!D15="","",Inputs!D15),0)</f>
        <v/>
      </c>
      <c r="E15" s="296">
        <f t="shared" si="0"/>
        <v>0</v>
      </c>
      <c r="F15" s="15">
        <f>+Proyección!F15+Proyección!G15+Proyección!H15+Proyección!I15+Proyección!J15+Proyección!K15</f>
        <v>0</v>
      </c>
      <c r="G15" s="20">
        <f>+Ejecución!G15+Ejecución!J15+Ejecución!M15+Ejecución!P15+Ejecución!S15+Ejecución!V15</f>
        <v>0</v>
      </c>
      <c r="H15" s="46">
        <f t="shared" si="1"/>
        <v>0</v>
      </c>
      <c r="I15" s="15">
        <f>+Proyección!L15+Proyección!M15+Proyección!N15+Proyección!O15+Proyección!P15+Proyección!Q15</f>
        <v>0</v>
      </c>
      <c r="J15" s="20">
        <f>+Ejecución!Y15+Ejecución!AB15+Ejecución!AE15+Ejecución!AH15+Ejecución!AK15+Ejecución!AN15</f>
        <v>0</v>
      </c>
      <c r="K15" s="46">
        <f t="shared" si="2"/>
        <v>0</v>
      </c>
      <c r="L15" s="68"/>
      <c r="M15" s="68"/>
      <c r="N15" s="264"/>
    </row>
    <row r="16" spans="2:17" x14ac:dyDescent="0.3">
      <c r="B16" s="265"/>
      <c r="C16" s="115">
        <v>5</v>
      </c>
      <c r="D16" s="112" t="str">
        <f>+IFERROR(+IF(Inputs!D16="","",Inputs!D16),0)</f>
        <v/>
      </c>
      <c r="E16" s="311">
        <f t="shared" si="0"/>
        <v>0</v>
      </c>
      <c r="F16" s="15">
        <f>+Proyección!F16+Proyección!G16+Proyección!H16+Proyección!I16+Proyección!J16+Proyección!K16</f>
        <v>0</v>
      </c>
      <c r="G16" s="20">
        <f>+Ejecución!G16+Ejecución!J16+Ejecución!M16+Ejecución!P16+Ejecución!S16+Ejecución!V16</f>
        <v>0</v>
      </c>
      <c r="H16" s="46">
        <f t="shared" si="1"/>
        <v>0</v>
      </c>
      <c r="I16" s="15">
        <f>+Proyección!L16+Proyección!M16+Proyección!N16+Proyección!O16+Proyección!P16+Proyección!Q16</f>
        <v>0</v>
      </c>
      <c r="J16" s="20">
        <f>+Ejecución!Y16+Ejecución!AB16+Ejecución!AE16+Ejecución!AH16+Ejecución!AK16+Ejecución!AN16</f>
        <v>0</v>
      </c>
      <c r="K16" s="46">
        <f t="shared" si="2"/>
        <v>0</v>
      </c>
      <c r="L16" s="68"/>
      <c r="M16" s="68"/>
      <c r="N16" s="264"/>
    </row>
    <row r="17" spans="2:14" x14ac:dyDescent="0.3">
      <c r="B17" s="265"/>
      <c r="C17" s="115">
        <v>6</v>
      </c>
      <c r="D17" s="112" t="str">
        <f>+IFERROR(+IF(Inputs!D17="","",Inputs!D17),0)</f>
        <v/>
      </c>
      <c r="E17" s="296">
        <f t="shared" si="0"/>
        <v>0</v>
      </c>
      <c r="F17" s="15">
        <f>+Proyección!F17+Proyección!G17+Proyección!H17+Proyección!I17+Proyección!J17+Proyección!K17</f>
        <v>0</v>
      </c>
      <c r="G17" s="20">
        <f>+Ejecución!G17+Ejecución!J17+Ejecución!M17+Ejecución!P17+Ejecución!S17+Ejecución!V17</f>
        <v>0</v>
      </c>
      <c r="H17" s="46">
        <f t="shared" si="1"/>
        <v>0</v>
      </c>
      <c r="I17" s="15">
        <f>+Proyección!L17+Proyección!M17+Proyección!N17+Proyección!O17+Proyección!P17+Proyección!Q17</f>
        <v>0</v>
      </c>
      <c r="J17" s="20">
        <f>+Ejecución!Y17+Ejecución!AB17+Ejecución!AE17+Ejecución!AH17+Ejecución!AK17+Ejecución!AN17</f>
        <v>0</v>
      </c>
      <c r="K17" s="46">
        <f t="shared" si="2"/>
        <v>0</v>
      </c>
      <c r="L17" s="68"/>
      <c r="M17" s="68"/>
      <c r="N17" s="264"/>
    </row>
    <row r="18" spans="2:14" x14ac:dyDescent="0.3">
      <c r="B18" s="265"/>
      <c r="C18" s="115">
        <v>7</v>
      </c>
      <c r="D18" s="112" t="str">
        <f>+IFERROR(+IF(Inputs!I12="","",Inputs!I12),0)</f>
        <v>Prima Luisa  (ejemplo)</v>
      </c>
      <c r="E18" s="296">
        <f t="shared" si="0"/>
        <v>0</v>
      </c>
      <c r="F18" s="15">
        <f>+Proyección!F18+Proyección!G18+Proyección!H18+Proyección!I18+Proyección!J18+Proyección!K18</f>
        <v>0</v>
      </c>
      <c r="G18" s="20">
        <f>+Ejecución!G18+Ejecución!J18+Ejecución!M18+Ejecución!P18+Ejecución!S18+Ejecución!V18</f>
        <v>0</v>
      </c>
      <c r="H18" s="46">
        <f t="shared" si="1"/>
        <v>0</v>
      </c>
      <c r="I18" s="15">
        <f>+Proyección!L18+Proyección!M18+Proyección!N18+Proyección!O18+Proyección!P18+Proyección!Q18</f>
        <v>0</v>
      </c>
      <c r="J18" s="20">
        <f>+Ejecución!Y18+Ejecución!AB18+Ejecución!AE18+Ejecución!AH18+Ejecución!AK18+Ejecución!AN18</f>
        <v>0</v>
      </c>
      <c r="K18" s="46">
        <f t="shared" si="2"/>
        <v>0</v>
      </c>
      <c r="L18" s="68"/>
      <c r="M18" s="68"/>
      <c r="N18" s="264"/>
    </row>
    <row r="19" spans="2:14" x14ac:dyDescent="0.3">
      <c r="B19" s="265"/>
      <c r="C19" s="115">
        <v>8</v>
      </c>
      <c r="D19" s="112" t="str">
        <f>+IFERROR(+IF(Inputs!I13="","",Inputs!I13),0)</f>
        <v>Prima Tomás  (ejemplo)</v>
      </c>
      <c r="E19" s="296">
        <f t="shared" si="0"/>
        <v>0</v>
      </c>
      <c r="F19" s="15">
        <f>+Proyección!F19+Proyección!G19+Proyección!H19+Proyección!I19+Proyección!J19+Proyección!K19</f>
        <v>0</v>
      </c>
      <c r="G19" s="20">
        <f>+Ejecución!G19+Ejecución!J19+Ejecución!M19+Ejecución!P19+Ejecución!S19+Ejecución!V19</f>
        <v>0</v>
      </c>
      <c r="H19" s="46">
        <f t="shared" si="1"/>
        <v>0</v>
      </c>
      <c r="I19" s="15">
        <f>+Proyección!L19+Proyección!M19+Proyección!N19+Proyección!O19+Proyección!P19+Proyección!Q19</f>
        <v>0</v>
      </c>
      <c r="J19" s="20">
        <f>+Ejecución!Y19+Ejecución!AB19+Ejecución!AE19+Ejecución!AH19+Ejecución!AK19+Ejecución!AN19</f>
        <v>0</v>
      </c>
      <c r="K19" s="46">
        <f t="shared" si="2"/>
        <v>0</v>
      </c>
      <c r="L19" s="68"/>
      <c r="M19" s="68"/>
      <c r="N19" s="264"/>
    </row>
    <row r="20" spans="2:14" x14ac:dyDescent="0.3">
      <c r="B20" s="265"/>
      <c r="C20" s="115">
        <v>9</v>
      </c>
      <c r="D20" s="112" t="str">
        <f>+IFERROR(+IF(Inputs!I14="","",Inputs!I14),0)</f>
        <v>Intereses cesantías (ejemplo)</v>
      </c>
      <c r="E20" s="296">
        <f t="shared" si="0"/>
        <v>0</v>
      </c>
      <c r="F20" s="15">
        <f>+Proyección!F20+Proyección!G20+Proyección!H20+Proyección!I20+Proyección!J20+Proyección!K20</f>
        <v>0</v>
      </c>
      <c r="G20" s="20">
        <f>+Ejecución!G20+Ejecución!J20+Ejecución!M20+Ejecución!P20+Ejecución!S20+Ejecución!V20</f>
        <v>0</v>
      </c>
      <c r="H20" s="46">
        <f t="shared" si="1"/>
        <v>0</v>
      </c>
      <c r="I20" s="15">
        <f>+Proyección!L20+Proyección!M20+Proyección!N20+Proyección!O20+Proyección!P20+Proyección!Q20</f>
        <v>0</v>
      </c>
      <c r="J20" s="20">
        <f>+Ejecución!Y20+Ejecución!AB20+Ejecución!AE20+Ejecución!AH20+Ejecución!AK20+Ejecución!AN20</f>
        <v>0</v>
      </c>
      <c r="K20" s="46">
        <f t="shared" si="2"/>
        <v>0</v>
      </c>
      <c r="L20" s="68"/>
      <c r="M20" s="68"/>
      <c r="N20" s="264"/>
    </row>
    <row r="21" spans="2:14" x14ac:dyDescent="0.3">
      <c r="B21" s="265"/>
      <c r="C21" s="115">
        <v>10</v>
      </c>
      <c r="D21" s="112" t="str">
        <f>+IFERROR(+IF(Inputs!I15="","",Inputs!I15),0)</f>
        <v/>
      </c>
      <c r="E21" s="296">
        <f t="shared" si="0"/>
        <v>0</v>
      </c>
      <c r="F21" s="15">
        <f>+Proyección!F21+Proyección!G21+Proyección!H21+Proyección!I21+Proyección!J21+Proyección!K21</f>
        <v>0</v>
      </c>
      <c r="G21" s="20">
        <f>+Ejecución!G21+Ejecución!J21+Ejecución!M21+Ejecución!P21+Ejecución!S21+Ejecución!V21</f>
        <v>0</v>
      </c>
      <c r="H21" s="46">
        <f t="shared" si="1"/>
        <v>0</v>
      </c>
      <c r="I21" s="15">
        <f>+Proyección!L21+Proyección!M21+Proyección!N21+Proyección!O21+Proyección!P21+Proyección!Q21</f>
        <v>0</v>
      </c>
      <c r="J21" s="20">
        <f>+Ejecución!Y21+Ejecución!AB21+Ejecución!AE21+Ejecución!AH21+Ejecución!AK21+Ejecución!AN21</f>
        <v>0</v>
      </c>
      <c r="K21" s="46">
        <f t="shared" si="2"/>
        <v>0</v>
      </c>
      <c r="L21" s="68"/>
      <c r="M21" s="68"/>
      <c r="N21" s="264"/>
    </row>
    <row r="22" spans="2:14" x14ac:dyDescent="0.3">
      <c r="B22" s="265"/>
      <c r="C22" s="115">
        <v>11</v>
      </c>
      <c r="D22" s="112" t="str">
        <f>+IFERROR(+IF(Inputs!I16="","",Inputs!I16),0)</f>
        <v/>
      </c>
      <c r="E22" s="296">
        <f t="shared" si="0"/>
        <v>0</v>
      </c>
      <c r="F22" s="15">
        <f>+Proyección!F22+Proyección!G22+Proyección!H22+Proyección!I22+Proyección!J22+Proyección!K22</f>
        <v>0</v>
      </c>
      <c r="G22" s="20">
        <f>+Ejecución!G22+Ejecución!J22+Ejecución!M22+Ejecución!P22+Ejecución!S22+Ejecución!V22</f>
        <v>0</v>
      </c>
      <c r="H22" s="46">
        <f t="shared" si="1"/>
        <v>0</v>
      </c>
      <c r="I22" s="15">
        <f>+Proyección!L22+Proyección!M22+Proyección!N22+Proyección!O22+Proyección!P22+Proyección!Q22</f>
        <v>0</v>
      </c>
      <c r="J22" s="20">
        <f>+Ejecución!Y22+Ejecución!AB22+Ejecución!AE22+Ejecución!AH22+Ejecución!AK22+Ejecución!AN22</f>
        <v>0</v>
      </c>
      <c r="K22" s="46">
        <f t="shared" si="2"/>
        <v>0</v>
      </c>
      <c r="L22" s="68"/>
      <c r="M22" s="68"/>
      <c r="N22" s="264"/>
    </row>
    <row r="23" spans="2:14" x14ac:dyDescent="0.3">
      <c r="B23" s="265"/>
      <c r="C23" s="115">
        <v>12</v>
      </c>
      <c r="D23" s="118" t="str">
        <f>+IFERROR(+IF(Inputs!I17="","",Inputs!I17),0)</f>
        <v/>
      </c>
      <c r="E23" s="297">
        <f t="shared" si="0"/>
        <v>0</v>
      </c>
      <c r="F23" s="4">
        <f>+Proyección!F23+Proyección!G23+Proyección!H23+Proyección!I23+Proyección!J23+Proyección!K23</f>
        <v>0</v>
      </c>
      <c r="G23" s="19">
        <f>+Ejecución!G23+Ejecución!J23+Ejecución!M23+Ejecución!P23+Ejecución!S23+Ejecución!V23</f>
        <v>0</v>
      </c>
      <c r="H23" s="47">
        <f t="shared" si="1"/>
        <v>0</v>
      </c>
      <c r="I23" s="4">
        <f>+Proyección!L23+Proyección!M23+Proyección!N23+Proyección!O23+Proyección!P23+Proyección!Q23</f>
        <v>0</v>
      </c>
      <c r="J23" s="19">
        <f>+Ejecución!Y23+Ejecución!AB23+Ejecución!AE23+Ejecución!AH23+Ejecución!AK23+Ejecución!AN23</f>
        <v>0</v>
      </c>
      <c r="K23" s="47">
        <f t="shared" si="2"/>
        <v>0</v>
      </c>
      <c r="L23" s="68"/>
      <c r="M23" s="68"/>
      <c r="N23" s="264"/>
    </row>
    <row r="24" spans="2:14" x14ac:dyDescent="0.3">
      <c r="B24" s="265"/>
      <c r="C24" s="105" t="s">
        <v>134</v>
      </c>
      <c r="D24" s="239" t="s">
        <v>61</v>
      </c>
      <c r="E24" s="296"/>
      <c r="F24" s="231">
        <f>+SUM(F12:F23)</f>
        <v>0</v>
      </c>
      <c r="G24" s="20">
        <f>+SUM(G12:G23)</f>
        <v>0</v>
      </c>
      <c r="H24" s="320">
        <f t="shared" ref="H24" si="3">+IFERROR(+(F24-G24),0)</f>
        <v>0</v>
      </c>
      <c r="I24" s="231">
        <f>+SUM(I12:I23)</f>
        <v>0</v>
      </c>
      <c r="J24" s="20">
        <f>+SUM(J12:J23)</f>
        <v>0</v>
      </c>
      <c r="K24" s="320">
        <f>+IFERROR(+(I24-J24),0)</f>
        <v>0</v>
      </c>
      <c r="L24" s="68"/>
      <c r="M24" s="68"/>
      <c r="N24" s="264"/>
    </row>
    <row r="25" spans="2:14" x14ac:dyDescent="0.3">
      <c r="B25" s="265"/>
      <c r="C25" s="105" t="s">
        <v>134</v>
      </c>
      <c r="D25" s="105">
        <v>1</v>
      </c>
      <c r="E25" s="298"/>
      <c r="F25" s="15"/>
      <c r="G25" s="20"/>
      <c r="H25" s="46"/>
      <c r="I25" s="15"/>
      <c r="J25" s="20"/>
      <c r="K25" s="46"/>
      <c r="L25" s="68"/>
      <c r="M25" s="68"/>
      <c r="N25" s="264"/>
    </row>
    <row r="26" spans="2:14" ht="6.45" customHeight="1" x14ac:dyDescent="0.3">
      <c r="B26" s="265"/>
      <c r="C26" s="68"/>
      <c r="D26" s="105">
        <v>1</v>
      </c>
      <c r="E26" s="298"/>
      <c r="F26" s="15"/>
      <c r="G26" s="20"/>
      <c r="H26" s="46"/>
      <c r="I26" s="15"/>
      <c r="J26" s="20"/>
      <c r="K26" s="46"/>
      <c r="L26" s="68"/>
      <c r="M26" s="68"/>
      <c r="N26" s="264"/>
    </row>
    <row r="27" spans="2:14" x14ac:dyDescent="0.3">
      <c r="B27" s="265"/>
      <c r="C27" s="115">
        <v>1</v>
      </c>
      <c r="D27" s="112" t="str">
        <f>+IFERROR(+IF(Inputs!D22="","",Inputs!D22),0)</f>
        <v>Para comprar casa propia  (ejemplo)</v>
      </c>
      <c r="E27" s="295">
        <f t="shared" ref="E27:E37" si="4">+IFERROR((G27+J27)/($G$24+$J$24),0)</f>
        <v>0</v>
      </c>
      <c r="F27" s="15">
        <f>+Proyección!F27+Proyección!G27+Proyección!H27+Proyección!I27+Proyección!J27+Proyección!K27</f>
        <v>0</v>
      </c>
      <c r="G27" s="20">
        <f>+Ejecución!G27+Ejecución!J27+Ejecución!M27+Ejecución!P27+Ejecución!S27+Ejecución!V27</f>
        <v>0</v>
      </c>
      <c r="H27" s="46">
        <f t="shared" ref="H27:H37" si="5">+IFERROR(+(F27-G27),0)</f>
        <v>0</v>
      </c>
      <c r="I27" s="15">
        <f>+Proyección!L27+Proyección!M27+Proyección!N27+Proyección!O27+Proyección!P27+Proyección!Q27</f>
        <v>0</v>
      </c>
      <c r="J27" s="20">
        <f>+Ejecución!Y27+Ejecución!AB27+Ejecución!AE27+Ejecución!AH27+Ejecución!AK27+Ejecución!AN27</f>
        <v>0</v>
      </c>
      <c r="K27" s="46">
        <f t="shared" ref="K27:K37" si="6">+IFERROR(+(I27-J27),0)</f>
        <v>0</v>
      </c>
      <c r="L27" s="68"/>
      <c r="M27" s="68"/>
      <c r="N27" s="264"/>
    </row>
    <row r="28" spans="2:14" x14ac:dyDescent="0.3">
      <c r="B28" s="265"/>
      <c r="C28" s="115">
        <v>2</v>
      </c>
      <c r="D28" s="112" t="str">
        <f>+IFERROR(+IF(Inputs!D23="","",Inputs!D23),0)</f>
        <v>Postgrado Luisa  (ejemplo)</v>
      </c>
      <c r="E28" s="295">
        <f t="shared" si="4"/>
        <v>0</v>
      </c>
      <c r="F28" s="15">
        <f>+Proyección!F28+Proyección!G28+Proyección!H28+Proyección!I28+Proyección!J28+Proyección!K28</f>
        <v>0</v>
      </c>
      <c r="G28" s="20">
        <f>+Ejecución!G28+Ejecución!J28+Ejecución!M28+Ejecución!P28+Ejecución!S28+Ejecución!V28</f>
        <v>0</v>
      </c>
      <c r="H28" s="46">
        <f t="shared" si="5"/>
        <v>0</v>
      </c>
      <c r="I28" s="15">
        <f>+Proyección!L28+Proyección!M28+Proyección!N28+Proyección!O28+Proyección!P28+Proyección!Q28</f>
        <v>0</v>
      </c>
      <c r="J28" s="20">
        <f>+Ejecución!Y28+Ejecución!AB28+Ejecución!AE28+Ejecución!AH28+Ejecución!AK28+Ejecución!AN28</f>
        <v>0</v>
      </c>
      <c r="K28" s="46">
        <f t="shared" si="6"/>
        <v>0</v>
      </c>
      <c r="L28" s="68"/>
      <c r="M28" s="68"/>
      <c r="N28" s="264"/>
    </row>
    <row r="29" spans="2:14" x14ac:dyDescent="0.3">
      <c r="B29" s="265"/>
      <c r="C29" s="115">
        <v>3</v>
      </c>
      <c r="D29" s="112" t="str">
        <f>+IFERROR(+IF(Inputs!D24="","",Inputs!D24),0)</f>
        <v>Jubilación  (ejemplo)</v>
      </c>
      <c r="E29" s="295">
        <f t="shared" si="4"/>
        <v>0</v>
      </c>
      <c r="F29" s="15">
        <f>+Proyección!F29+Proyección!G29+Proyección!H29+Proyección!I29+Proyección!J29+Proyección!K29</f>
        <v>0</v>
      </c>
      <c r="G29" s="20">
        <f>+Ejecución!G29+Ejecución!J29+Ejecución!M29+Ejecución!P29+Ejecución!S29+Ejecución!V29</f>
        <v>0</v>
      </c>
      <c r="H29" s="46">
        <f t="shared" si="5"/>
        <v>0</v>
      </c>
      <c r="I29" s="15">
        <f>+Proyección!L29+Proyección!M29+Proyección!N29+Proyección!O29+Proyección!P29+Proyección!Q29</f>
        <v>0</v>
      </c>
      <c r="J29" s="20">
        <f>+Ejecución!Y29+Ejecución!AB29+Ejecución!AE29+Ejecución!AH29+Ejecución!AK29+Ejecución!AN29</f>
        <v>0</v>
      </c>
      <c r="K29" s="46">
        <f t="shared" si="6"/>
        <v>0</v>
      </c>
      <c r="L29" s="68"/>
      <c r="M29" s="68"/>
      <c r="N29" s="264"/>
    </row>
    <row r="30" spans="2:14" x14ac:dyDescent="0.3">
      <c r="B30" s="265"/>
      <c r="C30" s="115">
        <v>4</v>
      </c>
      <c r="D30" s="112" t="str">
        <f>+IFERROR(+IF(Inputs!D25="","",Inputs!D25),0)</f>
        <v/>
      </c>
      <c r="E30" s="295">
        <f t="shared" si="4"/>
        <v>0</v>
      </c>
      <c r="F30" s="15">
        <f>+Proyección!F30+Proyección!G30+Proyección!H30+Proyección!I30+Proyección!J30+Proyección!K30</f>
        <v>0</v>
      </c>
      <c r="G30" s="20">
        <f>+Ejecución!G30+Ejecución!J30+Ejecución!M30+Ejecución!P30+Ejecución!S30+Ejecución!V30</f>
        <v>0</v>
      </c>
      <c r="H30" s="46">
        <f t="shared" si="5"/>
        <v>0</v>
      </c>
      <c r="I30" s="15">
        <f>+Proyección!L30+Proyección!M30+Proyección!N30+Proyección!O30+Proyección!P30+Proyección!Q30</f>
        <v>0</v>
      </c>
      <c r="J30" s="20">
        <f>+Ejecución!Y30+Ejecución!AB30+Ejecución!AE30+Ejecución!AH30+Ejecución!AK30+Ejecución!AN30</f>
        <v>0</v>
      </c>
      <c r="K30" s="46">
        <f t="shared" si="6"/>
        <v>0</v>
      </c>
      <c r="L30" s="68"/>
      <c r="M30" s="68"/>
      <c r="N30" s="264"/>
    </row>
    <row r="31" spans="2:14" x14ac:dyDescent="0.3">
      <c r="B31" s="265"/>
      <c r="C31" s="115">
        <v>5</v>
      </c>
      <c r="D31" s="112" t="str">
        <f>+IFERROR(+IF(Inputs!D26="","",Inputs!D26),0)</f>
        <v/>
      </c>
      <c r="E31" s="295">
        <f t="shared" si="4"/>
        <v>0</v>
      </c>
      <c r="F31" s="15">
        <f>+Proyección!F31+Proyección!G31+Proyección!H31+Proyección!I31+Proyección!J31+Proyección!K31</f>
        <v>0</v>
      </c>
      <c r="G31" s="20">
        <f>+Ejecución!G31+Ejecución!J31+Ejecución!M31+Ejecución!P31+Ejecución!S31+Ejecución!V31</f>
        <v>0</v>
      </c>
      <c r="H31" s="46">
        <f t="shared" si="5"/>
        <v>0</v>
      </c>
      <c r="I31" s="15">
        <f>+Proyección!L31+Proyección!M31+Proyección!N31+Proyección!O31+Proyección!P31+Proyección!Q31</f>
        <v>0</v>
      </c>
      <c r="J31" s="20">
        <f>+Ejecución!Y31+Ejecución!AB31+Ejecución!AE31+Ejecución!AH31+Ejecución!AK31+Ejecución!AN31</f>
        <v>0</v>
      </c>
      <c r="K31" s="46">
        <f t="shared" si="6"/>
        <v>0</v>
      </c>
      <c r="L31" s="68"/>
      <c r="M31" s="68"/>
      <c r="N31" s="264"/>
    </row>
    <row r="32" spans="2:14" x14ac:dyDescent="0.3">
      <c r="B32" s="265"/>
      <c r="C32" s="115">
        <v>6</v>
      </c>
      <c r="D32" s="112" t="str">
        <f>+IFERROR(+IF(Inputs!I22="","",Inputs!I22),0)</f>
        <v>Abono extra a casa propia (ejemplo)</v>
      </c>
      <c r="E32" s="295">
        <f t="shared" si="4"/>
        <v>0</v>
      </c>
      <c r="F32" s="15">
        <f>+Proyección!F32+Proyección!G32+Proyección!H32+Proyección!I32+Proyección!J32+Proyección!K32</f>
        <v>0</v>
      </c>
      <c r="G32" s="20">
        <f>+Ejecución!G32+Ejecución!J32+Ejecución!M32+Ejecución!P32+Ejecución!S32+Ejecución!V32</f>
        <v>0</v>
      </c>
      <c r="H32" s="46">
        <f t="shared" si="5"/>
        <v>0</v>
      </c>
      <c r="I32" s="15">
        <f>+Proyección!L32+Proyección!M32+Proyección!N32+Proyección!O32+Proyección!P32+Proyección!Q32</f>
        <v>0</v>
      </c>
      <c r="J32" s="20">
        <f>+Ejecución!Y32+Ejecución!AB32+Ejecución!AE32+Ejecución!AH32+Ejecución!AK32+Ejecución!AN32</f>
        <v>0</v>
      </c>
      <c r="K32" s="46">
        <f t="shared" si="6"/>
        <v>0</v>
      </c>
      <c r="L32" s="68"/>
      <c r="M32" s="68"/>
      <c r="N32" s="264"/>
    </row>
    <row r="33" spans="2:14" x14ac:dyDescent="0.3">
      <c r="B33" s="265"/>
      <c r="C33" s="115">
        <v>7</v>
      </c>
      <c r="D33" s="112" t="str">
        <f>+IFERROR(+IF(Inputs!I23="","",Inputs!I23),0)</f>
        <v/>
      </c>
      <c r="E33" s="295">
        <f t="shared" si="4"/>
        <v>0</v>
      </c>
      <c r="F33" s="15">
        <f>+Proyección!F33+Proyección!G33+Proyección!H33+Proyección!I33+Proyección!J33+Proyección!K33</f>
        <v>0</v>
      </c>
      <c r="G33" s="20">
        <f>+Ejecución!G33+Ejecución!J33+Ejecución!M33+Ejecución!P33+Ejecución!S33+Ejecución!V33</f>
        <v>0</v>
      </c>
      <c r="H33" s="46">
        <f t="shared" si="5"/>
        <v>0</v>
      </c>
      <c r="I33" s="15">
        <f>+Proyección!L33+Proyección!M33+Proyección!N33+Proyección!O33+Proyección!P33+Proyección!Q33</f>
        <v>0</v>
      </c>
      <c r="J33" s="20">
        <f>+Ejecución!Y33+Ejecución!AB33+Ejecución!AE33+Ejecución!AH33+Ejecución!AK33+Ejecución!AN33</f>
        <v>0</v>
      </c>
      <c r="K33" s="46">
        <f t="shared" si="6"/>
        <v>0</v>
      </c>
      <c r="L33" s="68"/>
      <c r="M33" s="68"/>
      <c r="N33" s="264"/>
    </row>
    <row r="34" spans="2:14" x14ac:dyDescent="0.3">
      <c r="B34" s="265"/>
      <c r="C34" s="115">
        <v>8</v>
      </c>
      <c r="D34" s="112" t="str">
        <f>+IFERROR(+IF(Inputs!I24="","",Inputs!I24),0)</f>
        <v/>
      </c>
      <c r="E34" s="295">
        <f t="shared" si="4"/>
        <v>0</v>
      </c>
      <c r="F34" s="15">
        <f>+Proyección!F34+Proyección!G34+Proyección!H34+Proyección!I34+Proyección!J34+Proyección!K34</f>
        <v>0</v>
      </c>
      <c r="G34" s="20">
        <f>+Ejecución!G34+Ejecución!J34+Ejecución!M34+Ejecución!P34+Ejecución!S34+Ejecución!V34</f>
        <v>0</v>
      </c>
      <c r="H34" s="46">
        <f t="shared" si="5"/>
        <v>0</v>
      </c>
      <c r="I34" s="15">
        <f>+Proyección!L34+Proyección!M34+Proyección!N34+Proyección!O34+Proyección!P34+Proyección!Q34</f>
        <v>0</v>
      </c>
      <c r="J34" s="20">
        <f>+Ejecución!Y34+Ejecución!AB34+Ejecución!AE34+Ejecución!AH34+Ejecución!AK34+Ejecución!AN34</f>
        <v>0</v>
      </c>
      <c r="K34" s="46">
        <f t="shared" si="6"/>
        <v>0</v>
      </c>
      <c r="L34" s="68"/>
      <c r="M34" s="68"/>
      <c r="N34" s="264"/>
    </row>
    <row r="35" spans="2:14" x14ac:dyDescent="0.3">
      <c r="B35" s="265"/>
      <c r="C35" s="115">
        <v>9</v>
      </c>
      <c r="D35" s="112" t="str">
        <f>+IFERROR(+IF(Inputs!I25="","",Inputs!I25),0)</f>
        <v/>
      </c>
      <c r="E35" s="295">
        <f t="shared" si="4"/>
        <v>0</v>
      </c>
      <c r="F35" s="15">
        <f>+Proyección!F35+Proyección!G35+Proyección!H35+Proyección!I35+Proyección!J35+Proyección!K35</f>
        <v>0</v>
      </c>
      <c r="G35" s="20">
        <f>+Ejecución!G35+Ejecución!J35+Ejecución!M35+Ejecución!P35+Ejecución!S35+Ejecución!V35</f>
        <v>0</v>
      </c>
      <c r="H35" s="46">
        <f t="shared" si="5"/>
        <v>0</v>
      </c>
      <c r="I35" s="15">
        <f>+Proyección!L35+Proyección!M35+Proyección!N35+Proyección!O35+Proyección!P35+Proyección!Q35</f>
        <v>0</v>
      </c>
      <c r="J35" s="20">
        <f>+Ejecución!Y35+Ejecución!AB35+Ejecución!AE35+Ejecución!AH35+Ejecución!AK35+Ejecución!AN35</f>
        <v>0</v>
      </c>
      <c r="K35" s="46">
        <f t="shared" si="6"/>
        <v>0</v>
      </c>
      <c r="L35" s="68"/>
      <c r="M35" s="68"/>
      <c r="N35" s="264"/>
    </row>
    <row r="36" spans="2:14" x14ac:dyDescent="0.3">
      <c r="B36" s="265"/>
      <c r="C36" s="115">
        <v>10</v>
      </c>
      <c r="D36" s="118" t="str">
        <f>+IFERROR(+IF(Inputs!I26="","",Inputs!I26),0)</f>
        <v/>
      </c>
      <c r="E36" s="299">
        <f t="shared" si="4"/>
        <v>0</v>
      </c>
      <c r="F36" s="4">
        <f>+Proyección!F36+Proyección!G36+Proyección!H36+Proyección!I36+Proyección!J36+Proyección!K36</f>
        <v>0</v>
      </c>
      <c r="G36" s="19">
        <f>+Ejecución!G36+Ejecución!J36+Ejecución!M36+Ejecución!P36+Ejecución!S36+Ejecución!V36</f>
        <v>0</v>
      </c>
      <c r="H36" s="47">
        <f t="shared" si="5"/>
        <v>0</v>
      </c>
      <c r="I36" s="4">
        <f>+Proyección!L36+Proyección!M36+Proyección!N36+Proyección!O36+Proyección!P36+Proyección!Q36</f>
        <v>0</v>
      </c>
      <c r="J36" s="19">
        <f>+Ejecución!Y36+Ejecución!AB36+Ejecución!AE36+Ejecución!AH36+Ejecución!AK36+Ejecución!AN36</f>
        <v>0</v>
      </c>
      <c r="K36" s="47">
        <f t="shared" si="6"/>
        <v>0</v>
      </c>
      <c r="L36" s="68"/>
      <c r="M36" s="68"/>
      <c r="N36" s="264"/>
    </row>
    <row r="37" spans="2:14" x14ac:dyDescent="0.3">
      <c r="B37" s="265"/>
      <c r="C37" s="105" t="s">
        <v>134</v>
      </c>
      <c r="D37" s="104" t="s">
        <v>62</v>
      </c>
      <c r="E37" s="300">
        <f t="shared" si="4"/>
        <v>0</v>
      </c>
      <c r="F37" s="18">
        <f>+SUM(F27:F36)</f>
        <v>0</v>
      </c>
      <c r="G37" s="148">
        <f>+SUM(G27:G36)</f>
        <v>0</v>
      </c>
      <c r="H37" s="46">
        <f t="shared" si="5"/>
        <v>0</v>
      </c>
      <c r="I37" s="18">
        <f>+SUM(I27:I36)</f>
        <v>0</v>
      </c>
      <c r="J37" s="148">
        <f>+SUM(J27:J36)</f>
        <v>0</v>
      </c>
      <c r="K37" s="46">
        <f t="shared" si="6"/>
        <v>0</v>
      </c>
      <c r="L37" s="68"/>
      <c r="M37" s="68"/>
      <c r="N37" s="264"/>
    </row>
    <row r="38" spans="2:14" x14ac:dyDescent="0.3">
      <c r="B38" s="265"/>
      <c r="C38" s="68"/>
      <c r="D38" s="105">
        <v>1</v>
      </c>
      <c r="E38" s="298"/>
      <c r="F38" s="15"/>
      <c r="G38" s="20"/>
      <c r="H38" s="46"/>
      <c r="I38" s="15"/>
      <c r="J38" s="20"/>
      <c r="K38" s="46"/>
      <c r="L38" s="68"/>
      <c r="M38" s="68"/>
      <c r="N38" s="264"/>
    </row>
    <row r="39" spans="2:14" ht="9.4499999999999993" customHeight="1" x14ac:dyDescent="0.3">
      <c r="B39" s="265"/>
      <c r="C39" s="68"/>
      <c r="D39" s="105">
        <v>1</v>
      </c>
      <c r="E39" s="298"/>
      <c r="F39" s="15"/>
      <c r="G39" s="20"/>
      <c r="H39" s="46"/>
      <c r="I39" s="15"/>
      <c r="J39" s="20"/>
      <c r="K39" s="46"/>
      <c r="L39" s="68"/>
      <c r="M39" s="68"/>
      <c r="N39" s="264"/>
    </row>
    <row r="40" spans="2:14" x14ac:dyDescent="0.3">
      <c r="B40" s="265"/>
      <c r="C40" s="115">
        <v>1</v>
      </c>
      <c r="D40" s="112" t="str">
        <f>+IFERROR(+IF(Inputs!D31="","",Inputs!D31),0)</f>
        <v>Crédito de vehículo (ejemplo)</v>
      </c>
      <c r="E40" s="295">
        <f t="shared" ref="E40:E52" si="7">+IFERROR((G40+J40)/($G$24+$J$24),0)</f>
        <v>0</v>
      </c>
      <c r="F40" s="15">
        <f>+Proyección!F40+Proyección!G40+Proyección!H40+Proyección!I40+Proyección!J40+Proyección!K40</f>
        <v>0</v>
      </c>
      <c r="G40" s="21">
        <f>+Ejecución!G40+Ejecución!J40+Ejecución!M40+Ejecución!P40+Ejecución!S40+Ejecución!V40</f>
        <v>0</v>
      </c>
      <c r="H40" s="46">
        <f t="shared" ref="H40:H52" si="8">+IFERROR(+(F40-G40),0)</f>
        <v>0</v>
      </c>
      <c r="I40" s="15">
        <f>+Proyección!L40+Proyección!M40+Proyección!N40+Proyección!O40+Proyección!P40+Proyección!Q40</f>
        <v>0</v>
      </c>
      <c r="J40" s="21">
        <f>+Ejecución!Y40+Ejecución!AB40+Ejecución!AE40+Ejecución!AH40+Ejecución!AK40+Ejecución!AN40</f>
        <v>0</v>
      </c>
      <c r="K40" s="46">
        <f t="shared" ref="K40:K52" si="9">+IFERROR(+(I40-J40),0)</f>
        <v>0</v>
      </c>
      <c r="L40" s="68"/>
      <c r="M40" s="68"/>
      <c r="N40" s="264"/>
    </row>
    <row r="41" spans="2:14" x14ac:dyDescent="0.3">
      <c r="B41" s="265"/>
      <c r="C41" s="115">
        <v>2</v>
      </c>
      <c r="D41" s="112" t="str">
        <f>+IFERROR(+IF(Inputs!D32="","",Inputs!D32),0)</f>
        <v>Tarjeta de crédito 1 (ejemplo)</v>
      </c>
      <c r="E41" s="295">
        <f t="shared" si="7"/>
        <v>0</v>
      </c>
      <c r="F41" s="15">
        <f>+Proyección!F41+Proyección!G41+Proyección!H41+Proyección!I41+Proyección!J41+Proyección!K41</f>
        <v>0</v>
      </c>
      <c r="G41" s="21">
        <f>+Ejecución!G41+Ejecución!J41+Ejecución!M41+Ejecución!P41+Ejecución!S41+Ejecución!V41</f>
        <v>0</v>
      </c>
      <c r="H41" s="46">
        <f t="shared" si="8"/>
        <v>0</v>
      </c>
      <c r="I41" s="15">
        <f>+Proyección!L41+Proyección!M41+Proyección!N41+Proyección!O41+Proyección!P41+Proyección!Q41</f>
        <v>0</v>
      </c>
      <c r="J41" s="21">
        <f>+Ejecución!Y41+Ejecución!AB41+Ejecución!AE41+Ejecución!AH41+Ejecución!AK41+Ejecución!AN41</f>
        <v>0</v>
      </c>
      <c r="K41" s="46">
        <f t="shared" si="9"/>
        <v>0</v>
      </c>
      <c r="L41" s="68"/>
      <c r="M41" s="68"/>
      <c r="N41" s="264"/>
    </row>
    <row r="42" spans="2:14" x14ac:dyDescent="0.3">
      <c r="B42" s="265"/>
      <c r="C42" s="115">
        <v>3</v>
      </c>
      <c r="D42" s="112" t="str">
        <f>+IFERROR(+IF(Inputs!D33="","",Inputs!D33),0)</f>
        <v/>
      </c>
      <c r="E42" s="295">
        <f t="shared" si="7"/>
        <v>0</v>
      </c>
      <c r="F42" s="15">
        <f>+Proyección!F42+Proyección!G42+Proyección!H42+Proyección!I42+Proyección!J42+Proyección!K42</f>
        <v>0</v>
      </c>
      <c r="G42" s="21">
        <f>+Ejecución!G42+Ejecución!J42+Ejecución!M42+Ejecución!P42+Ejecución!S42+Ejecución!V42</f>
        <v>0</v>
      </c>
      <c r="H42" s="46">
        <f t="shared" si="8"/>
        <v>0</v>
      </c>
      <c r="I42" s="15">
        <f>+Proyección!L42+Proyección!M42+Proyección!N42+Proyección!O42+Proyección!P42+Proyección!Q42</f>
        <v>0</v>
      </c>
      <c r="J42" s="21">
        <f>+Ejecución!Y42+Ejecución!AB42+Ejecución!AE42+Ejecución!AH42+Ejecución!AK42+Ejecución!AN42</f>
        <v>0</v>
      </c>
      <c r="K42" s="46">
        <f t="shared" si="9"/>
        <v>0</v>
      </c>
      <c r="L42" s="68"/>
      <c r="M42" s="68"/>
      <c r="N42" s="264"/>
    </row>
    <row r="43" spans="2:14" x14ac:dyDescent="0.3">
      <c r="B43" s="265"/>
      <c r="C43" s="115">
        <v>4</v>
      </c>
      <c r="D43" s="112" t="str">
        <f>+IFERROR(+IF(Inputs!D34="","",Inputs!D34),0)</f>
        <v/>
      </c>
      <c r="E43" s="295">
        <f t="shared" si="7"/>
        <v>0</v>
      </c>
      <c r="F43" s="15">
        <f>+Proyección!F43+Proyección!G43+Proyección!H43+Proyección!I43+Proyección!J43+Proyección!K43</f>
        <v>0</v>
      </c>
      <c r="G43" s="21">
        <f>+Ejecución!G43+Ejecución!J43+Ejecución!M43+Ejecución!P43+Ejecución!S43+Ejecución!V43</f>
        <v>0</v>
      </c>
      <c r="H43" s="46">
        <f t="shared" si="8"/>
        <v>0</v>
      </c>
      <c r="I43" s="15">
        <f>+Proyección!L43+Proyección!M43+Proyección!N43+Proyección!O43+Proyección!P43+Proyección!Q43</f>
        <v>0</v>
      </c>
      <c r="J43" s="21">
        <f>+Ejecución!Y43+Ejecución!AB43+Ejecución!AE43+Ejecución!AH43+Ejecución!AK43+Ejecución!AN43</f>
        <v>0</v>
      </c>
      <c r="K43" s="46">
        <f t="shared" si="9"/>
        <v>0</v>
      </c>
      <c r="L43" s="68"/>
      <c r="M43" s="68"/>
      <c r="N43" s="264"/>
    </row>
    <row r="44" spans="2:14" x14ac:dyDescent="0.3">
      <c r="B44" s="265"/>
      <c r="C44" s="115">
        <v>5</v>
      </c>
      <c r="D44" s="112" t="str">
        <f>+IFERROR(+IF(Inputs!D35="","",Inputs!D35),0)</f>
        <v/>
      </c>
      <c r="E44" s="295">
        <f t="shared" si="7"/>
        <v>0</v>
      </c>
      <c r="F44" s="15">
        <f>+Proyección!F44+Proyección!G44+Proyección!H44+Proyección!I44+Proyección!J44+Proyección!K44</f>
        <v>0</v>
      </c>
      <c r="G44" s="21">
        <f>+Ejecución!G44+Ejecución!J44+Ejecución!M44+Ejecución!P44+Ejecución!S44+Ejecución!V44</f>
        <v>0</v>
      </c>
      <c r="H44" s="46">
        <f t="shared" si="8"/>
        <v>0</v>
      </c>
      <c r="I44" s="15">
        <f>+Proyección!L44+Proyección!M44+Proyección!N44+Proyección!O44+Proyección!P44+Proyección!Q44</f>
        <v>0</v>
      </c>
      <c r="J44" s="21">
        <f>+Ejecución!Y44+Ejecución!AB44+Ejecución!AE44+Ejecución!AH44+Ejecución!AK44+Ejecución!AN44</f>
        <v>0</v>
      </c>
      <c r="K44" s="46">
        <f t="shared" si="9"/>
        <v>0</v>
      </c>
      <c r="L44" s="68"/>
      <c r="M44" s="68"/>
      <c r="N44" s="264"/>
    </row>
    <row r="45" spans="2:14" x14ac:dyDescent="0.3">
      <c r="B45" s="265"/>
      <c r="C45" s="115">
        <v>6</v>
      </c>
      <c r="D45" s="112" t="str">
        <f>+IFERROR(+IF(Inputs!D36="","",Inputs!D36),0)</f>
        <v/>
      </c>
      <c r="E45" s="295">
        <f t="shared" si="7"/>
        <v>0</v>
      </c>
      <c r="F45" s="15">
        <f>+Proyección!F45+Proyección!G45+Proyección!H45+Proyección!I45+Proyección!J45+Proyección!K45</f>
        <v>0</v>
      </c>
      <c r="G45" s="21">
        <f>+Ejecución!G45+Ejecución!J45+Ejecución!M45+Ejecución!P45+Ejecución!S45+Ejecución!V45</f>
        <v>0</v>
      </c>
      <c r="H45" s="46">
        <f t="shared" si="8"/>
        <v>0</v>
      </c>
      <c r="I45" s="15">
        <f>+Proyección!L45+Proyección!M45+Proyección!N45+Proyección!O45+Proyección!P45+Proyección!Q45</f>
        <v>0</v>
      </c>
      <c r="J45" s="21">
        <f>+Ejecución!Y45+Ejecución!AB45+Ejecución!AE45+Ejecución!AH45+Ejecución!AK45+Ejecución!AN45</f>
        <v>0</v>
      </c>
      <c r="K45" s="46">
        <f t="shared" si="9"/>
        <v>0</v>
      </c>
      <c r="L45" s="68"/>
      <c r="M45" s="68"/>
      <c r="N45" s="264"/>
    </row>
    <row r="46" spans="2:14" x14ac:dyDescent="0.3">
      <c r="B46" s="265"/>
      <c r="C46" s="115">
        <v>7</v>
      </c>
      <c r="D46" s="112" t="str">
        <f>+IFERROR(+IF(Inputs!I31="","",Inputs!I31),0)</f>
        <v>Abono trimestral préstamo (ejemplo)</v>
      </c>
      <c r="E46" s="295">
        <f t="shared" si="7"/>
        <v>0</v>
      </c>
      <c r="F46" s="15">
        <f>+Proyección!F46+Proyección!G46+Proyección!H46+Proyección!I46+Proyección!J46+Proyección!K46</f>
        <v>0</v>
      </c>
      <c r="G46" s="21">
        <f>+Ejecución!G46+Ejecución!J46+Ejecución!M46+Ejecución!P46+Ejecución!S46+Ejecución!V46</f>
        <v>0</v>
      </c>
      <c r="H46" s="46">
        <f t="shared" si="8"/>
        <v>0</v>
      </c>
      <c r="I46" s="15">
        <f>+Proyección!L46+Proyección!M46+Proyección!N46+Proyección!O46+Proyección!P46+Proyección!Q46</f>
        <v>0</v>
      </c>
      <c r="J46" s="21">
        <f>+Ejecución!Y46+Ejecución!AB46+Ejecución!AE46+Ejecución!AH46+Ejecución!AK46+Ejecución!AN46</f>
        <v>0</v>
      </c>
      <c r="K46" s="46">
        <f t="shared" si="9"/>
        <v>0</v>
      </c>
      <c r="L46" s="68"/>
      <c r="M46" s="68"/>
      <c r="N46" s="264"/>
    </row>
    <row r="47" spans="2:14" x14ac:dyDescent="0.3">
      <c r="B47" s="265"/>
      <c r="C47" s="115">
        <v>8</v>
      </c>
      <c r="D47" s="112" t="str">
        <f>+IFERROR(+IF(Inputs!I32="","",Inputs!I32),0)</f>
        <v/>
      </c>
      <c r="E47" s="295">
        <f t="shared" si="7"/>
        <v>0</v>
      </c>
      <c r="F47" s="15">
        <f>+Proyección!F47+Proyección!G47+Proyección!H47+Proyección!I47+Proyección!J47+Proyección!K47</f>
        <v>0</v>
      </c>
      <c r="G47" s="21">
        <f>+Ejecución!G47+Ejecución!J47+Ejecución!M47+Ejecución!P47+Ejecución!S47+Ejecución!V47</f>
        <v>0</v>
      </c>
      <c r="H47" s="46">
        <f t="shared" si="8"/>
        <v>0</v>
      </c>
      <c r="I47" s="15">
        <f>+Proyección!L47+Proyección!M47+Proyección!N47+Proyección!O47+Proyección!P47+Proyección!Q47</f>
        <v>0</v>
      </c>
      <c r="J47" s="21">
        <f>+Ejecución!Y47+Ejecución!AB47+Ejecución!AE47+Ejecución!AH47+Ejecución!AK47+Ejecución!AN47</f>
        <v>0</v>
      </c>
      <c r="K47" s="46">
        <f t="shared" si="9"/>
        <v>0</v>
      </c>
      <c r="L47" s="68"/>
      <c r="M47" s="68"/>
      <c r="N47" s="264"/>
    </row>
    <row r="48" spans="2:14" x14ac:dyDescent="0.3">
      <c r="B48" s="265"/>
      <c r="C48" s="115">
        <v>9</v>
      </c>
      <c r="D48" s="112" t="str">
        <f>+IFERROR(+IF(Inputs!I33="","",Inputs!I33),0)</f>
        <v/>
      </c>
      <c r="E48" s="295">
        <f t="shared" si="7"/>
        <v>0</v>
      </c>
      <c r="F48" s="15">
        <f>+Proyección!F48+Proyección!G48+Proyección!H48+Proyección!I48+Proyección!J48+Proyección!K48</f>
        <v>0</v>
      </c>
      <c r="G48" s="21">
        <f>+Ejecución!G48+Ejecución!J48+Ejecución!M48+Ejecución!P48+Ejecución!S48+Ejecución!V48</f>
        <v>0</v>
      </c>
      <c r="H48" s="46">
        <f t="shared" si="8"/>
        <v>0</v>
      </c>
      <c r="I48" s="15">
        <f>+Proyección!L48+Proyección!M48+Proyección!N48+Proyección!O48+Proyección!P48+Proyección!Q48</f>
        <v>0</v>
      </c>
      <c r="J48" s="21">
        <f>+Ejecución!Y48+Ejecución!AB48+Ejecución!AE48+Ejecución!AH48+Ejecución!AK48+Ejecución!AN48</f>
        <v>0</v>
      </c>
      <c r="K48" s="46">
        <f t="shared" si="9"/>
        <v>0</v>
      </c>
      <c r="L48" s="68"/>
      <c r="M48" s="68"/>
      <c r="N48" s="264"/>
    </row>
    <row r="49" spans="2:14" x14ac:dyDescent="0.3">
      <c r="B49" s="265"/>
      <c r="C49" s="115">
        <v>10</v>
      </c>
      <c r="D49" s="112" t="str">
        <f>+IFERROR(+IF(Inputs!I34="","",Inputs!I34),0)</f>
        <v/>
      </c>
      <c r="E49" s="295">
        <f t="shared" si="7"/>
        <v>0</v>
      </c>
      <c r="F49" s="15">
        <f>+Proyección!F49+Proyección!G49+Proyección!H49+Proyección!I49+Proyección!J49+Proyección!K49</f>
        <v>0</v>
      </c>
      <c r="G49" s="21">
        <f>+Ejecución!G49+Ejecución!J49+Ejecución!M49+Ejecución!P49+Ejecución!S49+Ejecución!V49</f>
        <v>0</v>
      </c>
      <c r="H49" s="46">
        <f t="shared" si="8"/>
        <v>0</v>
      </c>
      <c r="I49" s="15">
        <f>+Proyección!L49+Proyección!M49+Proyección!N49+Proyección!O49+Proyección!P49+Proyección!Q49</f>
        <v>0</v>
      </c>
      <c r="J49" s="21">
        <f>+Ejecución!Y49+Ejecución!AB49+Ejecución!AE49+Ejecución!AH49+Ejecución!AK49+Ejecución!AN49</f>
        <v>0</v>
      </c>
      <c r="K49" s="46">
        <f t="shared" si="9"/>
        <v>0</v>
      </c>
      <c r="L49" s="68"/>
      <c r="M49" s="68"/>
      <c r="N49" s="264"/>
    </row>
    <row r="50" spans="2:14" x14ac:dyDescent="0.3">
      <c r="B50" s="265"/>
      <c r="C50" s="115">
        <v>11</v>
      </c>
      <c r="D50" s="112" t="str">
        <f>+IFERROR(+IF(Inputs!I35="","",Inputs!I35),0)</f>
        <v/>
      </c>
      <c r="E50" s="295">
        <f t="shared" si="7"/>
        <v>0</v>
      </c>
      <c r="F50" s="15">
        <f>+Proyección!F50+Proyección!G50+Proyección!H50+Proyección!I50+Proyección!J50+Proyección!K50</f>
        <v>0</v>
      </c>
      <c r="G50" s="21">
        <f>+Ejecución!G50+Ejecución!J50+Ejecución!M50+Ejecución!P50+Ejecución!S50+Ejecución!V50</f>
        <v>0</v>
      </c>
      <c r="H50" s="46">
        <f t="shared" si="8"/>
        <v>0</v>
      </c>
      <c r="I50" s="15">
        <f>+Proyección!L50+Proyección!M50+Proyección!N50+Proyección!O50+Proyección!P50+Proyección!Q50</f>
        <v>0</v>
      </c>
      <c r="J50" s="21">
        <f>+Ejecución!Y50+Ejecución!AB50+Ejecución!AE50+Ejecución!AH50+Ejecución!AK50+Ejecución!AN50</f>
        <v>0</v>
      </c>
      <c r="K50" s="46">
        <f t="shared" si="9"/>
        <v>0</v>
      </c>
      <c r="L50" s="68"/>
      <c r="M50" s="68"/>
      <c r="N50" s="264"/>
    </row>
    <row r="51" spans="2:14" x14ac:dyDescent="0.3">
      <c r="B51" s="265"/>
      <c r="C51" s="115">
        <v>12</v>
      </c>
      <c r="D51" s="118" t="str">
        <f>+IFERROR(+IF(Inputs!I36="","",Inputs!I36),0)</f>
        <v/>
      </c>
      <c r="E51" s="299">
        <f t="shared" si="7"/>
        <v>0</v>
      </c>
      <c r="F51" s="4">
        <f>+Proyección!F51+Proyección!G51+Proyección!H51+Proyección!I51+Proyección!J51+Proyección!K51</f>
        <v>0</v>
      </c>
      <c r="G51" s="22">
        <f>+Ejecución!G51+Ejecución!J51+Ejecución!M51+Ejecución!P51+Ejecución!S51+Ejecución!V51</f>
        <v>0</v>
      </c>
      <c r="H51" s="47">
        <f t="shared" si="8"/>
        <v>0</v>
      </c>
      <c r="I51" s="4">
        <f>+Proyección!L51+Proyección!M51+Proyección!N51+Proyección!O51+Proyección!P51+Proyección!Q51</f>
        <v>0</v>
      </c>
      <c r="J51" s="22">
        <f>+Ejecución!Y51+Ejecución!AB51+Ejecución!AE51+Ejecución!AH51+Ejecución!AK51+Ejecución!AN51</f>
        <v>0</v>
      </c>
      <c r="K51" s="47">
        <f t="shared" si="9"/>
        <v>0</v>
      </c>
      <c r="L51" s="68"/>
      <c r="M51" s="68"/>
      <c r="N51" s="264"/>
    </row>
    <row r="52" spans="2:14" x14ac:dyDescent="0.3">
      <c r="B52" s="265"/>
      <c r="C52" s="105" t="s">
        <v>134</v>
      </c>
      <c r="D52" s="104" t="s">
        <v>66</v>
      </c>
      <c r="E52" s="300">
        <f t="shared" si="7"/>
        <v>0</v>
      </c>
      <c r="F52" s="147">
        <f>+SUM(F40:F51)</f>
        <v>0</v>
      </c>
      <c r="G52" s="148">
        <f>+SUM(G40:G51)</f>
        <v>0</v>
      </c>
      <c r="H52" s="46">
        <f t="shared" si="8"/>
        <v>0</v>
      </c>
      <c r="I52" s="147">
        <f>+SUM(I40:I51)</f>
        <v>0</v>
      </c>
      <c r="J52" s="148">
        <f>+SUM(J40:J51)</f>
        <v>0</v>
      </c>
      <c r="K52" s="46">
        <f t="shared" si="9"/>
        <v>0</v>
      </c>
      <c r="L52" s="68"/>
      <c r="M52" s="68"/>
      <c r="N52" s="264"/>
    </row>
    <row r="53" spans="2:14" x14ac:dyDescent="0.3">
      <c r="B53" s="265"/>
      <c r="C53" s="68"/>
      <c r="D53" s="105">
        <v>1</v>
      </c>
      <c r="E53" s="298"/>
      <c r="F53" s="15"/>
      <c r="G53" s="20"/>
      <c r="H53" s="46"/>
      <c r="I53" s="15"/>
      <c r="J53" s="20"/>
      <c r="K53" s="46"/>
      <c r="L53" s="68"/>
      <c r="M53" s="68"/>
      <c r="N53" s="264"/>
    </row>
    <row r="54" spans="2:14" x14ac:dyDescent="0.3">
      <c r="B54" s="265"/>
      <c r="C54" s="68"/>
      <c r="D54" s="105">
        <v>1</v>
      </c>
      <c r="E54" s="298"/>
      <c r="F54" s="15"/>
      <c r="G54" s="20"/>
      <c r="H54" s="46"/>
      <c r="I54" s="15"/>
      <c r="J54" s="20"/>
      <c r="K54" s="46"/>
      <c r="L54" s="68"/>
      <c r="M54" s="68"/>
      <c r="N54" s="264"/>
    </row>
    <row r="55" spans="2:14" ht="13.5" customHeight="1" x14ac:dyDescent="0.3">
      <c r="B55" s="265"/>
      <c r="C55" s="115">
        <v>1</v>
      </c>
      <c r="D55" s="112" t="str">
        <f>+IFERROR(+IF(Inputs!D41="","",Inputs!D41),0)</f>
        <v/>
      </c>
      <c r="E55" s="295">
        <f t="shared" ref="E55:E63" si="10">+IFERROR((G55+J55)/($G$24+$J$24),0)</f>
        <v>0</v>
      </c>
      <c r="F55" s="15">
        <f>+Proyección!F55+Proyección!G55+Proyección!H55+Proyección!I55+Proyección!J55+Proyección!K55</f>
        <v>0</v>
      </c>
      <c r="G55" s="20">
        <f>+Ejecución!G55+Ejecución!J55+Ejecución!M55+Ejecución!P55+Ejecución!S55+Ejecución!V55</f>
        <v>0</v>
      </c>
      <c r="H55" s="46">
        <f t="shared" ref="H55:H63" si="11">+IFERROR(+(F55-G55),0)</f>
        <v>0</v>
      </c>
      <c r="I55" s="15">
        <f>+Proyección!L55+Proyección!M55+Proyección!N55+Proyección!O55+Proyección!P55+Proyección!Q55</f>
        <v>0</v>
      </c>
      <c r="J55" s="20">
        <f>+Ejecución!Y55+Ejecución!AB55+Ejecución!AE55+Ejecución!AH55+Ejecución!AK55+Ejecución!AN55</f>
        <v>0</v>
      </c>
      <c r="K55" s="46">
        <f t="shared" ref="K55:K62" si="12">+IFERROR(+(I55-J55),0)</f>
        <v>0</v>
      </c>
      <c r="L55" s="68"/>
      <c r="M55" s="68"/>
      <c r="N55" s="264"/>
    </row>
    <row r="56" spans="2:14" ht="13.5" customHeight="1" x14ac:dyDescent="0.3">
      <c r="B56" s="265"/>
      <c r="C56" s="115">
        <v>2</v>
      </c>
      <c r="D56" s="112" t="str">
        <f>+IFERROR(+IF(Inputs!D42="","",Inputs!D42),0)</f>
        <v/>
      </c>
      <c r="E56" s="295">
        <f t="shared" si="10"/>
        <v>0</v>
      </c>
      <c r="F56" s="15">
        <f>+Proyección!F56+Proyección!G56+Proyección!H56+Proyección!I56+Proyección!J56+Proyección!K56</f>
        <v>0</v>
      </c>
      <c r="G56" s="20">
        <f>+Ejecución!G56+Ejecución!J56+Ejecución!M56+Ejecución!P56+Ejecución!S56+Ejecución!V56</f>
        <v>0</v>
      </c>
      <c r="H56" s="46">
        <f t="shared" si="11"/>
        <v>0</v>
      </c>
      <c r="I56" s="15">
        <f>+Proyección!L56+Proyección!M56+Proyección!N56+Proyección!O56+Proyección!P56+Proyección!Q56</f>
        <v>0</v>
      </c>
      <c r="J56" s="20">
        <f>+Ejecución!Y56+Ejecución!AB56+Ejecución!AE56+Ejecución!AH56+Ejecución!AK56+Ejecución!AN56</f>
        <v>0</v>
      </c>
      <c r="K56" s="46">
        <f t="shared" si="12"/>
        <v>0</v>
      </c>
      <c r="L56" s="68"/>
      <c r="M56" s="68"/>
      <c r="N56" s="264"/>
    </row>
    <row r="57" spans="2:14" ht="13.5" customHeight="1" x14ac:dyDescent="0.3">
      <c r="B57" s="265"/>
      <c r="C57" s="115">
        <v>3</v>
      </c>
      <c r="D57" s="112" t="str">
        <f>+IFERROR(+IF(Inputs!D43="","",Inputs!D43),0)</f>
        <v/>
      </c>
      <c r="E57" s="295">
        <f t="shared" si="10"/>
        <v>0</v>
      </c>
      <c r="F57" s="15">
        <f>+Proyección!F57+Proyección!G57+Proyección!H57+Proyección!I57+Proyección!J57+Proyección!K57</f>
        <v>0</v>
      </c>
      <c r="G57" s="20">
        <f>+Ejecución!G57+Ejecución!J57+Ejecución!M57+Ejecución!P57+Ejecución!S57+Ejecución!V57</f>
        <v>0</v>
      </c>
      <c r="H57" s="46">
        <f t="shared" si="11"/>
        <v>0</v>
      </c>
      <c r="I57" s="15">
        <f>+Proyección!L57+Proyección!M57+Proyección!N57+Proyección!O57+Proyección!P57+Proyección!Q57</f>
        <v>0</v>
      </c>
      <c r="J57" s="20">
        <f>+Ejecución!Y57+Ejecución!AB57+Ejecución!AE57+Ejecución!AH57+Ejecución!AK57+Ejecución!AN57</f>
        <v>0</v>
      </c>
      <c r="K57" s="46">
        <f t="shared" si="12"/>
        <v>0</v>
      </c>
      <c r="L57" s="68"/>
      <c r="M57" s="68"/>
      <c r="N57" s="264"/>
    </row>
    <row r="58" spans="2:14" ht="13.5" customHeight="1" x14ac:dyDescent="0.3">
      <c r="B58" s="265"/>
      <c r="C58" s="115">
        <v>4</v>
      </c>
      <c r="D58" s="112" t="str">
        <f>+IFERROR(+IF(Inputs!D44="","",Inputs!D44),0)</f>
        <v/>
      </c>
      <c r="E58" s="295">
        <f t="shared" si="10"/>
        <v>0</v>
      </c>
      <c r="F58" s="15">
        <f>+Proyección!F58+Proyección!G58+Proyección!H58+Proyección!I58+Proyección!J58+Proyección!K58</f>
        <v>0</v>
      </c>
      <c r="G58" s="20">
        <f>+Ejecución!G58+Ejecución!J58+Ejecución!M58+Ejecución!P58+Ejecución!S58+Ejecución!V58</f>
        <v>0</v>
      </c>
      <c r="H58" s="46">
        <f t="shared" si="11"/>
        <v>0</v>
      </c>
      <c r="I58" s="15">
        <f>+Proyección!L58+Proyección!M58+Proyección!N58+Proyección!O58+Proyección!P58+Proyección!Q58</f>
        <v>0</v>
      </c>
      <c r="J58" s="20">
        <f>+Ejecución!Y58+Ejecución!AB58+Ejecución!AE58+Ejecución!AH58+Ejecución!AK58+Ejecución!AN58</f>
        <v>0</v>
      </c>
      <c r="K58" s="46">
        <f t="shared" si="12"/>
        <v>0</v>
      </c>
      <c r="L58" s="68"/>
      <c r="M58" s="68"/>
      <c r="N58" s="264"/>
    </row>
    <row r="59" spans="2:14" ht="13.5" customHeight="1" x14ac:dyDescent="0.3">
      <c r="B59" s="265"/>
      <c r="C59" s="115">
        <v>5</v>
      </c>
      <c r="D59" s="112" t="str">
        <f>+IFERROR(+IF(Inputs!I41="","",Inputs!I41),0)</f>
        <v>Impuesto de renta (ejemplo)</v>
      </c>
      <c r="E59" s="295">
        <f t="shared" si="10"/>
        <v>0</v>
      </c>
      <c r="F59" s="15">
        <f>+Proyección!F59+Proyección!G59+Proyección!H59+Proyección!I59+Proyección!J59+Proyección!K59</f>
        <v>0</v>
      </c>
      <c r="G59" s="20">
        <f>+Ejecución!G59+Ejecución!J59+Ejecución!M59+Ejecución!P59+Ejecución!S59+Ejecución!V59</f>
        <v>0</v>
      </c>
      <c r="H59" s="46">
        <f t="shared" si="11"/>
        <v>0</v>
      </c>
      <c r="I59" s="15">
        <f>+Proyección!L59+Proyección!M59+Proyección!N59+Proyección!O59+Proyección!P59+Proyección!Q59</f>
        <v>0</v>
      </c>
      <c r="J59" s="20">
        <f>+Ejecución!Y59+Ejecución!AB59+Ejecución!AE59+Ejecución!AH59+Ejecución!AK59+Ejecución!AN59</f>
        <v>0</v>
      </c>
      <c r="K59" s="46">
        <f t="shared" si="12"/>
        <v>0</v>
      </c>
      <c r="L59" s="68"/>
      <c r="M59" s="68"/>
      <c r="N59" s="264"/>
    </row>
    <row r="60" spans="2:14" ht="13.5" customHeight="1" x14ac:dyDescent="0.3">
      <c r="B60" s="265"/>
      <c r="C60" s="115">
        <v>6</v>
      </c>
      <c r="D60" s="112" t="str">
        <f>+IFERROR(+IF(Inputs!I42="","",Inputs!I42),0)</f>
        <v>Impuesto vehicular (ejemplo)</v>
      </c>
      <c r="E60" s="295">
        <f t="shared" si="10"/>
        <v>0</v>
      </c>
      <c r="F60" s="15">
        <f>+Proyección!F60+Proyección!G60+Proyección!H60+Proyección!I60+Proyección!J60+Proyección!K60</f>
        <v>0</v>
      </c>
      <c r="G60" s="20">
        <f>+Ejecución!G60+Ejecución!J60+Ejecución!M60+Ejecución!P60+Ejecución!S60+Ejecución!V60</f>
        <v>0</v>
      </c>
      <c r="H60" s="46">
        <f t="shared" si="11"/>
        <v>0</v>
      </c>
      <c r="I60" s="15">
        <f>+Proyección!L60+Proyección!M60+Proyección!N60+Proyección!O60+Proyección!P60+Proyección!Q60</f>
        <v>0</v>
      </c>
      <c r="J60" s="20">
        <f>+Ejecución!Y60+Ejecución!AB60+Ejecución!AE60+Ejecución!AH60+Ejecución!AK60+Ejecución!AN60</f>
        <v>0</v>
      </c>
      <c r="K60" s="46">
        <f t="shared" si="12"/>
        <v>0</v>
      </c>
      <c r="L60" s="68"/>
      <c r="M60" s="68"/>
      <c r="N60" s="264"/>
    </row>
    <row r="61" spans="2:14" ht="13.5" customHeight="1" x14ac:dyDescent="0.3">
      <c r="B61" s="265"/>
      <c r="C61" s="115">
        <v>7</v>
      </c>
      <c r="D61" s="112" t="str">
        <f>+IFERROR(+IF(Inputs!I43="","",Inputs!I43),0)</f>
        <v>Impuesto predial (ejemplo)</v>
      </c>
      <c r="E61" s="295">
        <f t="shared" si="10"/>
        <v>0</v>
      </c>
      <c r="F61" s="15">
        <f>+Proyección!F61+Proyección!G61+Proyección!H61+Proyección!I61+Proyección!J61+Proyección!K61</f>
        <v>0</v>
      </c>
      <c r="G61" s="20">
        <f>+Ejecución!G61+Ejecución!J61+Ejecución!M61+Ejecución!P61+Ejecución!S61+Ejecución!V61</f>
        <v>0</v>
      </c>
      <c r="H61" s="46">
        <f t="shared" si="11"/>
        <v>0</v>
      </c>
      <c r="I61" s="15">
        <f>+Proyección!L61+Proyección!M61+Proyección!N61+Proyección!O61+Proyección!P61+Proyección!Q61</f>
        <v>0</v>
      </c>
      <c r="J61" s="20">
        <f>+Ejecución!Y61+Ejecución!AB61+Ejecución!AE61+Ejecución!AH61+Ejecución!AK61+Ejecución!AN61</f>
        <v>0</v>
      </c>
      <c r="K61" s="46">
        <f>+IFERROR(+(I61-J61),0)</f>
        <v>0</v>
      </c>
      <c r="L61" s="68"/>
      <c r="M61" s="68"/>
      <c r="N61" s="264"/>
    </row>
    <row r="62" spans="2:14" ht="13.5" customHeight="1" x14ac:dyDescent="0.3">
      <c r="B62" s="265"/>
      <c r="C62" s="115">
        <v>8</v>
      </c>
      <c r="D62" s="118" t="str">
        <f>+IFERROR(+IF(Inputs!I44="","",Inputs!I44),0)</f>
        <v/>
      </c>
      <c r="E62" s="299">
        <f t="shared" si="10"/>
        <v>0</v>
      </c>
      <c r="F62" s="4">
        <f>+Proyección!F62+Proyección!G62+Proyección!H62+Proyección!I62+Proyección!J62+Proyección!K62</f>
        <v>0</v>
      </c>
      <c r="G62" s="19">
        <f>+Ejecución!G62+Ejecución!J62+Ejecución!M62+Ejecución!P62+Ejecución!S62+Ejecución!V62</f>
        <v>0</v>
      </c>
      <c r="H62" s="47">
        <f t="shared" si="11"/>
        <v>0</v>
      </c>
      <c r="I62" s="4">
        <f>+Proyección!L62+Proyección!M62+Proyección!N62+Proyección!O62+Proyección!P62+Proyección!Q62</f>
        <v>0</v>
      </c>
      <c r="J62" s="19">
        <f>+Ejecución!Y62+Ejecución!AB62+Ejecución!AE62+Ejecución!AH62+Ejecución!AK62+Ejecución!AN62</f>
        <v>0</v>
      </c>
      <c r="K62" s="47">
        <f t="shared" si="12"/>
        <v>0</v>
      </c>
      <c r="L62" s="68"/>
      <c r="M62" s="68"/>
      <c r="N62" s="264"/>
    </row>
    <row r="63" spans="2:14" x14ac:dyDescent="0.3">
      <c r="B63" s="265"/>
      <c r="C63" s="105" t="s">
        <v>134</v>
      </c>
      <c r="D63" s="104" t="s">
        <v>93</v>
      </c>
      <c r="E63" s="300">
        <f t="shared" si="10"/>
        <v>0</v>
      </c>
      <c r="F63" s="147">
        <f>+SUM(F55:F62)</f>
        <v>0</v>
      </c>
      <c r="G63" s="148">
        <f>+SUM(G55:G62)</f>
        <v>0</v>
      </c>
      <c r="H63" s="46">
        <f t="shared" si="11"/>
        <v>0</v>
      </c>
      <c r="I63" s="147">
        <f t="shared" ref="I63" si="13">+SUM(I55:I62)</f>
        <v>0</v>
      </c>
      <c r="J63" s="148">
        <f>+SUM(J55:J62)</f>
        <v>0</v>
      </c>
      <c r="K63" s="46">
        <f>+IFERROR(+(I63-J63),0)</f>
        <v>0</v>
      </c>
      <c r="L63" s="68"/>
      <c r="M63" s="68"/>
      <c r="N63" s="264"/>
    </row>
    <row r="64" spans="2:14" x14ac:dyDescent="0.3">
      <c r="B64" s="265"/>
      <c r="C64" s="68"/>
      <c r="D64" s="105">
        <v>1</v>
      </c>
      <c r="E64" s="298"/>
      <c r="F64" s="15"/>
      <c r="G64" s="20"/>
      <c r="H64" s="46"/>
      <c r="I64" s="15"/>
      <c r="J64" s="20"/>
      <c r="K64" s="46"/>
      <c r="L64" s="68"/>
      <c r="M64" s="68"/>
      <c r="N64" s="264"/>
    </row>
    <row r="65" spans="2:14" x14ac:dyDescent="0.3">
      <c r="B65" s="265"/>
      <c r="C65" s="68"/>
      <c r="D65" s="105">
        <v>1</v>
      </c>
      <c r="E65" s="298"/>
      <c r="F65" s="15"/>
      <c r="G65" s="20"/>
      <c r="H65" s="46"/>
      <c r="I65" s="15"/>
      <c r="J65" s="20"/>
      <c r="K65" s="46"/>
      <c r="L65" s="68"/>
      <c r="M65" s="68"/>
      <c r="N65" s="264"/>
    </row>
    <row r="66" spans="2:14" x14ac:dyDescent="0.3">
      <c r="B66" s="265"/>
      <c r="C66" s="115">
        <v>1</v>
      </c>
      <c r="D66" s="112" t="str">
        <f>+IFERROR(+IF(Inputs!D68="","",Inputs!D68),0)</f>
        <v>Fondo de Emergencia (ejemplo)</v>
      </c>
      <c r="E66" s="295">
        <f t="shared" ref="E66:E96" si="14">+IFERROR((G66+J66)/($G$24+$J$24),0)</f>
        <v>0</v>
      </c>
      <c r="F66" s="15">
        <f>+Proyección!F66+Proyección!G66+Proyección!H66+Proyección!I66+Proyección!J66+Proyección!K66</f>
        <v>0</v>
      </c>
      <c r="G66" s="21">
        <f>+Ejecución!G66+Ejecución!J66+Ejecución!M66+Ejecución!P66+Ejecución!S66+Ejecución!V66</f>
        <v>0</v>
      </c>
      <c r="H66" s="46">
        <f t="shared" ref="H66:H96" si="15">+IFERROR(+(F66-G66),0)</f>
        <v>0</v>
      </c>
      <c r="I66" s="16">
        <f>+Proyección!L66+Proyección!M66+Proyección!N66+Proyección!O66+Proyección!P66+Proyección!Q66</f>
        <v>0</v>
      </c>
      <c r="J66" s="21">
        <f>+Ejecución!Y66+Ejecución!AB66+Ejecución!AE66+Ejecución!AH66+Ejecución!AK66+Ejecución!AN66</f>
        <v>0</v>
      </c>
      <c r="K66" s="46">
        <f t="shared" ref="K66:K96" si="16">+IFERROR(+(I66-J66),0)</f>
        <v>0</v>
      </c>
      <c r="L66" s="68"/>
      <c r="M66" s="68"/>
      <c r="N66" s="264"/>
    </row>
    <row r="67" spans="2:14" x14ac:dyDescent="0.3">
      <c r="B67" s="265"/>
      <c r="C67" s="115">
        <v>2</v>
      </c>
      <c r="D67" s="112" t="str">
        <f>+IFERROR(+IF(Inputs!D69="","",Inputs!D69),0)</f>
        <v>Alimentación (ejemplo)</v>
      </c>
      <c r="E67" s="295">
        <f t="shared" si="14"/>
        <v>0</v>
      </c>
      <c r="F67" s="15">
        <f>+Proyección!F67+Proyección!G67+Proyección!H67+Proyección!I67+Proyección!J67+Proyección!K67</f>
        <v>0</v>
      </c>
      <c r="G67" s="21">
        <f>+Ejecución!G67+Ejecución!J67+Ejecución!M67+Ejecución!P67+Ejecución!S67+Ejecución!V67</f>
        <v>0</v>
      </c>
      <c r="H67" s="46">
        <f t="shared" si="15"/>
        <v>0</v>
      </c>
      <c r="I67" s="16">
        <f>+Proyección!L67+Proyección!M67+Proyección!N67+Proyección!O67+Proyección!P67+Proyección!Q67</f>
        <v>0</v>
      </c>
      <c r="J67" s="21">
        <f>+Ejecución!Y67+Ejecución!AB67+Ejecución!AE67+Ejecución!AH67+Ejecución!AK67+Ejecución!AN67</f>
        <v>0</v>
      </c>
      <c r="K67" s="46">
        <f t="shared" si="16"/>
        <v>0</v>
      </c>
      <c r="L67" s="68"/>
      <c r="M67" s="68"/>
      <c r="N67" s="264"/>
    </row>
    <row r="68" spans="2:14" x14ac:dyDescent="0.3">
      <c r="B68" s="265"/>
      <c r="C68" s="115">
        <v>3</v>
      </c>
      <c r="D68" s="112" t="str">
        <f>+IFERROR(+IF(Inputs!D51="","",Inputs!D51),0)</f>
        <v/>
      </c>
      <c r="E68" s="295">
        <f t="shared" si="14"/>
        <v>0</v>
      </c>
      <c r="F68" s="15">
        <f>+Proyección!F68+Proyección!G68+Proyección!H68+Proyección!I68+Proyección!J68+Proyección!K68</f>
        <v>0</v>
      </c>
      <c r="G68" s="21">
        <f>+Ejecución!G68+Ejecución!J68+Ejecución!M68+Ejecución!P68+Ejecución!S68+Ejecución!V68</f>
        <v>0</v>
      </c>
      <c r="H68" s="46">
        <f t="shared" si="15"/>
        <v>0</v>
      </c>
      <c r="I68" s="16">
        <f>+Proyección!L68+Proyección!M68+Proyección!N68+Proyección!O68+Proyección!P68+Proyección!Q68</f>
        <v>0</v>
      </c>
      <c r="J68" s="21">
        <f>+Ejecución!Y68+Ejecución!AB68+Ejecución!AE68+Ejecución!AH68+Ejecución!AK68+Ejecución!AN68</f>
        <v>0</v>
      </c>
      <c r="K68" s="46">
        <f t="shared" si="16"/>
        <v>0</v>
      </c>
      <c r="L68" s="68"/>
      <c r="M68" s="68"/>
      <c r="N68" s="264"/>
    </row>
    <row r="69" spans="2:14" x14ac:dyDescent="0.3">
      <c r="B69" s="265"/>
      <c r="C69" s="115">
        <v>4</v>
      </c>
      <c r="D69" s="112" t="str">
        <f>+IFERROR(+IF(Inputs!D70="","",Inputs!D70),0)</f>
        <v>Servicios públicos (ejemplo)</v>
      </c>
      <c r="E69" s="295">
        <f t="shared" si="14"/>
        <v>0</v>
      </c>
      <c r="F69" s="15">
        <f>+Proyección!F69+Proyección!G69+Proyección!H69+Proyección!I69+Proyección!J69+Proyección!K69</f>
        <v>0</v>
      </c>
      <c r="G69" s="21">
        <f>+Ejecución!G69+Ejecución!J69+Ejecución!M69+Ejecución!P69+Ejecución!S69+Ejecución!V69</f>
        <v>0</v>
      </c>
      <c r="H69" s="46">
        <f t="shared" si="15"/>
        <v>0</v>
      </c>
      <c r="I69" s="16">
        <f>+Proyección!L69+Proyección!M69+Proyección!N69+Proyección!O69+Proyección!P69+Proyección!Q69</f>
        <v>0</v>
      </c>
      <c r="J69" s="21">
        <f>+Ejecución!Y69+Ejecución!AB69+Ejecución!AE69+Ejecución!AH69+Ejecución!AK69+Ejecución!AN69</f>
        <v>0</v>
      </c>
      <c r="K69" s="46">
        <f t="shared" si="16"/>
        <v>0</v>
      </c>
      <c r="L69" s="68"/>
      <c r="M69" s="68"/>
      <c r="N69" s="264"/>
    </row>
    <row r="70" spans="2:14" x14ac:dyDescent="0.3">
      <c r="B70" s="265"/>
      <c r="C70" s="115">
        <v>5</v>
      </c>
      <c r="D70" s="112" t="str">
        <f>+IFERROR(+IF(Inputs!D71="","",Inputs!D71),0)</f>
        <v>Gasolina (ejemplo)</v>
      </c>
      <c r="E70" s="295">
        <f t="shared" si="14"/>
        <v>0</v>
      </c>
      <c r="F70" s="15">
        <f>+Proyección!F70+Proyección!G70+Proyección!H70+Proyección!I70+Proyección!J70+Proyección!K70</f>
        <v>0</v>
      </c>
      <c r="G70" s="21">
        <f>+Ejecución!G70+Ejecución!J70+Ejecución!M70+Ejecución!P70+Ejecución!S70+Ejecución!V70</f>
        <v>0</v>
      </c>
      <c r="H70" s="46">
        <f t="shared" si="15"/>
        <v>0</v>
      </c>
      <c r="I70" s="16">
        <f>+Proyección!L70+Proyección!M70+Proyección!N70+Proyección!O70+Proyección!P70+Proyección!Q70</f>
        <v>0</v>
      </c>
      <c r="J70" s="21">
        <f>+Ejecución!Y70+Ejecución!AB70+Ejecución!AE70+Ejecución!AH70+Ejecución!AK70+Ejecución!AN70</f>
        <v>0</v>
      </c>
      <c r="K70" s="46">
        <f t="shared" si="16"/>
        <v>0</v>
      </c>
      <c r="L70" s="68"/>
      <c r="M70" s="68"/>
      <c r="N70" s="264"/>
    </row>
    <row r="71" spans="2:14" x14ac:dyDescent="0.3">
      <c r="B71" s="265"/>
      <c r="C71" s="115">
        <v>6</v>
      </c>
      <c r="D71" s="112" t="str">
        <f>+IFERROR(+IF(Inputs!D72="","",Inputs!D72),0)</f>
        <v/>
      </c>
      <c r="E71" s="295">
        <f t="shared" si="14"/>
        <v>0</v>
      </c>
      <c r="F71" s="15">
        <f>+Proyección!F71+Proyección!G71+Proyección!H71+Proyección!I71+Proyección!J71+Proyección!K71</f>
        <v>0</v>
      </c>
      <c r="G71" s="21">
        <f>+Ejecución!G71+Ejecución!J71+Ejecución!M71+Ejecución!P71+Ejecución!S71+Ejecución!V71</f>
        <v>0</v>
      </c>
      <c r="H71" s="46">
        <f t="shared" si="15"/>
        <v>0</v>
      </c>
      <c r="I71" s="16">
        <f>+Proyección!L71+Proyección!M71+Proyección!N71+Proyección!O71+Proyección!P71+Proyección!Q71</f>
        <v>0</v>
      </c>
      <c r="J71" s="21">
        <f>+Ejecución!Y71+Ejecución!AB71+Ejecución!AE71+Ejecución!AH71+Ejecución!AK71+Ejecución!AN71</f>
        <v>0</v>
      </c>
      <c r="K71" s="46">
        <f t="shared" si="16"/>
        <v>0</v>
      </c>
      <c r="L71" s="68"/>
      <c r="M71" s="68"/>
      <c r="N71" s="264"/>
    </row>
    <row r="72" spans="2:14" x14ac:dyDescent="0.3">
      <c r="B72" s="265"/>
      <c r="C72" s="115">
        <v>7</v>
      </c>
      <c r="D72" s="112" t="str">
        <f>+IFERROR(+IF(Inputs!D73="","",Inputs!D73),0)</f>
        <v/>
      </c>
      <c r="E72" s="295">
        <f t="shared" si="14"/>
        <v>0</v>
      </c>
      <c r="F72" s="15">
        <f>+Proyección!F72+Proyección!G72+Proyección!H72+Proyección!I72+Proyección!J72+Proyección!K72</f>
        <v>0</v>
      </c>
      <c r="G72" s="21">
        <f>+Ejecución!G72+Ejecución!J72+Ejecución!M72+Ejecución!P72+Ejecución!S72+Ejecución!V72</f>
        <v>0</v>
      </c>
      <c r="H72" s="46">
        <f t="shared" si="15"/>
        <v>0</v>
      </c>
      <c r="I72" s="16">
        <f>+Proyección!L72+Proyección!M72+Proyección!N72+Proyección!O72+Proyección!P72+Proyección!Q72</f>
        <v>0</v>
      </c>
      <c r="J72" s="21">
        <f>+Ejecución!Y72+Ejecución!AB72+Ejecución!AE72+Ejecución!AH72+Ejecución!AK72+Ejecución!AN72</f>
        <v>0</v>
      </c>
      <c r="K72" s="46">
        <f t="shared" si="16"/>
        <v>0</v>
      </c>
      <c r="L72" s="68"/>
      <c r="M72" s="68"/>
      <c r="N72" s="264"/>
    </row>
    <row r="73" spans="2:14" x14ac:dyDescent="0.3">
      <c r="B73" s="265"/>
      <c r="C73" s="115">
        <v>8</v>
      </c>
      <c r="D73" s="112" t="str">
        <f>+IFERROR(+IF(Inputs!D87="","",Inputs!D87),0)</f>
        <v>Suscripción Netflix (ejemplo)</v>
      </c>
      <c r="E73" s="295">
        <f t="shared" si="14"/>
        <v>0</v>
      </c>
      <c r="F73" s="15">
        <f>+Proyección!F73+Proyección!G73+Proyección!H73+Proyección!I73+Proyección!J73+Proyección!K73</f>
        <v>0</v>
      </c>
      <c r="G73" s="21">
        <f>+Ejecución!G73+Ejecución!J73+Ejecución!M73+Ejecución!P73+Ejecución!S73+Ejecución!V73</f>
        <v>0</v>
      </c>
      <c r="H73" s="46">
        <f t="shared" si="15"/>
        <v>0</v>
      </c>
      <c r="I73" s="16">
        <f>+Proyección!L73+Proyección!M73+Proyección!N73+Proyección!O73+Proyección!P73+Proyección!Q73</f>
        <v>0</v>
      </c>
      <c r="J73" s="21">
        <f>+Ejecución!Y73+Ejecución!AB73+Ejecución!AE73+Ejecución!AH73+Ejecución!AK73+Ejecución!AN73</f>
        <v>0</v>
      </c>
      <c r="K73" s="46">
        <f t="shared" si="16"/>
        <v>0</v>
      </c>
      <c r="L73" s="68"/>
      <c r="M73" s="68"/>
      <c r="N73" s="264"/>
    </row>
    <row r="74" spans="2:14" x14ac:dyDescent="0.3">
      <c r="B74" s="265"/>
      <c r="C74" s="115">
        <v>9</v>
      </c>
      <c r="D74" s="112" t="str">
        <f>+IFERROR(+IF(Inputs!D57="","",Inputs!D57),0)</f>
        <v/>
      </c>
      <c r="E74" s="295">
        <f t="shared" si="14"/>
        <v>0</v>
      </c>
      <c r="F74" s="15">
        <f>+Proyección!F74+Proyección!G74+Proyección!H74+Proyección!I74+Proyección!J74+Proyección!K74</f>
        <v>0</v>
      </c>
      <c r="G74" s="21">
        <f>+Ejecución!G74+Ejecución!J74+Ejecución!M74+Ejecución!P74+Ejecución!S74+Ejecución!V74</f>
        <v>0</v>
      </c>
      <c r="H74" s="46">
        <f t="shared" si="15"/>
        <v>0</v>
      </c>
      <c r="I74" s="16">
        <f>+Proyección!L74+Proyección!M74+Proyección!N74+Proyección!O74+Proyección!P74+Proyección!Q74</f>
        <v>0</v>
      </c>
      <c r="J74" s="21">
        <f>+Ejecución!Y74+Ejecución!AB74+Ejecución!AE74+Ejecución!AH74+Ejecución!AK74+Ejecución!AN74</f>
        <v>0</v>
      </c>
      <c r="K74" s="46">
        <f t="shared" si="16"/>
        <v>0</v>
      </c>
      <c r="L74" s="68"/>
      <c r="M74" s="68"/>
      <c r="N74" s="264"/>
    </row>
    <row r="75" spans="2:14" x14ac:dyDescent="0.3">
      <c r="B75" s="265"/>
      <c r="C75" s="115">
        <v>10</v>
      </c>
      <c r="D75" s="112" t="str">
        <f>+IFERROR(+IF(Inputs!D58="","",Inputs!D58),0)</f>
        <v/>
      </c>
      <c r="E75" s="295">
        <f t="shared" si="14"/>
        <v>0</v>
      </c>
      <c r="F75" s="15">
        <f>+Proyección!F75+Proyección!G75+Proyección!H75+Proyección!I75+Proyección!J75+Proyección!K75</f>
        <v>0</v>
      </c>
      <c r="G75" s="21">
        <f>+Ejecución!G75+Ejecución!J75+Ejecución!M75+Ejecución!P75+Ejecución!S75+Ejecución!V75</f>
        <v>0</v>
      </c>
      <c r="H75" s="46">
        <f t="shared" si="15"/>
        <v>0</v>
      </c>
      <c r="I75" s="16">
        <f>+Proyección!L75+Proyección!M75+Proyección!N75+Proyección!O75+Proyección!P75+Proyección!Q75</f>
        <v>0</v>
      </c>
      <c r="J75" s="21">
        <f>+Ejecución!Y75+Ejecución!AB75+Ejecución!AE75+Ejecución!AH75+Ejecución!AK75+Ejecución!AN75</f>
        <v>0</v>
      </c>
      <c r="K75" s="46">
        <f t="shared" si="16"/>
        <v>0</v>
      </c>
      <c r="L75" s="68"/>
      <c r="M75" s="68"/>
      <c r="N75" s="264"/>
    </row>
    <row r="76" spans="2:14" x14ac:dyDescent="0.3">
      <c r="B76" s="265"/>
      <c r="C76" s="115">
        <v>11</v>
      </c>
      <c r="D76" s="112" t="str">
        <f>+IFERROR(+IF(Inputs!D59="","",Inputs!D59),0)</f>
        <v/>
      </c>
      <c r="E76" s="295">
        <f t="shared" si="14"/>
        <v>0</v>
      </c>
      <c r="F76" s="15">
        <f>+Proyección!F76+Proyección!G76+Proyección!H76+Proyección!I76+Proyección!J76+Proyección!K76</f>
        <v>0</v>
      </c>
      <c r="G76" s="21">
        <f>+Ejecución!G76+Ejecución!J76+Ejecución!M76+Ejecución!P76+Ejecución!S76+Ejecución!V76</f>
        <v>0</v>
      </c>
      <c r="H76" s="46">
        <f t="shared" si="15"/>
        <v>0</v>
      </c>
      <c r="I76" s="16">
        <f>+Proyección!L76+Proyección!M76+Proyección!N76+Proyección!O76+Proyección!P76+Proyección!Q76</f>
        <v>0</v>
      </c>
      <c r="J76" s="21">
        <f>+Ejecución!Y76+Ejecución!AB76+Ejecución!AE76+Ejecución!AH76+Ejecución!AK76+Ejecución!AN76</f>
        <v>0</v>
      </c>
      <c r="K76" s="46">
        <f t="shared" si="16"/>
        <v>0</v>
      </c>
      <c r="L76" s="68"/>
      <c r="M76" s="68"/>
      <c r="N76" s="264"/>
    </row>
    <row r="77" spans="2:14" x14ac:dyDescent="0.3">
      <c r="B77" s="265"/>
      <c r="C77" s="115">
        <v>12</v>
      </c>
      <c r="D77" s="112" t="str">
        <f>+IFERROR(+IF(Inputs!D60="","",Inputs!D60),0)</f>
        <v/>
      </c>
      <c r="E77" s="295">
        <f t="shared" si="14"/>
        <v>0</v>
      </c>
      <c r="F77" s="15">
        <f>+Proyección!F77+Proyección!G77+Proyección!H77+Proyección!I77+Proyección!J77+Proyección!K77</f>
        <v>0</v>
      </c>
      <c r="G77" s="21">
        <f>+Ejecución!G77+Ejecución!J77+Ejecución!M77+Ejecución!P77+Ejecución!S77+Ejecución!V77</f>
        <v>0</v>
      </c>
      <c r="H77" s="46">
        <f t="shared" si="15"/>
        <v>0</v>
      </c>
      <c r="I77" s="16">
        <f>+Proyección!L77+Proyección!M77+Proyección!N77+Proyección!O77+Proyección!P77+Proyección!Q77</f>
        <v>0</v>
      </c>
      <c r="J77" s="21">
        <f>+Ejecución!Y77+Ejecución!AB77+Ejecución!AE77+Ejecución!AH77+Ejecución!AK77+Ejecución!AN77</f>
        <v>0</v>
      </c>
      <c r="K77" s="46">
        <f t="shared" si="16"/>
        <v>0</v>
      </c>
      <c r="L77" s="68"/>
      <c r="M77" s="68"/>
      <c r="N77" s="264"/>
    </row>
    <row r="78" spans="2:14" x14ac:dyDescent="0.3">
      <c r="B78" s="265"/>
      <c r="C78" s="115">
        <v>13</v>
      </c>
      <c r="D78" s="112" t="str">
        <f>+IFERROR(+IF(Inputs!D61="","",Inputs!D61),0)</f>
        <v/>
      </c>
      <c r="E78" s="295">
        <f t="shared" si="14"/>
        <v>0</v>
      </c>
      <c r="F78" s="15">
        <f>+Proyección!F78+Proyección!G78+Proyección!H78+Proyección!I78+Proyección!J78+Proyección!K78</f>
        <v>0</v>
      </c>
      <c r="G78" s="21">
        <f>+Ejecución!G78+Ejecución!J78+Ejecución!M78+Ejecución!P78+Ejecución!S78+Ejecución!V78</f>
        <v>0</v>
      </c>
      <c r="H78" s="46">
        <f t="shared" si="15"/>
        <v>0</v>
      </c>
      <c r="I78" s="16">
        <f>+Proyección!L78+Proyección!M78+Proyección!N78+Proyección!O78+Proyección!P78+Proyección!Q78</f>
        <v>0</v>
      </c>
      <c r="J78" s="21">
        <f>+Ejecución!Y78+Ejecución!AB78+Ejecución!AE78+Ejecución!AH78+Ejecución!AK78+Ejecución!AN78</f>
        <v>0</v>
      </c>
      <c r="K78" s="46">
        <f t="shared" si="16"/>
        <v>0</v>
      </c>
      <c r="L78" s="68"/>
      <c r="M78" s="68"/>
      <c r="N78" s="264"/>
    </row>
    <row r="79" spans="2:14" x14ac:dyDescent="0.3">
      <c r="B79" s="265"/>
      <c r="C79" s="115">
        <v>14</v>
      </c>
      <c r="D79" s="112" t="str">
        <f>+IFERROR(+IF(Inputs!D62="","",Inputs!D62),0)</f>
        <v/>
      </c>
      <c r="E79" s="295">
        <f t="shared" si="14"/>
        <v>0</v>
      </c>
      <c r="F79" s="15">
        <f>+Proyección!F79+Proyección!G79+Proyección!H79+Proyección!I79+Proyección!J79+Proyección!K79</f>
        <v>0</v>
      </c>
      <c r="G79" s="21">
        <f>+Ejecución!G79+Ejecución!J79+Ejecución!M79+Ejecución!P79+Ejecución!S79+Ejecución!V79</f>
        <v>0</v>
      </c>
      <c r="H79" s="46">
        <f t="shared" si="15"/>
        <v>0</v>
      </c>
      <c r="I79" s="16">
        <f>+Proyección!L79+Proyección!M79+Proyección!N79+Proyección!O79+Proyección!P79+Proyección!Q79</f>
        <v>0</v>
      </c>
      <c r="J79" s="21">
        <f>+Ejecución!Y79+Ejecución!AB79+Ejecución!AE79+Ejecución!AH79+Ejecución!AK79+Ejecución!AN79</f>
        <v>0</v>
      </c>
      <c r="K79" s="46">
        <f t="shared" si="16"/>
        <v>0</v>
      </c>
      <c r="L79" s="68"/>
      <c r="M79" s="68"/>
      <c r="N79" s="264"/>
    </row>
    <row r="80" spans="2:14" x14ac:dyDescent="0.3">
      <c r="B80" s="265"/>
      <c r="C80" s="115">
        <v>15</v>
      </c>
      <c r="D80" s="112" t="str">
        <f>+IFERROR(+IF(Inputs!D63="","",Inputs!D63),0)</f>
        <v/>
      </c>
      <c r="E80" s="295">
        <f t="shared" si="14"/>
        <v>0</v>
      </c>
      <c r="F80" s="15">
        <f>+Proyección!F80+Proyección!G80+Proyección!H80+Proyección!I80+Proyección!J80+Proyección!K80</f>
        <v>0</v>
      </c>
      <c r="G80" s="21">
        <f>+Ejecución!G80+Ejecución!J80+Ejecución!M80+Ejecución!P80+Ejecución!S80+Ejecución!V80</f>
        <v>0</v>
      </c>
      <c r="H80" s="46">
        <f t="shared" si="15"/>
        <v>0</v>
      </c>
      <c r="I80" s="16">
        <f>+Proyección!L80+Proyección!M80+Proyección!N80+Proyección!O80+Proyección!P80+Proyección!Q80</f>
        <v>0</v>
      </c>
      <c r="J80" s="21">
        <f>+Ejecución!Y80+Ejecución!AB80+Ejecución!AE80+Ejecución!AH80+Ejecución!AK80+Ejecución!AN80</f>
        <v>0</v>
      </c>
      <c r="K80" s="46">
        <f t="shared" si="16"/>
        <v>0</v>
      </c>
      <c r="L80" s="68"/>
      <c r="M80" s="68"/>
      <c r="N80" s="264"/>
    </row>
    <row r="81" spans="2:14" x14ac:dyDescent="0.3">
      <c r="B81" s="265"/>
      <c r="C81" s="115">
        <v>16</v>
      </c>
      <c r="D81" s="112" t="str">
        <f>+IFERROR(+IF(Inputs!I49="","",Inputs!I49),0)</f>
        <v>Matrícula universidad (ejemplo)</v>
      </c>
      <c r="E81" s="295">
        <f t="shared" si="14"/>
        <v>0</v>
      </c>
      <c r="F81" s="15">
        <f>+Proyección!F81+Proyección!G81+Proyección!H81+Proyección!I81+Proyección!J81+Proyección!K81</f>
        <v>0</v>
      </c>
      <c r="G81" s="21">
        <f>+Ejecución!G81+Ejecución!J81+Ejecución!M81+Ejecución!P81+Ejecución!S81+Ejecución!V81</f>
        <v>0</v>
      </c>
      <c r="H81" s="46">
        <f t="shared" si="15"/>
        <v>0</v>
      </c>
      <c r="I81" s="15">
        <f>+Proyección!L81+Proyección!M81+Proyección!N81+Proyección!O81+Proyección!P81+Proyección!Q81</f>
        <v>0</v>
      </c>
      <c r="J81" s="21">
        <f>+Ejecución!Y81+Ejecución!AB81+Ejecución!AE81+Ejecución!AH81+Ejecución!AK81+Ejecución!AN81</f>
        <v>0</v>
      </c>
      <c r="K81" s="46">
        <f t="shared" si="16"/>
        <v>0</v>
      </c>
      <c r="L81" s="68"/>
      <c r="M81" s="68"/>
      <c r="N81" s="264"/>
    </row>
    <row r="82" spans="2:14" x14ac:dyDescent="0.3">
      <c r="B82" s="265"/>
      <c r="C82" s="115">
        <v>17</v>
      </c>
      <c r="D82" s="112" t="str">
        <f>+IFERROR(+IF(Inputs!I50="","",Inputs!I50),0)</f>
        <v/>
      </c>
      <c r="E82" s="295">
        <f t="shared" si="14"/>
        <v>0</v>
      </c>
      <c r="F82" s="15">
        <f>+Proyección!F82+Proyección!G82+Proyección!H82+Proyección!I82+Proyección!J82+Proyección!K82</f>
        <v>0</v>
      </c>
      <c r="G82" s="21">
        <f>+Ejecución!G82+Ejecución!J82+Ejecución!M82+Ejecución!P82+Ejecución!S82+Ejecución!V82</f>
        <v>0</v>
      </c>
      <c r="H82" s="46">
        <f t="shared" si="15"/>
        <v>0</v>
      </c>
      <c r="I82" s="16">
        <f>+Proyección!L82+Proyección!M82+Proyección!N82+Proyección!O82+Proyección!P82+Proyección!Q82</f>
        <v>0</v>
      </c>
      <c r="J82" s="21">
        <f>+Ejecución!Y82+Ejecución!AB82+Ejecución!AE82+Ejecución!AH82+Ejecución!AK82+Ejecución!AN82</f>
        <v>0</v>
      </c>
      <c r="K82" s="46">
        <f t="shared" si="16"/>
        <v>0</v>
      </c>
      <c r="L82" s="68"/>
      <c r="M82" s="68"/>
      <c r="N82" s="264"/>
    </row>
    <row r="83" spans="2:14" x14ac:dyDescent="0.3">
      <c r="B83" s="265"/>
      <c r="C83" s="115">
        <v>18</v>
      </c>
      <c r="D83" s="112" t="str">
        <f>+IFERROR(+IF(Inputs!I51="","",Inputs!I51),0)</f>
        <v/>
      </c>
      <c r="E83" s="295">
        <f t="shared" si="14"/>
        <v>0</v>
      </c>
      <c r="F83" s="15">
        <f>+Proyección!F83+Proyección!G83+Proyección!H83+Proyección!I83+Proyección!J83+Proyección!K83</f>
        <v>0</v>
      </c>
      <c r="G83" s="21">
        <f>+Ejecución!G83+Ejecución!J83+Ejecución!M83+Ejecución!P83+Ejecución!S83+Ejecución!V83</f>
        <v>0</v>
      </c>
      <c r="H83" s="46">
        <f t="shared" si="15"/>
        <v>0</v>
      </c>
      <c r="I83" s="16">
        <f>+Proyección!L83+Proyección!M83+Proyección!N83+Proyección!O83+Proyección!P83+Proyección!Q83</f>
        <v>0</v>
      </c>
      <c r="J83" s="21">
        <f>+Ejecución!Y83+Ejecución!AB83+Ejecución!AE83+Ejecución!AH83+Ejecución!AK83+Ejecución!AN83</f>
        <v>0</v>
      </c>
      <c r="K83" s="46">
        <f t="shared" si="16"/>
        <v>0</v>
      </c>
      <c r="L83" s="68"/>
      <c r="M83" s="68"/>
      <c r="N83" s="264"/>
    </row>
    <row r="84" spans="2:14" x14ac:dyDescent="0.3">
      <c r="B84" s="265"/>
      <c r="C84" s="115">
        <v>19</v>
      </c>
      <c r="D84" s="112" t="str">
        <f>+IFERROR(+IF(Inputs!I52="","",Inputs!I52),0)</f>
        <v/>
      </c>
      <c r="E84" s="295">
        <f t="shared" si="14"/>
        <v>0</v>
      </c>
      <c r="F84" s="15">
        <f>+Proyección!F84+Proyección!G84+Proyección!H84+Proyección!I84+Proyección!J84+Proyección!K84</f>
        <v>0</v>
      </c>
      <c r="G84" s="21">
        <f>+Ejecución!G84+Ejecución!J84+Ejecución!M84+Ejecución!P84+Ejecución!S84+Ejecución!V84</f>
        <v>0</v>
      </c>
      <c r="H84" s="46">
        <f t="shared" si="15"/>
        <v>0</v>
      </c>
      <c r="I84" s="16">
        <f>+Proyección!L84+Proyección!M84+Proyección!N84+Proyección!O84+Proyección!P84+Proyección!Q84</f>
        <v>0</v>
      </c>
      <c r="J84" s="21">
        <f>+Ejecución!Y84+Ejecución!AB84+Ejecución!AE84+Ejecución!AH84+Ejecución!AK84+Ejecución!AN84</f>
        <v>0</v>
      </c>
      <c r="K84" s="46">
        <f t="shared" si="16"/>
        <v>0</v>
      </c>
      <c r="L84" s="68"/>
      <c r="M84" s="68"/>
      <c r="N84" s="264"/>
    </row>
    <row r="85" spans="2:14" x14ac:dyDescent="0.3">
      <c r="B85" s="265"/>
      <c r="C85" s="115">
        <v>20</v>
      </c>
      <c r="D85" s="112" t="str">
        <f>+IFERROR(+IF(Inputs!I53="","",Inputs!I53),0)</f>
        <v/>
      </c>
      <c r="E85" s="295">
        <f t="shared" si="14"/>
        <v>0</v>
      </c>
      <c r="F85" s="15">
        <f>+Proyección!F85+Proyección!G85+Proyección!H85+Proyección!I85+Proyección!J85+Proyección!K85</f>
        <v>0</v>
      </c>
      <c r="G85" s="21">
        <f>+Ejecución!G85+Ejecución!J85+Ejecución!M85+Ejecución!P85+Ejecución!S85+Ejecución!V85</f>
        <v>0</v>
      </c>
      <c r="H85" s="46">
        <f t="shared" si="15"/>
        <v>0</v>
      </c>
      <c r="I85" s="16">
        <f>+Proyección!L85+Proyección!M85+Proyección!N85+Proyección!O85+Proyección!P85+Proyección!Q85</f>
        <v>0</v>
      </c>
      <c r="J85" s="21">
        <f>+Ejecución!Y85+Ejecución!AB85+Ejecución!AE85+Ejecución!AH85+Ejecución!AK85+Ejecución!AN85</f>
        <v>0</v>
      </c>
      <c r="K85" s="46">
        <f t="shared" si="16"/>
        <v>0</v>
      </c>
      <c r="L85" s="68"/>
      <c r="M85" s="68"/>
      <c r="N85" s="264"/>
    </row>
    <row r="86" spans="2:14" x14ac:dyDescent="0.3">
      <c r="B86" s="265"/>
      <c r="C86" s="115">
        <v>21</v>
      </c>
      <c r="D86" s="112" t="str">
        <f>+IFERROR(+IF(Inputs!I54="","",Inputs!I54),0)</f>
        <v/>
      </c>
      <c r="E86" s="295">
        <f t="shared" si="14"/>
        <v>0</v>
      </c>
      <c r="F86" s="15">
        <f>+Proyección!F86+Proyección!G86+Proyección!H86+Proyección!I86+Proyección!J86+Proyección!K86</f>
        <v>0</v>
      </c>
      <c r="G86" s="21">
        <f>+Ejecución!G86+Ejecución!J86+Ejecución!M86+Ejecución!P86+Ejecución!S86+Ejecución!V86</f>
        <v>0</v>
      </c>
      <c r="H86" s="46">
        <f t="shared" si="15"/>
        <v>0</v>
      </c>
      <c r="I86" s="16">
        <f>+Proyección!L86+Proyección!M86+Proyección!N86+Proyección!O86+Proyección!P86+Proyección!Q86</f>
        <v>0</v>
      </c>
      <c r="J86" s="21">
        <f>+Ejecución!Y86+Ejecución!AB86+Ejecución!AE86+Ejecución!AH86+Ejecución!AK86+Ejecución!AN86</f>
        <v>0</v>
      </c>
      <c r="K86" s="46">
        <f t="shared" si="16"/>
        <v>0</v>
      </c>
      <c r="L86" s="68"/>
      <c r="M86" s="68"/>
      <c r="N86" s="264"/>
    </row>
    <row r="87" spans="2:14" x14ac:dyDescent="0.3">
      <c r="B87" s="265"/>
      <c r="C87" s="115">
        <v>22</v>
      </c>
      <c r="D87" s="112" t="str">
        <f>+IFERROR(+IF(Inputs!I55="","",Inputs!I55),0)</f>
        <v/>
      </c>
      <c r="E87" s="295">
        <f t="shared" si="14"/>
        <v>0</v>
      </c>
      <c r="F87" s="15">
        <f>+Proyección!F87+Proyección!G87+Proyección!H87+Proyección!I87+Proyección!J87+Proyección!K87</f>
        <v>0</v>
      </c>
      <c r="G87" s="21">
        <f>+Ejecución!G87+Ejecución!J87+Ejecución!M87+Ejecución!P87+Ejecución!S87+Ejecución!V87</f>
        <v>0</v>
      </c>
      <c r="H87" s="46">
        <f t="shared" si="15"/>
        <v>0</v>
      </c>
      <c r="I87" s="16">
        <f>+Proyección!L87+Proyección!M87+Proyección!N87+Proyección!O87+Proyección!P87+Proyección!Q87</f>
        <v>0</v>
      </c>
      <c r="J87" s="21">
        <f>+Ejecución!Y87+Ejecución!AB87+Ejecución!AE87+Ejecución!AH87+Ejecución!AK87+Ejecución!AN87</f>
        <v>0</v>
      </c>
      <c r="K87" s="46">
        <f t="shared" si="16"/>
        <v>0</v>
      </c>
      <c r="L87" s="68"/>
      <c r="M87" s="68"/>
      <c r="N87" s="264"/>
    </row>
    <row r="88" spans="2:14" x14ac:dyDescent="0.3">
      <c r="B88" s="265"/>
      <c r="C88" s="115">
        <v>23</v>
      </c>
      <c r="D88" s="112" t="str">
        <f>+IFERROR(+IF(Inputs!I56="","",Inputs!I56),0)</f>
        <v/>
      </c>
      <c r="E88" s="295">
        <f t="shared" si="14"/>
        <v>0</v>
      </c>
      <c r="F88" s="15">
        <f>+Proyección!F88+Proyección!G88+Proyección!H88+Proyección!I88+Proyección!J88+Proyección!K88</f>
        <v>0</v>
      </c>
      <c r="G88" s="21">
        <f>+Ejecución!G88+Ejecución!J88+Ejecución!M88+Ejecución!P88+Ejecución!S88+Ejecución!V88</f>
        <v>0</v>
      </c>
      <c r="H88" s="46">
        <f t="shared" si="15"/>
        <v>0</v>
      </c>
      <c r="I88" s="16">
        <f>+Proyección!L88+Proyección!M88+Proyección!N88+Proyección!O88+Proyección!P88+Proyección!Q88</f>
        <v>0</v>
      </c>
      <c r="J88" s="21">
        <f>+Ejecución!Y88+Ejecución!AB88+Ejecución!AE88+Ejecución!AH88+Ejecución!AK88+Ejecución!AN88</f>
        <v>0</v>
      </c>
      <c r="K88" s="46">
        <f t="shared" si="16"/>
        <v>0</v>
      </c>
      <c r="L88" s="68"/>
      <c r="M88" s="68"/>
      <c r="N88" s="264"/>
    </row>
    <row r="89" spans="2:14" x14ac:dyDescent="0.3">
      <c r="B89" s="265"/>
      <c r="C89" s="115">
        <v>24</v>
      </c>
      <c r="D89" s="112" t="str">
        <f>+IFERROR(+IF(Inputs!I57="","",Inputs!I57),0)</f>
        <v/>
      </c>
      <c r="E89" s="295">
        <f t="shared" si="14"/>
        <v>0</v>
      </c>
      <c r="F89" s="15">
        <f>+Proyección!F89+Proyección!G89+Proyección!H89+Proyección!I89+Proyección!J89+Proyección!K89</f>
        <v>0</v>
      </c>
      <c r="G89" s="21">
        <f>+Ejecución!G89+Ejecución!J89+Ejecución!M89+Ejecución!P89+Ejecución!S89+Ejecución!V89</f>
        <v>0</v>
      </c>
      <c r="H89" s="46">
        <f t="shared" si="15"/>
        <v>0</v>
      </c>
      <c r="I89" s="16">
        <f>+Proyección!L89+Proyección!M89+Proyección!N89+Proyección!O89+Proyección!P89+Proyección!Q89</f>
        <v>0</v>
      </c>
      <c r="J89" s="21">
        <f>+Ejecución!Y89+Ejecución!AB89+Ejecución!AE89+Ejecución!AH89+Ejecución!AK89+Ejecución!AN89</f>
        <v>0</v>
      </c>
      <c r="K89" s="46">
        <f t="shared" si="16"/>
        <v>0</v>
      </c>
      <c r="L89" s="68"/>
      <c r="M89" s="68"/>
      <c r="N89" s="264"/>
    </row>
    <row r="90" spans="2:14" x14ac:dyDescent="0.3">
      <c r="B90" s="265"/>
      <c r="C90" s="115">
        <v>25</v>
      </c>
      <c r="D90" s="112" t="str">
        <f>+IFERROR(+IF(Inputs!I58="","",Inputs!I58),0)</f>
        <v/>
      </c>
      <c r="E90" s="295">
        <f t="shared" si="14"/>
        <v>0</v>
      </c>
      <c r="F90" s="15">
        <f>+Proyección!F90+Proyección!G90+Proyección!H90+Proyección!I90+Proyección!J90+Proyección!K90</f>
        <v>0</v>
      </c>
      <c r="G90" s="21">
        <f>+Ejecución!G90+Ejecución!J90+Ejecución!M90+Ejecución!P90+Ejecución!S90+Ejecución!V90</f>
        <v>0</v>
      </c>
      <c r="H90" s="46">
        <f t="shared" si="15"/>
        <v>0</v>
      </c>
      <c r="I90" s="16">
        <f>+Proyección!L90+Proyección!M90+Proyección!N90+Proyección!O90+Proyección!P90+Proyección!Q90</f>
        <v>0</v>
      </c>
      <c r="J90" s="21">
        <f>+Ejecución!Y90+Ejecución!AB90+Ejecución!AE90+Ejecución!AH90+Ejecución!AK90+Ejecución!AN90</f>
        <v>0</v>
      </c>
      <c r="K90" s="46">
        <f t="shared" si="16"/>
        <v>0</v>
      </c>
      <c r="L90" s="68"/>
      <c r="M90" s="68"/>
      <c r="N90" s="264"/>
    </row>
    <row r="91" spans="2:14" x14ac:dyDescent="0.3">
      <c r="B91" s="265"/>
      <c r="C91" s="115">
        <v>26</v>
      </c>
      <c r="D91" s="112" t="str">
        <f>+IFERROR(+IF(Inputs!I59="","",Inputs!I59),0)</f>
        <v/>
      </c>
      <c r="E91" s="295">
        <f t="shared" si="14"/>
        <v>0</v>
      </c>
      <c r="F91" s="16">
        <f>+Proyección!F91+Proyección!G91+Proyección!H91+Proyección!I91+Proyección!J91+Proyección!K91</f>
        <v>0</v>
      </c>
      <c r="G91" s="21">
        <f>+Ejecución!G91+Ejecución!J91+Ejecución!M91+Ejecución!P91+Ejecución!S91+Ejecución!V91</f>
        <v>0</v>
      </c>
      <c r="H91" s="46">
        <f t="shared" si="15"/>
        <v>0</v>
      </c>
      <c r="I91" s="16">
        <f>+Proyección!L91+Proyección!M91+Proyección!N91+Proyección!O91+Proyección!P91+Proyección!Q91</f>
        <v>0</v>
      </c>
      <c r="J91" s="21">
        <f>+Ejecución!Y91+Ejecución!AB91+Ejecución!AE91+Ejecución!AH91+Ejecución!AK91+Ejecución!AN91</f>
        <v>0</v>
      </c>
      <c r="K91" s="46">
        <f t="shared" si="16"/>
        <v>0</v>
      </c>
      <c r="L91" s="68"/>
      <c r="M91" s="68"/>
      <c r="N91" s="264"/>
    </row>
    <row r="92" spans="2:14" x14ac:dyDescent="0.3">
      <c r="B92" s="265"/>
      <c r="C92" s="115">
        <v>27</v>
      </c>
      <c r="D92" s="112" t="str">
        <f>+IFERROR(+IF(Inputs!I60="","",Inputs!I60),0)</f>
        <v/>
      </c>
      <c r="E92" s="295">
        <f t="shared" si="14"/>
        <v>0</v>
      </c>
      <c r="F92" s="16">
        <f>+Proyección!F92+Proyección!G92+Proyección!H92+Proyección!I92+Proyección!J92+Proyección!K92</f>
        <v>0</v>
      </c>
      <c r="G92" s="21">
        <f>+Ejecución!G92+Ejecución!J92+Ejecución!M92+Ejecución!P92+Ejecución!S92+Ejecución!V92</f>
        <v>0</v>
      </c>
      <c r="H92" s="46">
        <f t="shared" si="15"/>
        <v>0</v>
      </c>
      <c r="I92" s="16">
        <f>+Proyección!L92+Proyección!M92+Proyección!N92+Proyección!O92+Proyección!P92+Proyección!Q92</f>
        <v>0</v>
      </c>
      <c r="J92" s="21">
        <f>+Ejecución!Y92+Ejecución!AB92+Ejecución!AE92+Ejecución!AH92+Ejecución!AK92+Ejecución!AN92</f>
        <v>0</v>
      </c>
      <c r="K92" s="46">
        <f t="shared" si="16"/>
        <v>0</v>
      </c>
      <c r="L92" s="68"/>
      <c r="M92" s="68"/>
      <c r="N92" s="264"/>
    </row>
    <row r="93" spans="2:14" x14ac:dyDescent="0.3">
      <c r="B93" s="265"/>
      <c r="C93" s="115">
        <v>28</v>
      </c>
      <c r="D93" s="112" t="str">
        <f>+IFERROR(+IF(Inputs!I61="","",Inputs!I61),0)</f>
        <v/>
      </c>
      <c r="E93" s="295">
        <f t="shared" si="14"/>
        <v>0</v>
      </c>
      <c r="F93" s="16">
        <f>+Proyección!F93+Proyección!G93+Proyección!H93+Proyección!I93+Proyección!J93+Proyección!K93</f>
        <v>0</v>
      </c>
      <c r="G93" s="21">
        <f>+Ejecución!G93+Ejecución!J93+Ejecución!M93+Ejecución!P93+Ejecución!S93+Ejecución!V93</f>
        <v>0</v>
      </c>
      <c r="H93" s="46">
        <f t="shared" si="15"/>
        <v>0</v>
      </c>
      <c r="I93" s="16">
        <f>+Proyección!L93+Proyección!M93+Proyección!N93+Proyección!O93+Proyección!P93+Proyección!Q93</f>
        <v>0</v>
      </c>
      <c r="J93" s="21">
        <f>+Ejecución!Y93+Ejecución!AB93+Ejecución!AE93+Ejecución!AH93+Ejecución!AK93+Ejecución!AN93</f>
        <v>0</v>
      </c>
      <c r="K93" s="46">
        <f t="shared" si="16"/>
        <v>0</v>
      </c>
      <c r="L93" s="68"/>
      <c r="M93" s="68"/>
      <c r="N93" s="264"/>
    </row>
    <row r="94" spans="2:14" x14ac:dyDescent="0.3">
      <c r="B94" s="265"/>
      <c r="C94" s="115">
        <v>29</v>
      </c>
      <c r="D94" s="112" t="str">
        <f>+IFERROR(+IF(Inputs!I62="","",Inputs!I62),0)</f>
        <v/>
      </c>
      <c r="E94" s="295">
        <f t="shared" si="14"/>
        <v>0</v>
      </c>
      <c r="F94" s="16">
        <f>+Proyección!F94+Proyección!G94+Proyección!H94+Proyección!I94+Proyección!J94+Proyección!K94</f>
        <v>0</v>
      </c>
      <c r="G94" s="21">
        <f>+Ejecución!G94+Ejecución!J94+Ejecución!M94+Ejecución!P94+Ejecución!S94+Ejecución!V94</f>
        <v>0</v>
      </c>
      <c r="H94" s="46">
        <f t="shared" si="15"/>
        <v>0</v>
      </c>
      <c r="I94" s="16">
        <f>+Proyección!L94+Proyección!M94+Proyección!N94+Proyección!O94+Proyección!P94+Proyección!Q94</f>
        <v>0</v>
      </c>
      <c r="J94" s="21">
        <f>+Ejecución!Y94+Ejecución!AB94+Ejecución!AE94+Ejecución!AH94+Ejecución!AK94+Ejecución!AN94</f>
        <v>0</v>
      </c>
      <c r="K94" s="46">
        <f t="shared" si="16"/>
        <v>0</v>
      </c>
      <c r="L94" s="68"/>
      <c r="M94" s="68"/>
      <c r="N94" s="264"/>
    </row>
    <row r="95" spans="2:14" x14ac:dyDescent="0.3">
      <c r="B95" s="265"/>
      <c r="C95" s="115">
        <v>30</v>
      </c>
      <c r="D95" s="118" t="str">
        <f>+IFERROR(+IF(Inputs!I63="","",Inputs!I63),0)</f>
        <v/>
      </c>
      <c r="E95" s="299">
        <f t="shared" si="14"/>
        <v>0</v>
      </c>
      <c r="F95" s="6">
        <f>+Proyección!F95+Proyección!G95+Proyección!H95+Proyección!I95+Proyección!J95+Proyección!K95</f>
        <v>0</v>
      </c>
      <c r="G95" s="22">
        <f>+Ejecución!G95+Ejecución!J95+Ejecución!M95+Ejecución!P95+Ejecución!S95+Ejecución!V95</f>
        <v>0</v>
      </c>
      <c r="H95" s="47">
        <f t="shared" si="15"/>
        <v>0</v>
      </c>
      <c r="I95" s="6">
        <f>+Proyección!L95+Proyección!M95+Proyección!N95+Proyección!O95+Proyección!P95+Proyección!Q95</f>
        <v>0</v>
      </c>
      <c r="J95" s="22">
        <f>+Ejecución!Y95+Ejecución!AB95+Ejecución!AE95+Ejecución!AH95+Ejecución!AK95+Ejecución!AN95</f>
        <v>0</v>
      </c>
      <c r="K95" s="47">
        <f t="shared" si="16"/>
        <v>0</v>
      </c>
      <c r="L95" s="68"/>
      <c r="M95" s="68"/>
      <c r="N95" s="264"/>
    </row>
    <row r="96" spans="2:14" x14ac:dyDescent="0.3">
      <c r="B96" s="265"/>
      <c r="C96" s="105" t="s">
        <v>134</v>
      </c>
      <c r="D96" s="106" t="s">
        <v>80</v>
      </c>
      <c r="E96" s="300">
        <f t="shared" si="14"/>
        <v>0</v>
      </c>
      <c r="F96" s="147">
        <f>+SUM(F66:F95)</f>
        <v>0</v>
      </c>
      <c r="G96" s="148">
        <f>+SUM(G66:G95)</f>
        <v>0</v>
      </c>
      <c r="H96" s="46">
        <f t="shared" si="15"/>
        <v>0</v>
      </c>
      <c r="I96" s="147">
        <f>+SUM(I66:I95)</f>
        <v>0</v>
      </c>
      <c r="J96" s="148">
        <f>+SUM(J66:J95)</f>
        <v>0</v>
      </c>
      <c r="K96" s="46">
        <f t="shared" si="16"/>
        <v>0</v>
      </c>
      <c r="L96" s="68"/>
      <c r="M96" s="68"/>
      <c r="N96" s="264"/>
    </row>
    <row r="97" spans="2:14" ht="5.55" customHeight="1" x14ac:dyDescent="0.3">
      <c r="B97" s="265"/>
      <c r="C97" s="68"/>
      <c r="D97" s="105">
        <v>0</v>
      </c>
      <c r="E97" s="298"/>
      <c r="F97" s="15"/>
      <c r="G97" s="20"/>
      <c r="H97" s="46"/>
      <c r="I97" s="15"/>
      <c r="J97" s="20"/>
      <c r="K97" s="46"/>
      <c r="L97" s="68"/>
      <c r="M97" s="68"/>
      <c r="N97" s="264"/>
    </row>
    <row r="98" spans="2:14" x14ac:dyDescent="0.3">
      <c r="B98" s="265"/>
      <c r="C98" s="68"/>
      <c r="D98" s="105">
        <v>1</v>
      </c>
      <c r="E98" s="298"/>
      <c r="F98" s="15"/>
      <c r="G98" s="20"/>
      <c r="H98" s="46"/>
      <c r="I98" s="15"/>
      <c r="J98" s="20"/>
      <c r="K98" s="46"/>
      <c r="L98" s="68"/>
      <c r="M98" s="68"/>
      <c r="N98" s="264"/>
    </row>
    <row r="99" spans="2:14" x14ac:dyDescent="0.3">
      <c r="B99" s="265"/>
      <c r="C99" s="115">
        <v>1</v>
      </c>
      <c r="D99" s="112">
        <f>+IFERROR(+IF(Inputs!#REF!="","",Inputs!#REF!),0)</f>
        <v>0</v>
      </c>
      <c r="E99" s="295">
        <f t="shared" ref="E99:E129" si="17">+IFERROR((G99+J99)/($G$24+$J$24),0)</f>
        <v>0</v>
      </c>
      <c r="F99" s="15">
        <f>+Proyección!F99+Proyección!G99+Proyección!H99+Proyección!I99+Proyección!J99+Proyección!K99</f>
        <v>0</v>
      </c>
      <c r="G99" s="21">
        <f>+Ejecución!G99+Ejecución!J99+Ejecución!M99+Ejecución!P99+Ejecución!S99+Ejecución!V99</f>
        <v>0</v>
      </c>
      <c r="H99" s="46">
        <f t="shared" ref="H99:H128" si="18">+IFERROR(+(F99-G99),0)</f>
        <v>0</v>
      </c>
      <c r="I99" s="15">
        <f>+Proyección!L99+Proyección!M99+Proyección!N99+Proyección!O99+Proyección!P99+Proyección!Q99</f>
        <v>0</v>
      </c>
      <c r="J99" s="21">
        <f>+Ejecución!Y99+Ejecución!AB99+Ejecución!AE99+Ejecución!AH99+Ejecución!AK99+Ejecución!AN99</f>
        <v>0</v>
      </c>
      <c r="K99" s="46">
        <f t="shared" ref="K99:K129" si="19">+IFERROR(+(I99-J99),0)</f>
        <v>0</v>
      </c>
      <c r="L99" s="68"/>
      <c r="M99" s="68"/>
      <c r="N99" s="264"/>
    </row>
    <row r="100" spans="2:14" x14ac:dyDescent="0.3">
      <c r="B100" s="265"/>
      <c r="C100" s="115">
        <v>2</v>
      </c>
      <c r="D100" s="112">
        <f>+IFERROR(+IF(Inputs!#REF!="","",Inputs!#REF!),0)</f>
        <v>0</v>
      </c>
      <c r="E100" s="295">
        <f t="shared" si="17"/>
        <v>0</v>
      </c>
      <c r="F100" s="15">
        <f>+Proyección!F100+Proyección!G100+Proyección!H100+Proyección!I100+Proyección!J100+Proyección!K100</f>
        <v>0</v>
      </c>
      <c r="G100" s="21">
        <f>+Ejecución!G100+Ejecución!J100+Ejecución!M100+Ejecución!P100+Ejecución!S100+Ejecución!V100</f>
        <v>0</v>
      </c>
      <c r="H100" s="46">
        <f t="shared" si="18"/>
        <v>0</v>
      </c>
      <c r="I100" s="15">
        <f>+Proyección!L100+Proyección!M100+Proyección!N100+Proyección!O100+Proyección!P100+Proyección!Q100</f>
        <v>0</v>
      </c>
      <c r="J100" s="21">
        <f>+Ejecución!Y100+Ejecución!AB100+Ejecución!AE100+Ejecución!AH100+Ejecución!AK100+Ejecución!AN100</f>
        <v>0</v>
      </c>
      <c r="K100" s="46">
        <f t="shared" si="19"/>
        <v>0</v>
      </c>
      <c r="L100" s="68"/>
      <c r="M100" s="68"/>
      <c r="N100" s="264"/>
    </row>
    <row r="101" spans="2:14" x14ac:dyDescent="0.3">
      <c r="B101" s="265"/>
      <c r="C101" s="115">
        <v>3</v>
      </c>
      <c r="D101" s="112">
        <f>+IFERROR(+IF(Inputs!#REF!="","",Inputs!#REF!),0)</f>
        <v>0</v>
      </c>
      <c r="E101" s="295">
        <f t="shared" si="17"/>
        <v>0</v>
      </c>
      <c r="F101" s="15">
        <f>+Proyección!F101+Proyección!G101+Proyección!H101+Proyección!I101+Proyección!J101+Proyección!K101</f>
        <v>0</v>
      </c>
      <c r="G101" s="21">
        <f>+Ejecución!G101+Ejecución!J101+Ejecución!M101+Ejecución!P101+Ejecución!S101+Ejecución!V101</f>
        <v>0</v>
      </c>
      <c r="H101" s="46">
        <f t="shared" si="18"/>
        <v>0</v>
      </c>
      <c r="I101" s="15">
        <f>+Proyección!L101+Proyección!M101+Proyección!N101+Proyección!O101+Proyección!P101+Proyección!Q101</f>
        <v>0</v>
      </c>
      <c r="J101" s="21">
        <f>+Ejecución!Y101+Ejecución!AB101+Ejecución!AE101+Ejecución!AH101+Ejecución!AK101+Ejecución!AN101</f>
        <v>0</v>
      </c>
      <c r="K101" s="46">
        <f t="shared" si="19"/>
        <v>0</v>
      </c>
      <c r="L101" s="68"/>
      <c r="M101" s="68"/>
      <c r="N101" s="264"/>
    </row>
    <row r="102" spans="2:14" x14ac:dyDescent="0.3">
      <c r="B102" s="265"/>
      <c r="C102" s="115">
        <v>4</v>
      </c>
      <c r="D102" s="112">
        <f>+IFERROR(+IF(Inputs!#REF!="","",Inputs!#REF!),0)</f>
        <v>0</v>
      </c>
      <c r="E102" s="295">
        <f t="shared" si="17"/>
        <v>0</v>
      </c>
      <c r="F102" s="15">
        <f>+Proyección!F102+Proyección!G102+Proyección!H102+Proyección!I102+Proyección!J102+Proyección!K102</f>
        <v>0</v>
      </c>
      <c r="G102" s="21">
        <f>+Ejecución!G102+Ejecución!J102+Ejecución!M102+Ejecución!P102+Ejecución!S102+Ejecución!V102</f>
        <v>0</v>
      </c>
      <c r="H102" s="46">
        <f t="shared" si="18"/>
        <v>0</v>
      </c>
      <c r="I102" s="15">
        <f>+Proyección!L102+Proyección!M102+Proyección!N102+Proyección!O102+Proyección!P102+Proyección!Q102</f>
        <v>0</v>
      </c>
      <c r="J102" s="21">
        <f>+Ejecución!Y102+Ejecución!AB102+Ejecución!AE102+Ejecución!AH102+Ejecución!AK102+Ejecución!AN102</f>
        <v>0</v>
      </c>
      <c r="K102" s="46">
        <f t="shared" si="19"/>
        <v>0</v>
      </c>
      <c r="L102" s="68"/>
      <c r="M102" s="68"/>
      <c r="N102" s="264"/>
    </row>
    <row r="103" spans="2:14" x14ac:dyDescent="0.3">
      <c r="B103" s="265"/>
      <c r="C103" s="115">
        <v>5</v>
      </c>
      <c r="D103" s="112">
        <f>+IFERROR(+IF(Inputs!#REF!="","",Inputs!#REF!),0)</f>
        <v>0</v>
      </c>
      <c r="E103" s="295">
        <f t="shared" si="17"/>
        <v>0</v>
      </c>
      <c r="F103" s="15">
        <f>+Proyección!F103+Proyección!G103+Proyección!H103+Proyección!I103+Proyección!J103+Proyección!K103</f>
        <v>0</v>
      </c>
      <c r="G103" s="21">
        <f>+Ejecución!G103+Ejecución!J103+Ejecución!M103+Ejecución!P103+Ejecución!S103+Ejecución!V103</f>
        <v>0</v>
      </c>
      <c r="H103" s="46">
        <f t="shared" si="18"/>
        <v>0</v>
      </c>
      <c r="I103" s="15">
        <f>+Proyección!L103+Proyección!M103+Proyección!N103+Proyección!O103+Proyección!P103+Proyección!Q103</f>
        <v>0</v>
      </c>
      <c r="J103" s="21">
        <f>+Ejecución!Y103+Ejecución!AB103+Ejecución!AE103+Ejecución!AH103+Ejecución!AK103+Ejecución!AN103</f>
        <v>0</v>
      </c>
      <c r="K103" s="46">
        <f t="shared" si="19"/>
        <v>0</v>
      </c>
      <c r="L103" s="68"/>
      <c r="M103" s="68"/>
      <c r="N103" s="264"/>
    </row>
    <row r="104" spans="2:14" x14ac:dyDescent="0.3">
      <c r="B104" s="265"/>
      <c r="C104" s="115">
        <v>6</v>
      </c>
      <c r="D104" s="112">
        <f>+IFERROR(+IF(Inputs!#REF!="","",Inputs!#REF!),0)</f>
        <v>0</v>
      </c>
      <c r="E104" s="295">
        <f t="shared" si="17"/>
        <v>0</v>
      </c>
      <c r="F104" s="15">
        <f>+Proyección!F104+Proyección!G104+Proyección!H104+Proyección!I104+Proyección!J104+Proyección!K104</f>
        <v>0</v>
      </c>
      <c r="G104" s="21">
        <f>+Ejecución!G104+Ejecución!J104+Ejecución!M104+Ejecución!P104+Ejecución!S104+Ejecución!V104</f>
        <v>0</v>
      </c>
      <c r="H104" s="46">
        <f t="shared" si="18"/>
        <v>0</v>
      </c>
      <c r="I104" s="15">
        <f>+Proyección!L104+Proyección!M104+Proyección!N104+Proyección!O104+Proyección!P104+Proyección!Q104</f>
        <v>0</v>
      </c>
      <c r="J104" s="21">
        <f>+Ejecución!Y104+Ejecución!AB104+Ejecución!AE104+Ejecución!AH104+Ejecución!AK104+Ejecución!AN104</f>
        <v>0</v>
      </c>
      <c r="K104" s="46">
        <f t="shared" si="19"/>
        <v>0</v>
      </c>
      <c r="L104" s="68"/>
      <c r="M104" s="68"/>
      <c r="N104" s="264"/>
    </row>
    <row r="105" spans="2:14" x14ac:dyDescent="0.3">
      <c r="B105" s="265"/>
      <c r="C105" s="115">
        <v>7</v>
      </c>
      <c r="D105" s="112" t="str">
        <f>+IFERROR(+IF(Inputs!D74="","",Inputs!D74),0)</f>
        <v/>
      </c>
      <c r="E105" s="295">
        <f t="shared" si="17"/>
        <v>0</v>
      </c>
      <c r="F105" s="15">
        <f>+Proyección!F105+Proyección!G105+Proyección!H105+Proyección!I105+Proyección!J105+Proyección!K105</f>
        <v>0</v>
      </c>
      <c r="G105" s="21">
        <f>+Ejecución!G105+Ejecución!J105+Ejecución!M105+Ejecución!P105+Ejecución!S105+Ejecución!V105</f>
        <v>0</v>
      </c>
      <c r="H105" s="46">
        <f t="shared" si="18"/>
        <v>0</v>
      </c>
      <c r="I105" s="15">
        <f>+Proyección!L105+Proyección!M105+Proyección!N105+Proyección!O105+Proyección!P105+Proyección!Q105</f>
        <v>0</v>
      </c>
      <c r="J105" s="21">
        <f>+Ejecución!Y105+Ejecución!AB105+Ejecución!AE105+Ejecución!AH105+Ejecución!AK105+Ejecución!AN105</f>
        <v>0</v>
      </c>
      <c r="K105" s="46">
        <f t="shared" si="19"/>
        <v>0</v>
      </c>
      <c r="L105" s="68"/>
      <c r="M105" s="68"/>
      <c r="N105" s="264"/>
    </row>
    <row r="106" spans="2:14" x14ac:dyDescent="0.3">
      <c r="B106" s="265"/>
      <c r="C106" s="115">
        <v>8</v>
      </c>
      <c r="D106" s="112" t="str">
        <f>+IFERROR(+IF(Inputs!D75="","",Inputs!D75),0)</f>
        <v/>
      </c>
      <c r="E106" s="295">
        <f t="shared" si="17"/>
        <v>0</v>
      </c>
      <c r="F106" s="15">
        <f>+Proyección!F106+Proyección!G106+Proyección!H106+Proyección!I106+Proyección!J106+Proyección!K106</f>
        <v>0</v>
      </c>
      <c r="G106" s="21">
        <f>+Ejecución!G106+Ejecución!J106+Ejecución!M106+Ejecución!P106+Ejecución!S106+Ejecución!V106</f>
        <v>0</v>
      </c>
      <c r="H106" s="46">
        <f t="shared" si="18"/>
        <v>0</v>
      </c>
      <c r="I106" s="15">
        <f>+Proyección!L106+Proyección!M106+Proyección!N106+Proyección!O106+Proyección!P106+Proyección!Q106</f>
        <v>0</v>
      </c>
      <c r="J106" s="21">
        <f>+Ejecución!Y106+Ejecución!AB106+Ejecución!AE106+Ejecución!AH106+Ejecución!AK106+Ejecución!AN106</f>
        <v>0</v>
      </c>
      <c r="K106" s="46">
        <f t="shared" si="19"/>
        <v>0</v>
      </c>
      <c r="L106" s="68"/>
      <c r="M106" s="68"/>
      <c r="N106" s="264"/>
    </row>
    <row r="107" spans="2:14" x14ac:dyDescent="0.3">
      <c r="B107" s="265"/>
      <c r="C107" s="115">
        <v>9</v>
      </c>
      <c r="D107" s="112" t="str">
        <f>+IFERROR(+IF(Inputs!D76="","",Inputs!D76),0)</f>
        <v/>
      </c>
      <c r="E107" s="295">
        <f t="shared" si="17"/>
        <v>0</v>
      </c>
      <c r="F107" s="15">
        <f>+Proyección!F107+Proyección!G107+Proyección!H107+Proyección!I107+Proyección!J107+Proyección!K107</f>
        <v>0</v>
      </c>
      <c r="G107" s="21">
        <f>+Ejecución!G107+Ejecución!J107+Ejecución!M107+Ejecución!P107+Ejecución!S107+Ejecución!V107</f>
        <v>0</v>
      </c>
      <c r="H107" s="46">
        <f t="shared" si="18"/>
        <v>0</v>
      </c>
      <c r="I107" s="15">
        <f>+Proyección!L107+Proyección!M107+Proyección!N107+Proyección!O107+Proyección!P107+Proyección!Q107</f>
        <v>0</v>
      </c>
      <c r="J107" s="21">
        <f>+Ejecución!Y107+Ejecución!AB107+Ejecución!AE107+Ejecución!AH107+Ejecución!AK107+Ejecución!AN107</f>
        <v>0</v>
      </c>
      <c r="K107" s="46">
        <f t="shared" si="19"/>
        <v>0</v>
      </c>
      <c r="L107" s="68"/>
      <c r="M107" s="68"/>
      <c r="N107" s="264"/>
    </row>
    <row r="108" spans="2:14" x14ac:dyDescent="0.3">
      <c r="B108" s="265"/>
      <c r="C108" s="115">
        <v>10</v>
      </c>
      <c r="D108" s="112" t="str">
        <f>+IFERROR(+IF(Inputs!D77="","",Inputs!D77),0)</f>
        <v/>
      </c>
      <c r="E108" s="295">
        <f t="shared" si="17"/>
        <v>0</v>
      </c>
      <c r="F108" s="15">
        <f>+Proyección!F108+Proyección!G108+Proyección!H108+Proyección!I108+Proyección!J108+Proyección!K108</f>
        <v>0</v>
      </c>
      <c r="G108" s="21">
        <f>+Ejecución!G108+Ejecución!J108+Ejecución!M108+Ejecución!P108+Ejecución!S108+Ejecución!V108</f>
        <v>0</v>
      </c>
      <c r="H108" s="46">
        <f t="shared" si="18"/>
        <v>0</v>
      </c>
      <c r="I108" s="15">
        <f>+Proyección!L108+Proyección!M108+Proyección!N108+Proyección!O108+Proyección!P108+Proyección!Q108</f>
        <v>0</v>
      </c>
      <c r="J108" s="21">
        <f>+Ejecución!Y108+Ejecución!AB108+Ejecución!AE108+Ejecución!AH108+Ejecución!AK108+Ejecución!AN108</f>
        <v>0</v>
      </c>
      <c r="K108" s="46">
        <f t="shared" si="19"/>
        <v>0</v>
      </c>
      <c r="L108" s="68"/>
      <c r="M108" s="68"/>
      <c r="N108" s="264"/>
    </row>
    <row r="109" spans="2:14" x14ac:dyDescent="0.3">
      <c r="B109" s="265"/>
      <c r="C109" s="115">
        <v>11</v>
      </c>
      <c r="D109" s="112" t="str">
        <f>+IFERROR(+IF(Inputs!D78="","",Inputs!D78),0)</f>
        <v/>
      </c>
      <c r="E109" s="295">
        <f t="shared" si="17"/>
        <v>0</v>
      </c>
      <c r="F109" s="15">
        <f>+Proyección!F109+Proyección!G109+Proyección!H109+Proyección!I109+Proyección!J109+Proyección!K109</f>
        <v>0</v>
      </c>
      <c r="G109" s="21">
        <f>+Ejecución!G109+Ejecución!J109+Ejecución!M109+Ejecución!P109+Ejecución!S109+Ejecución!V109</f>
        <v>0</v>
      </c>
      <c r="H109" s="46">
        <f t="shared" si="18"/>
        <v>0</v>
      </c>
      <c r="I109" s="15">
        <f>+Proyección!L109+Proyección!M109+Proyección!N109+Proyección!O109+Proyección!P109+Proyección!Q109</f>
        <v>0</v>
      </c>
      <c r="J109" s="21">
        <f>+Ejecución!Y109+Ejecución!AB109+Ejecución!AE109+Ejecución!AH109+Ejecución!AK109+Ejecución!AN109</f>
        <v>0</v>
      </c>
      <c r="K109" s="46">
        <f t="shared" si="19"/>
        <v>0</v>
      </c>
      <c r="L109" s="68"/>
      <c r="M109" s="68"/>
      <c r="N109" s="264"/>
    </row>
    <row r="110" spans="2:14" x14ac:dyDescent="0.3">
      <c r="B110" s="265"/>
      <c r="C110" s="115">
        <v>12</v>
      </c>
      <c r="D110" s="112" t="str">
        <f>+IFERROR(+IF(Inputs!D79="","",Inputs!D79),0)</f>
        <v/>
      </c>
      <c r="E110" s="295">
        <f t="shared" si="17"/>
        <v>0</v>
      </c>
      <c r="F110" s="15">
        <f>+Proyección!F110+Proyección!G110+Proyección!H110+Proyección!I110+Proyección!J110+Proyección!K110</f>
        <v>0</v>
      </c>
      <c r="G110" s="21">
        <f>+Ejecución!G110+Ejecución!J110+Ejecución!M110+Ejecución!P110+Ejecución!S110+Ejecución!V110</f>
        <v>0</v>
      </c>
      <c r="H110" s="46">
        <f t="shared" si="18"/>
        <v>0</v>
      </c>
      <c r="I110" s="15">
        <f>+Proyección!L110+Proyección!M110+Proyección!N110+Proyección!O110+Proyección!P110+Proyección!Q110</f>
        <v>0</v>
      </c>
      <c r="J110" s="21">
        <f>+Ejecución!Y110+Ejecución!AB110+Ejecución!AE110+Ejecución!AH110+Ejecución!AK110+Ejecución!AN110</f>
        <v>0</v>
      </c>
      <c r="K110" s="46">
        <f t="shared" si="19"/>
        <v>0</v>
      </c>
      <c r="L110" s="68"/>
      <c r="M110" s="68"/>
      <c r="N110" s="264"/>
    </row>
    <row r="111" spans="2:14" x14ac:dyDescent="0.3">
      <c r="B111" s="265"/>
      <c r="C111" s="115">
        <v>13</v>
      </c>
      <c r="D111" s="112" t="str">
        <f>+IFERROR(+IF(Inputs!D80="","",Inputs!D80),0)</f>
        <v/>
      </c>
      <c r="E111" s="295">
        <f t="shared" si="17"/>
        <v>0</v>
      </c>
      <c r="F111" s="15">
        <f>+Proyección!F111+Proyección!G111+Proyección!H111+Proyección!I111+Proyección!J111+Proyección!K111</f>
        <v>0</v>
      </c>
      <c r="G111" s="21">
        <f>+Ejecución!G111+Ejecución!J111+Ejecución!M111+Ejecución!P111+Ejecución!S111+Ejecución!V111</f>
        <v>0</v>
      </c>
      <c r="H111" s="46">
        <f t="shared" si="18"/>
        <v>0</v>
      </c>
      <c r="I111" s="15">
        <f>+Proyección!L111+Proyección!M111+Proyección!N111+Proyección!O111+Proyección!P111+Proyección!Q111</f>
        <v>0</v>
      </c>
      <c r="J111" s="21">
        <f>+Ejecución!Y111+Ejecución!AB111+Ejecución!AE111+Ejecución!AH111+Ejecución!AK111+Ejecución!AN111</f>
        <v>0</v>
      </c>
      <c r="K111" s="46">
        <f t="shared" si="19"/>
        <v>0</v>
      </c>
      <c r="L111" s="68"/>
      <c r="M111" s="68"/>
      <c r="N111" s="264"/>
    </row>
    <row r="112" spans="2:14" x14ac:dyDescent="0.3">
      <c r="B112" s="265"/>
      <c r="C112" s="115">
        <v>14</v>
      </c>
      <c r="D112" s="112" t="str">
        <f>+IFERROR(+IF(Inputs!D81="","",Inputs!D81),0)</f>
        <v/>
      </c>
      <c r="E112" s="295">
        <f t="shared" si="17"/>
        <v>0</v>
      </c>
      <c r="F112" s="15">
        <f>+Proyección!F112+Proyección!G112+Proyección!H112+Proyección!I112+Proyección!J112+Proyección!K112</f>
        <v>0</v>
      </c>
      <c r="G112" s="21">
        <f>+Ejecución!G112+Ejecución!J112+Ejecución!M112+Ejecución!P112+Ejecución!S112+Ejecución!V112</f>
        <v>0</v>
      </c>
      <c r="H112" s="46">
        <f t="shared" si="18"/>
        <v>0</v>
      </c>
      <c r="I112" s="15">
        <f>+Proyección!L112+Proyección!M112+Proyección!N112+Proyección!O112+Proyección!P112+Proyección!Q112</f>
        <v>0</v>
      </c>
      <c r="J112" s="21">
        <f>+Ejecución!Y112+Ejecución!AB112+Ejecución!AE112+Ejecución!AH112+Ejecución!AK112+Ejecución!AN112</f>
        <v>0</v>
      </c>
      <c r="K112" s="46">
        <f t="shared" si="19"/>
        <v>0</v>
      </c>
      <c r="L112" s="68"/>
      <c r="M112" s="68"/>
      <c r="N112" s="264"/>
    </row>
    <row r="113" spans="2:14" x14ac:dyDescent="0.3">
      <c r="B113" s="265"/>
      <c r="C113" s="115">
        <v>15</v>
      </c>
      <c r="D113" s="112" t="str">
        <f>+IFERROR(+IF(Inputs!D82="","",Inputs!D82),0)</f>
        <v/>
      </c>
      <c r="E113" s="295">
        <f t="shared" si="17"/>
        <v>0</v>
      </c>
      <c r="F113" s="15">
        <f>+Proyección!F113+Proyección!G113+Proyección!H113+Proyección!I113+Proyección!J113+Proyección!K113</f>
        <v>0</v>
      </c>
      <c r="G113" s="21">
        <f>+Ejecución!G113+Ejecución!J113+Ejecución!M113+Ejecución!P113+Ejecución!S113+Ejecución!V113</f>
        <v>0</v>
      </c>
      <c r="H113" s="46">
        <f t="shared" si="18"/>
        <v>0</v>
      </c>
      <c r="I113" s="15">
        <f>+Proyección!L113+Proyección!M113+Proyección!N113+Proyección!O113+Proyección!P113+Proyección!Q113</f>
        <v>0</v>
      </c>
      <c r="J113" s="21">
        <f>+Ejecución!Y113+Ejecución!AB113+Ejecución!AE113+Ejecución!AH113+Ejecución!AK113+Ejecución!AN113</f>
        <v>0</v>
      </c>
      <c r="K113" s="46">
        <f t="shared" si="19"/>
        <v>0</v>
      </c>
      <c r="L113" s="68"/>
      <c r="M113" s="68"/>
      <c r="N113" s="264"/>
    </row>
    <row r="114" spans="2:14" x14ac:dyDescent="0.3">
      <c r="B114" s="265"/>
      <c r="C114" s="115">
        <v>16</v>
      </c>
      <c r="D114" s="112" t="str">
        <f>+IFERROR(+IF(Inputs!I68="","",Inputs!I68),0)</f>
        <v>Abono extra Fondo de Emerg. (ejemplo)</v>
      </c>
      <c r="E114" s="295">
        <f t="shared" si="17"/>
        <v>0</v>
      </c>
      <c r="F114" s="15">
        <f>+Proyección!F114+Proyección!G114+Proyección!H114+Proyección!I114+Proyección!J114+Proyección!K114</f>
        <v>0</v>
      </c>
      <c r="G114" s="21">
        <f>+Ejecución!G114+Ejecución!J114+Ejecución!M114+Ejecución!P114+Ejecución!S114+Ejecución!V114</f>
        <v>0</v>
      </c>
      <c r="H114" s="46">
        <f t="shared" si="18"/>
        <v>0</v>
      </c>
      <c r="I114" s="15">
        <f>+Proyección!L114+Proyección!M114+Proyección!N114+Proyección!O114+Proyección!P114+Proyección!Q114</f>
        <v>0</v>
      </c>
      <c r="J114" s="21">
        <f>+Ejecución!Y114+Ejecución!AB114+Ejecución!AE114+Ejecución!AH114+Ejecución!AK114+Ejecución!AN114</f>
        <v>0</v>
      </c>
      <c r="K114" s="46">
        <f t="shared" si="19"/>
        <v>0</v>
      </c>
      <c r="L114" s="68"/>
      <c r="M114" s="68"/>
      <c r="N114" s="264"/>
    </row>
    <row r="115" spans="2:14" x14ac:dyDescent="0.3">
      <c r="B115" s="265"/>
      <c r="C115" s="115">
        <v>17</v>
      </c>
      <c r="D115" s="112" t="str">
        <f>+IFERROR(+IF(Inputs!I69="","",Inputs!I69),0)</f>
        <v>Seguro del vehículo (ejemplo)</v>
      </c>
      <c r="E115" s="295">
        <f t="shared" si="17"/>
        <v>0</v>
      </c>
      <c r="F115" s="15">
        <f>+Proyección!F115+Proyección!G115+Proyección!H115+Proyección!I115+Proyección!J115+Proyección!K115</f>
        <v>0</v>
      </c>
      <c r="G115" s="21">
        <f>+Ejecución!G115+Ejecución!J115+Ejecución!M115+Ejecución!P115+Ejecución!S115+Ejecución!V115</f>
        <v>0</v>
      </c>
      <c r="H115" s="46">
        <f t="shared" si="18"/>
        <v>0</v>
      </c>
      <c r="I115" s="15">
        <f>+Proyección!L115+Proyección!M115+Proyección!N115+Proyección!O115+Proyección!P115+Proyección!Q115</f>
        <v>0</v>
      </c>
      <c r="J115" s="21">
        <f>+Ejecución!Y115+Ejecución!AB115+Ejecución!AE115+Ejecución!AH115+Ejecución!AK115+Ejecución!AN115</f>
        <v>0</v>
      </c>
      <c r="K115" s="46">
        <f t="shared" si="19"/>
        <v>0</v>
      </c>
      <c r="L115" s="68"/>
      <c r="M115" s="68"/>
      <c r="N115" s="264"/>
    </row>
    <row r="116" spans="2:14" x14ac:dyDescent="0.3">
      <c r="B116" s="265"/>
      <c r="C116" s="115">
        <v>18</v>
      </c>
      <c r="D116" s="112" t="str">
        <f>+IFERROR(+IF(Inputs!I70="","",Inputs!I70),0)</f>
        <v/>
      </c>
      <c r="E116" s="295">
        <f t="shared" si="17"/>
        <v>0</v>
      </c>
      <c r="F116" s="15">
        <f>+Proyección!F116+Proyección!G116+Proyección!H116+Proyección!I116+Proyección!J116+Proyección!K116</f>
        <v>0</v>
      </c>
      <c r="G116" s="21">
        <f>+Ejecución!G116+Ejecución!J116+Ejecución!M116+Ejecución!P116+Ejecución!S116+Ejecución!V116</f>
        <v>0</v>
      </c>
      <c r="H116" s="46">
        <f t="shared" si="18"/>
        <v>0</v>
      </c>
      <c r="I116" s="15">
        <f>+Proyección!L116+Proyección!M116+Proyección!N116+Proyección!O116+Proyección!P116+Proyección!Q116</f>
        <v>0</v>
      </c>
      <c r="J116" s="21">
        <f>+Ejecución!Y116+Ejecución!AB116+Ejecución!AE116+Ejecución!AH116+Ejecución!AK116+Ejecución!AN116</f>
        <v>0</v>
      </c>
      <c r="K116" s="46">
        <f t="shared" si="19"/>
        <v>0</v>
      </c>
      <c r="L116" s="68"/>
      <c r="M116" s="68"/>
      <c r="N116" s="264"/>
    </row>
    <row r="117" spans="2:14" x14ac:dyDescent="0.3">
      <c r="B117" s="265"/>
      <c r="C117" s="115">
        <v>19</v>
      </c>
      <c r="D117" s="112" t="str">
        <f>+IFERROR(+IF(Inputs!I71="","",Inputs!I71),0)</f>
        <v/>
      </c>
      <c r="E117" s="295">
        <f t="shared" si="17"/>
        <v>0</v>
      </c>
      <c r="F117" s="15">
        <f>+Proyección!F117+Proyección!G117+Proyección!H117+Proyección!I117+Proyección!J117+Proyección!K117</f>
        <v>0</v>
      </c>
      <c r="G117" s="21">
        <f>+Ejecución!G117+Ejecución!J117+Ejecución!M117+Ejecución!P117+Ejecución!S117+Ejecución!V117</f>
        <v>0</v>
      </c>
      <c r="H117" s="46">
        <f t="shared" si="18"/>
        <v>0</v>
      </c>
      <c r="I117" s="15">
        <f>+Proyección!L117+Proyección!M117+Proyección!N117+Proyección!O117+Proyección!P117+Proyección!Q117</f>
        <v>0</v>
      </c>
      <c r="J117" s="21">
        <f>+Ejecución!Y117+Ejecución!AB117+Ejecución!AE117+Ejecución!AH117+Ejecución!AK117+Ejecución!AN117</f>
        <v>0</v>
      </c>
      <c r="K117" s="46">
        <f t="shared" si="19"/>
        <v>0</v>
      </c>
      <c r="L117" s="68"/>
      <c r="M117" s="68"/>
      <c r="N117" s="264"/>
    </row>
    <row r="118" spans="2:14" x14ac:dyDescent="0.3">
      <c r="B118" s="265"/>
      <c r="C118" s="115">
        <v>20</v>
      </c>
      <c r="D118" s="112" t="str">
        <f>+IFERROR(+IF(Inputs!I72="","",Inputs!I72),0)</f>
        <v/>
      </c>
      <c r="E118" s="295">
        <f t="shared" si="17"/>
        <v>0</v>
      </c>
      <c r="F118" s="15">
        <f>+Proyección!F118+Proyección!G118+Proyección!H118+Proyección!I118+Proyección!J118+Proyección!K118</f>
        <v>0</v>
      </c>
      <c r="G118" s="21">
        <f>+Ejecución!G118+Ejecución!J118+Ejecución!M118+Ejecución!P118+Ejecución!S118+Ejecución!V118</f>
        <v>0</v>
      </c>
      <c r="H118" s="46">
        <f t="shared" si="18"/>
        <v>0</v>
      </c>
      <c r="I118" s="15">
        <f>+Proyección!L118+Proyección!M118+Proyección!N118+Proyección!O118+Proyección!P118+Proyección!Q118</f>
        <v>0</v>
      </c>
      <c r="J118" s="21">
        <f>+Ejecución!Y118+Ejecución!AB118+Ejecución!AE118+Ejecución!AH118+Ejecución!AK118+Ejecución!AN118</f>
        <v>0</v>
      </c>
      <c r="K118" s="46">
        <f t="shared" si="19"/>
        <v>0</v>
      </c>
      <c r="L118" s="68"/>
      <c r="M118" s="68"/>
      <c r="N118" s="264"/>
    </row>
    <row r="119" spans="2:14" x14ac:dyDescent="0.3">
      <c r="B119" s="265"/>
      <c r="C119" s="115">
        <v>21</v>
      </c>
      <c r="D119" s="112" t="str">
        <f>+IFERROR(+IF(Inputs!I73="","",Inputs!I73),0)</f>
        <v/>
      </c>
      <c r="E119" s="295">
        <f t="shared" si="17"/>
        <v>0</v>
      </c>
      <c r="F119" s="15">
        <f>+Proyección!F119+Proyección!G119+Proyección!H119+Proyección!I119+Proyección!J119+Proyección!K119</f>
        <v>0</v>
      </c>
      <c r="G119" s="21">
        <f>+Ejecución!G119+Ejecución!J119+Ejecución!M119+Ejecución!P119+Ejecución!S119+Ejecución!V119</f>
        <v>0</v>
      </c>
      <c r="H119" s="46">
        <f t="shared" si="18"/>
        <v>0</v>
      </c>
      <c r="I119" s="15">
        <f>+Proyección!L119+Proyección!M119+Proyección!N119+Proyección!O119+Proyección!P119+Proyección!Q119</f>
        <v>0</v>
      </c>
      <c r="J119" s="21">
        <f>+Ejecución!Y119+Ejecución!AB119+Ejecución!AE119+Ejecución!AH119+Ejecución!AK119+Ejecución!AN119</f>
        <v>0</v>
      </c>
      <c r="K119" s="46">
        <f t="shared" si="19"/>
        <v>0</v>
      </c>
      <c r="L119" s="68"/>
      <c r="M119" s="68"/>
      <c r="N119" s="264"/>
    </row>
    <row r="120" spans="2:14" x14ac:dyDescent="0.3">
      <c r="B120" s="265"/>
      <c r="C120" s="115">
        <v>22</v>
      </c>
      <c r="D120" s="112" t="str">
        <f>+IFERROR(+IF(Inputs!I74="","",Inputs!I74),0)</f>
        <v/>
      </c>
      <c r="E120" s="295">
        <f t="shared" si="17"/>
        <v>0</v>
      </c>
      <c r="F120" s="15">
        <f>+Proyección!F120+Proyección!G120+Proyección!H120+Proyección!I120+Proyección!J120+Proyección!K120</f>
        <v>0</v>
      </c>
      <c r="G120" s="21">
        <f>+Ejecución!G120+Ejecución!J120+Ejecución!M120+Ejecución!P120+Ejecución!S120+Ejecución!V120</f>
        <v>0</v>
      </c>
      <c r="H120" s="46">
        <f t="shared" si="18"/>
        <v>0</v>
      </c>
      <c r="I120" s="15">
        <f>+Proyección!L120+Proyección!M120+Proyección!N120+Proyección!O120+Proyección!P120+Proyección!Q120</f>
        <v>0</v>
      </c>
      <c r="J120" s="21">
        <f>+Ejecución!Y120+Ejecución!AB120+Ejecución!AE120+Ejecución!AH120+Ejecución!AK120+Ejecución!AN120</f>
        <v>0</v>
      </c>
      <c r="K120" s="46">
        <f t="shared" si="19"/>
        <v>0</v>
      </c>
      <c r="L120" s="68"/>
      <c r="M120" s="68"/>
      <c r="N120" s="264"/>
    </row>
    <row r="121" spans="2:14" x14ac:dyDescent="0.3">
      <c r="B121" s="265"/>
      <c r="C121" s="115">
        <v>23</v>
      </c>
      <c r="D121" s="112" t="str">
        <f>+IFERROR(+IF(Inputs!I75="","",Inputs!I75),0)</f>
        <v/>
      </c>
      <c r="E121" s="295">
        <f t="shared" si="17"/>
        <v>0</v>
      </c>
      <c r="F121" s="15">
        <f>+Proyección!F121+Proyección!G121+Proyección!H121+Proyección!I121+Proyección!J121+Proyección!K121</f>
        <v>0</v>
      </c>
      <c r="G121" s="21">
        <f>+Ejecución!G121+Ejecución!J121+Ejecución!M121+Ejecución!P121+Ejecución!S121+Ejecución!V121</f>
        <v>0</v>
      </c>
      <c r="H121" s="46">
        <f t="shared" si="18"/>
        <v>0</v>
      </c>
      <c r="I121" s="15">
        <f>+Proyección!L121+Proyección!M121+Proyección!N121+Proyección!O121+Proyección!P121+Proyección!Q121</f>
        <v>0</v>
      </c>
      <c r="J121" s="21">
        <f>+Ejecución!Y121+Ejecución!AB121+Ejecución!AE121+Ejecución!AH121+Ejecución!AK121+Ejecución!AN121</f>
        <v>0</v>
      </c>
      <c r="K121" s="46">
        <f t="shared" si="19"/>
        <v>0</v>
      </c>
      <c r="L121" s="68"/>
      <c r="M121" s="68"/>
      <c r="N121" s="264"/>
    </row>
    <row r="122" spans="2:14" x14ac:dyDescent="0.3">
      <c r="B122" s="265"/>
      <c r="C122" s="115">
        <v>24</v>
      </c>
      <c r="D122" s="112" t="str">
        <f>+IFERROR(+IF(Inputs!I76="","",Inputs!I76),0)</f>
        <v/>
      </c>
      <c r="E122" s="295">
        <f t="shared" si="17"/>
        <v>0</v>
      </c>
      <c r="F122" s="15">
        <f>+Proyección!F122+Proyección!G122+Proyección!H122+Proyección!I122+Proyección!J122+Proyección!K122</f>
        <v>0</v>
      </c>
      <c r="G122" s="21">
        <f>+Ejecución!G122+Ejecución!J122+Ejecución!M122+Ejecución!P122+Ejecución!S122+Ejecución!V122</f>
        <v>0</v>
      </c>
      <c r="H122" s="46">
        <f t="shared" si="18"/>
        <v>0</v>
      </c>
      <c r="I122" s="15">
        <f>+Proyección!L122+Proyección!M122+Proyección!N122+Proyección!O122+Proyección!P122+Proyección!Q122</f>
        <v>0</v>
      </c>
      <c r="J122" s="21">
        <f>+Ejecución!Y122+Ejecución!AB122+Ejecución!AE122+Ejecución!AH122+Ejecución!AK122+Ejecución!AN122</f>
        <v>0</v>
      </c>
      <c r="K122" s="46">
        <f t="shared" si="19"/>
        <v>0</v>
      </c>
      <c r="L122" s="68"/>
      <c r="M122" s="68"/>
      <c r="N122" s="264"/>
    </row>
    <row r="123" spans="2:14" x14ac:dyDescent="0.3">
      <c r="B123" s="265"/>
      <c r="C123" s="115">
        <v>25</v>
      </c>
      <c r="D123" s="112" t="str">
        <f>+IFERROR(+IF(Inputs!I77="","",Inputs!I77),0)</f>
        <v/>
      </c>
      <c r="E123" s="295">
        <f t="shared" si="17"/>
        <v>0</v>
      </c>
      <c r="F123" s="15">
        <f>+Proyección!F123+Proyección!G123+Proyección!H123+Proyección!I123+Proyección!J123+Proyección!K123</f>
        <v>0</v>
      </c>
      <c r="G123" s="21">
        <f>+Ejecución!G123+Ejecución!J123+Ejecución!M123+Ejecución!P123+Ejecución!S123+Ejecución!V123</f>
        <v>0</v>
      </c>
      <c r="H123" s="46">
        <f t="shared" si="18"/>
        <v>0</v>
      </c>
      <c r="I123" s="15">
        <f>+Proyección!L123+Proyección!M123+Proyección!N123+Proyección!O123+Proyección!P123+Proyección!Q123</f>
        <v>0</v>
      </c>
      <c r="J123" s="21">
        <f>+Ejecución!Y123+Ejecución!AB123+Ejecución!AE123+Ejecución!AH123+Ejecución!AK123+Ejecución!AN123</f>
        <v>0</v>
      </c>
      <c r="K123" s="46">
        <f t="shared" si="19"/>
        <v>0</v>
      </c>
      <c r="L123" s="68"/>
      <c r="M123" s="68"/>
      <c r="N123" s="264"/>
    </row>
    <row r="124" spans="2:14" x14ac:dyDescent="0.3">
      <c r="B124" s="265"/>
      <c r="C124" s="115">
        <v>26</v>
      </c>
      <c r="D124" s="112" t="str">
        <f>+IFERROR(+IF(Inputs!I78="","",Inputs!I78),0)</f>
        <v/>
      </c>
      <c r="E124" s="295">
        <f t="shared" si="17"/>
        <v>0</v>
      </c>
      <c r="F124" s="15">
        <f>+Proyección!F124+Proyección!G124+Proyección!H124+Proyección!I124+Proyección!J124+Proyección!K124</f>
        <v>0</v>
      </c>
      <c r="G124" s="21">
        <f>+Ejecución!G124+Ejecución!J124+Ejecución!M124+Ejecución!P124+Ejecución!S124+Ejecución!V124</f>
        <v>0</v>
      </c>
      <c r="H124" s="46">
        <f t="shared" si="18"/>
        <v>0</v>
      </c>
      <c r="I124" s="15">
        <f>+Proyección!L124+Proyección!M124+Proyección!N124+Proyección!O124+Proyección!P124+Proyección!Q124</f>
        <v>0</v>
      </c>
      <c r="J124" s="21">
        <f>+Ejecución!Y124+Ejecución!AB124+Ejecución!AE124+Ejecución!AH124+Ejecución!AK124+Ejecución!AN124</f>
        <v>0</v>
      </c>
      <c r="K124" s="46">
        <f t="shared" si="19"/>
        <v>0</v>
      </c>
      <c r="L124" s="68"/>
      <c r="M124" s="68"/>
      <c r="N124" s="264"/>
    </row>
    <row r="125" spans="2:14" x14ac:dyDescent="0.3">
      <c r="B125" s="265"/>
      <c r="C125" s="115">
        <v>27</v>
      </c>
      <c r="D125" s="112" t="str">
        <f>+IFERROR(+IF(Inputs!I79="","",Inputs!I79),0)</f>
        <v/>
      </c>
      <c r="E125" s="295">
        <f t="shared" si="17"/>
        <v>0</v>
      </c>
      <c r="F125" s="15">
        <f>+Proyección!F125+Proyección!G125+Proyección!H125+Proyección!I125+Proyección!J125+Proyección!K125</f>
        <v>0</v>
      </c>
      <c r="G125" s="21">
        <f>+Ejecución!G125+Ejecución!J125+Ejecución!M125+Ejecución!P125+Ejecución!S125+Ejecución!V125</f>
        <v>0</v>
      </c>
      <c r="H125" s="46">
        <f t="shared" si="18"/>
        <v>0</v>
      </c>
      <c r="I125" s="15">
        <f>+Proyección!L125+Proyección!M125+Proyección!N125+Proyección!O125+Proyección!P125+Proyección!Q125</f>
        <v>0</v>
      </c>
      <c r="J125" s="21">
        <f>+Ejecución!Y125+Ejecución!AB125+Ejecución!AE125+Ejecución!AH125+Ejecución!AK125+Ejecución!AN125</f>
        <v>0</v>
      </c>
      <c r="K125" s="46">
        <f t="shared" si="19"/>
        <v>0</v>
      </c>
      <c r="L125" s="68"/>
      <c r="M125" s="68"/>
      <c r="N125" s="264"/>
    </row>
    <row r="126" spans="2:14" x14ac:dyDescent="0.3">
      <c r="B126" s="265"/>
      <c r="C126" s="115">
        <v>28</v>
      </c>
      <c r="D126" s="112" t="str">
        <f>+IFERROR(+IF(Inputs!I80="","",Inputs!I80),0)</f>
        <v/>
      </c>
      <c r="E126" s="295">
        <f t="shared" si="17"/>
        <v>0</v>
      </c>
      <c r="F126" s="15">
        <f>+Proyección!F126+Proyección!G126+Proyección!H126+Proyección!I126+Proyección!J126+Proyección!K126</f>
        <v>0</v>
      </c>
      <c r="G126" s="21">
        <f>+Ejecución!G126+Ejecución!J126+Ejecución!M126+Ejecución!P126+Ejecución!S126+Ejecución!V126</f>
        <v>0</v>
      </c>
      <c r="H126" s="46">
        <f t="shared" si="18"/>
        <v>0</v>
      </c>
      <c r="I126" s="15">
        <f>+Proyección!L126+Proyección!M126+Proyección!N126+Proyección!O126+Proyección!P126+Proyección!Q126</f>
        <v>0</v>
      </c>
      <c r="J126" s="21">
        <f>+Ejecución!Y126+Ejecución!AB126+Ejecución!AE126+Ejecución!AH126+Ejecución!AK126+Ejecución!AN126</f>
        <v>0</v>
      </c>
      <c r="K126" s="46">
        <f t="shared" si="19"/>
        <v>0</v>
      </c>
      <c r="L126" s="68"/>
      <c r="M126" s="68"/>
      <c r="N126" s="264"/>
    </row>
    <row r="127" spans="2:14" x14ac:dyDescent="0.3">
      <c r="B127" s="265"/>
      <c r="C127" s="115">
        <v>29</v>
      </c>
      <c r="D127" s="112" t="str">
        <f>+IFERROR(+IF(Inputs!I81="","",Inputs!I81),0)</f>
        <v/>
      </c>
      <c r="E127" s="295">
        <f t="shared" si="17"/>
        <v>0</v>
      </c>
      <c r="F127" s="15">
        <f>+Proyección!F127+Proyección!G127+Proyección!H127+Proyección!I127+Proyección!J127+Proyección!K127</f>
        <v>0</v>
      </c>
      <c r="G127" s="21">
        <f>+Ejecución!G127+Ejecución!J127+Ejecución!M127+Ejecución!P127+Ejecución!S127+Ejecución!V127</f>
        <v>0</v>
      </c>
      <c r="H127" s="46">
        <f t="shared" si="18"/>
        <v>0</v>
      </c>
      <c r="I127" s="15">
        <f>+Proyección!L127+Proyección!M127+Proyección!N127+Proyección!O127+Proyección!P127+Proyección!Q127</f>
        <v>0</v>
      </c>
      <c r="J127" s="21">
        <f>+Ejecución!Y127+Ejecución!AB127+Ejecución!AE127+Ejecución!AH127+Ejecución!AK127+Ejecución!AN127</f>
        <v>0</v>
      </c>
      <c r="K127" s="46">
        <f t="shared" si="19"/>
        <v>0</v>
      </c>
      <c r="L127" s="68"/>
      <c r="M127" s="68"/>
      <c r="N127" s="264"/>
    </row>
    <row r="128" spans="2:14" x14ac:dyDescent="0.3">
      <c r="B128" s="265"/>
      <c r="C128" s="115">
        <v>30</v>
      </c>
      <c r="D128" s="173" t="str">
        <f>+IFERROR(+IF(Inputs!I82="","",Inputs!I82),0)</f>
        <v/>
      </c>
      <c r="E128" s="299">
        <f t="shared" si="17"/>
        <v>0</v>
      </c>
      <c r="F128" s="4">
        <f>+Proyección!F128+Proyección!G128+Proyección!H128+Proyección!I128+Proyección!J128+Proyección!K128</f>
        <v>0</v>
      </c>
      <c r="G128" s="22">
        <f>+Ejecución!G128+Ejecución!J128+Ejecución!M128+Ejecución!P128+Ejecución!S128+Ejecución!V128</f>
        <v>0</v>
      </c>
      <c r="H128" s="47">
        <f t="shared" si="18"/>
        <v>0</v>
      </c>
      <c r="I128" s="4">
        <f>+Proyección!L128+Proyección!M128+Proyección!N128+Proyección!O128+Proyección!P128+Proyección!Q128</f>
        <v>0</v>
      </c>
      <c r="J128" s="22">
        <f>+Ejecución!Y128+Ejecución!AB128+Ejecución!AE128+Ejecución!AH128+Ejecución!AK128+Ejecución!AN128</f>
        <v>0</v>
      </c>
      <c r="K128" s="47">
        <f t="shared" si="19"/>
        <v>0</v>
      </c>
      <c r="L128" s="68"/>
      <c r="M128" s="68"/>
      <c r="N128" s="264"/>
    </row>
    <row r="129" spans="2:14" x14ac:dyDescent="0.3">
      <c r="B129" s="265"/>
      <c r="C129" s="105" t="s">
        <v>134</v>
      </c>
      <c r="D129" s="106" t="s">
        <v>81</v>
      </c>
      <c r="E129" s="300">
        <f t="shared" si="17"/>
        <v>0</v>
      </c>
      <c r="F129" s="147">
        <f>+SUM(F99:F128)</f>
        <v>0</v>
      </c>
      <c r="G129" s="148">
        <f>+SUM(G99:G128)</f>
        <v>0</v>
      </c>
      <c r="H129" s="46">
        <f>+IFERROR(+(F129-G129),0)</f>
        <v>0</v>
      </c>
      <c r="I129" s="147">
        <f>+SUM(I99:I128)</f>
        <v>0</v>
      </c>
      <c r="J129" s="148">
        <f>+SUM(J99:J128)</f>
        <v>0</v>
      </c>
      <c r="K129" s="46">
        <f t="shared" si="19"/>
        <v>0</v>
      </c>
      <c r="L129" s="68"/>
      <c r="M129" s="68"/>
      <c r="N129" s="264"/>
    </row>
    <row r="130" spans="2:14" ht="22.5" customHeight="1" x14ac:dyDescent="0.3">
      <c r="B130" s="265"/>
      <c r="C130" s="68"/>
      <c r="D130" s="105">
        <v>1</v>
      </c>
      <c r="E130" s="301"/>
      <c r="F130" s="15"/>
      <c r="G130" s="21"/>
      <c r="H130" s="46"/>
      <c r="I130" s="15"/>
      <c r="J130" s="21"/>
      <c r="K130" s="46"/>
      <c r="L130" s="68"/>
      <c r="M130" s="68"/>
      <c r="N130" s="264"/>
    </row>
    <row r="131" spans="2:14" x14ac:dyDescent="0.3">
      <c r="B131" s="265"/>
      <c r="C131" s="115">
        <v>1</v>
      </c>
      <c r="D131" s="112">
        <f>+IFERROR(+IF(Inputs!#REF!="","",Inputs!#REF!),0)</f>
        <v>0</v>
      </c>
      <c r="E131" s="295">
        <f t="shared" ref="E131:E161" si="20">+IFERROR((G131+J131)/($G$24+$J$24),0)</f>
        <v>0</v>
      </c>
      <c r="F131" s="15">
        <f>+Proyección!F131+Proyección!G131+Proyección!H131+Proyección!I131+Proyección!J131+Proyección!K131</f>
        <v>0</v>
      </c>
      <c r="G131" s="21">
        <f>+Ejecución!G131+Ejecución!J131+Ejecución!M131+Ejecución!P131+Ejecución!S131+Ejecución!V131</f>
        <v>0</v>
      </c>
      <c r="H131" s="46">
        <f t="shared" ref="H131:H160" si="21">+IFERROR(+(F131-G131),0)</f>
        <v>0</v>
      </c>
      <c r="I131" s="15">
        <f>+Proyección!L131+Proyección!M131+Proyección!N131+Proyección!O131+Proyección!P131+Proyección!Q131</f>
        <v>0</v>
      </c>
      <c r="J131" s="21">
        <f>+Ejecución!Y131+Ejecución!AB131+Ejecución!AE131+Ejecución!AH131+Ejecución!AK131+Ejecución!AN131</f>
        <v>0</v>
      </c>
      <c r="K131" s="46">
        <f t="shared" ref="K131:K161" si="22">+IFERROR(+(I131-J131),0)</f>
        <v>0</v>
      </c>
      <c r="L131" s="68"/>
      <c r="M131" s="68"/>
      <c r="N131" s="264"/>
    </row>
    <row r="132" spans="2:14" x14ac:dyDescent="0.3">
      <c r="B132" s="265"/>
      <c r="C132" s="115">
        <v>2</v>
      </c>
      <c r="D132" s="112" t="str">
        <f>+IFERROR(+IF(Inputs!D88="","",Inputs!D88),0)</f>
        <v>Diversión  (ejemplo)</v>
      </c>
      <c r="E132" s="295">
        <f t="shared" si="20"/>
        <v>0</v>
      </c>
      <c r="F132" s="15">
        <f>+Proyección!F132+Proyección!G132+Proyección!H132+Proyección!I132+Proyección!J132+Proyección!K132</f>
        <v>0</v>
      </c>
      <c r="G132" s="21">
        <f>+Ejecución!G132+Ejecución!J132+Ejecución!M132+Ejecución!P132+Ejecución!S132+Ejecución!V132</f>
        <v>0</v>
      </c>
      <c r="H132" s="46">
        <f t="shared" si="21"/>
        <v>0</v>
      </c>
      <c r="I132" s="15">
        <f>+Proyección!L132+Proyección!M132+Proyección!N132+Proyección!O132+Proyección!P132+Proyección!Q132</f>
        <v>0</v>
      </c>
      <c r="J132" s="21">
        <f>+Ejecución!Y132+Ejecución!AB132+Ejecución!AE132+Ejecución!AH132+Ejecución!AK132+Ejecución!AN132</f>
        <v>0</v>
      </c>
      <c r="K132" s="46">
        <f t="shared" si="22"/>
        <v>0</v>
      </c>
      <c r="L132" s="68"/>
      <c r="M132" s="68"/>
      <c r="N132" s="264"/>
    </row>
    <row r="133" spans="2:14" x14ac:dyDescent="0.3">
      <c r="B133" s="265"/>
      <c r="C133" s="115">
        <v>3</v>
      </c>
      <c r="D133" s="112" t="str">
        <f>+IFERROR(+IF(Inputs!D89="","",Inputs!D89),0)</f>
        <v>Domicilios  (ejemplo)</v>
      </c>
      <c r="E133" s="295">
        <f t="shared" si="20"/>
        <v>0</v>
      </c>
      <c r="F133" s="15">
        <f>+Proyección!F133+Proyección!G133+Proyección!H133+Proyección!I133+Proyección!J133+Proyección!K133</f>
        <v>0</v>
      </c>
      <c r="G133" s="21">
        <f>+Ejecución!G133+Ejecución!J133+Ejecución!M133+Ejecución!P133+Ejecución!S133+Ejecución!V133</f>
        <v>0</v>
      </c>
      <c r="H133" s="46">
        <f t="shared" si="21"/>
        <v>0</v>
      </c>
      <c r="I133" s="15">
        <f>+Proyección!L133+Proyección!M133+Proyección!N133+Proyección!O133+Proyección!P133+Proyección!Q133</f>
        <v>0</v>
      </c>
      <c r="J133" s="21">
        <f>+Ejecución!Y133+Ejecución!AB133+Ejecución!AE133+Ejecución!AH133+Ejecución!AK133+Ejecución!AN133</f>
        <v>0</v>
      </c>
      <c r="K133" s="46">
        <f t="shared" si="22"/>
        <v>0</v>
      </c>
      <c r="L133" s="68"/>
      <c r="M133" s="68"/>
      <c r="N133" s="264"/>
    </row>
    <row r="134" spans="2:14" x14ac:dyDescent="0.3">
      <c r="B134" s="265"/>
      <c r="C134" s="115">
        <v>4</v>
      </c>
      <c r="D134" s="112" t="str">
        <f>+IFERROR(+IF(Inputs!D90="","",Inputs!D90),0)</f>
        <v/>
      </c>
      <c r="E134" s="295">
        <f t="shared" si="20"/>
        <v>0</v>
      </c>
      <c r="F134" s="15">
        <f>+Proyección!F134+Proyección!G134+Proyección!H134+Proyección!I134+Proyección!J134+Proyección!K134</f>
        <v>0</v>
      </c>
      <c r="G134" s="21">
        <f>+Ejecución!G134+Ejecución!J134+Ejecución!M134+Ejecución!P134+Ejecución!S134+Ejecución!V134</f>
        <v>0</v>
      </c>
      <c r="H134" s="46">
        <f t="shared" si="21"/>
        <v>0</v>
      </c>
      <c r="I134" s="15">
        <f>+Proyección!L134+Proyección!M134+Proyección!N134+Proyección!O134+Proyección!P134+Proyección!Q134</f>
        <v>0</v>
      </c>
      <c r="J134" s="21">
        <f>+Ejecución!Y134+Ejecución!AB134+Ejecución!AE134+Ejecución!AH134+Ejecución!AK134+Ejecución!AN134</f>
        <v>0</v>
      </c>
      <c r="K134" s="46">
        <f t="shared" si="22"/>
        <v>0</v>
      </c>
      <c r="L134" s="68"/>
      <c r="M134" s="68"/>
      <c r="N134" s="264"/>
    </row>
    <row r="135" spans="2:14" x14ac:dyDescent="0.3">
      <c r="B135" s="265"/>
      <c r="C135" s="115">
        <v>5</v>
      </c>
      <c r="D135" s="112" t="str">
        <f>+IFERROR(+IF(Inputs!D91="","",Inputs!D91),0)</f>
        <v/>
      </c>
      <c r="E135" s="295">
        <f t="shared" si="20"/>
        <v>0</v>
      </c>
      <c r="F135" s="15">
        <f>+Proyección!F135+Proyección!G135+Proyección!H135+Proyección!I135+Proyección!J135+Proyección!K135</f>
        <v>0</v>
      </c>
      <c r="G135" s="21">
        <f>+Ejecución!G135+Ejecución!J135+Ejecución!M135+Ejecución!P135+Ejecución!S135+Ejecución!V135</f>
        <v>0</v>
      </c>
      <c r="H135" s="46">
        <f t="shared" si="21"/>
        <v>0</v>
      </c>
      <c r="I135" s="15">
        <f>+Proyección!L135+Proyección!M135+Proyección!N135+Proyección!O135+Proyección!P135+Proyección!Q135</f>
        <v>0</v>
      </c>
      <c r="J135" s="21">
        <f>+Ejecución!Y135+Ejecución!AB135+Ejecución!AE135+Ejecución!AH135+Ejecución!AK135+Ejecución!AN135</f>
        <v>0</v>
      </c>
      <c r="K135" s="46">
        <f t="shared" si="22"/>
        <v>0</v>
      </c>
      <c r="L135" s="68"/>
      <c r="M135" s="68"/>
      <c r="N135" s="264"/>
    </row>
    <row r="136" spans="2:14" x14ac:dyDescent="0.3">
      <c r="B136" s="265"/>
      <c r="C136" s="115">
        <v>6</v>
      </c>
      <c r="D136" s="112" t="str">
        <f>+IFERROR(+IF(Inputs!D92="","",Inputs!D92),0)</f>
        <v/>
      </c>
      <c r="E136" s="295">
        <f t="shared" si="20"/>
        <v>0</v>
      </c>
      <c r="F136" s="15">
        <f>+Proyección!F136+Proyección!G136+Proyección!H136+Proyección!I136+Proyección!J136+Proyección!K136</f>
        <v>0</v>
      </c>
      <c r="G136" s="21">
        <f>+Ejecución!G136+Ejecución!J136+Ejecución!M136+Ejecución!P136+Ejecución!S136+Ejecución!V136</f>
        <v>0</v>
      </c>
      <c r="H136" s="46">
        <f t="shared" si="21"/>
        <v>0</v>
      </c>
      <c r="I136" s="15">
        <f>+Proyección!L136+Proyección!M136+Proyección!N136+Proyección!O136+Proyección!P136+Proyección!Q136</f>
        <v>0</v>
      </c>
      <c r="J136" s="21">
        <f>+Ejecución!Y136+Ejecución!AB136+Ejecución!AE136+Ejecución!AH136+Ejecución!AK136+Ejecución!AN136</f>
        <v>0</v>
      </c>
      <c r="K136" s="46">
        <f t="shared" si="22"/>
        <v>0</v>
      </c>
      <c r="L136" s="68"/>
      <c r="M136" s="68"/>
      <c r="N136" s="264"/>
    </row>
    <row r="137" spans="2:14" x14ac:dyDescent="0.3">
      <c r="B137" s="265"/>
      <c r="C137" s="115">
        <v>7</v>
      </c>
      <c r="D137" s="112" t="str">
        <f>+IFERROR(+IF(Inputs!D93="","",Inputs!D93),0)</f>
        <v/>
      </c>
      <c r="E137" s="295">
        <f t="shared" si="20"/>
        <v>0</v>
      </c>
      <c r="F137" s="15">
        <f>+Proyección!F137+Proyección!G137+Proyección!H137+Proyección!I137+Proyección!J137+Proyección!K137</f>
        <v>0</v>
      </c>
      <c r="G137" s="21">
        <f>+Ejecución!G137+Ejecución!J137+Ejecución!M137+Ejecución!P137+Ejecución!S137+Ejecución!V137</f>
        <v>0</v>
      </c>
      <c r="H137" s="46">
        <f t="shared" si="21"/>
        <v>0</v>
      </c>
      <c r="I137" s="15">
        <f>+Proyección!L137+Proyección!M137+Proyección!N137+Proyección!O137+Proyección!P137+Proyección!Q137</f>
        <v>0</v>
      </c>
      <c r="J137" s="21">
        <f>+Ejecución!Y137+Ejecución!AB137+Ejecución!AE137+Ejecución!AH137+Ejecución!AK137+Ejecución!AN137</f>
        <v>0</v>
      </c>
      <c r="K137" s="46">
        <f t="shared" si="22"/>
        <v>0</v>
      </c>
      <c r="L137" s="68"/>
      <c r="M137" s="68"/>
      <c r="N137" s="264"/>
    </row>
    <row r="138" spans="2:14" x14ac:dyDescent="0.3">
      <c r="B138" s="265"/>
      <c r="C138" s="115">
        <v>8</v>
      </c>
      <c r="D138" s="112" t="str">
        <f>+IFERROR(+IF(Inputs!D94="","",Inputs!D94),0)</f>
        <v/>
      </c>
      <c r="E138" s="295">
        <f t="shared" si="20"/>
        <v>0</v>
      </c>
      <c r="F138" s="15">
        <f>+Proyección!F138+Proyección!G138+Proyección!H138+Proyección!I138+Proyección!J138+Proyección!K138</f>
        <v>0</v>
      </c>
      <c r="G138" s="21">
        <f>+Ejecución!G138+Ejecución!J138+Ejecución!M138+Ejecución!P138+Ejecución!S138+Ejecución!V138</f>
        <v>0</v>
      </c>
      <c r="H138" s="46">
        <f t="shared" si="21"/>
        <v>0</v>
      </c>
      <c r="I138" s="15">
        <f>+Proyección!L138+Proyección!M138+Proyección!N138+Proyección!O138+Proyección!P138+Proyección!Q138</f>
        <v>0</v>
      </c>
      <c r="J138" s="21">
        <f>+Ejecución!Y138+Ejecución!AB138+Ejecución!AE138+Ejecución!AH138+Ejecución!AK138+Ejecución!AN138</f>
        <v>0</v>
      </c>
      <c r="K138" s="46">
        <f t="shared" si="22"/>
        <v>0</v>
      </c>
      <c r="L138" s="68"/>
      <c r="M138" s="68"/>
      <c r="N138" s="264"/>
    </row>
    <row r="139" spans="2:14" x14ac:dyDescent="0.3">
      <c r="B139" s="265"/>
      <c r="C139" s="115">
        <v>9</v>
      </c>
      <c r="D139" s="112" t="str">
        <f>+IFERROR(+IF(Inputs!D95="","",Inputs!D95),0)</f>
        <v/>
      </c>
      <c r="E139" s="295">
        <f t="shared" si="20"/>
        <v>0</v>
      </c>
      <c r="F139" s="15">
        <f>+Proyección!F139+Proyección!G139+Proyección!H139+Proyección!I139+Proyección!J139+Proyección!K139</f>
        <v>0</v>
      </c>
      <c r="G139" s="21">
        <f>+Ejecución!G139+Ejecución!J139+Ejecución!M139+Ejecución!P139+Ejecución!S139+Ejecución!V139</f>
        <v>0</v>
      </c>
      <c r="H139" s="46">
        <f t="shared" si="21"/>
        <v>0</v>
      </c>
      <c r="I139" s="15">
        <f>+Proyección!L139+Proyección!M139+Proyección!N139+Proyección!O139+Proyección!P139+Proyección!Q139</f>
        <v>0</v>
      </c>
      <c r="J139" s="21">
        <f>+Ejecución!Y139+Ejecución!AB139+Ejecución!AE139+Ejecución!AH139+Ejecución!AK139+Ejecución!AN139</f>
        <v>0</v>
      </c>
      <c r="K139" s="46">
        <f t="shared" si="22"/>
        <v>0</v>
      </c>
      <c r="L139" s="68"/>
      <c r="M139" s="68"/>
      <c r="N139" s="264"/>
    </row>
    <row r="140" spans="2:14" x14ac:dyDescent="0.3">
      <c r="B140" s="265"/>
      <c r="C140" s="115">
        <v>10</v>
      </c>
      <c r="D140" s="112" t="str">
        <f>+IFERROR(+IF(Inputs!D96="","",Inputs!D96),0)</f>
        <v/>
      </c>
      <c r="E140" s="295">
        <f t="shared" si="20"/>
        <v>0</v>
      </c>
      <c r="F140" s="15">
        <f>+Proyección!F140+Proyección!G140+Proyección!H140+Proyección!I140+Proyección!J140+Proyección!K140</f>
        <v>0</v>
      </c>
      <c r="G140" s="21">
        <f>+Ejecución!G140+Ejecución!J140+Ejecución!M140+Ejecución!P140+Ejecución!S140+Ejecución!V140</f>
        <v>0</v>
      </c>
      <c r="H140" s="46">
        <f t="shared" si="21"/>
        <v>0</v>
      </c>
      <c r="I140" s="15">
        <f>+Proyección!L140+Proyección!M140+Proyección!N140+Proyección!O140+Proyección!P140+Proyección!Q140</f>
        <v>0</v>
      </c>
      <c r="J140" s="21">
        <f>+Ejecución!Y140+Ejecución!AB140+Ejecución!AE140+Ejecución!AH140+Ejecución!AK140+Ejecución!AN140</f>
        <v>0</v>
      </c>
      <c r="K140" s="46">
        <f t="shared" si="22"/>
        <v>0</v>
      </c>
      <c r="L140" s="68"/>
      <c r="M140" s="68"/>
      <c r="N140" s="264"/>
    </row>
    <row r="141" spans="2:14" x14ac:dyDescent="0.3">
      <c r="B141" s="265"/>
      <c r="C141" s="115">
        <v>11</v>
      </c>
      <c r="D141" s="112" t="str">
        <f>+IFERROR(+IF(Inputs!D97="","",Inputs!D97),0)</f>
        <v/>
      </c>
      <c r="E141" s="295">
        <f t="shared" si="20"/>
        <v>0</v>
      </c>
      <c r="F141" s="15">
        <f>+Proyección!F141+Proyección!G141+Proyección!H141+Proyección!I141+Proyección!J141+Proyección!K141</f>
        <v>0</v>
      </c>
      <c r="G141" s="21">
        <f>+Ejecución!G141+Ejecución!J141+Ejecución!M141+Ejecución!P141+Ejecución!S141+Ejecución!V141</f>
        <v>0</v>
      </c>
      <c r="H141" s="46">
        <f t="shared" si="21"/>
        <v>0</v>
      </c>
      <c r="I141" s="15">
        <f>+Proyección!L141+Proyección!M141+Proyección!N141+Proyección!O141+Proyección!P141+Proyección!Q141</f>
        <v>0</v>
      </c>
      <c r="J141" s="21">
        <f>+Ejecución!Y141+Ejecución!AB141+Ejecución!AE141+Ejecución!AH141+Ejecución!AK141+Ejecución!AN141</f>
        <v>0</v>
      </c>
      <c r="K141" s="46">
        <f t="shared" si="22"/>
        <v>0</v>
      </c>
      <c r="L141" s="68"/>
      <c r="M141" s="68"/>
      <c r="N141" s="264"/>
    </row>
    <row r="142" spans="2:14" x14ac:dyDescent="0.3">
      <c r="B142" s="265"/>
      <c r="C142" s="115">
        <v>12</v>
      </c>
      <c r="D142" s="112" t="str">
        <f>+IFERROR(+IF(Inputs!D98="","",Inputs!D98),0)</f>
        <v/>
      </c>
      <c r="E142" s="295">
        <f t="shared" si="20"/>
        <v>0</v>
      </c>
      <c r="F142" s="15">
        <f>+Proyección!F142+Proyección!G142+Proyección!H142+Proyección!I142+Proyección!J142+Proyección!K142</f>
        <v>0</v>
      </c>
      <c r="G142" s="21">
        <f>+Ejecución!G142+Ejecución!J142+Ejecución!M142+Ejecución!P142+Ejecución!S142+Ejecución!V142</f>
        <v>0</v>
      </c>
      <c r="H142" s="46">
        <f t="shared" si="21"/>
        <v>0</v>
      </c>
      <c r="I142" s="15">
        <f>+Proyección!L142+Proyección!M142+Proyección!N142+Proyección!O142+Proyección!P142+Proyección!Q142</f>
        <v>0</v>
      </c>
      <c r="J142" s="21">
        <f>+Ejecución!Y142+Ejecución!AB142+Ejecución!AE142+Ejecución!AH142+Ejecución!AK142+Ejecución!AN142</f>
        <v>0</v>
      </c>
      <c r="K142" s="46">
        <f t="shared" si="22"/>
        <v>0</v>
      </c>
      <c r="L142" s="68"/>
      <c r="M142" s="68"/>
      <c r="N142" s="264"/>
    </row>
    <row r="143" spans="2:14" x14ac:dyDescent="0.3">
      <c r="B143" s="265"/>
      <c r="C143" s="115">
        <v>13</v>
      </c>
      <c r="D143" s="112" t="str">
        <f>+IFERROR(+IF(Inputs!D99="","",Inputs!D99),0)</f>
        <v/>
      </c>
      <c r="E143" s="295">
        <f t="shared" si="20"/>
        <v>0</v>
      </c>
      <c r="F143" s="15">
        <f>+Proyección!F143+Proyección!G143+Proyección!H143+Proyección!I143+Proyección!J143+Proyección!K143</f>
        <v>0</v>
      </c>
      <c r="G143" s="21">
        <f>+Ejecución!G143+Ejecución!J143+Ejecución!M143+Ejecución!P143+Ejecución!S143+Ejecución!V143</f>
        <v>0</v>
      </c>
      <c r="H143" s="46">
        <f t="shared" si="21"/>
        <v>0</v>
      </c>
      <c r="I143" s="15">
        <f>+Proyección!L143+Proyección!M143+Proyección!N143+Proyección!O143+Proyección!P143+Proyección!Q143</f>
        <v>0</v>
      </c>
      <c r="J143" s="21">
        <f>+Ejecución!Y143+Ejecución!AB143+Ejecución!AE143+Ejecución!AH143+Ejecución!AK143+Ejecución!AN143</f>
        <v>0</v>
      </c>
      <c r="K143" s="46">
        <f t="shared" si="22"/>
        <v>0</v>
      </c>
      <c r="L143" s="68"/>
      <c r="M143" s="68"/>
      <c r="N143" s="264"/>
    </row>
    <row r="144" spans="2:14" x14ac:dyDescent="0.3">
      <c r="B144" s="265"/>
      <c r="C144" s="115">
        <v>14</v>
      </c>
      <c r="D144" s="112" t="str">
        <f>+IFERROR(+IF(Inputs!D100="","",Inputs!D100),0)</f>
        <v/>
      </c>
      <c r="E144" s="295">
        <f t="shared" si="20"/>
        <v>0</v>
      </c>
      <c r="F144" s="15">
        <f>+Proyección!F144+Proyección!G144+Proyección!H144+Proyección!I144+Proyección!J144+Proyección!K144</f>
        <v>0</v>
      </c>
      <c r="G144" s="21">
        <f>+Ejecución!G144+Ejecución!J144+Ejecución!M144+Ejecución!P144+Ejecución!S144+Ejecución!V144</f>
        <v>0</v>
      </c>
      <c r="H144" s="46">
        <f t="shared" si="21"/>
        <v>0</v>
      </c>
      <c r="I144" s="15">
        <f>+Proyección!L144+Proyección!M144+Proyección!N144+Proyección!O144+Proyección!P144+Proyección!Q144</f>
        <v>0</v>
      </c>
      <c r="J144" s="21">
        <f>+Ejecución!Y144+Ejecución!AB144+Ejecución!AE144+Ejecución!AH144+Ejecución!AK144+Ejecución!AN144</f>
        <v>0</v>
      </c>
      <c r="K144" s="46">
        <f t="shared" si="22"/>
        <v>0</v>
      </c>
      <c r="L144" s="68"/>
      <c r="M144" s="68"/>
      <c r="N144" s="264"/>
    </row>
    <row r="145" spans="2:14" x14ac:dyDescent="0.3">
      <c r="B145" s="265"/>
      <c r="C145" s="115">
        <v>15</v>
      </c>
      <c r="D145" s="112" t="str">
        <f>+IFERROR(+IF(Inputs!D101="","",Inputs!D101),0)</f>
        <v/>
      </c>
      <c r="E145" s="295">
        <f t="shared" si="20"/>
        <v>0</v>
      </c>
      <c r="F145" s="15">
        <f>+Proyección!F145+Proyección!G145+Proyección!H145+Proyección!I145+Proyección!J145+Proyección!K145</f>
        <v>0</v>
      </c>
      <c r="G145" s="21">
        <f>+Ejecución!G145+Ejecución!J145+Ejecución!M145+Ejecución!P145+Ejecución!S145+Ejecución!V145</f>
        <v>0</v>
      </c>
      <c r="H145" s="46">
        <f t="shared" si="21"/>
        <v>0</v>
      </c>
      <c r="I145" s="15">
        <f>+Proyección!L145+Proyección!M145+Proyección!N145+Proyección!O145+Proyección!P145+Proyección!Q145</f>
        <v>0</v>
      </c>
      <c r="J145" s="21">
        <f>+Ejecución!Y145+Ejecución!AB145+Ejecución!AE145+Ejecución!AH145+Ejecución!AK145+Ejecución!AN145</f>
        <v>0</v>
      </c>
      <c r="K145" s="46">
        <f t="shared" si="22"/>
        <v>0</v>
      </c>
      <c r="L145" s="68"/>
      <c r="M145" s="68"/>
      <c r="N145" s="264"/>
    </row>
    <row r="146" spans="2:14" x14ac:dyDescent="0.3">
      <c r="B146" s="265"/>
      <c r="C146" s="115">
        <v>16</v>
      </c>
      <c r="D146" s="112" t="str">
        <f>+IFERROR(+IF(Inputs!I87="","",Inputs!I87),0)</f>
        <v>Vacaciones  (ejemplo)</v>
      </c>
      <c r="E146" s="295">
        <f t="shared" si="20"/>
        <v>0</v>
      </c>
      <c r="F146" s="15">
        <f>+Proyección!F146+Proyección!G146+Proyección!H146+Proyección!I146+Proyección!J146+Proyección!K146</f>
        <v>0</v>
      </c>
      <c r="G146" s="21">
        <f>+Ejecución!G146+Ejecución!J146+Ejecución!M146+Ejecución!P146+Ejecución!S146+Ejecución!V146</f>
        <v>0</v>
      </c>
      <c r="H146" s="46">
        <f t="shared" si="21"/>
        <v>0</v>
      </c>
      <c r="I146" s="15">
        <f>+Proyección!L146+Proyección!M146+Proyección!N146+Proyección!O146+Proyección!P146+Proyección!Q146</f>
        <v>0</v>
      </c>
      <c r="J146" s="21">
        <f>+Ejecución!Y146+Ejecución!AB146+Ejecución!AE146+Ejecución!AH146+Ejecución!AK146+Ejecución!AN146</f>
        <v>0</v>
      </c>
      <c r="K146" s="46">
        <f t="shared" si="22"/>
        <v>0</v>
      </c>
      <c r="L146" s="68"/>
      <c r="M146" s="68"/>
      <c r="N146" s="264"/>
    </row>
    <row r="147" spans="2:14" x14ac:dyDescent="0.3">
      <c r="B147" s="265"/>
      <c r="C147" s="115">
        <v>17</v>
      </c>
      <c r="D147" s="112" t="str">
        <f>+IFERROR(+IF(Inputs!I88="","",Inputs!I88),0)</f>
        <v>Regalos de navidad  (ejemplo)</v>
      </c>
      <c r="E147" s="295">
        <f t="shared" si="20"/>
        <v>0</v>
      </c>
      <c r="F147" s="15">
        <f>+Proyección!F147+Proyección!G147+Proyección!H147+Proyección!I147+Proyección!J147+Proyección!K147</f>
        <v>0</v>
      </c>
      <c r="G147" s="21">
        <f>+Ejecución!G147+Ejecución!J147+Ejecución!M147+Ejecución!P147+Ejecución!S147+Ejecución!V147</f>
        <v>0</v>
      </c>
      <c r="H147" s="46">
        <f t="shared" si="21"/>
        <v>0</v>
      </c>
      <c r="I147" s="15">
        <f>+Proyección!L147+Proyección!M147+Proyección!N147+Proyección!O147+Proyección!P147+Proyección!Q147</f>
        <v>0</v>
      </c>
      <c r="J147" s="21">
        <f>+Ejecución!Y147+Ejecución!AB147+Ejecución!AE147+Ejecución!AH147+Ejecución!AK147+Ejecución!AN147</f>
        <v>0</v>
      </c>
      <c r="K147" s="46">
        <f t="shared" si="22"/>
        <v>0</v>
      </c>
      <c r="L147" s="68"/>
      <c r="M147" s="68"/>
      <c r="N147" s="264"/>
    </row>
    <row r="148" spans="2:14" x14ac:dyDescent="0.3">
      <c r="B148" s="265"/>
      <c r="C148" s="115">
        <v>18</v>
      </c>
      <c r="D148" s="112" t="str">
        <f>+IFERROR(+IF(Inputs!I89="","",Inputs!I89),0)</f>
        <v/>
      </c>
      <c r="E148" s="295">
        <f t="shared" si="20"/>
        <v>0</v>
      </c>
      <c r="F148" s="15">
        <f>+Proyección!F148+Proyección!G148+Proyección!H148+Proyección!I148+Proyección!J148+Proyección!K148</f>
        <v>0</v>
      </c>
      <c r="G148" s="21">
        <f>+Ejecución!G148+Ejecución!J148+Ejecución!M148+Ejecución!P148+Ejecución!S148+Ejecución!V148</f>
        <v>0</v>
      </c>
      <c r="H148" s="46">
        <f t="shared" si="21"/>
        <v>0</v>
      </c>
      <c r="I148" s="15">
        <f>+Proyección!L148+Proyección!M148+Proyección!N148+Proyección!O148+Proyección!P148+Proyección!Q148</f>
        <v>0</v>
      </c>
      <c r="J148" s="21">
        <f>+Ejecución!Y148+Ejecución!AB148+Ejecución!AE148+Ejecución!AH148+Ejecución!AK148+Ejecución!AN148</f>
        <v>0</v>
      </c>
      <c r="K148" s="46">
        <f t="shared" si="22"/>
        <v>0</v>
      </c>
      <c r="L148" s="68"/>
      <c r="M148" s="68"/>
      <c r="N148" s="264"/>
    </row>
    <row r="149" spans="2:14" x14ac:dyDescent="0.3">
      <c r="B149" s="265"/>
      <c r="C149" s="115">
        <v>19</v>
      </c>
      <c r="D149" s="112" t="str">
        <f>+IFERROR(+IF(Inputs!I90="","",Inputs!I90),0)</f>
        <v/>
      </c>
      <c r="E149" s="295">
        <f t="shared" si="20"/>
        <v>0</v>
      </c>
      <c r="F149" s="15">
        <f>+Proyección!F149+Proyección!G149+Proyección!H149+Proyección!I149+Proyección!J149+Proyección!K149</f>
        <v>0</v>
      </c>
      <c r="G149" s="21">
        <f>+Ejecución!G149+Ejecución!J149+Ejecución!M149+Ejecución!P149+Ejecución!S149+Ejecución!V149</f>
        <v>0</v>
      </c>
      <c r="H149" s="46">
        <f t="shared" si="21"/>
        <v>0</v>
      </c>
      <c r="I149" s="15">
        <f>+Proyección!L149+Proyección!M149+Proyección!N149+Proyección!O149+Proyección!P149+Proyección!Q149</f>
        <v>0</v>
      </c>
      <c r="J149" s="21">
        <f>+Ejecución!Y149+Ejecución!AB149+Ejecución!AE149+Ejecución!AH149+Ejecución!AK149+Ejecución!AN149</f>
        <v>0</v>
      </c>
      <c r="K149" s="46">
        <f t="shared" si="22"/>
        <v>0</v>
      </c>
      <c r="L149" s="68"/>
      <c r="M149" s="68"/>
      <c r="N149" s="264"/>
    </row>
    <row r="150" spans="2:14" x14ac:dyDescent="0.3">
      <c r="B150" s="265"/>
      <c r="C150" s="115">
        <v>20</v>
      </c>
      <c r="D150" s="112" t="str">
        <f>+IFERROR(+IF(Inputs!I91="","",Inputs!I91),0)</f>
        <v/>
      </c>
      <c r="E150" s="295">
        <f t="shared" si="20"/>
        <v>0</v>
      </c>
      <c r="F150" s="15">
        <f>+Proyección!F150+Proyección!G150+Proyección!H150+Proyección!I150+Proyección!J150+Proyección!K150</f>
        <v>0</v>
      </c>
      <c r="G150" s="21">
        <f>+Ejecución!G150+Ejecución!J150+Ejecución!M150+Ejecución!P150+Ejecución!S150+Ejecución!V150</f>
        <v>0</v>
      </c>
      <c r="H150" s="46">
        <f t="shared" si="21"/>
        <v>0</v>
      </c>
      <c r="I150" s="15">
        <f>+Proyección!L150+Proyección!M150+Proyección!N150+Proyección!O150+Proyección!P150+Proyección!Q150</f>
        <v>0</v>
      </c>
      <c r="J150" s="21">
        <f>+Ejecución!Y150+Ejecución!AB150+Ejecución!AE150+Ejecución!AH150+Ejecución!AK150+Ejecución!AN150</f>
        <v>0</v>
      </c>
      <c r="K150" s="46">
        <f t="shared" si="22"/>
        <v>0</v>
      </c>
      <c r="L150" s="68"/>
      <c r="M150" s="68"/>
      <c r="N150" s="264"/>
    </row>
    <row r="151" spans="2:14" x14ac:dyDescent="0.3">
      <c r="B151" s="265"/>
      <c r="C151" s="115">
        <v>21</v>
      </c>
      <c r="D151" s="112" t="str">
        <f>+IFERROR(+IF(Inputs!I92="","",Inputs!I92),0)</f>
        <v/>
      </c>
      <c r="E151" s="295">
        <f t="shared" si="20"/>
        <v>0</v>
      </c>
      <c r="F151" s="15">
        <f>+Proyección!F151+Proyección!G151+Proyección!H151+Proyección!I151+Proyección!J151+Proyección!K151</f>
        <v>0</v>
      </c>
      <c r="G151" s="21">
        <f>+Ejecución!G151+Ejecución!J151+Ejecución!M151+Ejecución!P151+Ejecución!S151+Ejecución!V151</f>
        <v>0</v>
      </c>
      <c r="H151" s="46">
        <f t="shared" si="21"/>
        <v>0</v>
      </c>
      <c r="I151" s="15">
        <f>+Proyección!L151+Proyección!M151+Proyección!N151+Proyección!O151+Proyección!P151+Proyección!Q151</f>
        <v>0</v>
      </c>
      <c r="J151" s="21">
        <f>+Ejecución!Y151+Ejecución!AB151+Ejecución!AE151+Ejecución!AH151+Ejecución!AK151+Ejecución!AN151</f>
        <v>0</v>
      </c>
      <c r="K151" s="46">
        <f t="shared" si="22"/>
        <v>0</v>
      </c>
      <c r="L151" s="68"/>
      <c r="M151" s="68"/>
      <c r="N151" s="264"/>
    </row>
    <row r="152" spans="2:14" x14ac:dyDescent="0.3">
      <c r="B152" s="265"/>
      <c r="C152" s="115">
        <v>22</v>
      </c>
      <c r="D152" s="112" t="str">
        <f>+IFERROR(+IF(Inputs!I93="","",Inputs!I93),0)</f>
        <v/>
      </c>
      <c r="E152" s="295">
        <f t="shared" si="20"/>
        <v>0</v>
      </c>
      <c r="F152" s="15">
        <f>+Proyección!F152+Proyección!G152+Proyección!H152+Proyección!I152+Proyección!J152+Proyección!K152</f>
        <v>0</v>
      </c>
      <c r="G152" s="21">
        <f>+Ejecución!G152+Ejecución!J152+Ejecución!M152+Ejecución!P152+Ejecución!S152+Ejecución!V152</f>
        <v>0</v>
      </c>
      <c r="H152" s="46">
        <f t="shared" si="21"/>
        <v>0</v>
      </c>
      <c r="I152" s="15">
        <f>+Proyección!L152+Proyección!M152+Proyección!N152+Proyección!O152+Proyección!P152+Proyección!Q152</f>
        <v>0</v>
      </c>
      <c r="J152" s="21">
        <f>+Ejecución!Y152+Ejecución!AB152+Ejecución!AE152+Ejecución!AH152+Ejecución!AK152+Ejecución!AN152</f>
        <v>0</v>
      </c>
      <c r="K152" s="46">
        <f t="shared" si="22"/>
        <v>0</v>
      </c>
      <c r="L152" s="68"/>
      <c r="M152" s="68"/>
      <c r="N152" s="264"/>
    </row>
    <row r="153" spans="2:14" x14ac:dyDescent="0.3">
      <c r="B153" s="265"/>
      <c r="C153" s="115">
        <v>23</v>
      </c>
      <c r="D153" s="112" t="str">
        <f>+IFERROR(+IF(Inputs!I94="","",Inputs!I94),0)</f>
        <v/>
      </c>
      <c r="E153" s="295">
        <f t="shared" si="20"/>
        <v>0</v>
      </c>
      <c r="F153" s="15">
        <f>+Proyección!F153+Proyección!G153+Proyección!H153+Proyección!I153+Proyección!J153+Proyección!K153</f>
        <v>0</v>
      </c>
      <c r="G153" s="21">
        <f>+Ejecución!G153+Ejecución!J153+Ejecución!M153+Ejecución!P153+Ejecución!S153+Ejecución!V153</f>
        <v>0</v>
      </c>
      <c r="H153" s="46">
        <f t="shared" si="21"/>
        <v>0</v>
      </c>
      <c r="I153" s="15">
        <f>+Proyección!L153+Proyección!M153+Proyección!N153+Proyección!O153+Proyección!P153+Proyección!Q153</f>
        <v>0</v>
      </c>
      <c r="J153" s="21">
        <f>+Ejecución!Y153+Ejecución!AB153+Ejecución!AE153+Ejecución!AH153+Ejecución!AK153+Ejecución!AN153</f>
        <v>0</v>
      </c>
      <c r="K153" s="46">
        <f t="shared" si="22"/>
        <v>0</v>
      </c>
      <c r="L153" s="68"/>
      <c r="M153" s="68"/>
      <c r="N153" s="264"/>
    </row>
    <row r="154" spans="2:14" x14ac:dyDescent="0.3">
      <c r="B154" s="265"/>
      <c r="C154" s="115">
        <v>24</v>
      </c>
      <c r="D154" s="112" t="str">
        <f>+IFERROR(+IF(Inputs!I95="","",Inputs!I95),0)</f>
        <v/>
      </c>
      <c r="E154" s="295">
        <f t="shared" si="20"/>
        <v>0</v>
      </c>
      <c r="F154" s="15">
        <f>+Proyección!F154+Proyección!G154+Proyección!H154+Proyección!I154+Proyección!J154+Proyección!K154</f>
        <v>0</v>
      </c>
      <c r="G154" s="21">
        <f>+Ejecución!G154+Ejecución!J154+Ejecución!M154+Ejecución!P154+Ejecución!S154+Ejecución!V154</f>
        <v>0</v>
      </c>
      <c r="H154" s="46">
        <f t="shared" si="21"/>
        <v>0</v>
      </c>
      <c r="I154" s="15">
        <f>+Proyección!L154+Proyección!M154+Proyección!N154+Proyección!O154+Proyección!P154+Proyección!Q154</f>
        <v>0</v>
      </c>
      <c r="J154" s="21">
        <f>+Ejecución!Y154+Ejecución!AB154+Ejecución!AE154+Ejecución!AH154+Ejecución!AK154+Ejecución!AN154</f>
        <v>0</v>
      </c>
      <c r="K154" s="46">
        <f t="shared" si="22"/>
        <v>0</v>
      </c>
      <c r="L154" s="68"/>
      <c r="M154" s="68"/>
      <c r="N154" s="264"/>
    </row>
    <row r="155" spans="2:14" x14ac:dyDescent="0.3">
      <c r="B155" s="265"/>
      <c r="C155" s="115">
        <v>25</v>
      </c>
      <c r="D155" s="112" t="str">
        <f>+IFERROR(+IF(Inputs!I96="","",Inputs!I96),0)</f>
        <v/>
      </c>
      <c r="E155" s="295">
        <f t="shared" si="20"/>
        <v>0</v>
      </c>
      <c r="F155" s="15">
        <f>+Proyección!F155+Proyección!G155+Proyección!H155+Proyección!I155+Proyección!J155+Proyección!K155</f>
        <v>0</v>
      </c>
      <c r="G155" s="21">
        <f>+Ejecución!G155+Ejecución!J155+Ejecución!M155+Ejecución!P155+Ejecución!S155+Ejecución!V155</f>
        <v>0</v>
      </c>
      <c r="H155" s="46">
        <f t="shared" si="21"/>
        <v>0</v>
      </c>
      <c r="I155" s="15">
        <f>+Proyección!L155+Proyección!M155+Proyección!N155+Proyección!O155+Proyección!P155+Proyección!Q155</f>
        <v>0</v>
      </c>
      <c r="J155" s="21">
        <f>+Ejecución!Y155+Ejecución!AB155+Ejecución!AE155+Ejecución!AH155+Ejecución!AK155+Ejecución!AN155</f>
        <v>0</v>
      </c>
      <c r="K155" s="46">
        <f t="shared" si="22"/>
        <v>0</v>
      </c>
      <c r="L155" s="68"/>
      <c r="M155" s="68"/>
      <c r="N155" s="264"/>
    </row>
    <row r="156" spans="2:14" x14ac:dyDescent="0.3">
      <c r="B156" s="265"/>
      <c r="C156" s="115">
        <v>26</v>
      </c>
      <c r="D156" s="112" t="str">
        <f>+IFERROR(+IF(Inputs!I97="","",Inputs!I97),0)</f>
        <v/>
      </c>
      <c r="E156" s="295">
        <f t="shared" si="20"/>
        <v>0</v>
      </c>
      <c r="F156" s="15">
        <f>+Proyección!F156+Proyección!G156+Proyección!H156+Proyección!I156+Proyección!J156+Proyección!K156</f>
        <v>0</v>
      </c>
      <c r="G156" s="21">
        <f>+Ejecución!G156+Ejecución!J156+Ejecución!M156+Ejecución!P156+Ejecución!S156+Ejecución!V156</f>
        <v>0</v>
      </c>
      <c r="H156" s="46">
        <f t="shared" si="21"/>
        <v>0</v>
      </c>
      <c r="I156" s="15">
        <f>+Proyección!L156+Proyección!M156+Proyección!N156+Proyección!O156+Proyección!P156+Proyección!Q156</f>
        <v>0</v>
      </c>
      <c r="J156" s="21">
        <f>+Ejecución!Y156+Ejecución!AB156+Ejecución!AE156+Ejecución!AH156+Ejecución!AK156+Ejecución!AN156</f>
        <v>0</v>
      </c>
      <c r="K156" s="46">
        <f t="shared" si="22"/>
        <v>0</v>
      </c>
      <c r="L156" s="68"/>
      <c r="M156" s="68"/>
      <c r="N156" s="264"/>
    </row>
    <row r="157" spans="2:14" x14ac:dyDescent="0.3">
      <c r="B157" s="265"/>
      <c r="C157" s="115">
        <v>27</v>
      </c>
      <c r="D157" s="112" t="str">
        <f>+IFERROR(+IF(Inputs!I98="","",Inputs!I98),0)</f>
        <v/>
      </c>
      <c r="E157" s="295">
        <f t="shared" si="20"/>
        <v>0</v>
      </c>
      <c r="F157" s="15">
        <f>+Proyección!F157+Proyección!G157+Proyección!H157+Proyección!I157+Proyección!J157+Proyección!K157</f>
        <v>0</v>
      </c>
      <c r="G157" s="21">
        <f>+Ejecución!G157+Ejecución!J157+Ejecución!M157+Ejecución!P157+Ejecución!S157+Ejecución!V157</f>
        <v>0</v>
      </c>
      <c r="H157" s="46">
        <f t="shared" si="21"/>
        <v>0</v>
      </c>
      <c r="I157" s="15">
        <f>+Proyección!L157+Proyección!M157+Proyección!N157+Proyección!O157+Proyección!P157+Proyección!Q157</f>
        <v>0</v>
      </c>
      <c r="J157" s="21">
        <f>+Ejecución!Y157+Ejecución!AB157+Ejecución!AE157+Ejecución!AH157+Ejecución!AK157+Ejecución!AN157</f>
        <v>0</v>
      </c>
      <c r="K157" s="46">
        <f t="shared" si="22"/>
        <v>0</v>
      </c>
      <c r="L157" s="68"/>
      <c r="M157" s="68"/>
      <c r="N157" s="264"/>
    </row>
    <row r="158" spans="2:14" x14ac:dyDescent="0.3">
      <c r="B158" s="265"/>
      <c r="C158" s="115">
        <v>28</v>
      </c>
      <c r="D158" s="112" t="str">
        <f>+IFERROR(+IF(Inputs!I99="","",Inputs!I99),0)</f>
        <v/>
      </c>
      <c r="E158" s="295">
        <f t="shared" si="20"/>
        <v>0</v>
      </c>
      <c r="F158" s="15">
        <f>+Proyección!F158+Proyección!G158+Proyección!H158+Proyección!I158+Proyección!J158+Proyección!K158</f>
        <v>0</v>
      </c>
      <c r="G158" s="21">
        <f>+Ejecución!G158+Ejecución!J158+Ejecución!M158+Ejecución!P158+Ejecución!S158+Ejecución!V158</f>
        <v>0</v>
      </c>
      <c r="H158" s="46">
        <f t="shared" si="21"/>
        <v>0</v>
      </c>
      <c r="I158" s="15">
        <f>+Proyección!L158+Proyección!M158+Proyección!N158+Proyección!O158+Proyección!P158+Proyección!Q158</f>
        <v>0</v>
      </c>
      <c r="J158" s="21">
        <f>+Ejecución!Y158+Ejecución!AB158+Ejecución!AE158+Ejecución!AH158+Ejecución!AK158+Ejecución!AN158</f>
        <v>0</v>
      </c>
      <c r="K158" s="46">
        <f t="shared" si="22"/>
        <v>0</v>
      </c>
      <c r="L158" s="68"/>
      <c r="M158" s="68"/>
      <c r="N158" s="264"/>
    </row>
    <row r="159" spans="2:14" x14ac:dyDescent="0.3">
      <c r="B159" s="265"/>
      <c r="C159" s="115">
        <v>29</v>
      </c>
      <c r="D159" s="112" t="str">
        <f>+IFERROR(+IF(Inputs!I100="","",Inputs!I100),0)</f>
        <v/>
      </c>
      <c r="E159" s="295">
        <f t="shared" si="20"/>
        <v>0</v>
      </c>
      <c r="F159" s="15">
        <f>+Proyección!F159+Proyección!G159+Proyección!H159+Proyección!I159+Proyección!J159+Proyección!K159</f>
        <v>0</v>
      </c>
      <c r="G159" s="21">
        <f>+Ejecución!G159+Ejecución!J159+Ejecución!M159+Ejecución!P159+Ejecución!S159+Ejecución!V159</f>
        <v>0</v>
      </c>
      <c r="H159" s="46">
        <f t="shared" si="21"/>
        <v>0</v>
      </c>
      <c r="I159" s="15">
        <f>+Proyección!L159+Proyección!M159+Proyección!N159+Proyección!O159+Proyección!P159+Proyección!Q159</f>
        <v>0</v>
      </c>
      <c r="J159" s="21">
        <f>+Ejecución!Y159+Ejecución!AB159+Ejecución!AE159+Ejecución!AH159+Ejecución!AK159+Ejecución!AN159</f>
        <v>0</v>
      </c>
      <c r="K159" s="46">
        <f t="shared" si="22"/>
        <v>0</v>
      </c>
      <c r="L159" s="68"/>
      <c r="M159" s="68"/>
      <c r="N159" s="264"/>
    </row>
    <row r="160" spans="2:14" x14ac:dyDescent="0.3">
      <c r="B160" s="265"/>
      <c r="C160" s="115">
        <v>30</v>
      </c>
      <c r="D160" s="118" t="str">
        <f>+IFERROR(+IF(Inputs!I101="","",Inputs!I101),0)</f>
        <v/>
      </c>
      <c r="E160" s="299">
        <f t="shared" si="20"/>
        <v>0</v>
      </c>
      <c r="F160" s="4">
        <f>+Proyección!F160+Proyección!G160+Proyección!H160+Proyección!I160+Proyección!J160+Proyección!K160</f>
        <v>0</v>
      </c>
      <c r="G160" s="22">
        <f>+Ejecución!G160+Ejecución!J160+Ejecución!M160+Ejecución!P160+Ejecución!S160+Ejecución!V160</f>
        <v>0</v>
      </c>
      <c r="H160" s="47">
        <f t="shared" si="21"/>
        <v>0</v>
      </c>
      <c r="I160" s="4">
        <f>+Proyección!L160+Proyección!M160+Proyección!N160+Proyección!O160+Proyección!P160+Proyección!Q160</f>
        <v>0</v>
      </c>
      <c r="J160" s="22">
        <f>+Ejecución!Y160+Ejecución!AB160+Ejecución!AE160+Ejecución!AH160+Ejecución!AK160+Ejecución!AN160</f>
        <v>0</v>
      </c>
      <c r="K160" s="47">
        <f t="shared" si="22"/>
        <v>0</v>
      </c>
      <c r="L160" s="68"/>
      <c r="M160" s="68"/>
      <c r="N160" s="264"/>
    </row>
    <row r="161" spans="1:14" x14ac:dyDescent="0.3">
      <c r="B161" s="265"/>
      <c r="C161" s="105" t="s">
        <v>134</v>
      </c>
      <c r="D161" s="106" t="s">
        <v>74</v>
      </c>
      <c r="E161" s="300">
        <f t="shared" si="20"/>
        <v>0</v>
      </c>
      <c r="F161" s="147">
        <f>+SUM(F131:F160)</f>
        <v>0</v>
      </c>
      <c r="G161" s="151">
        <f>+SUM(G131:G160)</f>
        <v>0</v>
      </c>
      <c r="H161" s="46">
        <f>+IFERROR(+(F161-G161),0)</f>
        <v>0</v>
      </c>
      <c r="I161" s="147">
        <f>+SUM(I131:I160)</f>
        <v>0</v>
      </c>
      <c r="J161" s="151">
        <f>+SUM(J131:J160)</f>
        <v>0</v>
      </c>
      <c r="K161" s="46">
        <f t="shared" si="22"/>
        <v>0</v>
      </c>
      <c r="L161" s="68"/>
      <c r="M161" s="68"/>
      <c r="N161" s="264"/>
    </row>
    <row r="162" spans="1:14" x14ac:dyDescent="0.3">
      <c r="B162" s="265"/>
      <c r="C162" s="105" t="s">
        <v>134</v>
      </c>
      <c r="D162" s="105">
        <v>1</v>
      </c>
      <c r="E162" s="68"/>
      <c r="F162" s="123"/>
      <c r="G162" s="152"/>
      <c r="H162" s="46"/>
      <c r="I162" s="123"/>
      <c r="J162" s="152"/>
      <c r="K162" s="46"/>
      <c r="L162" s="68"/>
      <c r="M162" s="68"/>
      <c r="N162" s="264"/>
    </row>
    <row r="163" spans="1:14" x14ac:dyDescent="0.3">
      <c r="B163" s="265"/>
      <c r="C163" s="105" t="s">
        <v>134</v>
      </c>
      <c r="D163" s="239" t="s">
        <v>170</v>
      </c>
      <c r="E163" s="321"/>
      <c r="F163" s="241">
        <f>+F37+F52+F63+F96+F129+F161</f>
        <v>0</v>
      </c>
      <c r="G163" s="322">
        <f>+G37+G52+G63+G96+G129+G161</f>
        <v>0</v>
      </c>
      <c r="H163" s="320">
        <f>+IFERROR(+(F163-G163),0)</f>
        <v>0</v>
      </c>
      <c r="I163" s="241">
        <f>+I37+I52+I63+I96+I129+I161</f>
        <v>0</v>
      </c>
      <c r="J163" s="322">
        <f>+J37+J52+J63+J96+J129+J161</f>
        <v>0</v>
      </c>
      <c r="K163" s="320">
        <f>+IFERROR(+(I163-J163),0)</f>
        <v>0</v>
      </c>
      <c r="L163" s="68"/>
      <c r="M163" s="68"/>
      <c r="N163" s="264"/>
    </row>
    <row r="164" spans="1:14" ht="21.45" customHeight="1" thickBot="1" x14ac:dyDescent="0.35">
      <c r="B164" s="265"/>
      <c r="C164" s="105" t="s">
        <v>134</v>
      </c>
      <c r="D164" s="169">
        <v>1</v>
      </c>
      <c r="E164" s="217"/>
      <c r="F164" s="120"/>
      <c r="G164" s="121"/>
      <c r="H164" s="122"/>
      <c r="I164" s="120"/>
      <c r="J164" s="121"/>
      <c r="K164" s="122"/>
      <c r="L164" s="68"/>
      <c r="M164" s="68"/>
      <c r="N164" s="264"/>
    </row>
    <row r="165" spans="1:14" ht="7.95" customHeight="1" x14ac:dyDescent="0.3">
      <c r="B165" s="265"/>
      <c r="C165" s="169" t="s">
        <v>134</v>
      </c>
      <c r="D165" s="168">
        <v>1</v>
      </c>
      <c r="E165" s="124"/>
      <c r="F165" s="125"/>
      <c r="G165" s="126"/>
      <c r="H165" s="127"/>
      <c r="I165" s="125"/>
      <c r="J165" s="126"/>
      <c r="K165" s="127"/>
      <c r="L165" s="66"/>
      <c r="M165" s="68"/>
      <c r="N165" s="264"/>
    </row>
    <row r="166" spans="1:14" s="82" customFormat="1" ht="18" x14ac:dyDescent="0.35">
      <c r="A166" s="119"/>
      <c r="B166" s="265"/>
      <c r="C166" s="169" t="s">
        <v>134</v>
      </c>
      <c r="D166" s="392" t="s">
        <v>171</v>
      </c>
      <c r="E166" s="393"/>
      <c r="F166" s="158">
        <f>+F9+F24-F163</f>
        <v>0</v>
      </c>
      <c r="G166" s="159">
        <f>+G9+G24-G163</f>
        <v>0</v>
      </c>
      <c r="H166" s="160">
        <f>IFERROR((IF(G166&gt;0,(F166+G166),(G166-F166))),0)</f>
        <v>0</v>
      </c>
      <c r="I166" s="161">
        <f>+I9+I24-I163</f>
        <v>0</v>
      </c>
      <c r="J166" s="159">
        <f>+J9+J24-J163</f>
        <v>0</v>
      </c>
      <c r="K166" s="160">
        <f>IFERROR((IF(J166&gt;0,(I166+J166),(J166-I166))),0)</f>
        <v>0</v>
      </c>
      <c r="L166" s="257"/>
      <c r="M166" s="83"/>
      <c r="N166" s="266"/>
    </row>
    <row r="167" spans="1:14" ht="7.95" customHeight="1" thickBot="1" x14ac:dyDescent="0.35">
      <c r="B167" s="265"/>
      <c r="C167" s="169" t="s">
        <v>134</v>
      </c>
      <c r="D167" s="167">
        <v>1</v>
      </c>
      <c r="E167" s="73"/>
      <c r="F167" s="63"/>
      <c r="G167" s="63"/>
      <c r="H167" s="63"/>
      <c r="I167" s="63"/>
      <c r="J167" s="63"/>
      <c r="K167" s="63"/>
      <c r="L167" s="74"/>
      <c r="M167" s="68"/>
      <c r="N167" s="264"/>
    </row>
    <row r="168" spans="1:14" ht="45.45" customHeight="1" thickBot="1" x14ac:dyDescent="0.35">
      <c r="B168" s="265"/>
      <c r="C168" s="169" t="s">
        <v>134</v>
      </c>
      <c r="D168" s="163">
        <v>1</v>
      </c>
      <c r="E168" s="68"/>
      <c r="F168" s="57"/>
      <c r="G168" s="155"/>
      <c r="H168" s="57"/>
      <c r="I168" s="57"/>
      <c r="J168" s="57"/>
      <c r="K168" s="57"/>
      <c r="L168" s="68"/>
      <c r="M168" s="68"/>
      <c r="N168" s="264"/>
    </row>
    <row r="169" spans="1:14" x14ac:dyDescent="0.3">
      <c r="B169" s="265"/>
      <c r="C169" s="169" t="s">
        <v>134</v>
      </c>
      <c r="D169" s="166">
        <v>1</v>
      </c>
      <c r="E169" s="220" t="s">
        <v>78</v>
      </c>
      <c r="F169" s="25"/>
      <c r="G169" s="25"/>
      <c r="H169" s="25"/>
      <c r="I169" s="25"/>
      <c r="J169" s="25"/>
      <c r="K169" s="25"/>
      <c r="L169" s="66"/>
      <c r="M169" s="68"/>
      <c r="N169" s="264"/>
    </row>
    <row r="170" spans="1:14" x14ac:dyDescent="0.3">
      <c r="B170" s="265"/>
      <c r="C170" s="169" t="s">
        <v>134</v>
      </c>
      <c r="D170" s="36" t="s">
        <v>97</v>
      </c>
      <c r="E170" s="221"/>
      <c r="F170" s="23"/>
      <c r="G170" s="23"/>
      <c r="H170" s="23"/>
      <c r="I170" s="23"/>
      <c r="J170" s="23"/>
      <c r="K170" s="23"/>
      <c r="L170" s="69"/>
      <c r="M170" s="68"/>
      <c r="N170" s="264"/>
    </row>
    <row r="171" spans="1:14" x14ac:dyDescent="0.3">
      <c r="B171" s="265"/>
      <c r="C171" s="169" t="s">
        <v>134</v>
      </c>
      <c r="D171" s="37" t="s">
        <v>98</v>
      </c>
      <c r="E171" s="11">
        <f>+Proyección!E171</f>
        <v>0</v>
      </c>
      <c r="F171" s="10">
        <f>+E171+F37</f>
        <v>0</v>
      </c>
      <c r="G171" s="38">
        <f>+E171+G37</f>
        <v>0</v>
      </c>
      <c r="H171" s="54">
        <f>+IFERROR(+(F171-G171),0)</f>
        <v>0</v>
      </c>
      <c r="I171" s="10">
        <f>+F171+I37</f>
        <v>0</v>
      </c>
      <c r="J171" s="38">
        <f>+G171+J37</f>
        <v>0</v>
      </c>
      <c r="K171" s="54">
        <f>+IFERROR(+(I171-J171),0)</f>
        <v>0</v>
      </c>
      <c r="L171" s="69"/>
      <c r="M171" s="68"/>
      <c r="N171" s="264"/>
    </row>
    <row r="172" spans="1:14" x14ac:dyDescent="0.3">
      <c r="B172" s="265"/>
      <c r="C172" s="169" t="s">
        <v>134</v>
      </c>
      <c r="D172" s="37" t="s">
        <v>76</v>
      </c>
      <c r="E172" s="11">
        <f>+Proyección!E172</f>
        <v>0</v>
      </c>
      <c r="F172" s="10" t="e">
        <f>+E172+VLOOKUP($D$172,$D$12:$F$160,3,0)</f>
        <v>#N/A</v>
      </c>
      <c r="G172" s="38" t="e">
        <f>+E172+VLOOKUP($D$172,$D$12:$G$160,4,0)</f>
        <v>#N/A</v>
      </c>
      <c r="H172" s="54">
        <f>+IFERROR(+(F172-G172),0)</f>
        <v>0</v>
      </c>
      <c r="I172" s="208" t="e">
        <f>+F172+VLOOKUP($D$172,$D$12:$I$160,6,0)</f>
        <v>#N/A</v>
      </c>
      <c r="J172" s="38" t="e">
        <f>+G172+VLOOKUP($D$172,$D$12:$J$160,7,0)</f>
        <v>#N/A</v>
      </c>
      <c r="K172" s="54">
        <f>+IFERROR(+(I172-J172),0)</f>
        <v>0</v>
      </c>
      <c r="L172" s="69"/>
      <c r="M172" s="68"/>
      <c r="N172" s="264"/>
    </row>
    <row r="173" spans="1:14" x14ac:dyDescent="0.3">
      <c r="B173" s="265"/>
      <c r="C173" s="169" t="s">
        <v>134</v>
      </c>
      <c r="D173" s="165">
        <v>1</v>
      </c>
      <c r="E173" s="11"/>
      <c r="F173" s="10"/>
      <c r="G173" s="38"/>
      <c r="H173" s="50"/>
      <c r="I173" s="10"/>
      <c r="J173" s="38"/>
      <c r="K173" s="50"/>
      <c r="L173" s="69"/>
      <c r="M173" s="68"/>
      <c r="N173" s="264"/>
    </row>
    <row r="174" spans="1:14" x14ac:dyDescent="0.3">
      <c r="B174" s="265"/>
      <c r="C174" s="169" t="s">
        <v>134</v>
      </c>
      <c r="D174" s="36" t="s">
        <v>100</v>
      </c>
      <c r="E174" s="11"/>
      <c r="F174" s="10"/>
      <c r="G174" s="38"/>
      <c r="H174" s="50"/>
      <c r="I174" s="10"/>
      <c r="J174" s="38"/>
      <c r="K174" s="50"/>
      <c r="L174" s="69"/>
      <c r="M174" s="68"/>
      <c r="N174" s="264"/>
    </row>
    <row r="175" spans="1:14" x14ac:dyDescent="0.3">
      <c r="B175" s="265"/>
      <c r="C175" s="169" t="s">
        <v>134</v>
      </c>
      <c r="D175" s="37" t="s">
        <v>95</v>
      </c>
      <c r="E175" s="41" t="s">
        <v>102</v>
      </c>
      <c r="F175" s="202">
        <f>+IFERROR(F52/F24,0)</f>
        <v>0</v>
      </c>
      <c r="G175" s="203">
        <f>+IFERROR(G52/G24,0)</f>
        <v>0</v>
      </c>
      <c r="H175" s="51" t="s">
        <v>102</v>
      </c>
      <c r="I175" s="202">
        <f>+IFERROR(I52/I24,0)</f>
        <v>0</v>
      </c>
      <c r="J175" s="203">
        <f>+IFERROR(J52/J24,0)</f>
        <v>0</v>
      </c>
      <c r="K175" s="51" t="s">
        <v>102</v>
      </c>
      <c r="L175" s="69"/>
      <c r="M175" s="68"/>
      <c r="N175" s="264"/>
    </row>
    <row r="176" spans="1:14" x14ac:dyDescent="0.3">
      <c r="B176" s="265"/>
      <c r="C176" s="169" t="s">
        <v>134</v>
      </c>
      <c r="D176" s="37" t="s">
        <v>96</v>
      </c>
      <c r="E176" s="41" t="s">
        <v>102</v>
      </c>
      <c r="F176" s="204">
        <f>+IFERROR(IF(F166&lt;=0,0,(F166*35%)),0)</f>
        <v>0</v>
      </c>
      <c r="G176" s="205">
        <f>+IFERROR(IF(G166&lt;=0,0,(G166*35%)),0)</f>
        <v>0</v>
      </c>
      <c r="H176" s="51" t="s">
        <v>102</v>
      </c>
      <c r="I176" s="204">
        <f>+IFERROR(IF(I166&lt;=0,0,(I166*35%)),0)</f>
        <v>0</v>
      </c>
      <c r="J176" s="205">
        <f>+IFERROR(IF(J166&lt;=0,0,(J166*35%)),0)</f>
        <v>0</v>
      </c>
      <c r="K176" s="51" t="s">
        <v>102</v>
      </c>
      <c r="L176" s="69"/>
      <c r="M176" s="68"/>
      <c r="N176" s="264"/>
    </row>
    <row r="177" spans="2:14" x14ac:dyDescent="0.3">
      <c r="B177" s="265"/>
      <c r="C177" s="169" t="s">
        <v>134</v>
      </c>
      <c r="D177" s="37" t="s">
        <v>101</v>
      </c>
      <c r="E177" s="41" t="s">
        <v>102</v>
      </c>
      <c r="F177" s="41" t="s">
        <v>102</v>
      </c>
      <c r="G177" s="206" t="s">
        <v>102</v>
      </c>
      <c r="H177" s="207">
        <f>+IFERROR((H166-F166)/F166,0)</f>
        <v>0</v>
      </c>
      <c r="I177" s="41" t="s">
        <v>102</v>
      </c>
      <c r="J177" s="206" t="s">
        <v>102</v>
      </c>
      <c r="K177" s="207">
        <f>+IFERROR((K166-I166)/I166,0)</f>
        <v>0</v>
      </c>
      <c r="L177" s="69"/>
      <c r="M177" s="68"/>
      <c r="N177" s="264"/>
    </row>
    <row r="178" spans="2:14" ht="15" thickBot="1" x14ac:dyDescent="0.35">
      <c r="B178" s="265"/>
      <c r="C178" s="169" t="s">
        <v>134</v>
      </c>
      <c r="D178" s="164">
        <v>1</v>
      </c>
      <c r="E178" s="30"/>
      <c r="F178" s="31"/>
      <c r="G178" s="32"/>
      <c r="H178" s="31"/>
      <c r="I178" s="31"/>
      <c r="J178" s="32"/>
      <c r="K178" s="31"/>
      <c r="L178" s="74"/>
      <c r="M178" s="68"/>
      <c r="N178" s="264"/>
    </row>
    <row r="179" spans="2:14" x14ac:dyDescent="0.3">
      <c r="B179" s="265"/>
      <c r="C179" s="169" t="s">
        <v>134</v>
      </c>
      <c r="D179" s="163">
        <v>1</v>
      </c>
      <c r="E179" s="68"/>
      <c r="F179" s="57"/>
      <c r="G179" s="57"/>
      <c r="H179" s="57"/>
      <c r="I179" s="57"/>
      <c r="J179" s="57"/>
      <c r="K179" s="57"/>
      <c r="L179" s="68"/>
      <c r="M179" s="68"/>
      <c r="N179" s="264"/>
    </row>
    <row r="180" spans="2:14" ht="42" customHeight="1" x14ac:dyDescent="0.3">
      <c r="B180" s="267"/>
      <c r="C180" s="268" t="s">
        <v>134</v>
      </c>
      <c r="D180" s="268">
        <v>1</v>
      </c>
      <c r="E180" s="269"/>
      <c r="F180" s="269"/>
      <c r="G180" s="269"/>
      <c r="H180" s="269"/>
      <c r="I180" s="269"/>
      <c r="J180" s="269"/>
      <c r="K180" s="269"/>
      <c r="L180" s="269"/>
      <c r="M180" s="269"/>
      <c r="N180" s="270"/>
    </row>
    <row r="181" spans="2:14" x14ac:dyDescent="0.3"/>
    <row r="182" spans="2:14" x14ac:dyDescent="0.3"/>
  </sheetData>
  <autoFilter ref="C6:K180" xr:uid="{00000000-0009-0000-0000-000009000000}"/>
  <mergeCells count="1">
    <mergeCell ref="D166:E166"/>
  </mergeCells>
  <conditionalFormatting sqref="F179:I179 F162:I162 F164:I165 F163:G163 F167:I168 F166:H166">
    <cfRule type="cellIs" dxfId="296" priority="48" operator="lessThan">
      <formula>0</formula>
    </cfRule>
  </conditionalFormatting>
  <conditionalFormatting sqref="G160:G166">
    <cfRule type="cellIs" dxfId="295" priority="40" operator="lessThan">
      <formula>0</formula>
    </cfRule>
  </conditionalFormatting>
  <conditionalFormatting sqref="F169:I170">
    <cfRule type="cellIs" dxfId="294" priority="47" operator="lessThan">
      <formula>0</formula>
    </cfRule>
  </conditionalFormatting>
  <conditionalFormatting sqref="F175:F176">
    <cfRule type="cellIs" dxfId="293" priority="46" operator="lessThan">
      <formula>0</formula>
    </cfRule>
  </conditionalFormatting>
  <conditionalFormatting sqref="G175:G177">
    <cfRule type="cellIs" dxfId="292" priority="45" operator="lessThan">
      <formula>0</formula>
    </cfRule>
  </conditionalFormatting>
  <conditionalFormatting sqref="I175">
    <cfRule type="cellIs" dxfId="291" priority="44" operator="lessThan">
      <formula>0</formula>
    </cfRule>
  </conditionalFormatting>
  <conditionalFormatting sqref="H177">
    <cfRule type="cellIs" dxfId="290" priority="41" operator="lessThan">
      <formula>0</formula>
    </cfRule>
  </conditionalFormatting>
  <conditionalFormatting sqref="J179:K179 J162:K162 J164:K165 J167:K168 K166">
    <cfRule type="cellIs" dxfId="289" priority="39" operator="lessThan">
      <formula>0</formula>
    </cfRule>
  </conditionalFormatting>
  <conditionalFormatting sqref="J160:J162 J164:J165">
    <cfRule type="cellIs" dxfId="288" priority="36" operator="lessThan">
      <formula>0</formula>
    </cfRule>
  </conditionalFormatting>
  <conditionalFormatting sqref="J169:K170">
    <cfRule type="cellIs" dxfId="287" priority="38" operator="lessThan">
      <formula>0</formula>
    </cfRule>
  </conditionalFormatting>
  <conditionalFormatting sqref="J175 J177">
    <cfRule type="cellIs" dxfId="286" priority="37" operator="lessThan">
      <formula>0</formula>
    </cfRule>
  </conditionalFormatting>
  <conditionalFormatting sqref="I163">
    <cfRule type="cellIs" dxfId="285" priority="21" operator="lessThan">
      <formula>0</formula>
    </cfRule>
  </conditionalFormatting>
  <conditionalFormatting sqref="I166">
    <cfRule type="cellIs" dxfId="284" priority="20" operator="lessThan">
      <formula>0</formula>
    </cfRule>
  </conditionalFormatting>
  <conditionalFormatting sqref="J166">
    <cfRule type="cellIs" dxfId="283" priority="17" operator="lessThan">
      <formula>0</formula>
    </cfRule>
  </conditionalFormatting>
  <conditionalFormatting sqref="J166">
    <cfRule type="cellIs" dxfId="282" priority="16" operator="lessThan">
      <formula>0</formula>
    </cfRule>
  </conditionalFormatting>
  <conditionalFormatting sqref="I176">
    <cfRule type="cellIs" dxfId="281" priority="11" operator="lessThan">
      <formula>0</formula>
    </cfRule>
  </conditionalFormatting>
  <conditionalFormatting sqref="J176">
    <cfRule type="cellIs" dxfId="280" priority="10" operator="lessThan">
      <formula>0</formula>
    </cfRule>
  </conditionalFormatting>
  <conditionalFormatting sqref="K177">
    <cfRule type="cellIs" dxfId="279" priority="5" operator="lessThan">
      <formula>0</formula>
    </cfRule>
  </conditionalFormatting>
  <conditionalFormatting sqref="J163">
    <cfRule type="cellIs" dxfId="278" priority="2" operator="lessThan">
      <formula>0</formula>
    </cfRule>
  </conditionalFormatting>
  <conditionalFormatting sqref="J163">
    <cfRule type="cellIs" dxfId="277" priority="1" operator="lessThan">
      <formula>0</formula>
    </cfRule>
  </conditionalFormatting>
  <pageMargins left="0.7" right="0.7" top="0.75" bottom="0.75" header="0.3" footer="0.3"/>
  <pageSetup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6"/>
  <dimension ref="A1:O181"/>
  <sheetViews>
    <sheetView showGridLines="0" zoomScale="98" zoomScaleNormal="98" workbookViewId="0">
      <pane xSplit="5" ySplit="6" topLeftCell="F7" activePane="bottomRight" state="frozen"/>
      <selection pane="topRight" activeCell="E1" sqref="E1"/>
      <selection pane="bottomLeft" activeCell="A7" sqref="A7"/>
      <selection pane="bottomRight" activeCell="K5" sqref="K5"/>
    </sheetView>
  </sheetViews>
  <sheetFormatPr baseColWidth="10" defaultColWidth="0" defaultRowHeight="14.4" zeroHeight="1" x14ac:dyDescent="0.3"/>
  <cols>
    <col min="1" max="1" width="2.109375" style="119" customWidth="1"/>
    <col min="2" max="2" width="2.109375" style="105" customWidth="1"/>
    <col min="3" max="3" width="8.77734375" bestFit="1" customWidth="1"/>
    <col min="4" max="4" width="31.21875" customWidth="1"/>
    <col min="5" max="5" width="12.77734375" customWidth="1"/>
    <col min="6" max="9" width="16.6640625" customWidth="1"/>
    <col min="10" max="10" width="5.21875" customWidth="1"/>
    <col min="11" max="11" width="16.6640625" customWidth="1"/>
    <col min="12" max="13" width="10.88671875" customWidth="1"/>
    <col min="14" max="14" width="8.77734375" customWidth="1"/>
    <col min="15" max="15" width="10.88671875" customWidth="1"/>
    <col min="16" max="16384" width="10.88671875" hidden="1"/>
  </cols>
  <sheetData>
    <row r="1" spans="2:14" ht="7.05" customHeight="1" x14ac:dyDescent="0.3">
      <c r="D1" s="119">
        <v>1</v>
      </c>
    </row>
    <row r="2" spans="2:14" ht="37.5" customHeight="1" x14ac:dyDescent="0.3">
      <c r="B2" s="274"/>
      <c r="C2" s="271"/>
      <c r="D2" s="259">
        <v>1</v>
      </c>
      <c r="E2" s="260"/>
      <c r="F2" s="260"/>
      <c r="G2" s="260"/>
      <c r="H2" s="260"/>
      <c r="I2" s="260"/>
      <c r="J2" s="260"/>
      <c r="K2" s="260"/>
      <c r="L2" s="271"/>
      <c r="M2" s="271"/>
      <c r="N2" s="277"/>
    </row>
    <row r="3" spans="2:14" ht="0.75" customHeight="1" x14ac:dyDescent="0.3">
      <c r="B3" s="265"/>
      <c r="C3" s="68"/>
      <c r="D3" s="172">
        <v>1</v>
      </c>
      <c r="E3" s="56"/>
      <c r="F3" s="56"/>
      <c r="G3" s="56"/>
      <c r="H3" s="56"/>
      <c r="I3" s="56"/>
      <c r="J3" s="56"/>
      <c r="K3" s="56"/>
      <c r="L3" s="68"/>
      <c r="M3" s="68"/>
      <c r="N3" s="264"/>
    </row>
    <row r="4" spans="2:14" ht="18" customHeight="1" x14ac:dyDescent="0.3">
      <c r="B4" s="265"/>
      <c r="C4" s="68"/>
      <c r="D4" s="105">
        <v>1</v>
      </c>
      <c r="E4" s="68"/>
      <c r="F4" s="68"/>
      <c r="G4" s="68"/>
      <c r="H4" s="68"/>
      <c r="I4" s="68"/>
      <c r="J4" s="68"/>
      <c r="K4" s="68"/>
      <c r="L4" s="68"/>
      <c r="M4" s="68"/>
      <c r="N4" s="264"/>
    </row>
    <row r="5" spans="2:14" ht="12.75" customHeight="1" x14ac:dyDescent="0.3">
      <c r="B5" s="265"/>
      <c r="C5" s="68"/>
      <c r="D5" s="105">
        <v>1</v>
      </c>
      <c r="E5" s="135"/>
      <c r="F5" s="68"/>
      <c r="G5" s="68"/>
      <c r="H5" s="68"/>
      <c r="I5" s="68"/>
      <c r="J5" s="68"/>
      <c r="K5" s="68"/>
      <c r="L5" s="68"/>
      <c r="M5" s="68"/>
      <c r="N5" s="264"/>
    </row>
    <row r="6" spans="2:14" x14ac:dyDescent="0.3">
      <c r="B6" s="265"/>
      <c r="C6" s="175" t="s">
        <v>134</v>
      </c>
      <c r="D6" s="175" t="s">
        <v>79</v>
      </c>
      <c r="E6" s="175" t="s">
        <v>172</v>
      </c>
      <c r="F6" s="218" t="s">
        <v>175</v>
      </c>
      <c r="G6" s="218" t="s">
        <v>176</v>
      </c>
      <c r="H6" s="218" t="s">
        <v>177</v>
      </c>
      <c r="I6" s="218" t="s">
        <v>178</v>
      </c>
      <c r="J6" s="68"/>
      <c r="K6" s="68"/>
      <c r="L6" s="68"/>
      <c r="M6" s="68"/>
      <c r="N6" s="264"/>
    </row>
    <row r="7" spans="2:14" ht="8.25" customHeight="1" x14ac:dyDescent="0.3">
      <c r="B7" s="265"/>
      <c r="C7" s="68"/>
      <c r="D7" s="105">
        <v>1</v>
      </c>
      <c r="E7" s="68"/>
      <c r="F7" s="68"/>
      <c r="G7" s="68"/>
      <c r="H7" s="68"/>
      <c r="I7" s="68"/>
      <c r="J7" s="68"/>
      <c r="K7" s="68"/>
      <c r="L7" s="68"/>
      <c r="M7" s="68"/>
      <c r="N7" s="264"/>
    </row>
    <row r="8" spans="2:14" ht="8.25" customHeight="1" x14ac:dyDescent="0.3">
      <c r="B8" s="265"/>
      <c r="C8" s="105" t="s">
        <v>134</v>
      </c>
      <c r="D8" s="105">
        <v>1</v>
      </c>
      <c r="E8" s="68"/>
      <c r="F8" s="68"/>
      <c r="G8" s="68"/>
      <c r="H8" s="68"/>
      <c r="I8" s="68"/>
      <c r="J8" s="68"/>
      <c r="K8" s="68"/>
      <c r="L8" s="68"/>
      <c r="M8" s="68"/>
      <c r="N8" s="264"/>
    </row>
    <row r="9" spans="2:14" ht="15" customHeight="1" x14ac:dyDescent="0.3">
      <c r="B9" s="265"/>
      <c r="C9" s="105" t="s">
        <v>134</v>
      </c>
      <c r="D9" s="139" t="s">
        <v>45</v>
      </c>
      <c r="E9" s="68"/>
      <c r="F9" s="140">
        <v>0</v>
      </c>
      <c r="G9" s="142">
        <f>+F166</f>
        <v>0</v>
      </c>
      <c r="H9" s="142">
        <f>+G166</f>
        <v>0</v>
      </c>
      <c r="I9" s="142">
        <f>+H166</f>
        <v>0</v>
      </c>
      <c r="J9" s="68"/>
      <c r="K9" s="68"/>
      <c r="L9" s="68"/>
      <c r="M9" s="68"/>
      <c r="N9" s="264"/>
    </row>
    <row r="10" spans="2:14" ht="15" customHeight="1" x14ac:dyDescent="0.3">
      <c r="B10" s="265"/>
      <c r="C10" s="169" t="s">
        <v>134</v>
      </c>
      <c r="D10" s="105">
        <v>1</v>
      </c>
      <c r="E10" s="135" t="s">
        <v>0</v>
      </c>
      <c r="F10" s="143"/>
      <c r="G10" s="102"/>
      <c r="H10" s="102"/>
      <c r="I10" s="102"/>
      <c r="J10" s="68"/>
      <c r="K10" s="68"/>
      <c r="L10" s="68"/>
      <c r="M10" s="68"/>
      <c r="N10" s="264"/>
    </row>
    <row r="11" spans="2:14" ht="8.25" customHeight="1" x14ac:dyDescent="0.3">
      <c r="B11" s="265"/>
      <c r="C11" s="68"/>
      <c r="D11" s="105">
        <v>1</v>
      </c>
      <c r="E11" s="68"/>
      <c r="F11" s="68"/>
      <c r="G11" s="68"/>
      <c r="H11" s="68"/>
      <c r="I11" s="68"/>
      <c r="J11" s="68"/>
      <c r="K11" s="68"/>
      <c r="L11" s="68"/>
      <c r="M11" s="68"/>
      <c r="N11" s="264"/>
    </row>
    <row r="12" spans="2:14" x14ac:dyDescent="0.3">
      <c r="B12" s="265"/>
      <c r="C12" s="115">
        <v>1</v>
      </c>
      <c r="D12" s="112" t="str">
        <f>+IFERROR(+IF(Inputs!D12="","",Inputs!D12),0)</f>
        <v>Salario Luisa (ejemplo)</v>
      </c>
      <c r="E12" s="117">
        <f>+IFERROR(F12/$F$24,0)</f>
        <v>0</v>
      </c>
      <c r="F12" s="15">
        <f>+Proyección!F12+Proyección!G12+Proyección!H12</f>
        <v>0</v>
      </c>
      <c r="G12" s="15">
        <f>+Proyección!I12+Proyección!J12+Proyección!K12</f>
        <v>0</v>
      </c>
      <c r="H12" s="15">
        <f>+Proyección!L12+Proyección!M12+Proyección!N12</f>
        <v>0</v>
      </c>
      <c r="I12" s="15">
        <f>+Proyección!O12+Proyección!P12+Proyección!Q12</f>
        <v>0</v>
      </c>
      <c r="J12" s="68"/>
      <c r="K12" s="68"/>
      <c r="L12" s="68"/>
      <c r="M12" s="68"/>
      <c r="N12" s="264"/>
    </row>
    <row r="13" spans="2:14" x14ac:dyDescent="0.3">
      <c r="B13" s="265"/>
      <c r="C13" s="115">
        <v>2</v>
      </c>
      <c r="D13" s="112" t="str">
        <f>+IFERROR(+IF(Inputs!D13="","",Inputs!D13),0)</f>
        <v>Salario Tomás  (ejemplo)</v>
      </c>
      <c r="E13" s="117">
        <f t="shared" ref="E13:E23" si="0">+IFERROR(F13/$F$24,0)</f>
        <v>0</v>
      </c>
      <c r="F13" s="15">
        <f>+Proyección!F13+Proyección!G13+Proyección!H13</f>
        <v>0</v>
      </c>
      <c r="G13" s="15">
        <f>+Proyección!I13+Proyección!J13+Proyección!K13</f>
        <v>0</v>
      </c>
      <c r="H13" s="15">
        <f>+Proyección!L13+Proyección!M13+Proyección!N13</f>
        <v>0</v>
      </c>
      <c r="I13" s="15">
        <f>+Proyección!O13+Proyección!P13+Proyección!Q13</f>
        <v>0</v>
      </c>
      <c r="J13" s="68"/>
      <c r="K13" s="68"/>
      <c r="L13" s="68"/>
      <c r="M13" s="68"/>
      <c r="N13" s="264"/>
    </row>
    <row r="14" spans="2:14" x14ac:dyDescent="0.3">
      <c r="B14" s="265"/>
      <c r="C14" s="115">
        <v>3</v>
      </c>
      <c r="D14" s="112" t="str">
        <f>+IFERROR(+IF(Inputs!D14="","",Inputs!D14),0)</f>
        <v/>
      </c>
      <c r="E14" s="117">
        <f t="shared" si="0"/>
        <v>0</v>
      </c>
      <c r="F14" s="15">
        <f>+Proyección!F14+Proyección!G14+Proyección!H14</f>
        <v>0</v>
      </c>
      <c r="G14" s="15">
        <f>+Proyección!I14+Proyección!J14+Proyección!K14</f>
        <v>0</v>
      </c>
      <c r="H14" s="15">
        <f>+Proyección!L14+Proyección!M14+Proyección!N14</f>
        <v>0</v>
      </c>
      <c r="I14" s="15">
        <f>+Proyección!O14+Proyección!P14+Proyección!Q14</f>
        <v>0</v>
      </c>
      <c r="J14" s="68"/>
      <c r="K14" s="68"/>
      <c r="L14" s="68"/>
      <c r="M14" s="68"/>
      <c r="N14" s="264"/>
    </row>
    <row r="15" spans="2:14" x14ac:dyDescent="0.3">
      <c r="B15" s="265"/>
      <c r="C15" s="115">
        <v>4</v>
      </c>
      <c r="D15" s="112" t="str">
        <f>+IFERROR(+IF(Inputs!D15="","",Inputs!D15),0)</f>
        <v/>
      </c>
      <c r="E15" s="117">
        <f t="shared" si="0"/>
        <v>0</v>
      </c>
      <c r="F15" s="15">
        <f>+Proyección!F15+Proyección!G15+Proyección!H15</f>
        <v>0</v>
      </c>
      <c r="G15" s="15">
        <f>+Proyección!I15+Proyección!J15+Proyección!K15</f>
        <v>0</v>
      </c>
      <c r="H15" s="15">
        <f>+Proyección!L15+Proyección!M15+Proyección!N15</f>
        <v>0</v>
      </c>
      <c r="I15" s="15">
        <f>+Proyección!O15+Proyección!P15+Proyección!Q15</f>
        <v>0</v>
      </c>
      <c r="J15" s="68"/>
      <c r="K15" s="68"/>
      <c r="L15" s="68"/>
      <c r="M15" s="68"/>
      <c r="N15" s="264"/>
    </row>
    <row r="16" spans="2:14" x14ac:dyDescent="0.3">
      <c r="B16" s="265"/>
      <c r="C16" s="115">
        <v>5</v>
      </c>
      <c r="D16" s="112" t="str">
        <f>+IFERROR(+IF(Inputs!D16="","",Inputs!D16),0)</f>
        <v/>
      </c>
      <c r="E16" s="117">
        <f t="shared" si="0"/>
        <v>0</v>
      </c>
      <c r="F16" s="15">
        <f>+Proyección!F16+Proyección!G16+Proyección!H16</f>
        <v>0</v>
      </c>
      <c r="G16" s="15">
        <f>+Proyección!I16+Proyección!J16+Proyección!K16</f>
        <v>0</v>
      </c>
      <c r="H16" s="15">
        <f>+Proyección!L16+Proyección!M16+Proyección!N16</f>
        <v>0</v>
      </c>
      <c r="I16" s="15">
        <f>+Proyección!O16+Proyección!P16+Proyección!Q16</f>
        <v>0</v>
      </c>
      <c r="J16" s="68"/>
      <c r="K16" s="68"/>
      <c r="L16" s="68"/>
      <c r="M16" s="68"/>
      <c r="N16" s="264"/>
    </row>
    <row r="17" spans="2:14" x14ac:dyDescent="0.3">
      <c r="B17" s="265"/>
      <c r="C17" s="115">
        <v>6</v>
      </c>
      <c r="D17" s="112" t="str">
        <f>+IFERROR(+IF(Inputs!D17="","",Inputs!D17),0)</f>
        <v/>
      </c>
      <c r="E17" s="117">
        <f t="shared" si="0"/>
        <v>0</v>
      </c>
      <c r="F17" s="15">
        <f>+Proyección!F17+Proyección!G17+Proyección!H17</f>
        <v>0</v>
      </c>
      <c r="G17" s="15">
        <f>+Proyección!I17+Proyección!J17+Proyección!K17</f>
        <v>0</v>
      </c>
      <c r="H17" s="15">
        <f>+Proyección!L17+Proyección!M17+Proyección!N17</f>
        <v>0</v>
      </c>
      <c r="I17" s="15">
        <f>+Proyección!O17+Proyección!P17+Proyección!Q17</f>
        <v>0</v>
      </c>
      <c r="J17" s="68"/>
      <c r="K17" s="68"/>
      <c r="L17" s="68"/>
      <c r="M17" s="68"/>
      <c r="N17" s="264"/>
    </row>
    <row r="18" spans="2:14" x14ac:dyDescent="0.3">
      <c r="B18" s="265"/>
      <c r="C18" s="115">
        <v>7</v>
      </c>
      <c r="D18" s="112" t="str">
        <f>+IFERROR(+IF(Inputs!I12="","",Inputs!I12),0)</f>
        <v>Prima Luisa  (ejemplo)</v>
      </c>
      <c r="E18" s="117">
        <f t="shared" si="0"/>
        <v>0</v>
      </c>
      <c r="F18" s="15">
        <f>+Proyección!F18+Proyección!G18+Proyección!H18</f>
        <v>0</v>
      </c>
      <c r="G18" s="15">
        <f>+Proyección!I18+Proyección!J18+Proyección!K18</f>
        <v>0</v>
      </c>
      <c r="H18" s="15">
        <f>+Proyección!L18+Proyección!M18+Proyección!N18</f>
        <v>0</v>
      </c>
      <c r="I18" s="15">
        <f>+Proyección!O18+Proyección!P18+Proyección!Q18</f>
        <v>0</v>
      </c>
      <c r="J18" s="68"/>
      <c r="K18" s="68"/>
      <c r="L18" s="68"/>
      <c r="M18" s="68"/>
      <c r="N18" s="264"/>
    </row>
    <row r="19" spans="2:14" x14ac:dyDescent="0.3">
      <c r="B19" s="265"/>
      <c r="C19" s="115">
        <v>8</v>
      </c>
      <c r="D19" s="112" t="str">
        <f>+IFERROR(+IF(Inputs!I13="","",Inputs!I13),0)</f>
        <v>Prima Tomás  (ejemplo)</v>
      </c>
      <c r="E19" s="117">
        <f t="shared" si="0"/>
        <v>0</v>
      </c>
      <c r="F19" s="15">
        <f>+Proyección!F19+Proyección!G19+Proyección!H19</f>
        <v>0</v>
      </c>
      <c r="G19" s="15">
        <f>+Proyección!I19+Proyección!J19+Proyección!K19</f>
        <v>0</v>
      </c>
      <c r="H19" s="102">
        <f>+Proyección!L19+Proyección!M19+Proyección!N19</f>
        <v>0</v>
      </c>
      <c r="I19" s="15">
        <f>+Proyección!O19+Proyección!P19+Proyección!Q19</f>
        <v>0</v>
      </c>
      <c r="J19" s="68"/>
      <c r="K19" s="68"/>
      <c r="L19" s="68"/>
      <c r="M19" s="68"/>
      <c r="N19" s="264"/>
    </row>
    <row r="20" spans="2:14" x14ac:dyDescent="0.3">
      <c r="B20" s="265"/>
      <c r="C20" s="115">
        <v>9</v>
      </c>
      <c r="D20" s="112" t="str">
        <f>+IFERROR(+IF(Inputs!I14="","",Inputs!I14),0)</f>
        <v>Intereses cesantías (ejemplo)</v>
      </c>
      <c r="E20" s="117">
        <f t="shared" si="0"/>
        <v>0</v>
      </c>
      <c r="F20" s="15">
        <f>+Proyección!F20+Proyección!G20+Proyección!H20</f>
        <v>0</v>
      </c>
      <c r="G20" s="15">
        <f>+Proyección!I20+Proyección!J20+Proyección!K20</f>
        <v>0</v>
      </c>
      <c r="H20" s="102">
        <f>+Proyección!L20+Proyección!M20+Proyección!N20</f>
        <v>0</v>
      </c>
      <c r="I20" s="15">
        <f>+Proyección!O20+Proyección!P20+Proyección!Q20</f>
        <v>0</v>
      </c>
      <c r="J20" s="68"/>
      <c r="K20" s="68"/>
      <c r="L20" s="68"/>
      <c r="M20" s="68"/>
      <c r="N20" s="264"/>
    </row>
    <row r="21" spans="2:14" x14ac:dyDescent="0.3">
      <c r="B21" s="265"/>
      <c r="C21" s="115">
        <v>10</v>
      </c>
      <c r="D21" s="112" t="str">
        <f>+IFERROR(+IF(Inputs!I15="","",Inputs!I15),0)</f>
        <v/>
      </c>
      <c r="E21" s="117">
        <f t="shared" si="0"/>
        <v>0</v>
      </c>
      <c r="F21" s="15">
        <f>+Proyección!F21+Proyección!G21+Proyección!H21</f>
        <v>0</v>
      </c>
      <c r="G21" s="15">
        <f>+Proyección!I21+Proyección!J21+Proyección!K21</f>
        <v>0</v>
      </c>
      <c r="H21" s="102">
        <f>+Proyección!L21+Proyección!M21+Proyección!N21</f>
        <v>0</v>
      </c>
      <c r="I21" s="15">
        <f>+Proyección!O21+Proyección!P21+Proyección!Q21</f>
        <v>0</v>
      </c>
      <c r="J21" s="68"/>
      <c r="K21" s="68"/>
      <c r="L21" s="68"/>
      <c r="M21" s="68"/>
      <c r="N21" s="264"/>
    </row>
    <row r="22" spans="2:14" x14ac:dyDescent="0.3">
      <c r="B22" s="265"/>
      <c r="C22" s="115">
        <v>11</v>
      </c>
      <c r="D22" s="112" t="str">
        <f>+IFERROR(+IF(Inputs!I16="","",Inputs!I16),0)</f>
        <v/>
      </c>
      <c r="E22" s="117">
        <f t="shared" si="0"/>
        <v>0</v>
      </c>
      <c r="F22" s="15">
        <f>+Proyección!F22+Proyección!G22+Proyección!H22</f>
        <v>0</v>
      </c>
      <c r="G22" s="15">
        <f>+Proyección!I22+Proyección!J22+Proyección!K22</f>
        <v>0</v>
      </c>
      <c r="H22" s="102">
        <f>+Proyección!L22+Proyección!M22+Proyección!N22</f>
        <v>0</v>
      </c>
      <c r="I22" s="15">
        <f>+Proyección!O22+Proyección!P22+Proyección!Q22</f>
        <v>0</v>
      </c>
      <c r="J22" s="68"/>
      <c r="K22" s="68"/>
      <c r="L22" s="68"/>
      <c r="M22" s="68"/>
      <c r="N22" s="264"/>
    </row>
    <row r="23" spans="2:14" x14ac:dyDescent="0.3">
      <c r="B23" s="265"/>
      <c r="C23" s="115">
        <v>12</v>
      </c>
      <c r="D23" s="118" t="str">
        <f>+IFERROR(+IF(Inputs!I17="","",Inputs!I17),0)</f>
        <v/>
      </c>
      <c r="E23" s="12">
        <f t="shared" si="0"/>
        <v>0</v>
      </c>
      <c r="F23" s="4">
        <f>+Proyección!F23+Proyección!G23+Proyección!H23</f>
        <v>0</v>
      </c>
      <c r="G23" s="4">
        <f>+Proyección!I23+Proyección!J23+Proyección!K23</f>
        <v>0</v>
      </c>
      <c r="H23" s="4">
        <f>+Proyección!L23+Proyección!M23+Proyección!N23</f>
        <v>0</v>
      </c>
      <c r="I23" s="4">
        <f>+Proyección!O23+Proyección!P23+Proyección!Q23</f>
        <v>0</v>
      </c>
      <c r="J23" s="68"/>
      <c r="K23" s="68"/>
      <c r="L23" s="68"/>
      <c r="M23" s="68"/>
      <c r="N23" s="264"/>
    </row>
    <row r="24" spans="2:14" x14ac:dyDescent="0.3">
      <c r="B24" s="265"/>
      <c r="C24" s="169" t="s">
        <v>134</v>
      </c>
      <c r="D24" s="104" t="s">
        <v>61</v>
      </c>
      <c r="E24" s="146">
        <f>+SUM(F24:I24)</f>
        <v>0</v>
      </c>
      <c r="F24" s="147">
        <f>+SUM(F12:F23)</f>
        <v>0</v>
      </c>
      <c r="G24" s="147">
        <f>+SUM(G12:G23)</f>
        <v>0</v>
      </c>
      <c r="H24" s="147">
        <f>+SUM(H12:H23)</f>
        <v>0</v>
      </c>
      <c r="I24" s="147">
        <f>+SUM(I12:I23)</f>
        <v>0</v>
      </c>
      <c r="J24" s="68"/>
      <c r="K24" s="68"/>
      <c r="L24" s="68"/>
      <c r="M24" s="68"/>
      <c r="N24" s="264"/>
    </row>
    <row r="25" spans="2:14" x14ac:dyDescent="0.3">
      <c r="B25" s="265"/>
      <c r="C25" s="169" t="s">
        <v>134</v>
      </c>
      <c r="D25" s="105">
        <v>1</v>
      </c>
      <c r="E25" s="68"/>
      <c r="F25" s="15"/>
      <c r="G25" s="15"/>
      <c r="H25" s="15"/>
      <c r="I25" s="15"/>
      <c r="J25" s="68"/>
      <c r="K25" s="68"/>
      <c r="L25" s="68"/>
      <c r="M25" s="68"/>
      <c r="N25" s="264"/>
    </row>
    <row r="26" spans="2:14" ht="6.45" customHeight="1" x14ac:dyDescent="0.3">
      <c r="B26" s="265"/>
      <c r="C26" s="68"/>
      <c r="D26" s="105">
        <v>1</v>
      </c>
      <c r="E26" s="135"/>
      <c r="F26" s="15"/>
      <c r="G26" s="15"/>
      <c r="H26" s="15"/>
      <c r="I26" s="15"/>
      <c r="J26" s="68"/>
      <c r="K26" s="68"/>
      <c r="L26" s="68"/>
      <c r="M26" s="68"/>
      <c r="N26" s="264"/>
    </row>
    <row r="27" spans="2:14" x14ac:dyDescent="0.3">
      <c r="B27" s="265"/>
      <c r="C27" s="115">
        <v>1</v>
      </c>
      <c r="D27" s="112" t="str">
        <f>+IFERROR(+IF(Inputs!D22="","",Inputs!D22),0)</f>
        <v>Para comprar casa propia  (ejemplo)</v>
      </c>
      <c r="E27" s="117">
        <f t="shared" ref="E27:E37" si="1">+IFERROR((+SUM(F27:I27)/+SUM($F$24:$I$24)),0)</f>
        <v>0</v>
      </c>
      <c r="F27" s="15">
        <f>+Proyección!F27+Proyección!G27+Proyección!H27</f>
        <v>0</v>
      </c>
      <c r="G27" s="15">
        <f>+Proyección!I27+Proyección!J27+Proyección!K27</f>
        <v>0</v>
      </c>
      <c r="H27" s="15">
        <f>+Proyección!L27+Proyección!M27+Proyección!N27</f>
        <v>0</v>
      </c>
      <c r="I27" s="15">
        <f>+Proyección!O27+Proyección!P27+Proyección!Q27</f>
        <v>0</v>
      </c>
      <c r="J27" s="68"/>
      <c r="K27" s="68"/>
      <c r="L27" s="68"/>
      <c r="M27" s="68"/>
      <c r="N27" s="264"/>
    </row>
    <row r="28" spans="2:14" x14ac:dyDescent="0.3">
      <c r="B28" s="265"/>
      <c r="C28" s="115">
        <v>2</v>
      </c>
      <c r="D28" s="112" t="str">
        <f>+IFERROR(+IF(Inputs!D23="","",Inputs!D23),0)</f>
        <v>Postgrado Luisa  (ejemplo)</v>
      </c>
      <c r="E28" s="117">
        <f t="shared" si="1"/>
        <v>0</v>
      </c>
      <c r="F28" s="15">
        <f>+Proyección!F28+Proyección!G28+Proyección!H28</f>
        <v>0</v>
      </c>
      <c r="G28" s="15">
        <f>+Proyección!I28+Proyección!J28+Proyección!K28</f>
        <v>0</v>
      </c>
      <c r="H28" s="15">
        <f>+Proyección!L28+Proyección!M28+Proyección!N28</f>
        <v>0</v>
      </c>
      <c r="I28" s="15">
        <f>+Proyección!O28+Proyección!P28+Proyección!Q28</f>
        <v>0</v>
      </c>
      <c r="J28" s="68"/>
      <c r="K28" s="68"/>
      <c r="L28" s="68"/>
      <c r="M28" s="68"/>
      <c r="N28" s="264"/>
    </row>
    <row r="29" spans="2:14" x14ac:dyDescent="0.3">
      <c r="B29" s="265"/>
      <c r="C29" s="115">
        <v>3</v>
      </c>
      <c r="D29" s="112" t="str">
        <f>+IFERROR(+IF(Inputs!D24="","",Inputs!D24),0)</f>
        <v>Jubilación  (ejemplo)</v>
      </c>
      <c r="E29" s="117">
        <f t="shared" si="1"/>
        <v>0</v>
      </c>
      <c r="F29" s="15">
        <f>+Proyección!F29+Proyección!G29+Proyección!H29</f>
        <v>0</v>
      </c>
      <c r="G29" s="15">
        <f>+Proyección!I29+Proyección!J29+Proyección!K29</f>
        <v>0</v>
      </c>
      <c r="H29" s="15">
        <f>+Proyección!L29+Proyección!M29+Proyección!N29</f>
        <v>0</v>
      </c>
      <c r="I29" s="15">
        <f>+Proyección!O29+Proyección!P29+Proyección!Q29</f>
        <v>0</v>
      </c>
      <c r="J29" s="68"/>
      <c r="K29" s="68"/>
      <c r="L29" s="68"/>
      <c r="M29" s="68"/>
      <c r="N29" s="264"/>
    </row>
    <row r="30" spans="2:14" x14ac:dyDescent="0.3">
      <c r="B30" s="265"/>
      <c r="C30" s="115">
        <v>4</v>
      </c>
      <c r="D30" s="112" t="str">
        <f>+IFERROR(+IF(Inputs!D25="","",Inputs!D25),0)</f>
        <v/>
      </c>
      <c r="E30" s="117">
        <f t="shared" si="1"/>
        <v>0</v>
      </c>
      <c r="F30" s="15">
        <f>+Proyección!F30+Proyección!G30+Proyección!H30</f>
        <v>0</v>
      </c>
      <c r="G30" s="15">
        <f>+Proyección!I30+Proyección!J30+Proyección!K30</f>
        <v>0</v>
      </c>
      <c r="H30" s="15">
        <f>+Proyección!L30+Proyección!M30+Proyección!N30</f>
        <v>0</v>
      </c>
      <c r="I30" s="15">
        <f>+Proyección!O30+Proyección!P30+Proyección!Q30</f>
        <v>0</v>
      </c>
      <c r="J30" s="68"/>
      <c r="K30" s="68"/>
      <c r="L30" s="68"/>
      <c r="M30" s="68"/>
      <c r="N30" s="264"/>
    </row>
    <row r="31" spans="2:14" x14ac:dyDescent="0.3">
      <c r="B31" s="265"/>
      <c r="C31" s="115">
        <v>5</v>
      </c>
      <c r="D31" s="112" t="str">
        <f>+IFERROR(+IF(Inputs!D26="","",Inputs!D26),0)</f>
        <v/>
      </c>
      <c r="E31" s="117">
        <f t="shared" si="1"/>
        <v>0</v>
      </c>
      <c r="F31" s="15">
        <f>+Proyección!F31+Proyección!G31+Proyección!H31</f>
        <v>0</v>
      </c>
      <c r="G31" s="15">
        <f>+Proyección!I31+Proyección!J31+Proyección!K31</f>
        <v>0</v>
      </c>
      <c r="H31" s="15">
        <f>+Proyección!L31+Proyección!M31+Proyección!N31</f>
        <v>0</v>
      </c>
      <c r="I31" s="15">
        <f>+Proyección!O31+Proyección!P31+Proyección!Q31</f>
        <v>0</v>
      </c>
      <c r="J31" s="68"/>
      <c r="K31" s="68"/>
      <c r="L31" s="68"/>
      <c r="M31" s="68"/>
      <c r="N31" s="264"/>
    </row>
    <row r="32" spans="2:14" x14ac:dyDescent="0.3">
      <c r="B32" s="265"/>
      <c r="C32" s="115">
        <v>6</v>
      </c>
      <c r="D32" s="112" t="str">
        <f>+IFERROR(+IF(Inputs!I22="","",Inputs!I22),0)</f>
        <v>Abono extra a casa propia (ejemplo)</v>
      </c>
      <c r="E32" s="117">
        <f t="shared" si="1"/>
        <v>0</v>
      </c>
      <c r="F32" s="15">
        <f>+Proyección!F32+Proyección!G32+Proyección!H32</f>
        <v>0</v>
      </c>
      <c r="G32" s="15">
        <f>+Proyección!I32+Proyección!J32+Proyección!K32</f>
        <v>0</v>
      </c>
      <c r="H32" s="15">
        <f>+Proyección!L32+Proyección!M32+Proyección!N32</f>
        <v>0</v>
      </c>
      <c r="I32" s="15">
        <f>+Proyección!O32+Proyección!P32+Proyección!Q32</f>
        <v>0</v>
      </c>
      <c r="J32" s="68"/>
      <c r="K32" s="68"/>
      <c r="L32" s="68"/>
      <c r="M32" s="68"/>
      <c r="N32" s="264"/>
    </row>
    <row r="33" spans="2:14" x14ac:dyDescent="0.3">
      <c r="B33" s="265"/>
      <c r="C33" s="115">
        <v>7</v>
      </c>
      <c r="D33" s="112" t="str">
        <f>+IFERROR(+IF(Inputs!I23="","",Inputs!I23),0)</f>
        <v/>
      </c>
      <c r="E33" s="117">
        <f t="shared" si="1"/>
        <v>0</v>
      </c>
      <c r="F33" s="15">
        <f>+Proyección!F33+Proyección!G33+Proyección!H33</f>
        <v>0</v>
      </c>
      <c r="G33" s="15">
        <f>+Proyección!I33+Proyección!J33+Proyección!K33</f>
        <v>0</v>
      </c>
      <c r="H33" s="15">
        <f>+Proyección!L33+Proyección!M33+Proyección!N33</f>
        <v>0</v>
      </c>
      <c r="I33" s="15">
        <f>+Proyección!O33+Proyección!P33+Proyección!Q33</f>
        <v>0</v>
      </c>
      <c r="J33" s="68"/>
      <c r="K33" s="68"/>
      <c r="L33" s="68"/>
      <c r="M33" s="68"/>
      <c r="N33" s="264"/>
    </row>
    <row r="34" spans="2:14" x14ac:dyDescent="0.3">
      <c r="B34" s="265"/>
      <c r="C34" s="115">
        <v>8</v>
      </c>
      <c r="D34" s="112" t="str">
        <f>+IFERROR(+IF(Inputs!I24="","",Inputs!I24),0)</f>
        <v/>
      </c>
      <c r="E34" s="117">
        <f t="shared" si="1"/>
        <v>0</v>
      </c>
      <c r="F34" s="15">
        <f>+Proyección!F34+Proyección!G34+Proyección!H34</f>
        <v>0</v>
      </c>
      <c r="G34" s="15">
        <f>+Proyección!I34+Proyección!J34+Proyección!K34</f>
        <v>0</v>
      </c>
      <c r="H34" s="15">
        <f>+Proyección!L34+Proyección!M34+Proyección!N34</f>
        <v>0</v>
      </c>
      <c r="I34" s="15">
        <f>+Proyección!O34+Proyección!P34+Proyección!Q34</f>
        <v>0</v>
      </c>
      <c r="J34" s="68"/>
      <c r="K34" s="68"/>
      <c r="L34" s="68"/>
      <c r="M34" s="68"/>
      <c r="N34" s="264"/>
    </row>
    <row r="35" spans="2:14" x14ac:dyDescent="0.3">
      <c r="B35" s="265"/>
      <c r="C35" s="115">
        <v>9</v>
      </c>
      <c r="D35" s="112" t="str">
        <f>+IFERROR(+IF(Inputs!I25="","",Inputs!I25),0)</f>
        <v/>
      </c>
      <c r="E35" s="117">
        <f t="shared" si="1"/>
        <v>0</v>
      </c>
      <c r="F35" s="15">
        <f>+Proyección!F35+Proyección!G35+Proyección!H35</f>
        <v>0</v>
      </c>
      <c r="G35" s="15">
        <f>+Proyección!I35+Proyección!J35+Proyección!K35</f>
        <v>0</v>
      </c>
      <c r="H35" s="15">
        <f>+Proyección!L35+Proyección!M35+Proyección!N35</f>
        <v>0</v>
      </c>
      <c r="I35" s="15">
        <f>+Proyección!O35+Proyección!P35+Proyección!Q35</f>
        <v>0</v>
      </c>
      <c r="J35" s="68"/>
      <c r="K35" s="68"/>
      <c r="L35" s="68"/>
      <c r="M35" s="68"/>
      <c r="N35" s="264"/>
    </row>
    <row r="36" spans="2:14" x14ac:dyDescent="0.3">
      <c r="B36" s="265"/>
      <c r="C36" s="115">
        <v>10</v>
      </c>
      <c r="D36" s="118" t="str">
        <f>+IFERROR(+IF(Inputs!I26="","",Inputs!I26),0)</f>
        <v/>
      </c>
      <c r="E36" s="12">
        <f t="shared" si="1"/>
        <v>0</v>
      </c>
      <c r="F36" s="4">
        <f>+Proyección!F36+Proyección!G36+Proyección!H36</f>
        <v>0</v>
      </c>
      <c r="G36" s="4">
        <f>+Proyección!I36+Proyección!J36+Proyección!K36</f>
        <v>0</v>
      </c>
      <c r="H36" s="4">
        <f>+Proyección!L36+Proyección!M36+Proyección!N36</f>
        <v>0</v>
      </c>
      <c r="I36" s="4">
        <f>+Proyección!O36+Proyección!P36+Proyección!Q36</f>
        <v>0</v>
      </c>
      <c r="J36" s="68"/>
      <c r="K36" s="68"/>
      <c r="L36" s="68"/>
      <c r="M36" s="68"/>
      <c r="N36" s="264"/>
    </row>
    <row r="37" spans="2:14" x14ac:dyDescent="0.3">
      <c r="B37" s="265"/>
      <c r="C37" s="169" t="s">
        <v>134</v>
      </c>
      <c r="D37" s="104" t="s">
        <v>62</v>
      </c>
      <c r="E37" s="149">
        <f t="shared" si="1"/>
        <v>0</v>
      </c>
      <c r="F37" s="18">
        <f>+SUM(F27:F36)</f>
        <v>0</v>
      </c>
      <c r="G37" s="18">
        <f>+SUM(G27:G36)</f>
        <v>0</v>
      </c>
      <c r="H37" s="18">
        <f>+SUM(H27:H36)</f>
        <v>0</v>
      </c>
      <c r="I37" s="18">
        <f>+SUM(I27:I36)</f>
        <v>0</v>
      </c>
      <c r="J37" s="68"/>
      <c r="K37" s="68"/>
      <c r="L37" s="68"/>
      <c r="M37" s="68"/>
      <c r="N37" s="264"/>
    </row>
    <row r="38" spans="2:14" x14ac:dyDescent="0.3">
      <c r="B38" s="265"/>
      <c r="C38" s="68"/>
      <c r="D38" s="105">
        <v>1</v>
      </c>
      <c r="E38" s="150"/>
      <c r="F38" s="15"/>
      <c r="G38" s="15"/>
      <c r="H38" s="15"/>
      <c r="I38" s="15"/>
      <c r="J38" s="68"/>
      <c r="K38" s="68"/>
      <c r="L38" s="68"/>
      <c r="M38" s="68"/>
      <c r="N38" s="264"/>
    </row>
    <row r="39" spans="2:14" ht="9.4499999999999993" customHeight="1" x14ac:dyDescent="0.3">
      <c r="B39" s="265"/>
      <c r="C39" s="68"/>
      <c r="D39" s="105">
        <v>1</v>
      </c>
      <c r="E39" s="150"/>
      <c r="F39" s="15"/>
      <c r="G39" s="15"/>
      <c r="H39" s="15"/>
      <c r="I39" s="15"/>
      <c r="J39" s="68"/>
      <c r="K39" s="68"/>
      <c r="L39" s="68"/>
      <c r="M39" s="68"/>
      <c r="N39" s="264"/>
    </row>
    <row r="40" spans="2:14" x14ac:dyDescent="0.3">
      <c r="B40" s="265"/>
      <c r="C40" s="115">
        <v>1</v>
      </c>
      <c r="D40" s="112" t="str">
        <f>+IFERROR(+IF(Inputs!D31="","",Inputs!D31),0)</f>
        <v>Crédito de vehículo (ejemplo)</v>
      </c>
      <c r="E40" s="117">
        <f t="shared" ref="E40:E52" si="2">+IFERROR((+SUM(F40:I40)/+SUM($F$24:$I$24)),0)</f>
        <v>0</v>
      </c>
      <c r="F40" s="15">
        <f>+Proyección!F40+Proyección!G40+Proyección!H40</f>
        <v>0</v>
      </c>
      <c r="G40" s="15">
        <f>+Proyección!I40+Proyección!J40+Proyección!K40</f>
        <v>0</v>
      </c>
      <c r="H40" s="15">
        <f>+Proyección!L40+Proyección!M40+Proyección!N40</f>
        <v>0</v>
      </c>
      <c r="I40" s="15">
        <f>+Proyección!O40+Proyección!P40+Proyección!Q40</f>
        <v>0</v>
      </c>
      <c r="J40" s="68"/>
      <c r="K40" s="68"/>
      <c r="L40" s="68"/>
      <c r="M40" s="68"/>
      <c r="N40" s="264"/>
    </row>
    <row r="41" spans="2:14" x14ac:dyDescent="0.3">
      <c r="B41" s="265"/>
      <c r="C41" s="115">
        <v>2</v>
      </c>
      <c r="D41" s="112" t="str">
        <f>+IFERROR(+IF(Inputs!D32="","",Inputs!D32),0)</f>
        <v>Tarjeta de crédito 1 (ejemplo)</v>
      </c>
      <c r="E41" s="117">
        <f t="shared" si="2"/>
        <v>0</v>
      </c>
      <c r="F41" s="15">
        <f>+Proyección!F41+Proyección!G41+Proyección!H41</f>
        <v>0</v>
      </c>
      <c r="G41" s="15">
        <f>+Proyección!I41+Proyección!J41+Proyección!K41</f>
        <v>0</v>
      </c>
      <c r="H41" s="15">
        <f>+Proyección!L41+Proyección!M41+Proyección!N41</f>
        <v>0</v>
      </c>
      <c r="I41" s="15">
        <f>+Proyección!O41+Proyección!P41+Proyección!Q41</f>
        <v>0</v>
      </c>
      <c r="J41" s="68"/>
      <c r="K41" s="68"/>
      <c r="L41" s="68"/>
      <c r="M41" s="68"/>
      <c r="N41" s="264"/>
    </row>
    <row r="42" spans="2:14" x14ac:dyDescent="0.3">
      <c r="B42" s="265"/>
      <c r="C42" s="115">
        <v>3</v>
      </c>
      <c r="D42" s="112" t="str">
        <f>+IFERROR(+IF(Inputs!D33="","",Inputs!D33),0)</f>
        <v/>
      </c>
      <c r="E42" s="117">
        <f t="shared" si="2"/>
        <v>0</v>
      </c>
      <c r="F42" s="15">
        <f>+Proyección!F42+Proyección!G42+Proyección!H42</f>
        <v>0</v>
      </c>
      <c r="G42" s="15">
        <f>+Proyección!I42+Proyección!J42+Proyección!K42</f>
        <v>0</v>
      </c>
      <c r="H42" s="15">
        <f>+Proyección!L42+Proyección!M42+Proyección!N42</f>
        <v>0</v>
      </c>
      <c r="I42" s="15">
        <f>+Proyección!O42+Proyección!P42+Proyección!Q42</f>
        <v>0</v>
      </c>
      <c r="J42" s="68"/>
      <c r="K42" s="68"/>
      <c r="L42" s="68"/>
      <c r="M42" s="68"/>
      <c r="N42" s="264"/>
    </row>
    <row r="43" spans="2:14" x14ac:dyDescent="0.3">
      <c r="B43" s="265"/>
      <c r="C43" s="115">
        <v>4</v>
      </c>
      <c r="D43" s="112" t="str">
        <f>+IFERROR(+IF(Inputs!D34="","",Inputs!D34),0)</f>
        <v/>
      </c>
      <c r="E43" s="117">
        <f t="shared" si="2"/>
        <v>0</v>
      </c>
      <c r="F43" s="15">
        <f>+Proyección!F43+Proyección!G43+Proyección!H43</f>
        <v>0</v>
      </c>
      <c r="G43" s="15">
        <f>+Proyección!I43+Proyección!J43+Proyección!K43</f>
        <v>0</v>
      </c>
      <c r="H43" s="15">
        <f>+Proyección!L43+Proyección!M43+Proyección!N43</f>
        <v>0</v>
      </c>
      <c r="I43" s="15">
        <f>+Proyección!O43+Proyección!P43+Proyección!Q43</f>
        <v>0</v>
      </c>
      <c r="J43" s="68"/>
      <c r="K43" s="68"/>
      <c r="L43" s="68"/>
      <c r="M43" s="68"/>
      <c r="N43" s="264"/>
    </row>
    <row r="44" spans="2:14" x14ac:dyDescent="0.3">
      <c r="B44" s="265"/>
      <c r="C44" s="115">
        <v>5</v>
      </c>
      <c r="D44" s="112" t="str">
        <f>+IFERROR(+IF(Inputs!D35="","",Inputs!D35),0)</f>
        <v/>
      </c>
      <c r="E44" s="117">
        <f t="shared" si="2"/>
        <v>0</v>
      </c>
      <c r="F44" s="15">
        <f>+Proyección!F44+Proyección!G44+Proyección!H44</f>
        <v>0</v>
      </c>
      <c r="G44" s="15">
        <f>+Proyección!I44+Proyección!J44+Proyección!K44</f>
        <v>0</v>
      </c>
      <c r="H44" s="15">
        <f>+Proyección!L44+Proyección!M44+Proyección!N44</f>
        <v>0</v>
      </c>
      <c r="I44" s="15">
        <f>+Proyección!O44+Proyección!P44+Proyección!Q44</f>
        <v>0</v>
      </c>
      <c r="J44" s="68"/>
      <c r="K44" s="68"/>
      <c r="L44" s="68"/>
      <c r="M44" s="68"/>
      <c r="N44" s="264"/>
    </row>
    <row r="45" spans="2:14" x14ac:dyDescent="0.3">
      <c r="B45" s="265"/>
      <c r="C45" s="115">
        <v>6</v>
      </c>
      <c r="D45" s="112" t="str">
        <f>+IFERROR(+IF(Inputs!D36="","",Inputs!D36),0)</f>
        <v/>
      </c>
      <c r="E45" s="117">
        <f t="shared" si="2"/>
        <v>0</v>
      </c>
      <c r="F45" s="15">
        <f>+Proyección!F45+Proyección!G45+Proyección!H45</f>
        <v>0</v>
      </c>
      <c r="G45" s="15">
        <f>+Proyección!I45+Proyección!J45+Proyección!K45</f>
        <v>0</v>
      </c>
      <c r="H45" s="15">
        <f>+Proyección!L45+Proyección!M45+Proyección!N45</f>
        <v>0</v>
      </c>
      <c r="I45" s="15">
        <f>+Proyección!O45+Proyección!P45+Proyección!Q45</f>
        <v>0</v>
      </c>
      <c r="J45" s="68"/>
      <c r="K45" s="68"/>
      <c r="L45" s="68"/>
      <c r="M45" s="68"/>
      <c r="N45" s="264"/>
    </row>
    <row r="46" spans="2:14" x14ac:dyDescent="0.3">
      <c r="B46" s="265"/>
      <c r="C46" s="115">
        <v>7</v>
      </c>
      <c r="D46" s="112" t="str">
        <f>+IFERROR(+IF(Inputs!I31="","",Inputs!I31),0)</f>
        <v>Abono trimestral préstamo (ejemplo)</v>
      </c>
      <c r="E46" s="117">
        <f t="shared" si="2"/>
        <v>0</v>
      </c>
      <c r="F46" s="15">
        <f>+Proyección!F46+Proyección!G46+Proyección!H46</f>
        <v>0</v>
      </c>
      <c r="G46" s="15">
        <f>+Proyección!I46+Proyección!J46+Proyección!K46</f>
        <v>0</v>
      </c>
      <c r="H46" s="15">
        <f>+Proyección!L46+Proyección!M46+Proyección!N46</f>
        <v>0</v>
      </c>
      <c r="I46" s="15">
        <f>+Proyección!O46+Proyección!P46+Proyección!Q46</f>
        <v>0</v>
      </c>
      <c r="J46" s="68"/>
      <c r="K46" s="68"/>
      <c r="L46" s="68"/>
      <c r="M46" s="68"/>
      <c r="N46" s="264"/>
    </row>
    <row r="47" spans="2:14" x14ac:dyDescent="0.3">
      <c r="B47" s="265"/>
      <c r="C47" s="115">
        <v>8</v>
      </c>
      <c r="D47" s="112" t="str">
        <f>+IFERROR(+IF(Inputs!I32="","",Inputs!I32),0)</f>
        <v/>
      </c>
      <c r="E47" s="117">
        <f t="shared" si="2"/>
        <v>0</v>
      </c>
      <c r="F47" s="15">
        <f>+Proyección!F47+Proyección!G47+Proyección!H47</f>
        <v>0</v>
      </c>
      <c r="G47" s="15">
        <f>+Proyección!I47+Proyección!J47+Proyección!K47</f>
        <v>0</v>
      </c>
      <c r="H47" s="15">
        <f>+Proyección!L47+Proyección!M47+Proyección!N47</f>
        <v>0</v>
      </c>
      <c r="I47" s="15">
        <f>+Proyección!O47+Proyección!P47+Proyección!Q47</f>
        <v>0</v>
      </c>
      <c r="J47" s="68"/>
      <c r="K47" s="68"/>
      <c r="L47" s="68"/>
      <c r="M47" s="68"/>
      <c r="N47" s="264"/>
    </row>
    <row r="48" spans="2:14" x14ac:dyDescent="0.3">
      <c r="B48" s="265"/>
      <c r="C48" s="115">
        <v>9</v>
      </c>
      <c r="D48" s="112" t="str">
        <f>+IFERROR(+IF(Inputs!I33="","",Inputs!I33),0)</f>
        <v/>
      </c>
      <c r="E48" s="117">
        <f t="shared" si="2"/>
        <v>0</v>
      </c>
      <c r="F48" s="15">
        <f>+Proyección!F48+Proyección!G48+Proyección!H48</f>
        <v>0</v>
      </c>
      <c r="G48" s="15">
        <f>+Proyección!I48+Proyección!J48+Proyección!K48</f>
        <v>0</v>
      </c>
      <c r="H48" s="15">
        <f>+Proyección!L48+Proyección!M48+Proyección!N48</f>
        <v>0</v>
      </c>
      <c r="I48" s="15">
        <f>+Proyección!O48+Proyección!P48+Proyección!Q48</f>
        <v>0</v>
      </c>
      <c r="J48" s="68"/>
      <c r="K48" s="68"/>
      <c r="L48" s="68"/>
      <c r="M48" s="68"/>
      <c r="N48" s="264"/>
    </row>
    <row r="49" spans="2:14" x14ac:dyDescent="0.3">
      <c r="B49" s="265"/>
      <c r="C49" s="115">
        <v>10</v>
      </c>
      <c r="D49" s="112" t="str">
        <f>+IFERROR(+IF(Inputs!I34="","",Inputs!I34),0)</f>
        <v/>
      </c>
      <c r="E49" s="117">
        <f t="shared" si="2"/>
        <v>0</v>
      </c>
      <c r="F49" s="15">
        <f>+Proyección!F49+Proyección!G49+Proyección!H49</f>
        <v>0</v>
      </c>
      <c r="G49" s="15">
        <f>+Proyección!I49+Proyección!J49+Proyección!K49</f>
        <v>0</v>
      </c>
      <c r="H49" s="15">
        <f>+Proyección!L49+Proyección!M49+Proyección!N49</f>
        <v>0</v>
      </c>
      <c r="I49" s="15">
        <f>+Proyección!O49+Proyección!P49+Proyección!Q49</f>
        <v>0</v>
      </c>
      <c r="J49" s="68"/>
      <c r="K49" s="68"/>
      <c r="L49" s="68"/>
      <c r="M49" s="68"/>
      <c r="N49" s="264"/>
    </row>
    <row r="50" spans="2:14" x14ac:dyDescent="0.3">
      <c r="B50" s="265"/>
      <c r="C50" s="115">
        <v>11</v>
      </c>
      <c r="D50" s="112" t="str">
        <f>+IFERROR(+IF(Inputs!I35="","",Inputs!I35),0)</f>
        <v/>
      </c>
      <c r="E50" s="117">
        <f t="shared" si="2"/>
        <v>0</v>
      </c>
      <c r="F50" s="15">
        <f>+Proyección!F50+Proyección!G50+Proyección!H50</f>
        <v>0</v>
      </c>
      <c r="G50" s="15">
        <f>+Proyección!I50+Proyección!J50+Proyección!K50</f>
        <v>0</v>
      </c>
      <c r="H50" s="15">
        <f>+Proyección!L50+Proyección!M50+Proyección!N50</f>
        <v>0</v>
      </c>
      <c r="I50" s="15">
        <f>+Proyección!O50+Proyección!P50+Proyección!Q50</f>
        <v>0</v>
      </c>
      <c r="J50" s="68"/>
      <c r="K50" s="68"/>
      <c r="L50" s="68"/>
      <c r="M50" s="68"/>
      <c r="N50" s="264"/>
    </row>
    <row r="51" spans="2:14" x14ac:dyDescent="0.3">
      <c r="B51" s="265"/>
      <c r="C51" s="115">
        <v>12</v>
      </c>
      <c r="D51" s="118" t="str">
        <f>+IFERROR(+IF(Inputs!I36="","",Inputs!I36),0)</f>
        <v/>
      </c>
      <c r="E51" s="12">
        <f t="shared" si="2"/>
        <v>0</v>
      </c>
      <c r="F51" s="4">
        <f>+Proyección!F51+Proyección!G51+Proyección!H51</f>
        <v>0</v>
      </c>
      <c r="G51" s="4">
        <f>+Proyección!I51+Proyección!J51+Proyección!K51</f>
        <v>0</v>
      </c>
      <c r="H51" s="4">
        <f>+Proyección!L51+Proyección!M51+Proyección!N51</f>
        <v>0</v>
      </c>
      <c r="I51" s="4">
        <f>+Proyección!O51+Proyección!P51+Proyección!Q51</f>
        <v>0</v>
      </c>
      <c r="J51" s="68"/>
      <c r="K51" s="68"/>
      <c r="L51" s="68"/>
      <c r="M51" s="68"/>
      <c r="N51" s="264"/>
    </row>
    <row r="52" spans="2:14" x14ac:dyDescent="0.3">
      <c r="B52" s="265"/>
      <c r="C52" s="169" t="s">
        <v>134</v>
      </c>
      <c r="D52" s="104" t="s">
        <v>66</v>
      </c>
      <c r="E52" s="149">
        <f t="shared" si="2"/>
        <v>0</v>
      </c>
      <c r="F52" s="147">
        <f>+SUM(F40:F51)</f>
        <v>0</v>
      </c>
      <c r="G52" s="147">
        <f>+SUM(G40:G51)</f>
        <v>0</v>
      </c>
      <c r="H52" s="147">
        <f>+SUM(H40:H51)</f>
        <v>0</v>
      </c>
      <c r="I52" s="147">
        <f>+SUM(I40:I51)</f>
        <v>0</v>
      </c>
      <c r="J52" s="68"/>
      <c r="K52" s="68"/>
      <c r="L52" s="68"/>
      <c r="M52" s="68"/>
      <c r="N52" s="264"/>
    </row>
    <row r="53" spans="2:14" x14ac:dyDescent="0.3">
      <c r="B53" s="265"/>
      <c r="C53" s="68"/>
      <c r="D53" s="105">
        <v>1</v>
      </c>
      <c r="E53" s="150"/>
      <c r="F53" s="15"/>
      <c r="G53" s="15"/>
      <c r="H53" s="15"/>
      <c r="I53" s="15"/>
      <c r="J53" s="68"/>
      <c r="K53" s="68"/>
      <c r="L53" s="68"/>
      <c r="M53" s="68"/>
      <c r="N53" s="264"/>
    </row>
    <row r="54" spans="2:14" x14ac:dyDescent="0.3">
      <c r="B54" s="265"/>
      <c r="C54" s="68"/>
      <c r="D54" s="105">
        <v>1</v>
      </c>
      <c r="E54" s="150"/>
      <c r="F54" s="15"/>
      <c r="G54" s="15"/>
      <c r="H54" s="15"/>
      <c r="I54" s="15"/>
      <c r="J54" s="68"/>
      <c r="K54" s="68"/>
      <c r="L54" s="68"/>
      <c r="M54" s="68"/>
      <c r="N54" s="264"/>
    </row>
    <row r="55" spans="2:14" ht="13.5" customHeight="1" x14ac:dyDescent="0.3">
      <c r="B55" s="265"/>
      <c r="C55" s="115">
        <v>1</v>
      </c>
      <c r="D55" s="112" t="str">
        <f>+IFERROR(+IF(Inputs!D41="","",Inputs!D41),0)</f>
        <v/>
      </c>
      <c r="E55" s="117">
        <f t="shared" ref="E55:E63" si="3">+IFERROR((+SUM(F55:I55)/+SUM($F$24:$I$24)),0)</f>
        <v>0</v>
      </c>
      <c r="F55" s="15">
        <f>+Proyección!F55+Proyección!G55+Proyección!H55</f>
        <v>0</v>
      </c>
      <c r="G55" s="15">
        <f>+Proyección!I55+Proyección!J55+Proyección!K55</f>
        <v>0</v>
      </c>
      <c r="H55" s="15">
        <f>+Proyección!L55+Proyección!M55+Proyección!N55</f>
        <v>0</v>
      </c>
      <c r="I55" s="15">
        <f>+Proyección!O55+Proyección!P55+Proyección!Q55</f>
        <v>0</v>
      </c>
      <c r="J55" s="68"/>
      <c r="K55" s="68"/>
      <c r="L55" s="68"/>
      <c r="M55" s="68"/>
      <c r="N55" s="264"/>
    </row>
    <row r="56" spans="2:14" ht="13.5" customHeight="1" x14ac:dyDescent="0.3">
      <c r="B56" s="265"/>
      <c r="C56" s="115">
        <v>2</v>
      </c>
      <c r="D56" s="112" t="str">
        <f>+IFERROR(+IF(Inputs!D42="","",Inputs!D42),0)</f>
        <v/>
      </c>
      <c r="E56" s="117">
        <f t="shared" si="3"/>
        <v>0</v>
      </c>
      <c r="F56" s="15">
        <f>+Proyección!F56+Proyección!G56+Proyección!H56</f>
        <v>0</v>
      </c>
      <c r="G56" s="15">
        <f>+Proyección!I56+Proyección!J56+Proyección!K56</f>
        <v>0</v>
      </c>
      <c r="H56" s="15">
        <f>+Proyección!L56+Proyección!M56+Proyección!N56</f>
        <v>0</v>
      </c>
      <c r="I56" s="15">
        <f>+Proyección!O56+Proyección!P56+Proyección!Q56</f>
        <v>0</v>
      </c>
      <c r="J56" s="68"/>
      <c r="K56" s="68"/>
      <c r="L56" s="68"/>
      <c r="M56" s="68"/>
      <c r="N56" s="264"/>
    </row>
    <row r="57" spans="2:14" ht="13.5" customHeight="1" x14ac:dyDescent="0.3">
      <c r="B57" s="265"/>
      <c r="C57" s="115">
        <v>3</v>
      </c>
      <c r="D57" s="112" t="str">
        <f>+IFERROR(+IF(Inputs!D43="","",Inputs!D43),0)</f>
        <v/>
      </c>
      <c r="E57" s="117">
        <f t="shared" si="3"/>
        <v>0</v>
      </c>
      <c r="F57" s="15">
        <f>+Proyección!F57+Proyección!G57+Proyección!H57</f>
        <v>0</v>
      </c>
      <c r="G57" s="15">
        <f>+Proyección!I57+Proyección!J57+Proyección!K57</f>
        <v>0</v>
      </c>
      <c r="H57" s="15">
        <f>+Proyección!L57+Proyección!M57+Proyección!N57</f>
        <v>0</v>
      </c>
      <c r="I57" s="15">
        <f>+Proyección!O57+Proyección!P57+Proyección!Q57</f>
        <v>0</v>
      </c>
      <c r="J57" s="68"/>
      <c r="K57" s="68"/>
      <c r="L57" s="68"/>
      <c r="M57" s="68"/>
      <c r="N57" s="264"/>
    </row>
    <row r="58" spans="2:14" ht="13.5" customHeight="1" x14ac:dyDescent="0.3">
      <c r="B58" s="265"/>
      <c r="C58" s="115">
        <v>4</v>
      </c>
      <c r="D58" s="112" t="str">
        <f>+IFERROR(+IF(Inputs!D44="","",Inputs!D44),0)</f>
        <v/>
      </c>
      <c r="E58" s="117">
        <f t="shared" si="3"/>
        <v>0</v>
      </c>
      <c r="F58" s="15">
        <f>+Proyección!F58+Proyección!G58+Proyección!H58</f>
        <v>0</v>
      </c>
      <c r="G58" s="15">
        <f>+Proyección!I58+Proyección!J58+Proyección!K58</f>
        <v>0</v>
      </c>
      <c r="H58" s="15">
        <f>+Proyección!L58+Proyección!M58+Proyección!N58</f>
        <v>0</v>
      </c>
      <c r="I58" s="15">
        <f>+Proyección!O58+Proyección!P58+Proyección!Q58</f>
        <v>0</v>
      </c>
      <c r="J58" s="68"/>
      <c r="K58" s="68"/>
      <c r="L58" s="68"/>
      <c r="M58" s="68"/>
      <c r="N58" s="264"/>
    </row>
    <row r="59" spans="2:14" ht="13.5" customHeight="1" x14ac:dyDescent="0.3">
      <c r="B59" s="265"/>
      <c r="C59" s="115">
        <v>5</v>
      </c>
      <c r="D59" s="112" t="str">
        <f>+IFERROR(+IF(Inputs!I41="","",Inputs!I41),0)</f>
        <v>Impuesto de renta (ejemplo)</v>
      </c>
      <c r="E59" s="117">
        <f t="shared" si="3"/>
        <v>0</v>
      </c>
      <c r="F59" s="15">
        <f>+Proyección!F59+Proyección!G59+Proyección!H59</f>
        <v>0</v>
      </c>
      <c r="G59" s="15">
        <f>+Proyección!I59+Proyección!J59+Proyección!K59</f>
        <v>0</v>
      </c>
      <c r="H59" s="15">
        <f>+Proyección!L59+Proyección!M59+Proyección!N59</f>
        <v>0</v>
      </c>
      <c r="I59" s="15">
        <f>+Proyección!O59+Proyección!P59+Proyección!Q59</f>
        <v>0</v>
      </c>
      <c r="J59" s="68"/>
      <c r="K59" s="68"/>
      <c r="L59" s="68"/>
      <c r="M59" s="68"/>
      <c r="N59" s="264"/>
    </row>
    <row r="60" spans="2:14" ht="13.5" customHeight="1" x14ac:dyDescent="0.3">
      <c r="B60" s="265"/>
      <c r="C60" s="115">
        <v>6</v>
      </c>
      <c r="D60" s="112" t="str">
        <f>+IFERROR(+IF(Inputs!I42="","",Inputs!I42),0)</f>
        <v>Impuesto vehicular (ejemplo)</v>
      </c>
      <c r="E60" s="117">
        <f t="shared" si="3"/>
        <v>0</v>
      </c>
      <c r="F60" s="15">
        <f>+Proyección!F60+Proyección!G60+Proyección!H60</f>
        <v>0</v>
      </c>
      <c r="G60" s="15">
        <f>+Proyección!I60+Proyección!J60+Proyección!K60</f>
        <v>0</v>
      </c>
      <c r="H60" s="15">
        <f>+Proyección!L60+Proyección!M60+Proyección!N60</f>
        <v>0</v>
      </c>
      <c r="I60" s="15">
        <f>+Proyección!O60+Proyección!P60+Proyección!Q60</f>
        <v>0</v>
      </c>
      <c r="J60" s="68"/>
      <c r="K60" s="68"/>
      <c r="L60" s="68"/>
      <c r="M60" s="68"/>
      <c r="N60" s="264"/>
    </row>
    <row r="61" spans="2:14" ht="13.5" customHeight="1" x14ac:dyDescent="0.3">
      <c r="B61" s="265"/>
      <c r="C61" s="115">
        <v>7</v>
      </c>
      <c r="D61" s="112" t="str">
        <f>+IFERROR(+IF(Inputs!I43="","",Inputs!I43),0)</f>
        <v>Impuesto predial (ejemplo)</v>
      </c>
      <c r="E61" s="117">
        <f t="shared" si="3"/>
        <v>0</v>
      </c>
      <c r="F61" s="15">
        <f>+Proyección!F61+Proyección!G61+Proyección!H61</f>
        <v>0</v>
      </c>
      <c r="G61" s="15">
        <f>+Proyección!I61+Proyección!J61+Proyección!K61</f>
        <v>0</v>
      </c>
      <c r="H61" s="15">
        <f>+Proyección!L61+Proyección!M61+Proyección!N61</f>
        <v>0</v>
      </c>
      <c r="I61" s="15">
        <f>+Proyección!O61+Proyección!P61+Proyección!Q61</f>
        <v>0</v>
      </c>
      <c r="J61" s="68"/>
      <c r="K61" s="68"/>
      <c r="L61" s="68"/>
      <c r="M61" s="68"/>
      <c r="N61" s="264"/>
    </row>
    <row r="62" spans="2:14" ht="13.5" customHeight="1" x14ac:dyDescent="0.3">
      <c r="B62" s="265"/>
      <c r="C62" s="115">
        <v>8</v>
      </c>
      <c r="D62" s="118" t="str">
        <f>+IFERROR(+IF(Inputs!I44="","",Inputs!I44),0)</f>
        <v/>
      </c>
      <c r="E62" s="12">
        <f t="shared" si="3"/>
        <v>0</v>
      </c>
      <c r="F62" s="4">
        <f>+Proyección!F62+Proyección!G62+Proyección!H62</f>
        <v>0</v>
      </c>
      <c r="G62" s="4">
        <f>+Proyección!I62+Proyección!J62+Proyección!K62</f>
        <v>0</v>
      </c>
      <c r="H62" s="4">
        <f>+Proyección!L62+Proyección!M62+Proyección!N62</f>
        <v>0</v>
      </c>
      <c r="I62" s="4">
        <f>+Proyección!O62+Proyección!P62+Proyección!Q62</f>
        <v>0</v>
      </c>
      <c r="J62" s="68"/>
      <c r="K62" s="68"/>
      <c r="L62" s="68"/>
      <c r="M62" s="68"/>
      <c r="N62" s="264"/>
    </row>
    <row r="63" spans="2:14" x14ac:dyDescent="0.3">
      <c r="B63" s="265"/>
      <c r="C63" s="169" t="s">
        <v>134</v>
      </c>
      <c r="D63" s="104" t="s">
        <v>93</v>
      </c>
      <c r="E63" s="149">
        <f t="shared" si="3"/>
        <v>0</v>
      </c>
      <c r="F63" s="147">
        <f>+SUM(F55:F62)</f>
        <v>0</v>
      </c>
      <c r="G63" s="147">
        <f t="shared" ref="G63" si="4">+SUM(G55:G62)</f>
        <v>0</v>
      </c>
      <c r="H63" s="147">
        <f t="shared" ref="H63" si="5">+SUM(H55:H62)</f>
        <v>0</v>
      </c>
      <c r="I63" s="147">
        <f t="shared" ref="I63" si="6">+SUM(I55:I62)</f>
        <v>0</v>
      </c>
      <c r="J63" s="68"/>
      <c r="K63" s="68"/>
      <c r="L63" s="68"/>
      <c r="M63" s="68"/>
      <c r="N63" s="264"/>
    </row>
    <row r="64" spans="2:14" x14ac:dyDescent="0.3">
      <c r="B64" s="265"/>
      <c r="C64" s="68"/>
      <c r="D64" s="105">
        <v>1</v>
      </c>
      <c r="E64" s="150"/>
      <c r="F64" s="15"/>
      <c r="G64" s="15"/>
      <c r="H64" s="15"/>
      <c r="I64" s="15"/>
      <c r="J64" s="68"/>
      <c r="K64" s="68"/>
      <c r="L64" s="68"/>
      <c r="M64" s="68"/>
      <c r="N64" s="264"/>
    </row>
    <row r="65" spans="2:14" x14ac:dyDescent="0.3">
      <c r="B65" s="265"/>
      <c r="C65" s="68"/>
      <c r="D65" s="105">
        <v>1</v>
      </c>
      <c r="E65" s="150"/>
      <c r="F65" s="15"/>
      <c r="G65" s="15"/>
      <c r="H65" s="15"/>
      <c r="I65" s="15"/>
      <c r="J65" s="68"/>
      <c r="K65" s="68"/>
      <c r="L65" s="68"/>
      <c r="M65" s="68"/>
      <c r="N65" s="264"/>
    </row>
    <row r="66" spans="2:14" x14ac:dyDescent="0.3">
      <c r="B66" s="265"/>
      <c r="C66" s="115">
        <v>1</v>
      </c>
      <c r="D66" s="112" t="str">
        <f>+IFERROR(+IF(Inputs!D68="","",Inputs!D68),0)</f>
        <v>Fondo de Emergencia (ejemplo)</v>
      </c>
      <c r="E66" s="117">
        <f t="shared" ref="E66:E96" si="7">+IFERROR((+SUM(F66:I66)/+SUM($F$24:$I$24)),0)</f>
        <v>0</v>
      </c>
      <c r="F66" s="15">
        <f>+Proyección!F66+Proyección!G66+Proyección!H66</f>
        <v>0</v>
      </c>
      <c r="G66" s="16">
        <f>+Proyección!I66+Proyección!J66+Proyección!K66</f>
        <v>0</v>
      </c>
      <c r="H66" s="16">
        <f>+Proyección!L66+Proyección!M66+Proyección!N66</f>
        <v>0</v>
      </c>
      <c r="I66" s="16">
        <f>+Proyección!O66+Proyección!P66+Proyección!Q66</f>
        <v>0</v>
      </c>
      <c r="J66" s="68"/>
      <c r="K66" s="68"/>
      <c r="L66" s="68"/>
      <c r="M66" s="68"/>
      <c r="N66" s="264"/>
    </row>
    <row r="67" spans="2:14" x14ac:dyDescent="0.3">
      <c r="B67" s="265"/>
      <c r="C67" s="115">
        <v>2</v>
      </c>
      <c r="D67" s="112" t="str">
        <f>+IFERROR(+IF(Inputs!D69="","",Inputs!D69),0)</f>
        <v>Alimentación (ejemplo)</v>
      </c>
      <c r="E67" s="117">
        <f t="shared" si="7"/>
        <v>0</v>
      </c>
      <c r="F67" s="15">
        <f>+Proyección!F67+Proyección!G67+Proyección!H67</f>
        <v>0</v>
      </c>
      <c r="G67" s="16">
        <f>+Proyección!I67+Proyección!J67+Proyección!K67</f>
        <v>0</v>
      </c>
      <c r="H67" s="16">
        <f>+Proyección!L67+Proyección!M67+Proyección!N67</f>
        <v>0</v>
      </c>
      <c r="I67" s="16">
        <f>+Proyección!O67+Proyección!P67+Proyección!Q67</f>
        <v>0</v>
      </c>
      <c r="J67" s="68"/>
      <c r="K67" s="68"/>
      <c r="L67" s="68"/>
      <c r="M67" s="68"/>
      <c r="N67" s="264"/>
    </row>
    <row r="68" spans="2:14" x14ac:dyDescent="0.3">
      <c r="B68" s="265"/>
      <c r="C68" s="115">
        <v>3</v>
      </c>
      <c r="D68" s="112" t="str">
        <f>+IFERROR(+IF(Inputs!D51="","",Inputs!D51),0)</f>
        <v/>
      </c>
      <c r="E68" s="117">
        <f t="shared" si="7"/>
        <v>0</v>
      </c>
      <c r="F68" s="15">
        <f>+Proyección!F68+Proyección!G68+Proyección!H68</f>
        <v>0</v>
      </c>
      <c r="G68" s="16">
        <f>+Proyección!I68+Proyección!J68+Proyección!K68</f>
        <v>0</v>
      </c>
      <c r="H68" s="16">
        <f>+Proyección!L68+Proyección!M68+Proyección!N68</f>
        <v>0</v>
      </c>
      <c r="I68" s="16">
        <f>+Proyección!O68+Proyección!P68+Proyección!Q68</f>
        <v>0</v>
      </c>
      <c r="J68" s="68"/>
      <c r="K68" s="68"/>
      <c r="L68" s="68"/>
      <c r="M68" s="68"/>
      <c r="N68" s="264"/>
    </row>
    <row r="69" spans="2:14" x14ac:dyDescent="0.3">
      <c r="B69" s="265"/>
      <c r="C69" s="115">
        <v>4</v>
      </c>
      <c r="D69" s="112" t="str">
        <f>+IFERROR(+IF(Inputs!D70="","",Inputs!D70),0)</f>
        <v>Servicios públicos (ejemplo)</v>
      </c>
      <c r="E69" s="117">
        <f t="shared" si="7"/>
        <v>0</v>
      </c>
      <c r="F69" s="15">
        <f>+Proyección!F69+Proyección!G69+Proyección!H69</f>
        <v>0</v>
      </c>
      <c r="G69" s="16">
        <f>+Proyección!I69+Proyección!J69+Proyección!K69</f>
        <v>0</v>
      </c>
      <c r="H69" s="16">
        <f>+Proyección!L69+Proyección!M69+Proyección!N69</f>
        <v>0</v>
      </c>
      <c r="I69" s="16">
        <f>+Proyección!O69+Proyección!P69+Proyección!Q69</f>
        <v>0</v>
      </c>
      <c r="J69" s="68"/>
      <c r="K69" s="68"/>
      <c r="L69" s="68"/>
      <c r="M69" s="68"/>
      <c r="N69" s="264"/>
    </row>
    <row r="70" spans="2:14" x14ac:dyDescent="0.3">
      <c r="B70" s="265"/>
      <c r="C70" s="115">
        <v>5</v>
      </c>
      <c r="D70" s="112" t="str">
        <f>+IFERROR(+IF(Inputs!D71="","",Inputs!D71),0)</f>
        <v>Gasolina (ejemplo)</v>
      </c>
      <c r="E70" s="117">
        <f t="shared" si="7"/>
        <v>0</v>
      </c>
      <c r="F70" s="15">
        <f>+Proyección!F70+Proyección!G70+Proyección!H70</f>
        <v>0</v>
      </c>
      <c r="G70" s="16">
        <f>+Proyección!I70+Proyección!J70+Proyección!K70</f>
        <v>0</v>
      </c>
      <c r="H70" s="16">
        <f>+Proyección!L70+Proyección!M70+Proyección!N70</f>
        <v>0</v>
      </c>
      <c r="I70" s="16">
        <f>+Proyección!O70+Proyección!P70+Proyección!Q70</f>
        <v>0</v>
      </c>
      <c r="J70" s="68"/>
      <c r="K70" s="68"/>
      <c r="L70" s="68"/>
      <c r="M70" s="68"/>
      <c r="N70" s="264"/>
    </row>
    <row r="71" spans="2:14" x14ac:dyDescent="0.3">
      <c r="B71" s="265"/>
      <c r="C71" s="115">
        <v>6</v>
      </c>
      <c r="D71" s="112" t="str">
        <f>+IFERROR(+IF(Inputs!D72="","",Inputs!D72),0)</f>
        <v/>
      </c>
      <c r="E71" s="117">
        <f t="shared" si="7"/>
        <v>0</v>
      </c>
      <c r="F71" s="15">
        <f>+Proyección!F71+Proyección!G71+Proyección!H71</f>
        <v>0</v>
      </c>
      <c r="G71" s="16">
        <f>+Proyección!I71+Proyección!J71+Proyección!K71</f>
        <v>0</v>
      </c>
      <c r="H71" s="16">
        <f>+Proyección!L71+Proyección!M71+Proyección!N71</f>
        <v>0</v>
      </c>
      <c r="I71" s="16">
        <f>+Proyección!O71+Proyección!P71+Proyección!Q71</f>
        <v>0</v>
      </c>
      <c r="J71" s="68"/>
      <c r="K71" s="68"/>
      <c r="L71" s="68"/>
      <c r="M71" s="68"/>
      <c r="N71" s="264"/>
    </row>
    <row r="72" spans="2:14" x14ac:dyDescent="0.3">
      <c r="B72" s="265"/>
      <c r="C72" s="115">
        <v>7</v>
      </c>
      <c r="D72" s="112" t="str">
        <f>+IFERROR(+IF(Inputs!D73="","",Inputs!D73),0)</f>
        <v/>
      </c>
      <c r="E72" s="117">
        <f t="shared" si="7"/>
        <v>0</v>
      </c>
      <c r="F72" s="15">
        <f>+Proyección!F72+Proyección!G72+Proyección!H72</f>
        <v>0</v>
      </c>
      <c r="G72" s="16">
        <f>+Proyección!I72+Proyección!J72+Proyección!K72</f>
        <v>0</v>
      </c>
      <c r="H72" s="16">
        <f>+Proyección!L72+Proyección!M72+Proyección!N72</f>
        <v>0</v>
      </c>
      <c r="I72" s="16">
        <f>+Proyección!O72+Proyección!P72+Proyección!Q72</f>
        <v>0</v>
      </c>
      <c r="J72" s="68"/>
      <c r="K72" s="68"/>
      <c r="L72" s="68"/>
      <c r="M72" s="68"/>
      <c r="N72" s="264"/>
    </row>
    <row r="73" spans="2:14" x14ac:dyDescent="0.3">
      <c r="B73" s="265"/>
      <c r="C73" s="115">
        <v>8</v>
      </c>
      <c r="D73" s="112" t="str">
        <f>+IFERROR(+IF(Inputs!D87="","",Inputs!D87),0)</f>
        <v>Suscripción Netflix (ejemplo)</v>
      </c>
      <c r="E73" s="117">
        <f t="shared" si="7"/>
        <v>0</v>
      </c>
      <c r="F73" s="15">
        <f>+Proyección!F73+Proyección!G73+Proyección!H73</f>
        <v>0</v>
      </c>
      <c r="G73" s="16">
        <f>+Proyección!I73+Proyección!J73+Proyección!K73</f>
        <v>0</v>
      </c>
      <c r="H73" s="16">
        <f>+Proyección!L73+Proyección!M73+Proyección!N73</f>
        <v>0</v>
      </c>
      <c r="I73" s="16">
        <f>+Proyección!O73+Proyección!P73+Proyección!Q73</f>
        <v>0</v>
      </c>
      <c r="J73" s="68"/>
      <c r="K73" s="68"/>
      <c r="L73" s="68"/>
      <c r="M73" s="68"/>
      <c r="N73" s="264"/>
    </row>
    <row r="74" spans="2:14" x14ac:dyDescent="0.3">
      <c r="B74" s="265"/>
      <c r="C74" s="115">
        <v>9</v>
      </c>
      <c r="D74" s="112" t="str">
        <f>+IFERROR(+IF(Inputs!D57="","",Inputs!D57),0)</f>
        <v/>
      </c>
      <c r="E74" s="117">
        <f t="shared" si="7"/>
        <v>0</v>
      </c>
      <c r="F74" s="15">
        <f>+Proyección!F74+Proyección!G74+Proyección!H74</f>
        <v>0</v>
      </c>
      <c r="G74" s="16">
        <f>+Proyección!I74+Proyección!J74+Proyección!K74</f>
        <v>0</v>
      </c>
      <c r="H74" s="16">
        <f>+Proyección!L74+Proyección!M74+Proyección!N74</f>
        <v>0</v>
      </c>
      <c r="I74" s="16">
        <f>+Proyección!O74+Proyección!P74+Proyección!Q74</f>
        <v>0</v>
      </c>
      <c r="J74" s="68"/>
      <c r="K74" s="68"/>
      <c r="L74" s="68"/>
      <c r="M74" s="68"/>
      <c r="N74" s="264"/>
    </row>
    <row r="75" spans="2:14" x14ac:dyDescent="0.3">
      <c r="B75" s="265"/>
      <c r="C75" s="115">
        <v>10</v>
      </c>
      <c r="D75" s="112" t="str">
        <f>+IFERROR(+IF(Inputs!D58="","",Inputs!D58),0)</f>
        <v/>
      </c>
      <c r="E75" s="117">
        <f t="shared" si="7"/>
        <v>0</v>
      </c>
      <c r="F75" s="15">
        <f>+Proyección!F75+Proyección!G75+Proyección!H75</f>
        <v>0</v>
      </c>
      <c r="G75" s="16">
        <f>+Proyección!I75+Proyección!J75+Proyección!K75</f>
        <v>0</v>
      </c>
      <c r="H75" s="16">
        <f>+Proyección!L75+Proyección!M75+Proyección!N75</f>
        <v>0</v>
      </c>
      <c r="I75" s="16">
        <f>+Proyección!O75+Proyección!P75+Proyección!Q75</f>
        <v>0</v>
      </c>
      <c r="J75" s="68"/>
      <c r="K75" s="68"/>
      <c r="L75" s="68"/>
      <c r="M75" s="68"/>
      <c r="N75" s="264"/>
    </row>
    <row r="76" spans="2:14" x14ac:dyDescent="0.3">
      <c r="B76" s="265"/>
      <c r="C76" s="115">
        <v>11</v>
      </c>
      <c r="D76" s="112" t="str">
        <f>+IFERROR(+IF(Inputs!D59="","",Inputs!D59),0)</f>
        <v/>
      </c>
      <c r="E76" s="117">
        <f t="shared" si="7"/>
        <v>0</v>
      </c>
      <c r="F76" s="15">
        <f>+Proyección!F76+Proyección!G76+Proyección!H76</f>
        <v>0</v>
      </c>
      <c r="G76" s="16">
        <f>+Proyección!I76+Proyección!J76+Proyección!K76</f>
        <v>0</v>
      </c>
      <c r="H76" s="16">
        <f>+Proyección!L76+Proyección!M76+Proyección!N76</f>
        <v>0</v>
      </c>
      <c r="I76" s="16">
        <f>+Proyección!O76+Proyección!P76+Proyección!Q76</f>
        <v>0</v>
      </c>
      <c r="J76" s="68"/>
      <c r="K76" s="68"/>
      <c r="L76" s="68"/>
      <c r="M76" s="68"/>
      <c r="N76" s="264"/>
    </row>
    <row r="77" spans="2:14" x14ac:dyDescent="0.3">
      <c r="B77" s="265"/>
      <c r="C77" s="115">
        <v>12</v>
      </c>
      <c r="D77" s="112" t="str">
        <f>+IFERROR(+IF(Inputs!D60="","",Inputs!D60),0)</f>
        <v/>
      </c>
      <c r="E77" s="117">
        <f t="shared" si="7"/>
        <v>0</v>
      </c>
      <c r="F77" s="15">
        <f>+Proyección!F77+Proyección!G77+Proyección!H77</f>
        <v>0</v>
      </c>
      <c r="G77" s="16">
        <f>+Proyección!I77+Proyección!J77+Proyección!K77</f>
        <v>0</v>
      </c>
      <c r="H77" s="16">
        <f>+Proyección!L77+Proyección!M77+Proyección!N77</f>
        <v>0</v>
      </c>
      <c r="I77" s="16">
        <f>+Proyección!O77+Proyección!P77+Proyección!Q77</f>
        <v>0</v>
      </c>
      <c r="J77" s="68"/>
      <c r="K77" s="68"/>
      <c r="L77" s="68"/>
      <c r="M77" s="68"/>
      <c r="N77" s="264"/>
    </row>
    <row r="78" spans="2:14" x14ac:dyDescent="0.3">
      <c r="B78" s="265"/>
      <c r="C78" s="115">
        <v>13</v>
      </c>
      <c r="D78" s="112" t="str">
        <f>+IFERROR(+IF(Inputs!D61="","",Inputs!D61),0)</f>
        <v/>
      </c>
      <c r="E78" s="117">
        <f t="shared" si="7"/>
        <v>0</v>
      </c>
      <c r="F78" s="15">
        <f>+Proyección!F78+Proyección!G78+Proyección!H78</f>
        <v>0</v>
      </c>
      <c r="G78" s="16">
        <f>+Proyección!I78+Proyección!J78+Proyección!K78</f>
        <v>0</v>
      </c>
      <c r="H78" s="16">
        <f>+Proyección!L78+Proyección!M78+Proyección!N78</f>
        <v>0</v>
      </c>
      <c r="I78" s="16">
        <f>+Proyección!O78+Proyección!P78+Proyección!Q78</f>
        <v>0</v>
      </c>
      <c r="J78" s="68"/>
      <c r="K78" s="68"/>
      <c r="L78" s="68"/>
      <c r="M78" s="68"/>
      <c r="N78" s="264"/>
    </row>
    <row r="79" spans="2:14" x14ac:dyDescent="0.3">
      <c r="B79" s="265"/>
      <c r="C79" s="115">
        <v>14</v>
      </c>
      <c r="D79" s="112" t="str">
        <f>+IFERROR(+IF(Inputs!D62="","",Inputs!D62),0)</f>
        <v/>
      </c>
      <c r="E79" s="117">
        <f t="shared" si="7"/>
        <v>0</v>
      </c>
      <c r="F79" s="15">
        <f>+Proyección!F79+Proyección!G79+Proyección!H79</f>
        <v>0</v>
      </c>
      <c r="G79" s="16">
        <f>+Proyección!I79+Proyección!J79+Proyección!K79</f>
        <v>0</v>
      </c>
      <c r="H79" s="16">
        <f>+Proyección!L79+Proyección!M79+Proyección!N79</f>
        <v>0</v>
      </c>
      <c r="I79" s="16">
        <f>+Proyección!O79+Proyección!P79+Proyección!Q79</f>
        <v>0</v>
      </c>
      <c r="J79" s="68"/>
      <c r="K79" s="68"/>
      <c r="L79" s="68"/>
      <c r="M79" s="68"/>
      <c r="N79" s="264"/>
    </row>
    <row r="80" spans="2:14" x14ac:dyDescent="0.3">
      <c r="B80" s="265"/>
      <c r="C80" s="115">
        <v>15</v>
      </c>
      <c r="D80" s="112" t="str">
        <f>+IFERROR(+IF(Inputs!D63="","",Inputs!D63),0)</f>
        <v/>
      </c>
      <c r="E80" s="117">
        <f t="shared" si="7"/>
        <v>0</v>
      </c>
      <c r="F80" s="15">
        <f>+Proyección!F80+Proyección!G80+Proyección!H80</f>
        <v>0</v>
      </c>
      <c r="G80" s="16">
        <f>+Proyección!I80+Proyección!J80+Proyección!K80</f>
        <v>0</v>
      </c>
      <c r="H80" s="16">
        <f>+Proyección!L80+Proyección!M80+Proyección!N80</f>
        <v>0</v>
      </c>
      <c r="I80" s="16">
        <f>+Proyección!O80+Proyección!P80+Proyección!Q80</f>
        <v>0</v>
      </c>
      <c r="J80" s="68"/>
      <c r="K80" s="68"/>
      <c r="L80" s="68"/>
      <c r="M80" s="68"/>
      <c r="N80" s="264"/>
    </row>
    <row r="81" spans="2:14" x14ac:dyDescent="0.3">
      <c r="B81" s="265"/>
      <c r="C81" s="115">
        <v>16</v>
      </c>
      <c r="D81" s="112" t="str">
        <f>+IFERROR(+IF(Inputs!I49="","",Inputs!I49),0)</f>
        <v>Matrícula universidad (ejemplo)</v>
      </c>
      <c r="E81" s="117">
        <f t="shared" si="7"/>
        <v>0</v>
      </c>
      <c r="F81" s="15">
        <f>+Proyección!F81+Proyección!G81+Proyección!H81</f>
        <v>0</v>
      </c>
      <c r="G81" s="15">
        <f>+Proyección!I81+Proyección!J81+Proyección!K81</f>
        <v>0</v>
      </c>
      <c r="H81" s="15">
        <f>+Proyección!L81+Proyección!M81+Proyección!N81</f>
        <v>0</v>
      </c>
      <c r="I81" s="15">
        <f>+Proyección!O81+Proyección!P81+Proyección!Q81</f>
        <v>0</v>
      </c>
      <c r="J81" s="68"/>
      <c r="K81" s="68"/>
      <c r="L81" s="68"/>
      <c r="M81" s="68"/>
      <c r="N81" s="264"/>
    </row>
    <row r="82" spans="2:14" x14ac:dyDescent="0.3">
      <c r="B82" s="265"/>
      <c r="C82" s="115">
        <v>17</v>
      </c>
      <c r="D82" s="112" t="str">
        <f>+IFERROR(+IF(Inputs!I50="","",Inputs!I50),0)</f>
        <v/>
      </c>
      <c r="E82" s="117">
        <f t="shared" si="7"/>
        <v>0</v>
      </c>
      <c r="F82" s="15">
        <f>+Proyección!F82+Proyección!G82+Proyección!H82</f>
        <v>0</v>
      </c>
      <c r="G82" s="16">
        <f>+Proyección!I82+Proyección!J82+Proyección!K82</f>
        <v>0</v>
      </c>
      <c r="H82" s="16">
        <f>+Proyección!L82+Proyección!M82+Proyección!N82</f>
        <v>0</v>
      </c>
      <c r="I82" s="16">
        <f>+Proyección!O82+Proyección!P82+Proyección!Q82</f>
        <v>0</v>
      </c>
      <c r="J82" s="68"/>
      <c r="K82" s="68"/>
      <c r="L82" s="68"/>
      <c r="M82" s="68"/>
      <c r="N82" s="264"/>
    </row>
    <row r="83" spans="2:14" x14ac:dyDescent="0.3">
      <c r="B83" s="265"/>
      <c r="C83" s="115">
        <v>18</v>
      </c>
      <c r="D83" s="112" t="str">
        <f>+IFERROR(+IF(Inputs!I51="","",Inputs!I51),0)</f>
        <v/>
      </c>
      <c r="E83" s="117">
        <f t="shared" si="7"/>
        <v>0</v>
      </c>
      <c r="F83" s="15">
        <f>+Proyección!F83+Proyección!G83+Proyección!H83</f>
        <v>0</v>
      </c>
      <c r="G83" s="16">
        <f>+Proyección!I83+Proyección!J83+Proyección!K83</f>
        <v>0</v>
      </c>
      <c r="H83" s="16">
        <f>+Proyección!L83+Proyección!M83+Proyección!N83</f>
        <v>0</v>
      </c>
      <c r="I83" s="16">
        <f>+Proyección!O83+Proyección!P83+Proyección!Q83</f>
        <v>0</v>
      </c>
      <c r="J83" s="68"/>
      <c r="K83" s="68"/>
      <c r="L83" s="68"/>
      <c r="M83" s="68"/>
      <c r="N83" s="264"/>
    </row>
    <row r="84" spans="2:14" x14ac:dyDescent="0.3">
      <c r="B84" s="265"/>
      <c r="C84" s="115">
        <v>19</v>
      </c>
      <c r="D84" s="112" t="str">
        <f>+IFERROR(+IF(Inputs!I52="","",Inputs!I52),0)</f>
        <v/>
      </c>
      <c r="E84" s="117">
        <f t="shared" si="7"/>
        <v>0</v>
      </c>
      <c r="F84" s="15">
        <f>+Proyección!F84+Proyección!G84+Proyección!H84</f>
        <v>0</v>
      </c>
      <c r="G84" s="16">
        <f>+Proyección!I84+Proyección!J84+Proyección!K84</f>
        <v>0</v>
      </c>
      <c r="H84" s="16">
        <f>+Proyección!L84+Proyección!M84+Proyección!N84</f>
        <v>0</v>
      </c>
      <c r="I84" s="16">
        <f>+Proyección!O84+Proyección!P84+Proyección!Q84</f>
        <v>0</v>
      </c>
      <c r="J84" s="68"/>
      <c r="K84" s="68"/>
      <c r="L84" s="68"/>
      <c r="M84" s="68"/>
      <c r="N84" s="264"/>
    </row>
    <row r="85" spans="2:14" x14ac:dyDescent="0.3">
      <c r="B85" s="265"/>
      <c r="C85" s="115">
        <v>20</v>
      </c>
      <c r="D85" s="112" t="str">
        <f>+IFERROR(+IF(Inputs!I53="","",Inputs!I53),0)</f>
        <v/>
      </c>
      <c r="E85" s="117">
        <f t="shared" si="7"/>
        <v>0</v>
      </c>
      <c r="F85" s="15">
        <f>+Proyección!F85+Proyección!G85+Proyección!H85</f>
        <v>0</v>
      </c>
      <c r="G85" s="16">
        <f>+Proyección!I85+Proyección!J85+Proyección!K85</f>
        <v>0</v>
      </c>
      <c r="H85" s="16">
        <f>+Proyección!L85+Proyección!M85+Proyección!N85</f>
        <v>0</v>
      </c>
      <c r="I85" s="16">
        <f>+Proyección!O85+Proyección!P85+Proyección!Q85</f>
        <v>0</v>
      </c>
      <c r="J85" s="68"/>
      <c r="K85" s="68"/>
      <c r="L85" s="68"/>
      <c r="M85" s="68"/>
      <c r="N85" s="264"/>
    </row>
    <row r="86" spans="2:14" x14ac:dyDescent="0.3">
      <c r="B86" s="265"/>
      <c r="C86" s="115">
        <v>21</v>
      </c>
      <c r="D86" s="112" t="str">
        <f>+IFERROR(+IF(Inputs!I54="","",Inputs!I54),0)</f>
        <v/>
      </c>
      <c r="E86" s="117">
        <f t="shared" si="7"/>
        <v>0</v>
      </c>
      <c r="F86" s="15">
        <f>+Proyección!F86+Proyección!G86+Proyección!H86</f>
        <v>0</v>
      </c>
      <c r="G86" s="16">
        <f>+Proyección!I86+Proyección!J86+Proyección!K86</f>
        <v>0</v>
      </c>
      <c r="H86" s="16">
        <f>+Proyección!L86+Proyección!M86+Proyección!N86</f>
        <v>0</v>
      </c>
      <c r="I86" s="16">
        <f>+Proyección!O86+Proyección!P86+Proyección!Q86</f>
        <v>0</v>
      </c>
      <c r="J86" s="68"/>
      <c r="K86" s="68"/>
      <c r="L86" s="68"/>
      <c r="M86" s="68"/>
      <c r="N86" s="264"/>
    </row>
    <row r="87" spans="2:14" x14ac:dyDescent="0.3">
      <c r="B87" s="265"/>
      <c r="C87" s="115">
        <v>22</v>
      </c>
      <c r="D87" s="112" t="str">
        <f>+IFERROR(+IF(Inputs!I55="","",Inputs!I55),0)</f>
        <v/>
      </c>
      <c r="E87" s="117">
        <f t="shared" si="7"/>
        <v>0</v>
      </c>
      <c r="F87" s="15">
        <f>+Proyección!F87+Proyección!G87+Proyección!H87</f>
        <v>0</v>
      </c>
      <c r="G87" s="16">
        <f>+Proyección!I87+Proyección!J87+Proyección!K87</f>
        <v>0</v>
      </c>
      <c r="H87" s="16">
        <f>+Proyección!L87+Proyección!M87+Proyección!N87</f>
        <v>0</v>
      </c>
      <c r="I87" s="16">
        <f>+Proyección!O87+Proyección!P87+Proyección!Q87</f>
        <v>0</v>
      </c>
      <c r="J87" s="68"/>
      <c r="K87" s="68"/>
      <c r="L87" s="68"/>
      <c r="M87" s="68"/>
      <c r="N87" s="264"/>
    </row>
    <row r="88" spans="2:14" x14ac:dyDescent="0.3">
      <c r="B88" s="265"/>
      <c r="C88" s="115">
        <v>23</v>
      </c>
      <c r="D88" s="112" t="str">
        <f>+IFERROR(+IF(Inputs!I56="","",Inputs!I56),0)</f>
        <v/>
      </c>
      <c r="E88" s="117">
        <f t="shared" si="7"/>
        <v>0</v>
      </c>
      <c r="F88" s="15">
        <f>+Proyección!F88+Proyección!G88+Proyección!H88</f>
        <v>0</v>
      </c>
      <c r="G88" s="16">
        <f>+Proyección!I88+Proyección!J88+Proyección!K88</f>
        <v>0</v>
      </c>
      <c r="H88" s="16">
        <f>+Proyección!L88+Proyección!M88+Proyección!N88</f>
        <v>0</v>
      </c>
      <c r="I88" s="16">
        <f>+Proyección!O88+Proyección!P88+Proyección!Q88</f>
        <v>0</v>
      </c>
      <c r="J88" s="68"/>
      <c r="K88" s="68"/>
      <c r="L88" s="68"/>
      <c r="M88" s="68"/>
      <c r="N88" s="264"/>
    </row>
    <row r="89" spans="2:14" x14ac:dyDescent="0.3">
      <c r="B89" s="265"/>
      <c r="C89" s="115">
        <v>24</v>
      </c>
      <c r="D89" s="112" t="str">
        <f>+IFERROR(+IF(Inputs!I57="","",Inputs!I57),0)</f>
        <v/>
      </c>
      <c r="E89" s="117">
        <f t="shared" si="7"/>
        <v>0</v>
      </c>
      <c r="F89" s="15">
        <f>+Proyección!F89+Proyección!G89+Proyección!H89</f>
        <v>0</v>
      </c>
      <c r="G89" s="16">
        <f>+Proyección!I89+Proyección!J89+Proyección!K89</f>
        <v>0</v>
      </c>
      <c r="H89" s="16">
        <f>+Proyección!L89+Proyección!M89+Proyección!N89</f>
        <v>0</v>
      </c>
      <c r="I89" s="16">
        <f>+Proyección!O89+Proyección!P89+Proyección!Q89</f>
        <v>0</v>
      </c>
      <c r="J89" s="68"/>
      <c r="K89" s="68"/>
      <c r="L89" s="68"/>
      <c r="M89" s="68"/>
      <c r="N89" s="264"/>
    </row>
    <row r="90" spans="2:14" x14ac:dyDescent="0.3">
      <c r="B90" s="265"/>
      <c r="C90" s="115">
        <v>25</v>
      </c>
      <c r="D90" s="112" t="str">
        <f>+IFERROR(+IF(Inputs!I58="","",Inputs!I58),0)</f>
        <v/>
      </c>
      <c r="E90" s="117">
        <f t="shared" si="7"/>
        <v>0</v>
      </c>
      <c r="F90" s="15">
        <f>+Proyección!F90+Proyección!G90+Proyección!H90</f>
        <v>0</v>
      </c>
      <c r="G90" s="16">
        <f>+Proyección!I90+Proyección!J90+Proyección!K90</f>
        <v>0</v>
      </c>
      <c r="H90" s="16">
        <f>+Proyección!L90+Proyección!M90+Proyección!N90</f>
        <v>0</v>
      </c>
      <c r="I90" s="16">
        <f>+Proyección!O90+Proyección!P90+Proyección!Q90</f>
        <v>0</v>
      </c>
      <c r="J90" s="68"/>
      <c r="K90" s="68"/>
      <c r="L90" s="68"/>
      <c r="M90" s="68"/>
      <c r="N90" s="264"/>
    </row>
    <row r="91" spans="2:14" x14ac:dyDescent="0.3">
      <c r="B91" s="265"/>
      <c r="C91" s="115">
        <v>26</v>
      </c>
      <c r="D91" s="112" t="str">
        <f>+IFERROR(+IF(Inputs!I59="","",Inputs!I59),0)</f>
        <v/>
      </c>
      <c r="E91" s="117">
        <f t="shared" si="7"/>
        <v>0</v>
      </c>
      <c r="F91" s="16">
        <f>+Proyección!F91+Proyección!G91+Proyección!H91</f>
        <v>0</v>
      </c>
      <c r="G91" s="16">
        <f>+Proyección!I91+Proyección!J91+Proyección!K91</f>
        <v>0</v>
      </c>
      <c r="H91" s="16">
        <f>+Proyección!L91+Proyección!M91+Proyección!N91</f>
        <v>0</v>
      </c>
      <c r="I91" s="16">
        <f>+Proyección!O91+Proyección!P91+Proyección!Q91</f>
        <v>0</v>
      </c>
      <c r="J91" s="68"/>
      <c r="K91" s="68"/>
      <c r="L91" s="68"/>
      <c r="M91" s="68"/>
      <c r="N91" s="264"/>
    </row>
    <row r="92" spans="2:14" x14ac:dyDescent="0.3">
      <c r="B92" s="265"/>
      <c r="C92" s="115">
        <v>27</v>
      </c>
      <c r="D92" s="112" t="str">
        <f>+IFERROR(+IF(Inputs!I60="","",Inputs!I60),0)</f>
        <v/>
      </c>
      <c r="E92" s="117">
        <f t="shared" si="7"/>
        <v>0</v>
      </c>
      <c r="F92" s="16">
        <f>+Proyección!F92+Proyección!G92+Proyección!H92</f>
        <v>0</v>
      </c>
      <c r="G92" s="16">
        <f>+Proyección!I92+Proyección!J92+Proyección!K92</f>
        <v>0</v>
      </c>
      <c r="H92" s="16">
        <f>+Proyección!L92+Proyección!M92+Proyección!N92</f>
        <v>0</v>
      </c>
      <c r="I92" s="16">
        <f>+Proyección!O92+Proyección!P92+Proyección!Q92</f>
        <v>0</v>
      </c>
      <c r="J92" s="68"/>
      <c r="K92" s="68"/>
      <c r="L92" s="68"/>
      <c r="M92" s="68"/>
      <c r="N92" s="264"/>
    </row>
    <row r="93" spans="2:14" x14ac:dyDescent="0.3">
      <c r="B93" s="265"/>
      <c r="C93" s="115">
        <v>28</v>
      </c>
      <c r="D93" s="112" t="str">
        <f>+IFERROR(+IF(Inputs!I61="","",Inputs!I61),0)</f>
        <v/>
      </c>
      <c r="E93" s="117">
        <f t="shared" si="7"/>
        <v>0</v>
      </c>
      <c r="F93" s="16">
        <f>+Proyección!F93+Proyección!G93+Proyección!H93</f>
        <v>0</v>
      </c>
      <c r="G93" s="16">
        <f>+Proyección!I93+Proyección!J93+Proyección!K93</f>
        <v>0</v>
      </c>
      <c r="H93" s="16">
        <f>+Proyección!L93+Proyección!M93+Proyección!N93</f>
        <v>0</v>
      </c>
      <c r="I93" s="16">
        <f>+Proyección!O93+Proyección!P93+Proyección!Q93</f>
        <v>0</v>
      </c>
      <c r="J93" s="68"/>
      <c r="K93" s="68"/>
      <c r="L93" s="68"/>
      <c r="M93" s="68"/>
      <c r="N93" s="264"/>
    </row>
    <row r="94" spans="2:14" x14ac:dyDescent="0.3">
      <c r="B94" s="265"/>
      <c r="C94" s="115">
        <v>29</v>
      </c>
      <c r="D94" s="112" t="str">
        <f>+IFERROR(+IF(Inputs!I62="","",Inputs!I62),0)</f>
        <v/>
      </c>
      <c r="E94" s="117">
        <f t="shared" si="7"/>
        <v>0</v>
      </c>
      <c r="F94" s="16">
        <f>+Proyección!F94+Proyección!G94+Proyección!H94</f>
        <v>0</v>
      </c>
      <c r="G94" s="16">
        <f>+Proyección!I94+Proyección!J94+Proyección!K94</f>
        <v>0</v>
      </c>
      <c r="H94" s="16">
        <f>+Proyección!L94+Proyección!M94+Proyección!N94</f>
        <v>0</v>
      </c>
      <c r="I94" s="16">
        <f>+Proyección!O94+Proyección!P94+Proyección!Q94</f>
        <v>0</v>
      </c>
      <c r="J94" s="68"/>
      <c r="K94" s="68"/>
      <c r="L94" s="68"/>
      <c r="M94" s="68"/>
      <c r="N94" s="264"/>
    </row>
    <row r="95" spans="2:14" x14ac:dyDescent="0.3">
      <c r="B95" s="265"/>
      <c r="C95" s="115">
        <v>30</v>
      </c>
      <c r="D95" s="118" t="str">
        <f>+IFERROR(+IF(Inputs!I63="","",Inputs!I63),0)</f>
        <v/>
      </c>
      <c r="E95" s="12">
        <f t="shared" si="7"/>
        <v>0</v>
      </c>
      <c r="F95" s="6">
        <f>+Proyección!F95+Proyección!G95+Proyección!H95</f>
        <v>0</v>
      </c>
      <c r="G95" s="6">
        <f>+Proyección!I95+Proyección!J95+Proyección!K95</f>
        <v>0</v>
      </c>
      <c r="H95" s="6">
        <f>+Proyección!L95+Proyección!M95+Proyección!N95</f>
        <v>0</v>
      </c>
      <c r="I95" s="6">
        <f>+Proyección!O95+Proyección!P95+Proyección!Q95</f>
        <v>0</v>
      </c>
      <c r="J95" s="68"/>
      <c r="K95" s="68"/>
      <c r="L95" s="68"/>
      <c r="M95" s="68"/>
      <c r="N95" s="264"/>
    </row>
    <row r="96" spans="2:14" x14ac:dyDescent="0.3">
      <c r="B96" s="265"/>
      <c r="C96" s="169" t="s">
        <v>134</v>
      </c>
      <c r="D96" s="106" t="s">
        <v>80</v>
      </c>
      <c r="E96" s="149">
        <f t="shared" si="7"/>
        <v>0</v>
      </c>
      <c r="F96" s="147">
        <f>+SUM(F66:F95)</f>
        <v>0</v>
      </c>
      <c r="G96" s="147">
        <f>+SUM(G66:G95)</f>
        <v>0</v>
      </c>
      <c r="H96" s="147">
        <f>+SUM(H66:H95)</f>
        <v>0</v>
      </c>
      <c r="I96" s="147">
        <f>+SUM(I66:I95)</f>
        <v>0</v>
      </c>
      <c r="J96" s="68"/>
      <c r="K96" s="68"/>
      <c r="L96" s="68"/>
      <c r="M96" s="68"/>
      <c r="N96" s="264"/>
    </row>
    <row r="97" spans="2:14" ht="5.55" customHeight="1" x14ac:dyDescent="0.3">
      <c r="B97" s="265"/>
      <c r="C97" s="68"/>
      <c r="D97" s="105">
        <v>0</v>
      </c>
      <c r="E97" s="150"/>
      <c r="F97" s="15"/>
      <c r="G97" s="15"/>
      <c r="H97" s="15"/>
      <c r="I97" s="15"/>
      <c r="J97" s="68"/>
      <c r="K97" s="68"/>
      <c r="L97" s="68"/>
      <c r="M97" s="68"/>
      <c r="N97" s="264"/>
    </row>
    <row r="98" spans="2:14" x14ac:dyDescent="0.3">
      <c r="B98" s="265"/>
      <c r="C98" s="68"/>
      <c r="D98" s="105">
        <v>1</v>
      </c>
      <c r="E98" s="150"/>
      <c r="F98" s="15"/>
      <c r="G98" s="15"/>
      <c r="H98" s="15"/>
      <c r="I98" s="15"/>
      <c r="J98" s="68"/>
      <c r="K98" s="68"/>
      <c r="L98" s="68"/>
      <c r="M98" s="68"/>
      <c r="N98" s="264"/>
    </row>
    <row r="99" spans="2:14" x14ac:dyDescent="0.3">
      <c r="B99" s="265"/>
      <c r="C99" s="115">
        <v>1</v>
      </c>
      <c r="D99" s="112">
        <f>+IFERROR(+IF(Inputs!#REF!="","",Inputs!#REF!),0)</f>
        <v>0</v>
      </c>
      <c r="E99" s="117">
        <f t="shared" ref="E99:E129" si="8">+IFERROR((+SUM(F99:I99)/+SUM($F$24:$I$24)),0)</f>
        <v>0</v>
      </c>
      <c r="F99" s="15">
        <f>+Proyección!F99+Proyección!G99+Proyección!H99</f>
        <v>0</v>
      </c>
      <c r="G99" s="15">
        <f>+Proyección!I99+Proyección!J99+Proyección!K99</f>
        <v>0</v>
      </c>
      <c r="H99" s="15">
        <f>+Proyección!L99+Proyección!M99+Proyección!N99</f>
        <v>0</v>
      </c>
      <c r="I99" s="15">
        <f>+Proyección!O99+Proyección!P99+Proyección!Q99</f>
        <v>0</v>
      </c>
      <c r="J99" s="68"/>
      <c r="K99" s="68"/>
      <c r="L99" s="68"/>
      <c r="M99" s="68"/>
      <c r="N99" s="264"/>
    </row>
    <row r="100" spans="2:14" x14ac:dyDescent="0.3">
      <c r="B100" s="265"/>
      <c r="C100" s="115">
        <v>2</v>
      </c>
      <c r="D100" s="112">
        <f>+IFERROR(+IF(Inputs!#REF!="","",Inputs!#REF!),0)</f>
        <v>0</v>
      </c>
      <c r="E100" s="117">
        <f t="shared" si="8"/>
        <v>0</v>
      </c>
      <c r="F100" s="15">
        <f>+Proyección!F100+Proyección!G100+Proyección!H100</f>
        <v>0</v>
      </c>
      <c r="G100" s="15">
        <f>+Proyección!I100+Proyección!J100+Proyección!K100</f>
        <v>0</v>
      </c>
      <c r="H100" s="15">
        <f>+Proyección!L100+Proyección!M100+Proyección!N100</f>
        <v>0</v>
      </c>
      <c r="I100" s="15">
        <f>+Proyección!O100+Proyección!P100+Proyección!Q100</f>
        <v>0</v>
      </c>
      <c r="J100" s="68"/>
      <c r="K100" s="68"/>
      <c r="L100" s="68"/>
      <c r="M100" s="68"/>
      <c r="N100" s="264"/>
    </row>
    <row r="101" spans="2:14" x14ac:dyDescent="0.3">
      <c r="B101" s="265"/>
      <c r="C101" s="115">
        <v>3</v>
      </c>
      <c r="D101" s="112">
        <f>+IFERROR(+IF(Inputs!#REF!="","",Inputs!#REF!),0)</f>
        <v>0</v>
      </c>
      <c r="E101" s="117">
        <f t="shared" si="8"/>
        <v>0</v>
      </c>
      <c r="F101" s="15">
        <f>+Proyección!F101+Proyección!G101+Proyección!H101</f>
        <v>0</v>
      </c>
      <c r="G101" s="15">
        <f>+Proyección!I101+Proyección!J101+Proyección!K101</f>
        <v>0</v>
      </c>
      <c r="H101" s="15">
        <f>+Proyección!L101+Proyección!M101+Proyección!N101</f>
        <v>0</v>
      </c>
      <c r="I101" s="15">
        <f>+Proyección!O101+Proyección!P101+Proyección!Q101</f>
        <v>0</v>
      </c>
      <c r="J101" s="68"/>
      <c r="K101" s="68"/>
      <c r="L101" s="68"/>
      <c r="M101" s="68"/>
      <c r="N101" s="264"/>
    </row>
    <row r="102" spans="2:14" x14ac:dyDescent="0.3">
      <c r="B102" s="265"/>
      <c r="C102" s="115">
        <v>4</v>
      </c>
      <c r="D102" s="112">
        <f>+IFERROR(+IF(Inputs!#REF!="","",Inputs!#REF!),0)</f>
        <v>0</v>
      </c>
      <c r="E102" s="117">
        <f t="shared" si="8"/>
        <v>0</v>
      </c>
      <c r="F102" s="15">
        <f>+Proyección!F102+Proyección!G102+Proyección!H102</f>
        <v>0</v>
      </c>
      <c r="G102" s="15">
        <f>+Proyección!I102+Proyección!J102+Proyección!K102</f>
        <v>0</v>
      </c>
      <c r="H102" s="15">
        <f>+Proyección!L102+Proyección!M102+Proyección!N102</f>
        <v>0</v>
      </c>
      <c r="I102" s="15">
        <f>+Proyección!O102+Proyección!P102+Proyección!Q102</f>
        <v>0</v>
      </c>
      <c r="J102" s="68"/>
      <c r="K102" s="68"/>
      <c r="L102" s="68"/>
      <c r="M102" s="68"/>
      <c r="N102" s="264"/>
    </row>
    <row r="103" spans="2:14" x14ac:dyDescent="0.3">
      <c r="B103" s="265"/>
      <c r="C103" s="115">
        <v>5</v>
      </c>
      <c r="D103" s="112">
        <f>+IFERROR(+IF(Inputs!#REF!="","",Inputs!#REF!),0)</f>
        <v>0</v>
      </c>
      <c r="E103" s="117">
        <f t="shared" si="8"/>
        <v>0</v>
      </c>
      <c r="F103" s="15">
        <f>+Proyección!F103+Proyección!G103+Proyección!H103</f>
        <v>0</v>
      </c>
      <c r="G103" s="15">
        <f>+Proyección!I103+Proyección!J103+Proyección!K103</f>
        <v>0</v>
      </c>
      <c r="H103" s="15">
        <f>+Proyección!L103+Proyección!M103+Proyección!N103</f>
        <v>0</v>
      </c>
      <c r="I103" s="15">
        <f>+Proyección!O103+Proyección!P103+Proyección!Q103</f>
        <v>0</v>
      </c>
      <c r="J103" s="68"/>
      <c r="K103" s="68"/>
      <c r="L103" s="68"/>
      <c r="M103" s="68"/>
      <c r="N103" s="264"/>
    </row>
    <row r="104" spans="2:14" x14ac:dyDescent="0.3">
      <c r="B104" s="265"/>
      <c r="C104" s="115">
        <v>6</v>
      </c>
      <c r="D104" s="112">
        <f>+IFERROR(+IF(Inputs!#REF!="","",Inputs!#REF!),0)</f>
        <v>0</v>
      </c>
      <c r="E104" s="117">
        <f t="shared" si="8"/>
        <v>0</v>
      </c>
      <c r="F104" s="15">
        <f>+Proyección!F104+Proyección!G104+Proyección!H104</f>
        <v>0</v>
      </c>
      <c r="G104" s="15">
        <f>+Proyección!I104+Proyección!J104+Proyección!K104</f>
        <v>0</v>
      </c>
      <c r="H104" s="15">
        <f>+Proyección!L104+Proyección!M104+Proyección!N104</f>
        <v>0</v>
      </c>
      <c r="I104" s="15">
        <f>+Proyección!O104+Proyección!P104+Proyección!Q104</f>
        <v>0</v>
      </c>
      <c r="J104" s="68"/>
      <c r="K104" s="68"/>
      <c r="L104" s="68"/>
      <c r="M104" s="68"/>
      <c r="N104" s="264"/>
    </row>
    <row r="105" spans="2:14" x14ac:dyDescent="0.3">
      <c r="B105" s="265"/>
      <c r="C105" s="115">
        <v>7</v>
      </c>
      <c r="D105" s="112" t="str">
        <f>+IFERROR(+IF(Inputs!D74="","",Inputs!D74),0)</f>
        <v/>
      </c>
      <c r="E105" s="117">
        <f t="shared" si="8"/>
        <v>0</v>
      </c>
      <c r="F105" s="15">
        <f>+Proyección!F105+Proyección!G105+Proyección!H105</f>
        <v>0</v>
      </c>
      <c r="G105" s="15">
        <f>+Proyección!I105+Proyección!J105+Proyección!K105</f>
        <v>0</v>
      </c>
      <c r="H105" s="15">
        <f>+Proyección!L105+Proyección!M105+Proyección!N105</f>
        <v>0</v>
      </c>
      <c r="I105" s="15">
        <f>+Proyección!O105+Proyección!P105+Proyección!Q105</f>
        <v>0</v>
      </c>
      <c r="J105" s="68"/>
      <c r="K105" s="68"/>
      <c r="L105" s="68"/>
      <c r="M105" s="68"/>
      <c r="N105" s="264"/>
    </row>
    <row r="106" spans="2:14" x14ac:dyDescent="0.3">
      <c r="B106" s="265"/>
      <c r="C106" s="115">
        <v>8</v>
      </c>
      <c r="D106" s="112" t="str">
        <f>+IFERROR(+IF(Inputs!D75="","",Inputs!D75),0)</f>
        <v/>
      </c>
      <c r="E106" s="117">
        <f t="shared" si="8"/>
        <v>0</v>
      </c>
      <c r="F106" s="15">
        <f>+Proyección!F106+Proyección!G106+Proyección!H106</f>
        <v>0</v>
      </c>
      <c r="G106" s="15">
        <f>+Proyección!I106+Proyección!J106+Proyección!K106</f>
        <v>0</v>
      </c>
      <c r="H106" s="15">
        <f>+Proyección!L106+Proyección!M106+Proyección!N106</f>
        <v>0</v>
      </c>
      <c r="I106" s="15">
        <f>+Proyección!O106+Proyección!P106+Proyección!Q106</f>
        <v>0</v>
      </c>
      <c r="J106" s="68"/>
      <c r="K106" s="68"/>
      <c r="L106" s="68"/>
      <c r="M106" s="68"/>
      <c r="N106" s="264"/>
    </row>
    <row r="107" spans="2:14" x14ac:dyDescent="0.3">
      <c r="B107" s="265"/>
      <c r="C107" s="115">
        <v>9</v>
      </c>
      <c r="D107" s="112" t="str">
        <f>+IFERROR(+IF(Inputs!D76="","",Inputs!D76),0)</f>
        <v/>
      </c>
      <c r="E107" s="117">
        <f t="shared" si="8"/>
        <v>0</v>
      </c>
      <c r="F107" s="15">
        <f>+Proyección!F107+Proyección!G107+Proyección!H107</f>
        <v>0</v>
      </c>
      <c r="G107" s="15">
        <f>+Proyección!I107+Proyección!J107+Proyección!K107</f>
        <v>0</v>
      </c>
      <c r="H107" s="15">
        <f>+Proyección!L107+Proyección!M107+Proyección!N107</f>
        <v>0</v>
      </c>
      <c r="I107" s="15">
        <f>+Proyección!O107+Proyección!P107+Proyección!Q107</f>
        <v>0</v>
      </c>
      <c r="J107" s="68"/>
      <c r="K107" s="68"/>
      <c r="L107" s="68"/>
      <c r="M107" s="68"/>
      <c r="N107" s="264"/>
    </row>
    <row r="108" spans="2:14" x14ac:dyDescent="0.3">
      <c r="B108" s="265"/>
      <c r="C108" s="115">
        <v>10</v>
      </c>
      <c r="D108" s="112" t="str">
        <f>+IFERROR(+IF(Inputs!D77="","",Inputs!D77),0)</f>
        <v/>
      </c>
      <c r="E108" s="117">
        <f t="shared" si="8"/>
        <v>0</v>
      </c>
      <c r="F108" s="15">
        <f>+Proyección!F108+Proyección!G108+Proyección!H108</f>
        <v>0</v>
      </c>
      <c r="G108" s="15">
        <f>+Proyección!I108+Proyección!J108+Proyección!K108</f>
        <v>0</v>
      </c>
      <c r="H108" s="15">
        <f>+Proyección!L108+Proyección!M108+Proyección!N108</f>
        <v>0</v>
      </c>
      <c r="I108" s="15">
        <f>+Proyección!O108+Proyección!P108+Proyección!Q108</f>
        <v>0</v>
      </c>
      <c r="J108" s="68"/>
      <c r="K108" s="68"/>
      <c r="L108" s="68"/>
      <c r="M108" s="68"/>
      <c r="N108" s="264"/>
    </row>
    <row r="109" spans="2:14" x14ac:dyDescent="0.3">
      <c r="B109" s="265"/>
      <c r="C109" s="115">
        <v>11</v>
      </c>
      <c r="D109" s="112" t="str">
        <f>+IFERROR(+IF(Inputs!D78="","",Inputs!D78),0)</f>
        <v/>
      </c>
      <c r="E109" s="117">
        <f t="shared" si="8"/>
        <v>0</v>
      </c>
      <c r="F109" s="15">
        <f>+Proyección!F109+Proyección!G109+Proyección!H109</f>
        <v>0</v>
      </c>
      <c r="G109" s="15">
        <f>+Proyección!I109+Proyección!J109+Proyección!K109</f>
        <v>0</v>
      </c>
      <c r="H109" s="15">
        <f>+Proyección!L109+Proyección!M109+Proyección!N109</f>
        <v>0</v>
      </c>
      <c r="I109" s="15">
        <f>+Proyección!O109+Proyección!P109+Proyección!Q109</f>
        <v>0</v>
      </c>
      <c r="J109" s="68"/>
      <c r="K109" s="68"/>
      <c r="L109" s="68"/>
      <c r="M109" s="68"/>
      <c r="N109" s="264"/>
    </row>
    <row r="110" spans="2:14" x14ac:dyDescent="0.3">
      <c r="B110" s="265"/>
      <c r="C110" s="115">
        <v>12</v>
      </c>
      <c r="D110" s="112" t="str">
        <f>+IFERROR(+IF(Inputs!D79="","",Inputs!D79),0)</f>
        <v/>
      </c>
      <c r="E110" s="117">
        <f t="shared" si="8"/>
        <v>0</v>
      </c>
      <c r="F110" s="15">
        <f>+Proyección!F110+Proyección!G110+Proyección!H110</f>
        <v>0</v>
      </c>
      <c r="G110" s="15">
        <f>+Proyección!I110+Proyección!J110+Proyección!K110</f>
        <v>0</v>
      </c>
      <c r="H110" s="15">
        <f>+Proyección!L110+Proyección!M110+Proyección!N110</f>
        <v>0</v>
      </c>
      <c r="I110" s="15">
        <f>+Proyección!O110+Proyección!P110+Proyección!Q110</f>
        <v>0</v>
      </c>
      <c r="J110" s="68"/>
      <c r="K110" s="68"/>
      <c r="L110" s="68"/>
      <c r="M110" s="68"/>
      <c r="N110" s="264"/>
    </row>
    <row r="111" spans="2:14" x14ac:dyDescent="0.3">
      <c r="B111" s="265"/>
      <c r="C111" s="115">
        <v>13</v>
      </c>
      <c r="D111" s="112" t="str">
        <f>+IFERROR(+IF(Inputs!D80="","",Inputs!D80),0)</f>
        <v/>
      </c>
      <c r="E111" s="117">
        <f t="shared" si="8"/>
        <v>0</v>
      </c>
      <c r="F111" s="15">
        <f>+Proyección!F111+Proyección!G111+Proyección!H111</f>
        <v>0</v>
      </c>
      <c r="G111" s="15">
        <f>+Proyección!I111+Proyección!J111+Proyección!K111</f>
        <v>0</v>
      </c>
      <c r="H111" s="15">
        <f>+Proyección!L111+Proyección!M111+Proyección!N111</f>
        <v>0</v>
      </c>
      <c r="I111" s="15">
        <f>+Proyección!O111+Proyección!P111+Proyección!Q111</f>
        <v>0</v>
      </c>
      <c r="J111" s="68"/>
      <c r="K111" s="68"/>
      <c r="L111" s="68"/>
      <c r="M111" s="68"/>
      <c r="N111" s="264"/>
    </row>
    <row r="112" spans="2:14" x14ac:dyDescent="0.3">
      <c r="B112" s="265"/>
      <c r="C112" s="115">
        <v>14</v>
      </c>
      <c r="D112" s="112" t="str">
        <f>+IFERROR(+IF(Inputs!D81="","",Inputs!D81),0)</f>
        <v/>
      </c>
      <c r="E112" s="117">
        <f t="shared" si="8"/>
        <v>0</v>
      </c>
      <c r="F112" s="15">
        <f>+Proyección!F112+Proyección!G112+Proyección!H112</f>
        <v>0</v>
      </c>
      <c r="G112" s="15">
        <f>+Proyección!I112+Proyección!J112+Proyección!K112</f>
        <v>0</v>
      </c>
      <c r="H112" s="15">
        <f>+Proyección!L112+Proyección!M112+Proyección!N112</f>
        <v>0</v>
      </c>
      <c r="I112" s="15">
        <f>+Proyección!O112+Proyección!P112+Proyección!Q112</f>
        <v>0</v>
      </c>
      <c r="J112" s="68"/>
      <c r="K112" s="68"/>
      <c r="L112" s="68"/>
      <c r="M112" s="68"/>
      <c r="N112" s="264"/>
    </row>
    <row r="113" spans="2:14" x14ac:dyDescent="0.3">
      <c r="B113" s="265"/>
      <c r="C113" s="115">
        <v>15</v>
      </c>
      <c r="D113" s="112" t="str">
        <f>+IFERROR(+IF(Inputs!D82="","",Inputs!D82),0)</f>
        <v/>
      </c>
      <c r="E113" s="117">
        <f t="shared" si="8"/>
        <v>0</v>
      </c>
      <c r="F113" s="15">
        <f>+Proyección!F113+Proyección!G113+Proyección!H113</f>
        <v>0</v>
      </c>
      <c r="G113" s="15">
        <f>+Proyección!I113+Proyección!J113+Proyección!K113</f>
        <v>0</v>
      </c>
      <c r="H113" s="15">
        <f>+Proyección!L113+Proyección!M113+Proyección!N113</f>
        <v>0</v>
      </c>
      <c r="I113" s="15">
        <f>+Proyección!O113+Proyección!P113+Proyección!Q113</f>
        <v>0</v>
      </c>
      <c r="J113" s="68"/>
      <c r="K113" s="68"/>
      <c r="L113" s="68"/>
      <c r="M113" s="68"/>
      <c r="N113" s="264"/>
    </row>
    <row r="114" spans="2:14" x14ac:dyDescent="0.3">
      <c r="B114" s="265"/>
      <c r="C114" s="115">
        <v>16</v>
      </c>
      <c r="D114" s="112" t="str">
        <f>+IFERROR(+IF(Inputs!I68="","",Inputs!I68),0)</f>
        <v>Abono extra Fondo de Emerg. (ejemplo)</v>
      </c>
      <c r="E114" s="117">
        <f t="shared" si="8"/>
        <v>0</v>
      </c>
      <c r="F114" s="15">
        <f>+Proyección!F114+Proyección!G114+Proyección!H114</f>
        <v>0</v>
      </c>
      <c r="G114" s="15">
        <f>+Proyección!I114+Proyección!J114+Proyección!K114</f>
        <v>0</v>
      </c>
      <c r="H114" s="15">
        <f>+Proyección!L114+Proyección!M114+Proyección!N114</f>
        <v>0</v>
      </c>
      <c r="I114" s="15">
        <f>+Proyección!O114+Proyección!P114+Proyección!Q114</f>
        <v>0</v>
      </c>
      <c r="J114" s="68"/>
      <c r="K114" s="68"/>
      <c r="L114" s="68"/>
      <c r="M114" s="68"/>
      <c r="N114" s="264"/>
    </row>
    <row r="115" spans="2:14" x14ac:dyDescent="0.3">
      <c r="B115" s="265"/>
      <c r="C115" s="115">
        <v>17</v>
      </c>
      <c r="D115" s="112" t="str">
        <f>+IFERROR(+IF(Inputs!I69="","",Inputs!I69),0)</f>
        <v>Seguro del vehículo (ejemplo)</v>
      </c>
      <c r="E115" s="117">
        <f t="shared" si="8"/>
        <v>0</v>
      </c>
      <c r="F115" s="15">
        <f>+Proyección!F115+Proyección!G115+Proyección!H115</f>
        <v>0</v>
      </c>
      <c r="G115" s="15">
        <f>+Proyección!I115+Proyección!J115+Proyección!K115</f>
        <v>0</v>
      </c>
      <c r="H115" s="15">
        <f>+Proyección!L115+Proyección!M115+Proyección!N115</f>
        <v>0</v>
      </c>
      <c r="I115" s="15">
        <f>+Proyección!O115+Proyección!P115+Proyección!Q115</f>
        <v>0</v>
      </c>
      <c r="J115" s="68"/>
      <c r="K115" s="68"/>
      <c r="L115" s="68"/>
      <c r="M115" s="68"/>
      <c r="N115" s="264"/>
    </row>
    <row r="116" spans="2:14" x14ac:dyDescent="0.3">
      <c r="B116" s="265"/>
      <c r="C116" s="115">
        <v>18</v>
      </c>
      <c r="D116" s="112" t="str">
        <f>+IFERROR(+IF(Inputs!I70="","",Inputs!I70),0)</f>
        <v/>
      </c>
      <c r="E116" s="117">
        <f t="shared" si="8"/>
        <v>0</v>
      </c>
      <c r="F116" s="15">
        <f>+Proyección!F116+Proyección!G116+Proyección!H116</f>
        <v>0</v>
      </c>
      <c r="G116" s="15">
        <f>+Proyección!I116+Proyección!J116+Proyección!K116</f>
        <v>0</v>
      </c>
      <c r="H116" s="15">
        <f>+Proyección!L116+Proyección!M116+Proyección!N116</f>
        <v>0</v>
      </c>
      <c r="I116" s="15">
        <f>+Proyección!O116+Proyección!P116+Proyección!Q116</f>
        <v>0</v>
      </c>
      <c r="J116" s="68"/>
      <c r="K116" s="68"/>
      <c r="L116" s="68"/>
      <c r="M116" s="68"/>
      <c r="N116" s="264"/>
    </row>
    <row r="117" spans="2:14" x14ac:dyDescent="0.3">
      <c r="B117" s="265"/>
      <c r="C117" s="115">
        <v>19</v>
      </c>
      <c r="D117" s="112" t="str">
        <f>+IFERROR(+IF(Inputs!I71="","",Inputs!I71),0)</f>
        <v/>
      </c>
      <c r="E117" s="117">
        <f t="shared" si="8"/>
        <v>0</v>
      </c>
      <c r="F117" s="15">
        <f>+Proyección!F117+Proyección!G117+Proyección!H117</f>
        <v>0</v>
      </c>
      <c r="G117" s="15">
        <f>+Proyección!I117+Proyección!J117+Proyección!K117</f>
        <v>0</v>
      </c>
      <c r="H117" s="15">
        <f>+Proyección!L117+Proyección!M117+Proyección!N117</f>
        <v>0</v>
      </c>
      <c r="I117" s="15">
        <f>+Proyección!O117+Proyección!P117+Proyección!Q117</f>
        <v>0</v>
      </c>
      <c r="J117" s="68"/>
      <c r="K117" s="68"/>
      <c r="L117" s="68"/>
      <c r="M117" s="68"/>
      <c r="N117" s="264"/>
    </row>
    <row r="118" spans="2:14" x14ac:dyDescent="0.3">
      <c r="B118" s="265"/>
      <c r="C118" s="115">
        <v>20</v>
      </c>
      <c r="D118" s="112" t="str">
        <f>+IFERROR(+IF(Inputs!I72="","",Inputs!I72),0)</f>
        <v/>
      </c>
      <c r="E118" s="117">
        <f t="shared" si="8"/>
        <v>0</v>
      </c>
      <c r="F118" s="15">
        <f>+Proyección!F118+Proyección!G118+Proyección!H118</f>
        <v>0</v>
      </c>
      <c r="G118" s="15">
        <f>+Proyección!I118+Proyección!J118+Proyección!K118</f>
        <v>0</v>
      </c>
      <c r="H118" s="15">
        <f>+Proyección!L118+Proyección!M118+Proyección!N118</f>
        <v>0</v>
      </c>
      <c r="I118" s="15">
        <f>+Proyección!O118+Proyección!P118+Proyección!Q118</f>
        <v>0</v>
      </c>
      <c r="J118" s="68"/>
      <c r="K118" s="68"/>
      <c r="L118" s="68"/>
      <c r="M118" s="68"/>
      <c r="N118" s="264"/>
    </row>
    <row r="119" spans="2:14" x14ac:dyDescent="0.3">
      <c r="B119" s="265"/>
      <c r="C119" s="115">
        <v>21</v>
      </c>
      <c r="D119" s="112" t="str">
        <f>+IFERROR(+IF(Inputs!I73="","",Inputs!I73),0)</f>
        <v/>
      </c>
      <c r="E119" s="117">
        <f t="shared" si="8"/>
        <v>0</v>
      </c>
      <c r="F119" s="15">
        <f>+Proyección!F119+Proyección!G119+Proyección!H119</f>
        <v>0</v>
      </c>
      <c r="G119" s="15">
        <f>+Proyección!I119+Proyección!J119+Proyección!K119</f>
        <v>0</v>
      </c>
      <c r="H119" s="15">
        <f>+Proyección!L119+Proyección!M119+Proyección!N119</f>
        <v>0</v>
      </c>
      <c r="I119" s="15">
        <f>+Proyección!O119+Proyección!P119+Proyección!Q119</f>
        <v>0</v>
      </c>
      <c r="J119" s="68"/>
      <c r="K119" s="68"/>
      <c r="L119" s="68"/>
      <c r="M119" s="68"/>
      <c r="N119" s="264"/>
    </row>
    <row r="120" spans="2:14" x14ac:dyDescent="0.3">
      <c r="B120" s="265"/>
      <c r="C120" s="115">
        <v>22</v>
      </c>
      <c r="D120" s="112" t="str">
        <f>+IFERROR(+IF(Inputs!I74="","",Inputs!I74),0)</f>
        <v/>
      </c>
      <c r="E120" s="117">
        <f t="shared" si="8"/>
        <v>0</v>
      </c>
      <c r="F120" s="15">
        <f>+Proyección!F120+Proyección!G120+Proyección!H120</f>
        <v>0</v>
      </c>
      <c r="G120" s="15">
        <f>+Proyección!I120+Proyección!J120+Proyección!K120</f>
        <v>0</v>
      </c>
      <c r="H120" s="15">
        <f>+Proyección!L120+Proyección!M120+Proyección!N120</f>
        <v>0</v>
      </c>
      <c r="I120" s="15">
        <f>+Proyección!O120+Proyección!P120+Proyección!Q120</f>
        <v>0</v>
      </c>
      <c r="J120" s="68"/>
      <c r="K120" s="68"/>
      <c r="L120" s="68"/>
      <c r="M120" s="68"/>
      <c r="N120" s="264"/>
    </row>
    <row r="121" spans="2:14" x14ac:dyDescent="0.3">
      <c r="B121" s="265"/>
      <c r="C121" s="115">
        <v>23</v>
      </c>
      <c r="D121" s="112" t="str">
        <f>+IFERROR(+IF(Inputs!I75="","",Inputs!I75),0)</f>
        <v/>
      </c>
      <c r="E121" s="117">
        <f t="shared" si="8"/>
        <v>0</v>
      </c>
      <c r="F121" s="15">
        <f>+Proyección!F121+Proyección!G121+Proyección!H121</f>
        <v>0</v>
      </c>
      <c r="G121" s="15">
        <f>+Proyección!I121+Proyección!J121+Proyección!K121</f>
        <v>0</v>
      </c>
      <c r="H121" s="15">
        <f>+Proyección!L121+Proyección!M121+Proyección!N121</f>
        <v>0</v>
      </c>
      <c r="I121" s="15">
        <f>+Proyección!O121+Proyección!P121+Proyección!Q121</f>
        <v>0</v>
      </c>
      <c r="J121" s="68"/>
      <c r="K121" s="68"/>
      <c r="L121" s="68"/>
      <c r="M121" s="68"/>
      <c r="N121" s="264"/>
    </row>
    <row r="122" spans="2:14" x14ac:dyDescent="0.3">
      <c r="B122" s="265"/>
      <c r="C122" s="115">
        <v>24</v>
      </c>
      <c r="D122" s="112" t="str">
        <f>+IFERROR(+IF(Inputs!I76="","",Inputs!I76),0)</f>
        <v/>
      </c>
      <c r="E122" s="117">
        <f t="shared" si="8"/>
        <v>0</v>
      </c>
      <c r="F122" s="15">
        <f>+Proyección!F122+Proyección!G122+Proyección!H122</f>
        <v>0</v>
      </c>
      <c r="G122" s="15">
        <f>+Proyección!I122+Proyección!J122+Proyección!K122</f>
        <v>0</v>
      </c>
      <c r="H122" s="15">
        <f>+Proyección!L122+Proyección!M122+Proyección!N122</f>
        <v>0</v>
      </c>
      <c r="I122" s="15">
        <f>+Proyección!O122+Proyección!P122+Proyección!Q122</f>
        <v>0</v>
      </c>
      <c r="J122" s="68"/>
      <c r="K122" s="68"/>
      <c r="L122" s="68"/>
      <c r="M122" s="68"/>
      <c r="N122" s="264"/>
    </row>
    <row r="123" spans="2:14" x14ac:dyDescent="0.3">
      <c r="B123" s="265"/>
      <c r="C123" s="115">
        <v>25</v>
      </c>
      <c r="D123" s="112" t="str">
        <f>+IFERROR(+IF(Inputs!I77="","",Inputs!I77),0)</f>
        <v/>
      </c>
      <c r="E123" s="117">
        <f t="shared" si="8"/>
        <v>0</v>
      </c>
      <c r="F123" s="15">
        <f>+Proyección!F123+Proyección!G123+Proyección!H123</f>
        <v>0</v>
      </c>
      <c r="G123" s="15">
        <f>+Proyección!I123+Proyección!J123+Proyección!K123</f>
        <v>0</v>
      </c>
      <c r="H123" s="15">
        <f>+Proyección!L123+Proyección!M123+Proyección!N123</f>
        <v>0</v>
      </c>
      <c r="I123" s="15">
        <f>+Proyección!O123+Proyección!P123+Proyección!Q123</f>
        <v>0</v>
      </c>
      <c r="J123" s="68"/>
      <c r="K123" s="68"/>
      <c r="L123" s="68"/>
      <c r="M123" s="68"/>
      <c r="N123" s="264"/>
    </row>
    <row r="124" spans="2:14" x14ac:dyDescent="0.3">
      <c r="B124" s="265"/>
      <c r="C124" s="115">
        <v>26</v>
      </c>
      <c r="D124" s="112" t="str">
        <f>+IFERROR(+IF(Inputs!I78="","",Inputs!I78),0)</f>
        <v/>
      </c>
      <c r="E124" s="117">
        <f t="shared" si="8"/>
        <v>0</v>
      </c>
      <c r="F124" s="15">
        <f>+Proyección!F124+Proyección!G124+Proyección!H124</f>
        <v>0</v>
      </c>
      <c r="G124" s="15">
        <f>+Proyección!I124+Proyección!J124+Proyección!K124</f>
        <v>0</v>
      </c>
      <c r="H124" s="15">
        <f>+Proyección!L124+Proyección!M124+Proyección!N124</f>
        <v>0</v>
      </c>
      <c r="I124" s="15">
        <f>+Proyección!O124+Proyección!P124+Proyección!Q124</f>
        <v>0</v>
      </c>
      <c r="J124" s="68"/>
      <c r="K124" s="68"/>
      <c r="L124" s="68"/>
      <c r="M124" s="68"/>
      <c r="N124" s="264"/>
    </row>
    <row r="125" spans="2:14" x14ac:dyDescent="0.3">
      <c r="B125" s="265"/>
      <c r="C125" s="115">
        <v>27</v>
      </c>
      <c r="D125" s="112" t="str">
        <f>+IFERROR(+IF(Inputs!I79="","",Inputs!I79),0)</f>
        <v/>
      </c>
      <c r="E125" s="117">
        <f t="shared" si="8"/>
        <v>0</v>
      </c>
      <c r="F125" s="15">
        <f>+Proyección!F125+Proyección!G125+Proyección!H125</f>
        <v>0</v>
      </c>
      <c r="G125" s="15">
        <f>+Proyección!I125+Proyección!J125+Proyección!K125</f>
        <v>0</v>
      </c>
      <c r="H125" s="15">
        <f>+Proyección!L125+Proyección!M125+Proyección!N125</f>
        <v>0</v>
      </c>
      <c r="I125" s="15">
        <f>+Proyección!O125+Proyección!P125+Proyección!Q125</f>
        <v>0</v>
      </c>
      <c r="J125" s="68"/>
      <c r="K125" s="68"/>
      <c r="L125" s="68"/>
      <c r="M125" s="68"/>
      <c r="N125" s="264"/>
    </row>
    <row r="126" spans="2:14" x14ac:dyDescent="0.3">
      <c r="B126" s="265"/>
      <c r="C126" s="115">
        <v>28</v>
      </c>
      <c r="D126" s="112" t="str">
        <f>+IFERROR(+IF(Inputs!I80="","",Inputs!I80),0)</f>
        <v/>
      </c>
      <c r="E126" s="117">
        <f t="shared" si="8"/>
        <v>0</v>
      </c>
      <c r="F126" s="15">
        <f>+Proyección!F126+Proyección!G126+Proyección!H126</f>
        <v>0</v>
      </c>
      <c r="G126" s="15">
        <f>+Proyección!I126+Proyección!J126+Proyección!K126</f>
        <v>0</v>
      </c>
      <c r="H126" s="15">
        <f>+Proyección!L126+Proyección!M126+Proyección!N126</f>
        <v>0</v>
      </c>
      <c r="I126" s="15">
        <f>+Proyección!O126+Proyección!P126+Proyección!Q126</f>
        <v>0</v>
      </c>
      <c r="J126" s="68"/>
      <c r="K126" s="68"/>
      <c r="L126" s="68"/>
      <c r="M126" s="68"/>
      <c r="N126" s="264"/>
    </row>
    <row r="127" spans="2:14" x14ac:dyDescent="0.3">
      <c r="B127" s="265"/>
      <c r="C127" s="115">
        <v>29</v>
      </c>
      <c r="D127" s="112" t="str">
        <f>+IFERROR(+IF(Inputs!I81="","",Inputs!I81),0)</f>
        <v/>
      </c>
      <c r="E127" s="117">
        <f t="shared" si="8"/>
        <v>0</v>
      </c>
      <c r="F127" s="15">
        <f>+Proyección!F127+Proyección!G127+Proyección!H127</f>
        <v>0</v>
      </c>
      <c r="G127" s="15">
        <f>+Proyección!I127+Proyección!J127+Proyección!K127</f>
        <v>0</v>
      </c>
      <c r="H127" s="15">
        <f>+Proyección!L127+Proyección!M127+Proyección!N127</f>
        <v>0</v>
      </c>
      <c r="I127" s="15">
        <f>+Proyección!O127+Proyección!P127+Proyección!Q127</f>
        <v>0</v>
      </c>
      <c r="J127" s="68"/>
      <c r="K127" s="68"/>
      <c r="L127" s="68"/>
      <c r="M127" s="68"/>
      <c r="N127" s="264"/>
    </row>
    <row r="128" spans="2:14" x14ac:dyDescent="0.3">
      <c r="B128" s="265"/>
      <c r="C128" s="115">
        <v>30</v>
      </c>
      <c r="D128" s="173" t="str">
        <f>+IFERROR(+IF(Inputs!I82="","",Inputs!I82),0)</f>
        <v/>
      </c>
      <c r="E128" s="12">
        <f t="shared" si="8"/>
        <v>0</v>
      </c>
      <c r="F128" s="4">
        <f>+Proyección!F128+Proyección!G128+Proyección!H128</f>
        <v>0</v>
      </c>
      <c r="G128" s="4">
        <f>+Proyección!I128+Proyección!J128+Proyección!K128</f>
        <v>0</v>
      </c>
      <c r="H128" s="4">
        <f>+Proyección!L128+Proyección!M128+Proyección!N128</f>
        <v>0</v>
      </c>
      <c r="I128" s="4">
        <f>+Proyección!O128+Proyección!P128+Proyección!Q128</f>
        <v>0</v>
      </c>
      <c r="J128" s="68"/>
      <c r="K128" s="68"/>
      <c r="L128" s="68"/>
      <c r="M128" s="68"/>
      <c r="N128" s="264"/>
    </row>
    <row r="129" spans="2:14" x14ac:dyDescent="0.3">
      <c r="B129" s="265"/>
      <c r="C129" s="169" t="s">
        <v>134</v>
      </c>
      <c r="D129" s="106" t="s">
        <v>81</v>
      </c>
      <c r="E129" s="149">
        <f t="shared" si="8"/>
        <v>0</v>
      </c>
      <c r="F129" s="147">
        <f>+SUM(F99:F128)</f>
        <v>0</v>
      </c>
      <c r="G129" s="147">
        <f>+SUM(G99:G128)</f>
        <v>0</v>
      </c>
      <c r="H129" s="147">
        <f>+SUM(H99:H128)</f>
        <v>0</v>
      </c>
      <c r="I129" s="147">
        <f>+SUM(I99:I128)</f>
        <v>0</v>
      </c>
      <c r="J129" s="68"/>
      <c r="K129" s="68"/>
      <c r="L129" s="68"/>
      <c r="M129" s="68"/>
      <c r="N129" s="264"/>
    </row>
    <row r="130" spans="2:14" ht="22.5" customHeight="1" x14ac:dyDescent="0.3">
      <c r="B130" s="265"/>
      <c r="C130" s="68"/>
      <c r="D130" s="105">
        <v>1</v>
      </c>
      <c r="E130" s="150"/>
      <c r="F130" s="15"/>
      <c r="G130" s="15"/>
      <c r="H130" s="15"/>
      <c r="I130" s="15"/>
      <c r="J130" s="68"/>
      <c r="K130" s="68"/>
      <c r="L130" s="68"/>
      <c r="M130" s="68"/>
      <c r="N130" s="264"/>
    </row>
    <row r="131" spans="2:14" x14ac:dyDescent="0.3">
      <c r="B131" s="265"/>
      <c r="C131" s="115">
        <v>1</v>
      </c>
      <c r="D131" s="112">
        <f>+IFERROR(+IF(Inputs!#REF!="","",Inputs!#REF!),0)</f>
        <v>0</v>
      </c>
      <c r="E131" s="117">
        <f t="shared" ref="E131:E161" si="9">+IFERROR((+SUM(F131:I131)/+SUM($F$24:$I$24)),0)</f>
        <v>0</v>
      </c>
      <c r="F131" s="15">
        <f>+Proyección!F131+Proyección!G131+Proyección!H131</f>
        <v>0</v>
      </c>
      <c r="G131" s="15">
        <f>+Proyección!I131+Proyección!J131+Proyección!K131</f>
        <v>0</v>
      </c>
      <c r="H131" s="15">
        <f>+Proyección!L131+Proyección!M131+Proyección!N131</f>
        <v>0</v>
      </c>
      <c r="I131" s="15">
        <f>+Proyección!O131+Proyección!P131+Proyección!Q131</f>
        <v>0</v>
      </c>
      <c r="J131" s="68"/>
      <c r="K131" s="68"/>
      <c r="L131" s="68"/>
      <c r="M131" s="68"/>
      <c r="N131" s="264"/>
    </row>
    <row r="132" spans="2:14" x14ac:dyDescent="0.3">
      <c r="B132" s="265"/>
      <c r="C132" s="115">
        <v>2</v>
      </c>
      <c r="D132" s="112" t="str">
        <f>+IFERROR(+IF(Inputs!D88="","",Inputs!D88),0)</f>
        <v>Diversión  (ejemplo)</v>
      </c>
      <c r="E132" s="117">
        <f t="shared" si="9"/>
        <v>0</v>
      </c>
      <c r="F132" s="15">
        <f>+Proyección!F132+Proyección!G132+Proyección!H132</f>
        <v>0</v>
      </c>
      <c r="G132" s="15">
        <f>+Proyección!I132+Proyección!J132+Proyección!K132</f>
        <v>0</v>
      </c>
      <c r="H132" s="15">
        <f>+Proyección!L132+Proyección!M132+Proyección!N132</f>
        <v>0</v>
      </c>
      <c r="I132" s="15">
        <f>+Proyección!O132+Proyección!P132+Proyección!Q132</f>
        <v>0</v>
      </c>
      <c r="J132" s="68"/>
      <c r="K132" s="68"/>
      <c r="L132" s="68"/>
      <c r="M132" s="68"/>
      <c r="N132" s="264"/>
    </row>
    <row r="133" spans="2:14" x14ac:dyDescent="0.3">
      <c r="B133" s="265"/>
      <c r="C133" s="115">
        <v>3</v>
      </c>
      <c r="D133" s="112" t="str">
        <f>+IFERROR(+IF(Inputs!D89="","",Inputs!D89),0)</f>
        <v>Domicilios  (ejemplo)</v>
      </c>
      <c r="E133" s="117">
        <f t="shared" si="9"/>
        <v>0</v>
      </c>
      <c r="F133" s="15">
        <f>+Proyección!F133+Proyección!G133+Proyección!H133</f>
        <v>0</v>
      </c>
      <c r="G133" s="15">
        <f>+Proyección!I133+Proyección!J133+Proyección!K133</f>
        <v>0</v>
      </c>
      <c r="H133" s="15">
        <f>+Proyección!L133+Proyección!M133+Proyección!N133</f>
        <v>0</v>
      </c>
      <c r="I133" s="15">
        <f>+Proyección!O133+Proyección!P133+Proyección!Q133</f>
        <v>0</v>
      </c>
      <c r="J133" s="68"/>
      <c r="K133" s="68"/>
      <c r="L133" s="68"/>
      <c r="M133" s="68"/>
      <c r="N133" s="264"/>
    </row>
    <row r="134" spans="2:14" x14ac:dyDescent="0.3">
      <c r="B134" s="265"/>
      <c r="C134" s="115">
        <v>4</v>
      </c>
      <c r="D134" s="112" t="str">
        <f>+IFERROR(+IF(Inputs!D90="","",Inputs!D90),0)</f>
        <v/>
      </c>
      <c r="E134" s="117">
        <f t="shared" si="9"/>
        <v>0</v>
      </c>
      <c r="F134" s="15">
        <f>+Proyección!F134+Proyección!G134+Proyección!H134</f>
        <v>0</v>
      </c>
      <c r="G134" s="15">
        <f>+Proyección!I134+Proyección!J134+Proyección!K134</f>
        <v>0</v>
      </c>
      <c r="H134" s="15">
        <f>+Proyección!L134+Proyección!M134+Proyección!N134</f>
        <v>0</v>
      </c>
      <c r="I134" s="15">
        <f>+Proyección!O134+Proyección!P134+Proyección!Q134</f>
        <v>0</v>
      </c>
      <c r="J134" s="68"/>
      <c r="K134" s="68"/>
      <c r="L134" s="68"/>
      <c r="M134" s="68"/>
      <c r="N134" s="264"/>
    </row>
    <row r="135" spans="2:14" x14ac:dyDescent="0.3">
      <c r="B135" s="265"/>
      <c r="C135" s="115">
        <v>5</v>
      </c>
      <c r="D135" s="112" t="str">
        <f>+IFERROR(+IF(Inputs!D91="","",Inputs!D91),0)</f>
        <v/>
      </c>
      <c r="E135" s="117">
        <f t="shared" si="9"/>
        <v>0</v>
      </c>
      <c r="F135" s="15">
        <f>+Proyección!F135+Proyección!G135+Proyección!H135</f>
        <v>0</v>
      </c>
      <c r="G135" s="15">
        <f>+Proyección!I135+Proyección!J135+Proyección!K135</f>
        <v>0</v>
      </c>
      <c r="H135" s="15">
        <f>+Proyección!L135+Proyección!M135+Proyección!N135</f>
        <v>0</v>
      </c>
      <c r="I135" s="15">
        <f>+Proyección!O135+Proyección!P135+Proyección!Q135</f>
        <v>0</v>
      </c>
      <c r="J135" s="68"/>
      <c r="K135" s="68"/>
      <c r="L135" s="68"/>
      <c r="M135" s="68"/>
      <c r="N135" s="264"/>
    </row>
    <row r="136" spans="2:14" x14ac:dyDescent="0.3">
      <c r="B136" s="265"/>
      <c r="C136" s="115">
        <v>6</v>
      </c>
      <c r="D136" s="112" t="str">
        <f>+IFERROR(+IF(Inputs!D92="","",Inputs!D92),0)</f>
        <v/>
      </c>
      <c r="E136" s="117">
        <f t="shared" si="9"/>
        <v>0</v>
      </c>
      <c r="F136" s="15">
        <f>+Proyección!F136+Proyección!G136+Proyección!H136</f>
        <v>0</v>
      </c>
      <c r="G136" s="15">
        <f>+Proyección!I136+Proyección!J136+Proyección!K136</f>
        <v>0</v>
      </c>
      <c r="H136" s="15">
        <f>+Proyección!L136+Proyección!M136+Proyección!N136</f>
        <v>0</v>
      </c>
      <c r="I136" s="15">
        <f>+Proyección!O136+Proyección!P136+Proyección!Q136</f>
        <v>0</v>
      </c>
      <c r="J136" s="68"/>
      <c r="K136" s="68"/>
      <c r="L136" s="68"/>
      <c r="M136" s="68"/>
      <c r="N136" s="264"/>
    </row>
    <row r="137" spans="2:14" x14ac:dyDescent="0.3">
      <c r="B137" s="265"/>
      <c r="C137" s="115">
        <v>7</v>
      </c>
      <c r="D137" s="112" t="str">
        <f>+IFERROR(+IF(Inputs!D93="","",Inputs!D93),0)</f>
        <v/>
      </c>
      <c r="E137" s="117">
        <f t="shared" si="9"/>
        <v>0</v>
      </c>
      <c r="F137" s="15">
        <f>+Proyección!F137+Proyección!G137+Proyección!H137</f>
        <v>0</v>
      </c>
      <c r="G137" s="15">
        <f>+Proyección!I137+Proyección!J137+Proyección!K137</f>
        <v>0</v>
      </c>
      <c r="H137" s="15">
        <f>+Proyección!L137+Proyección!M137+Proyección!N137</f>
        <v>0</v>
      </c>
      <c r="I137" s="15">
        <f>+Proyección!O137+Proyección!P137+Proyección!Q137</f>
        <v>0</v>
      </c>
      <c r="J137" s="68"/>
      <c r="K137" s="68"/>
      <c r="L137" s="68"/>
      <c r="M137" s="68"/>
      <c r="N137" s="264"/>
    </row>
    <row r="138" spans="2:14" x14ac:dyDescent="0.3">
      <c r="B138" s="265"/>
      <c r="C138" s="115">
        <v>8</v>
      </c>
      <c r="D138" s="112" t="str">
        <f>+IFERROR(+IF(Inputs!D94="","",Inputs!D94),0)</f>
        <v/>
      </c>
      <c r="E138" s="117">
        <f t="shared" si="9"/>
        <v>0</v>
      </c>
      <c r="F138" s="15">
        <f>+Proyección!F138+Proyección!G138+Proyección!H138</f>
        <v>0</v>
      </c>
      <c r="G138" s="15">
        <f>+Proyección!I138+Proyección!J138+Proyección!K138</f>
        <v>0</v>
      </c>
      <c r="H138" s="15">
        <f>+Proyección!L138+Proyección!M138+Proyección!N138</f>
        <v>0</v>
      </c>
      <c r="I138" s="15">
        <f>+Proyección!O138+Proyección!P138+Proyección!Q138</f>
        <v>0</v>
      </c>
      <c r="J138" s="68"/>
      <c r="K138" s="68"/>
      <c r="L138" s="68"/>
      <c r="M138" s="68"/>
      <c r="N138" s="264"/>
    </row>
    <row r="139" spans="2:14" x14ac:dyDescent="0.3">
      <c r="B139" s="265"/>
      <c r="C139" s="115">
        <v>9</v>
      </c>
      <c r="D139" s="112" t="str">
        <f>+IFERROR(+IF(Inputs!D95="","",Inputs!D95),0)</f>
        <v/>
      </c>
      <c r="E139" s="117">
        <f t="shared" si="9"/>
        <v>0</v>
      </c>
      <c r="F139" s="15">
        <f>+Proyección!F139+Proyección!G139+Proyección!H139</f>
        <v>0</v>
      </c>
      <c r="G139" s="15">
        <f>+Proyección!I139+Proyección!J139+Proyección!K139</f>
        <v>0</v>
      </c>
      <c r="H139" s="15">
        <f>+Proyección!L139+Proyección!M139+Proyección!N139</f>
        <v>0</v>
      </c>
      <c r="I139" s="15">
        <f>+Proyección!O139+Proyección!P139+Proyección!Q139</f>
        <v>0</v>
      </c>
      <c r="J139" s="68"/>
      <c r="K139" s="68"/>
      <c r="L139" s="68"/>
      <c r="M139" s="68"/>
      <c r="N139" s="264"/>
    </row>
    <row r="140" spans="2:14" x14ac:dyDescent="0.3">
      <c r="B140" s="265"/>
      <c r="C140" s="115">
        <v>10</v>
      </c>
      <c r="D140" s="112" t="str">
        <f>+IFERROR(+IF(Inputs!D96="","",Inputs!D96),0)</f>
        <v/>
      </c>
      <c r="E140" s="117">
        <f t="shared" si="9"/>
        <v>0</v>
      </c>
      <c r="F140" s="15">
        <f>+Proyección!F140+Proyección!G140+Proyección!H140</f>
        <v>0</v>
      </c>
      <c r="G140" s="15">
        <f>+Proyección!I140+Proyección!J140+Proyección!K140</f>
        <v>0</v>
      </c>
      <c r="H140" s="15">
        <f>+Proyección!L140+Proyección!M140+Proyección!N140</f>
        <v>0</v>
      </c>
      <c r="I140" s="15">
        <f>+Proyección!O140+Proyección!P140+Proyección!Q140</f>
        <v>0</v>
      </c>
      <c r="J140" s="68"/>
      <c r="K140" s="68"/>
      <c r="L140" s="68"/>
      <c r="M140" s="68"/>
      <c r="N140" s="264"/>
    </row>
    <row r="141" spans="2:14" x14ac:dyDescent="0.3">
      <c r="B141" s="265"/>
      <c r="C141" s="115">
        <v>11</v>
      </c>
      <c r="D141" s="112" t="str">
        <f>+IFERROR(+IF(Inputs!D97="","",Inputs!D97),0)</f>
        <v/>
      </c>
      <c r="E141" s="117">
        <f t="shared" si="9"/>
        <v>0</v>
      </c>
      <c r="F141" s="15">
        <f>+Proyección!F141+Proyección!G141+Proyección!H141</f>
        <v>0</v>
      </c>
      <c r="G141" s="15">
        <f>+Proyección!I141+Proyección!J141+Proyección!K141</f>
        <v>0</v>
      </c>
      <c r="H141" s="15">
        <f>+Proyección!L141+Proyección!M141+Proyección!N141</f>
        <v>0</v>
      </c>
      <c r="I141" s="15">
        <f>+Proyección!O141+Proyección!P141+Proyección!Q141</f>
        <v>0</v>
      </c>
      <c r="J141" s="68"/>
      <c r="K141" s="68"/>
      <c r="L141" s="68"/>
      <c r="M141" s="68"/>
      <c r="N141" s="264"/>
    </row>
    <row r="142" spans="2:14" x14ac:dyDescent="0.3">
      <c r="B142" s="265"/>
      <c r="C142" s="115">
        <v>12</v>
      </c>
      <c r="D142" s="112" t="str">
        <f>+IFERROR(+IF(Inputs!D98="","",Inputs!D98),0)</f>
        <v/>
      </c>
      <c r="E142" s="117">
        <f t="shared" si="9"/>
        <v>0</v>
      </c>
      <c r="F142" s="15">
        <f>+Proyección!F142+Proyección!G142+Proyección!H142</f>
        <v>0</v>
      </c>
      <c r="G142" s="15">
        <f>+Proyección!I142+Proyección!J142+Proyección!K142</f>
        <v>0</v>
      </c>
      <c r="H142" s="15">
        <f>+Proyección!L142+Proyección!M142+Proyección!N142</f>
        <v>0</v>
      </c>
      <c r="I142" s="15">
        <f>+Proyección!O142+Proyección!P142+Proyección!Q142</f>
        <v>0</v>
      </c>
      <c r="J142" s="68"/>
      <c r="K142" s="68"/>
      <c r="L142" s="68"/>
      <c r="M142" s="68"/>
      <c r="N142" s="264"/>
    </row>
    <row r="143" spans="2:14" x14ac:dyDescent="0.3">
      <c r="B143" s="265"/>
      <c r="C143" s="115">
        <v>13</v>
      </c>
      <c r="D143" s="112" t="str">
        <f>+IFERROR(+IF(Inputs!D99="","",Inputs!D99),0)</f>
        <v/>
      </c>
      <c r="E143" s="117">
        <f t="shared" si="9"/>
        <v>0</v>
      </c>
      <c r="F143" s="15">
        <f>+Proyección!F143+Proyección!G143+Proyección!H143</f>
        <v>0</v>
      </c>
      <c r="G143" s="15">
        <f>+Proyección!I143+Proyección!J143+Proyección!K143</f>
        <v>0</v>
      </c>
      <c r="H143" s="15">
        <f>+Proyección!L143+Proyección!M143+Proyección!N143</f>
        <v>0</v>
      </c>
      <c r="I143" s="15">
        <f>+Proyección!O143+Proyección!P143+Proyección!Q143</f>
        <v>0</v>
      </c>
      <c r="J143" s="68"/>
      <c r="K143" s="68"/>
      <c r="L143" s="68"/>
      <c r="M143" s="68"/>
      <c r="N143" s="264"/>
    </row>
    <row r="144" spans="2:14" x14ac:dyDescent="0.3">
      <c r="B144" s="265"/>
      <c r="C144" s="115">
        <v>14</v>
      </c>
      <c r="D144" s="112" t="str">
        <f>+IFERROR(+IF(Inputs!D100="","",Inputs!D100),0)</f>
        <v/>
      </c>
      <c r="E144" s="117">
        <f t="shared" si="9"/>
        <v>0</v>
      </c>
      <c r="F144" s="15">
        <f>+Proyección!F144+Proyección!G144+Proyección!H144</f>
        <v>0</v>
      </c>
      <c r="G144" s="15">
        <f>+Proyección!I144+Proyección!J144+Proyección!K144</f>
        <v>0</v>
      </c>
      <c r="H144" s="15">
        <f>+Proyección!L144+Proyección!M144+Proyección!N144</f>
        <v>0</v>
      </c>
      <c r="I144" s="15">
        <f>+Proyección!O144+Proyección!P144+Proyección!Q144</f>
        <v>0</v>
      </c>
      <c r="J144" s="68"/>
      <c r="K144" s="68"/>
      <c r="L144" s="68"/>
      <c r="M144" s="68"/>
      <c r="N144" s="264"/>
    </row>
    <row r="145" spans="2:14" x14ac:dyDescent="0.3">
      <c r="B145" s="265"/>
      <c r="C145" s="115">
        <v>15</v>
      </c>
      <c r="D145" s="112" t="str">
        <f>+IFERROR(+IF(Inputs!D101="","",Inputs!D101),0)</f>
        <v/>
      </c>
      <c r="E145" s="117">
        <f t="shared" si="9"/>
        <v>0</v>
      </c>
      <c r="F145" s="15">
        <f>+Proyección!F145+Proyección!G145+Proyección!H145</f>
        <v>0</v>
      </c>
      <c r="G145" s="15">
        <f>+Proyección!I145+Proyección!J145+Proyección!K145</f>
        <v>0</v>
      </c>
      <c r="H145" s="15">
        <f>+Proyección!L145+Proyección!M145+Proyección!N145</f>
        <v>0</v>
      </c>
      <c r="I145" s="15">
        <f>+Proyección!O145+Proyección!P145+Proyección!Q145</f>
        <v>0</v>
      </c>
      <c r="J145" s="68"/>
      <c r="K145" s="68"/>
      <c r="L145" s="68"/>
      <c r="M145" s="68"/>
      <c r="N145" s="264"/>
    </row>
    <row r="146" spans="2:14" x14ac:dyDescent="0.3">
      <c r="B146" s="265"/>
      <c r="C146" s="115">
        <v>16</v>
      </c>
      <c r="D146" s="112" t="str">
        <f>+IFERROR(+IF(Inputs!I87="","",Inputs!I87),0)</f>
        <v>Vacaciones  (ejemplo)</v>
      </c>
      <c r="E146" s="117">
        <f t="shared" si="9"/>
        <v>0</v>
      </c>
      <c r="F146" s="15">
        <f>+Proyección!F146+Proyección!G146+Proyección!H146</f>
        <v>0</v>
      </c>
      <c r="G146" s="15">
        <f>+Proyección!I146+Proyección!J146+Proyección!K146</f>
        <v>0</v>
      </c>
      <c r="H146" s="15">
        <f>+Proyección!L146+Proyección!M146+Proyección!N146</f>
        <v>0</v>
      </c>
      <c r="I146" s="15">
        <f>+Proyección!O146+Proyección!P146+Proyección!Q146</f>
        <v>0</v>
      </c>
      <c r="J146" s="68"/>
      <c r="K146" s="68"/>
      <c r="L146" s="68"/>
      <c r="M146" s="68"/>
      <c r="N146" s="264"/>
    </row>
    <row r="147" spans="2:14" x14ac:dyDescent="0.3">
      <c r="B147" s="265"/>
      <c r="C147" s="115">
        <v>17</v>
      </c>
      <c r="D147" s="112" t="str">
        <f>+IFERROR(+IF(Inputs!I88="","",Inputs!I88),0)</f>
        <v>Regalos de navidad  (ejemplo)</v>
      </c>
      <c r="E147" s="117">
        <f t="shared" si="9"/>
        <v>0</v>
      </c>
      <c r="F147" s="15">
        <f>+Proyección!F147+Proyección!G147+Proyección!H147</f>
        <v>0</v>
      </c>
      <c r="G147" s="15">
        <f>+Proyección!I147+Proyección!J147+Proyección!K147</f>
        <v>0</v>
      </c>
      <c r="H147" s="15">
        <f>+Proyección!L147+Proyección!M147+Proyección!N147</f>
        <v>0</v>
      </c>
      <c r="I147" s="15">
        <f>+Proyección!O147+Proyección!P147+Proyección!Q147</f>
        <v>0</v>
      </c>
      <c r="J147" s="68"/>
      <c r="K147" s="68"/>
      <c r="L147" s="68"/>
      <c r="M147" s="68"/>
      <c r="N147" s="264"/>
    </row>
    <row r="148" spans="2:14" x14ac:dyDescent="0.3">
      <c r="B148" s="265"/>
      <c r="C148" s="115">
        <v>18</v>
      </c>
      <c r="D148" s="112" t="str">
        <f>+IFERROR(+IF(Inputs!I89="","",Inputs!I89),0)</f>
        <v/>
      </c>
      <c r="E148" s="117">
        <f t="shared" si="9"/>
        <v>0</v>
      </c>
      <c r="F148" s="15">
        <f>+Proyección!F148+Proyección!G148+Proyección!H148</f>
        <v>0</v>
      </c>
      <c r="G148" s="15">
        <f>+Proyección!I148+Proyección!J148+Proyección!K148</f>
        <v>0</v>
      </c>
      <c r="H148" s="15">
        <f>+Proyección!L148+Proyección!M148+Proyección!N148</f>
        <v>0</v>
      </c>
      <c r="I148" s="15">
        <f>+Proyección!O148+Proyección!P148+Proyección!Q148</f>
        <v>0</v>
      </c>
      <c r="J148" s="68"/>
      <c r="K148" s="68"/>
      <c r="L148" s="68"/>
      <c r="M148" s="68"/>
      <c r="N148" s="264"/>
    </row>
    <row r="149" spans="2:14" x14ac:dyDescent="0.3">
      <c r="B149" s="265"/>
      <c r="C149" s="115">
        <v>19</v>
      </c>
      <c r="D149" s="112" t="str">
        <f>+IFERROR(+IF(Inputs!I90="","",Inputs!I90),0)</f>
        <v/>
      </c>
      <c r="E149" s="117">
        <f t="shared" si="9"/>
        <v>0</v>
      </c>
      <c r="F149" s="15">
        <f>+Proyección!F149+Proyección!G149+Proyección!H149</f>
        <v>0</v>
      </c>
      <c r="G149" s="15">
        <f>+Proyección!I149+Proyección!J149+Proyección!K149</f>
        <v>0</v>
      </c>
      <c r="H149" s="15">
        <f>+Proyección!L149+Proyección!M149+Proyección!N149</f>
        <v>0</v>
      </c>
      <c r="I149" s="15">
        <f>+Proyección!O149+Proyección!P149+Proyección!Q149</f>
        <v>0</v>
      </c>
      <c r="J149" s="68"/>
      <c r="K149" s="68"/>
      <c r="L149" s="68"/>
      <c r="M149" s="68"/>
      <c r="N149" s="264"/>
    </row>
    <row r="150" spans="2:14" x14ac:dyDescent="0.3">
      <c r="B150" s="265"/>
      <c r="C150" s="115">
        <v>20</v>
      </c>
      <c r="D150" s="112" t="str">
        <f>+IFERROR(+IF(Inputs!I91="","",Inputs!I91),0)</f>
        <v/>
      </c>
      <c r="E150" s="117">
        <f t="shared" si="9"/>
        <v>0</v>
      </c>
      <c r="F150" s="15">
        <f>+Proyección!F150+Proyección!G150+Proyección!H150</f>
        <v>0</v>
      </c>
      <c r="G150" s="15">
        <f>+Proyección!I150+Proyección!J150+Proyección!K150</f>
        <v>0</v>
      </c>
      <c r="H150" s="15">
        <f>+Proyección!L150+Proyección!M150+Proyección!N150</f>
        <v>0</v>
      </c>
      <c r="I150" s="15">
        <f>+Proyección!O150+Proyección!P150+Proyección!Q150</f>
        <v>0</v>
      </c>
      <c r="J150" s="68"/>
      <c r="K150" s="68"/>
      <c r="L150" s="68"/>
      <c r="M150" s="68"/>
      <c r="N150" s="264"/>
    </row>
    <row r="151" spans="2:14" x14ac:dyDescent="0.3">
      <c r="B151" s="265"/>
      <c r="C151" s="115">
        <v>21</v>
      </c>
      <c r="D151" s="112" t="str">
        <f>+IFERROR(+IF(Inputs!I92="","",Inputs!I92),0)</f>
        <v/>
      </c>
      <c r="E151" s="117">
        <f t="shared" si="9"/>
        <v>0</v>
      </c>
      <c r="F151" s="15">
        <f>+Proyección!F151+Proyección!G151+Proyección!H151</f>
        <v>0</v>
      </c>
      <c r="G151" s="15">
        <f>+Proyección!I151+Proyección!J151+Proyección!K151</f>
        <v>0</v>
      </c>
      <c r="H151" s="15">
        <f>+Proyección!L151+Proyección!M151+Proyección!N151</f>
        <v>0</v>
      </c>
      <c r="I151" s="15">
        <f>+Proyección!O151+Proyección!P151+Proyección!Q151</f>
        <v>0</v>
      </c>
      <c r="J151" s="68"/>
      <c r="K151" s="68"/>
      <c r="L151" s="68"/>
      <c r="M151" s="68"/>
      <c r="N151" s="264"/>
    </row>
    <row r="152" spans="2:14" x14ac:dyDescent="0.3">
      <c r="B152" s="265"/>
      <c r="C152" s="115">
        <v>22</v>
      </c>
      <c r="D152" s="112" t="str">
        <f>+IFERROR(+IF(Inputs!I93="","",Inputs!I93),0)</f>
        <v/>
      </c>
      <c r="E152" s="117">
        <f t="shared" si="9"/>
        <v>0</v>
      </c>
      <c r="F152" s="15">
        <f>+Proyección!F152+Proyección!G152+Proyección!H152</f>
        <v>0</v>
      </c>
      <c r="G152" s="15">
        <f>+Proyección!I152+Proyección!J152+Proyección!K152</f>
        <v>0</v>
      </c>
      <c r="H152" s="15">
        <f>+Proyección!L152+Proyección!M152+Proyección!N152</f>
        <v>0</v>
      </c>
      <c r="I152" s="15">
        <f>+Proyección!O152+Proyección!P152+Proyección!Q152</f>
        <v>0</v>
      </c>
      <c r="J152" s="68"/>
      <c r="K152" s="68"/>
      <c r="L152" s="68"/>
      <c r="M152" s="68"/>
      <c r="N152" s="264"/>
    </row>
    <row r="153" spans="2:14" x14ac:dyDescent="0.3">
      <c r="B153" s="265"/>
      <c r="C153" s="115">
        <v>23</v>
      </c>
      <c r="D153" s="112" t="str">
        <f>+IFERROR(+IF(Inputs!I94="","",Inputs!I94),0)</f>
        <v/>
      </c>
      <c r="E153" s="117">
        <f t="shared" si="9"/>
        <v>0</v>
      </c>
      <c r="F153" s="15">
        <f>+Proyección!F153+Proyección!G153+Proyección!H153</f>
        <v>0</v>
      </c>
      <c r="G153" s="15">
        <f>+Proyección!I153+Proyección!J153+Proyección!K153</f>
        <v>0</v>
      </c>
      <c r="H153" s="15">
        <f>+Proyección!L153+Proyección!M153+Proyección!N153</f>
        <v>0</v>
      </c>
      <c r="I153" s="15">
        <f>+Proyección!O153+Proyección!P153+Proyección!Q153</f>
        <v>0</v>
      </c>
      <c r="J153" s="68"/>
      <c r="K153" s="68"/>
      <c r="L153" s="68"/>
      <c r="M153" s="68"/>
      <c r="N153" s="264"/>
    </row>
    <row r="154" spans="2:14" x14ac:dyDescent="0.3">
      <c r="B154" s="265"/>
      <c r="C154" s="115">
        <v>24</v>
      </c>
      <c r="D154" s="112" t="str">
        <f>+IFERROR(+IF(Inputs!I95="","",Inputs!I95),0)</f>
        <v/>
      </c>
      <c r="E154" s="117">
        <f t="shared" si="9"/>
        <v>0</v>
      </c>
      <c r="F154" s="15">
        <f>+Proyección!F154+Proyección!G154+Proyección!H154</f>
        <v>0</v>
      </c>
      <c r="G154" s="15">
        <f>+Proyección!I154+Proyección!J154+Proyección!K154</f>
        <v>0</v>
      </c>
      <c r="H154" s="15">
        <f>+Proyección!L154+Proyección!M154+Proyección!N154</f>
        <v>0</v>
      </c>
      <c r="I154" s="15">
        <f>+Proyección!O154+Proyección!P154+Proyección!Q154</f>
        <v>0</v>
      </c>
      <c r="J154" s="68"/>
      <c r="K154" s="68"/>
      <c r="L154" s="68"/>
      <c r="M154" s="68"/>
      <c r="N154" s="264"/>
    </row>
    <row r="155" spans="2:14" x14ac:dyDescent="0.3">
      <c r="B155" s="265"/>
      <c r="C155" s="115">
        <v>25</v>
      </c>
      <c r="D155" s="112" t="str">
        <f>+IFERROR(+IF(Inputs!I96="","",Inputs!I96),0)</f>
        <v/>
      </c>
      <c r="E155" s="117">
        <f t="shared" si="9"/>
        <v>0</v>
      </c>
      <c r="F155" s="15">
        <f>+Proyección!F155+Proyección!G155+Proyección!H155</f>
        <v>0</v>
      </c>
      <c r="G155" s="15">
        <f>+Proyección!I155+Proyección!J155+Proyección!K155</f>
        <v>0</v>
      </c>
      <c r="H155" s="15">
        <f>+Proyección!L155+Proyección!M155+Proyección!N155</f>
        <v>0</v>
      </c>
      <c r="I155" s="15">
        <f>+Proyección!O155+Proyección!P155+Proyección!Q155</f>
        <v>0</v>
      </c>
      <c r="J155" s="68"/>
      <c r="K155" s="68"/>
      <c r="L155" s="68"/>
      <c r="M155" s="68"/>
      <c r="N155" s="264"/>
    </row>
    <row r="156" spans="2:14" x14ac:dyDescent="0.3">
      <c r="B156" s="265"/>
      <c r="C156" s="115">
        <v>26</v>
      </c>
      <c r="D156" s="112" t="str">
        <f>+IFERROR(+IF(Inputs!I97="","",Inputs!I97),0)</f>
        <v/>
      </c>
      <c r="E156" s="117">
        <f t="shared" si="9"/>
        <v>0</v>
      </c>
      <c r="F156" s="15">
        <f>+Proyección!F156+Proyección!G156+Proyección!H156</f>
        <v>0</v>
      </c>
      <c r="G156" s="15">
        <f>+Proyección!I156+Proyección!J156+Proyección!K156</f>
        <v>0</v>
      </c>
      <c r="H156" s="15">
        <f>+Proyección!L156+Proyección!M156+Proyección!N156</f>
        <v>0</v>
      </c>
      <c r="I156" s="15">
        <f>+Proyección!O156+Proyección!P156+Proyección!Q156</f>
        <v>0</v>
      </c>
      <c r="J156" s="68"/>
      <c r="K156" s="68"/>
      <c r="L156" s="68"/>
      <c r="M156" s="68"/>
      <c r="N156" s="264"/>
    </row>
    <row r="157" spans="2:14" x14ac:dyDescent="0.3">
      <c r="B157" s="265"/>
      <c r="C157" s="115">
        <v>27</v>
      </c>
      <c r="D157" s="112" t="str">
        <f>+IFERROR(+IF(Inputs!I98="","",Inputs!I98),0)</f>
        <v/>
      </c>
      <c r="E157" s="117">
        <f t="shared" si="9"/>
        <v>0</v>
      </c>
      <c r="F157" s="15">
        <f>+Proyección!F157+Proyección!G157+Proyección!H157</f>
        <v>0</v>
      </c>
      <c r="G157" s="15">
        <f>+Proyección!I157+Proyección!J157+Proyección!K157</f>
        <v>0</v>
      </c>
      <c r="H157" s="15">
        <f>+Proyección!L157+Proyección!M157+Proyección!N157</f>
        <v>0</v>
      </c>
      <c r="I157" s="15">
        <f>+Proyección!O157+Proyección!P157+Proyección!Q157</f>
        <v>0</v>
      </c>
      <c r="J157" s="68"/>
      <c r="K157" s="68"/>
      <c r="L157" s="68"/>
      <c r="M157" s="68"/>
      <c r="N157" s="264"/>
    </row>
    <row r="158" spans="2:14" x14ac:dyDescent="0.3">
      <c r="B158" s="265"/>
      <c r="C158" s="115">
        <v>28</v>
      </c>
      <c r="D158" s="112" t="str">
        <f>+IFERROR(+IF(Inputs!I99="","",Inputs!I99),0)</f>
        <v/>
      </c>
      <c r="E158" s="117">
        <f t="shared" si="9"/>
        <v>0</v>
      </c>
      <c r="F158" s="15">
        <f>+Proyección!F158+Proyección!G158+Proyección!H158</f>
        <v>0</v>
      </c>
      <c r="G158" s="15">
        <f>+Proyección!I158+Proyección!J158+Proyección!K158</f>
        <v>0</v>
      </c>
      <c r="H158" s="15">
        <f>+Proyección!L158+Proyección!M158+Proyección!N158</f>
        <v>0</v>
      </c>
      <c r="I158" s="15">
        <f>+Proyección!O158+Proyección!P158+Proyección!Q158</f>
        <v>0</v>
      </c>
      <c r="J158" s="68"/>
      <c r="K158" s="68"/>
      <c r="L158" s="68"/>
      <c r="M158" s="68"/>
      <c r="N158" s="264"/>
    </row>
    <row r="159" spans="2:14" x14ac:dyDescent="0.3">
      <c r="B159" s="265"/>
      <c r="C159" s="115">
        <v>29</v>
      </c>
      <c r="D159" s="112" t="str">
        <f>+IFERROR(+IF(Inputs!I100="","",Inputs!I100),0)</f>
        <v/>
      </c>
      <c r="E159" s="117">
        <f t="shared" si="9"/>
        <v>0</v>
      </c>
      <c r="F159" s="15">
        <f>+Proyección!F159+Proyección!G159+Proyección!H159</f>
        <v>0</v>
      </c>
      <c r="G159" s="15">
        <f>+Proyección!I159+Proyección!J159+Proyección!K159</f>
        <v>0</v>
      </c>
      <c r="H159" s="15">
        <f>+Proyección!L159+Proyección!M159+Proyección!N159</f>
        <v>0</v>
      </c>
      <c r="I159" s="15">
        <f>+Proyección!O159+Proyección!P159+Proyección!Q159</f>
        <v>0</v>
      </c>
      <c r="J159" s="68"/>
      <c r="K159" s="68"/>
      <c r="L159" s="68"/>
      <c r="M159" s="68"/>
      <c r="N159" s="264"/>
    </row>
    <row r="160" spans="2:14" x14ac:dyDescent="0.3">
      <c r="B160" s="265"/>
      <c r="C160" s="115">
        <v>30</v>
      </c>
      <c r="D160" s="118" t="str">
        <f>+IFERROR(+IF(Inputs!I101="","",Inputs!I101),0)</f>
        <v/>
      </c>
      <c r="E160" s="12">
        <f t="shared" si="9"/>
        <v>0</v>
      </c>
      <c r="F160" s="4">
        <f>+Proyección!F160+Proyección!G160+Proyección!H160</f>
        <v>0</v>
      </c>
      <c r="G160" s="4">
        <f>+Proyección!I160+Proyección!J160+Proyección!K160</f>
        <v>0</v>
      </c>
      <c r="H160" s="4">
        <f>+Proyección!L160+Proyección!M160+Proyección!N160</f>
        <v>0</v>
      </c>
      <c r="I160" s="4">
        <f>+Proyección!O160+Proyección!P160+Proyección!Q160</f>
        <v>0</v>
      </c>
      <c r="J160" s="68"/>
      <c r="K160" s="68"/>
      <c r="L160" s="68"/>
      <c r="M160" s="68"/>
      <c r="N160" s="264"/>
    </row>
    <row r="161" spans="1:14" x14ac:dyDescent="0.3">
      <c r="B161" s="265"/>
      <c r="C161" s="169" t="s">
        <v>134</v>
      </c>
      <c r="D161" s="106" t="s">
        <v>74</v>
      </c>
      <c r="E161" s="149">
        <f t="shared" si="9"/>
        <v>0</v>
      </c>
      <c r="F161" s="147">
        <f>+SUM(F131:F160)</f>
        <v>0</v>
      </c>
      <c r="G161" s="147">
        <f>+SUM(G131:G160)</f>
        <v>0</v>
      </c>
      <c r="H161" s="147">
        <f>+SUM(H131:H160)</f>
        <v>0</v>
      </c>
      <c r="I161" s="147">
        <f t="shared" ref="I161" si="10">+SUM(I131:I160)</f>
        <v>0</v>
      </c>
      <c r="J161" s="68"/>
      <c r="K161" s="68"/>
      <c r="L161" s="68"/>
      <c r="M161" s="68"/>
      <c r="N161" s="264"/>
    </row>
    <row r="162" spans="1:14" x14ac:dyDescent="0.3">
      <c r="B162" s="265"/>
      <c r="C162" s="169" t="s">
        <v>134</v>
      </c>
      <c r="D162" s="105">
        <v>1</v>
      </c>
      <c r="E162" s="68"/>
      <c r="F162" s="123"/>
      <c r="G162" s="123"/>
      <c r="H162" s="123"/>
      <c r="I162" s="123"/>
      <c r="J162" s="68"/>
      <c r="K162" s="68"/>
      <c r="L162" s="68"/>
      <c r="M162" s="68"/>
      <c r="N162" s="264"/>
    </row>
    <row r="163" spans="1:14" x14ac:dyDescent="0.3">
      <c r="B163" s="265"/>
      <c r="C163" s="169" t="s">
        <v>134</v>
      </c>
      <c r="D163" s="104" t="s">
        <v>170</v>
      </c>
      <c r="E163" s="68"/>
      <c r="F163" s="23">
        <f>+F37+F52+F63+F96+F129+F161</f>
        <v>0</v>
      </c>
      <c r="G163" s="23">
        <f t="shared" ref="G163:I163" si="11">+G37+G52+G63+G96+G129+G161</f>
        <v>0</v>
      </c>
      <c r="H163" s="23">
        <f t="shared" si="11"/>
        <v>0</v>
      </c>
      <c r="I163" s="23">
        <f t="shared" si="11"/>
        <v>0</v>
      </c>
      <c r="J163" s="68"/>
      <c r="K163" s="68"/>
      <c r="L163" s="68"/>
      <c r="M163" s="68"/>
      <c r="N163" s="264"/>
    </row>
    <row r="164" spans="1:14" ht="21.45" customHeight="1" thickBot="1" x14ac:dyDescent="0.35">
      <c r="B164" s="265"/>
      <c r="C164" s="169" t="s">
        <v>134</v>
      </c>
      <c r="D164" s="169">
        <v>1</v>
      </c>
      <c r="E164" s="217"/>
      <c r="F164" s="120"/>
      <c r="G164" s="120"/>
      <c r="H164" s="120"/>
      <c r="I164" s="120"/>
      <c r="J164" s="68"/>
      <c r="K164" s="68"/>
      <c r="L164" s="68"/>
      <c r="M164" s="68"/>
      <c r="N164" s="264"/>
    </row>
    <row r="165" spans="1:14" ht="7.95" customHeight="1" x14ac:dyDescent="0.3">
      <c r="B165" s="265"/>
      <c r="C165" s="278" t="s">
        <v>134</v>
      </c>
      <c r="D165" s="168">
        <v>1</v>
      </c>
      <c r="E165" s="124"/>
      <c r="F165" s="125"/>
      <c r="G165" s="125"/>
      <c r="H165" s="125"/>
      <c r="I165" s="125"/>
      <c r="J165" s="66"/>
      <c r="K165" s="68"/>
      <c r="L165" s="68"/>
      <c r="M165" s="68"/>
      <c r="N165" s="264"/>
    </row>
    <row r="166" spans="1:14" s="82" customFormat="1" ht="18" x14ac:dyDescent="0.35">
      <c r="A166" s="119"/>
      <c r="B166" s="265"/>
      <c r="C166" s="279" t="s">
        <v>134</v>
      </c>
      <c r="D166" s="392" t="s">
        <v>171</v>
      </c>
      <c r="E166" s="393"/>
      <c r="F166" s="158">
        <f>+F9+F24-F163</f>
        <v>0</v>
      </c>
      <c r="G166" s="158">
        <f>+G9+G24-G163</f>
        <v>0</v>
      </c>
      <c r="H166" s="158">
        <f>+H9+H24-H163</f>
        <v>0</v>
      </c>
      <c r="I166" s="161">
        <f>+I9+I24-I163</f>
        <v>0</v>
      </c>
      <c r="J166" s="257"/>
      <c r="K166" s="83"/>
      <c r="L166" s="83"/>
      <c r="M166" s="83"/>
      <c r="N166" s="266"/>
    </row>
    <row r="167" spans="1:14" ht="7.95" customHeight="1" thickBot="1" x14ac:dyDescent="0.35">
      <c r="B167" s="265"/>
      <c r="C167" s="278" t="s">
        <v>134</v>
      </c>
      <c r="D167" s="167">
        <v>1</v>
      </c>
      <c r="E167" s="73"/>
      <c r="F167" s="63"/>
      <c r="G167" s="63"/>
      <c r="H167" s="63"/>
      <c r="I167" s="63"/>
      <c r="J167" s="74"/>
      <c r="K167" s="68"/>
      <c r="L167" s="68"/>
      <c r="M167" s="68"/>
      <c r="N167" s="264"/>
    </row>
    <row r="168" spans="1:14" ht="45.45" customHeight="1" thickBot="1" x14ac:dyDescent="0.35">
      <c r="B168" s="265"/>
      <c r="C168" s="169" t="s">
        <v>134</v>
      </c>
      <c r="D168" s="163">
        <v>1</v>
      </c>
      <c r="E168" s="68"/>
      <c r="F168" s="57"/>
      <c r="G168" s="57"/>
      <c r="H168" s="57"/>
      <c r="I168" s="57"/>
      <c r="J168" s="68"/>
      <c r="K168" s="68"/>
      <c r="L168" s="68"/>
      <c r="M168" s="68"/>
      <c r="N168" s="264"/>
    </row>
    <row r="169" spans="1:14" x14ac:dyDescent="0.3">
      <c r="B169" s="265"/>
      <c r="C169" s="278" t="s">
        <v>134</v>
      </c>
      <c r="D169" s="166">
        <v>1</v>
      </c>
      <c r="E169" s="220" t="s">
        <v>78</v>
      </c>
      <c r="F169" s="25"/>
      <c r="G169" s="25"/>
      <c r="H169" s="25"/>
      <c r="I169" s="25"/>
      <c r="J169" s="66"/>
      <c r="K169" s="68"/>
      <c r="L169" s="68"/>
      <c r="M169" s="68"/>
      <c r="N169" s="264"/>
    </row>
    <row r="170" spans="1:14" x14ac:dyDescent="0.3">
      <c r="B170" s="265"/>
      <c r="C170" s="278" t="s">
        <v>134</v>
      </c>
      <c r="D170" s="36" t="s">
        <v>97</v>
      </c>
      <c r="E170" s="221"/>
      <c r="F170" s="23"/>
      <c r="G170" s="23"/>
      <c r="H170" s="23"/>
      <c r="I170" s="23"/>
      <c r="J170" s="69"/>
      <c r="K170" s="68"/>
      <c r="L170" s="68"/>
      <c r="M170" s="68"/>
      <c r="N170" s="264"/>
    </row>
    <row r="171" spans="1:14" x14ac:dyDescent="0.3">
      <c r="B171" s="265"/>
      <c r="C171" s="278" t="s">
        <v>134</v>
      </c>
      <c r="D171" s="37" t="s">
        <v>98</v>
      </c>
      <c r="E171" s="11">
        <f>+Proyección!E171</f>
        <v>0</v>
      </c>
      <c r="F171" s="10">
        <f>+E171+F37</f>
        <v>0</v>
      </c>
      <c r="G171" s="10">
        <f>+F171+G37</f>
        <v>0</v>
      </c>
      <c r="H171" s="10">
        <f>+G171+H37</f>
        <v>0</v>
      </c>
      <c r="I171" s="10">
        <f>+H171+I37</f>
        <v>0</v>
      </c>
      <c r="J171" s="69"/>
      <c r="K171" s="68"/>
      <c r="L171" s="68"/>
      <c r="M171" s="68"/>
      <c r="N171" s="264"/>
    </row>
    <row r="172" spans="1:14" x14ac:dyDescent="0.3">
      <c r="B172" s="265"/>
      <c r="C172" s="278" t="s">
        <v>134</v>
      </c>
      <c r="D172" s="37" t="s">
        <v>76</v>
      </c>
      <c r="E172" s="11">
        <f>+Proyección!E172</f>
        <v>0</v>
      </c>
      <c r="F172" s="10" t="e">
        <f>+E172+VLOOKUP($D$172,$D$12:$F$160,3,0)</f>
        <v>#N/A</v>
      </c>
      <c r="G172" s="208" t="e">
        <f>+F172+VLOOKUP($D$172,$D$12:$G$160,4,0)</f>
        <v>#N/A</v>
      </c>
      <c r="H172" s="208" t="e">
        <f>+G172+VLOOKUP($D$172,$D$12:$H$160,5,0)</f>
        <v>#N/A</v>
      </c>
      <c r="I172" s="208" t="e">
        <f>+H172+VLOOKUP($D$172,$D$12:$I$160,6,0)</f>
        <v>#N/A</v>
      </c>
      <c r="J172" s="69"/>
      <c r="K172" s="68"/>
      <c r="L172" s="68"/>
      <c r="M172" s="68"/>
      <c r="N172" s="264"/>
    </row>
    <row r="173" spans="1:14" x14ac:dyDescent="0.3">
      <c r="B173" s="265"/>
      <c r="C173" s="278" t="s">
        <v>134</v>
      </c>
      <c r="D173" s="165">
        <v>1</v>
      </c>
      <c r="E173" s="11"/>
      <c r="F173" s="10"/>
      <c r="G173" s="10"/>
      <c r="H173" s="10"/>
      <c r="I173" s="10"/>
      <c r="J173" s="69"/>
      <c r="K173" s="68"/>
      <c r="L173" s="68"/>
      <c r="M173" s="68"/>
      <c r="N173" s="264"/>
    </row>
    <row r="174" spans="1:14" x14ac:dyDescent="0.3">
      <c r="B174" s="265"/>
      <c r="C174" s="278" t="s">
        <v>134</v>
      </c>
      <c r="D174" s="36" t="s">
        <v>100</v>
      </c>
      <c r="E174" s="11"/>
      <c r="F174" s="10"/>
      <c r="G174" s="10"/>
      <c r="H174" s="10"/>
      <c r="I174" s="10"/>
      <c r="J174" s="69"/>
      <c r="K174" s="68"/>
      <c r="L174" s="68"/>
      <c r="M174" s="68"/>
      <c r="N174" s="264"/>
    </row>
    <row r="175" spans="1:14" x14ac:dyDescent="0.3">
      <c r="B175" s="265"/>
      <c r="C175" s="278" t="s">
        <v>134</v>
      </c>
      <c r="D175" s="37" t="s">
        <v>95</v>
      </c>
      <c r="E175" s="41" t="s">
        <v>102</v>
      </c>
      <c r="F175" s="202">
        <f>+IFERROR(F52/F24,0)</f>
        <v>0</v>
      </c>
      <c r="G175" s="202">
        <f>+IFERROR(G52/G24,0)</f>
        <v>0</v>
      </c>
      <c r="H175" s="202">
        <f>+IFERROR(H52/H24,0)</f>
        <v>0</v>
      </c>
      <c r="I175" s="202">
        <f>+IFERROR(I52/I24,0)</f>
        <v>0</v>
      </c>
      <c r="J175" s="69"/>
      <c r="K175" s="68"/>
      <c r="L175" s="68"/>
      <c r="M175" s="68"/>
      <c r="N175" s="264"/>
    </row>
    <row r="176" spans="1:14" x14ac:dyDescent="0.3">
      <c r="B176" s="265"/>
      <c r="C176" s="278" t="s">
        <v>134</v>
      </c>
      <c r="D176" s="37" t="s">
        <v>96</v>
      </c>
      <c r="E176" s="41" t="s">
        <v>102</v>
      </c>
      <c r="F176" s="204">
        <f>+IFERROR(IF(F166&lt;=0,0,(F166*35%)),0)</f>
        <v>0</v>
      </c>
      <c r="G176" s="204">
        <f>+IFERROR(IF(G166&lt;=0,0,(G166*35%)),0)</f>
        <v>0</v>
      </c>
      <c r="H176" s="204">
        <f>+IFERROR(IF(H166&lt;=0,0,(H166*35%)),0)</f>
        <v>0</v>
      </c>
      <c r="I176" s="204">
        <f>+IFERROR(IF(I166&lt;=0,0,(I166*35%)),0)</f>
        <v>0</v>
      </c>
      <c r="J176" s="69"/>
      <c r="K176" s="68"/>
      <c r="L176" s="68"/>
      <c r="M176" s="68"/>
      <c r="N176" s="264"/>
    </row>
    <row r="177" spans="2:14" ht="15" thickBot="1" x14ac:dyDescent="0.35">
      <c r="B177" s="265"/>
      <c r="C177" s="278" t="s">
        <v>134</v>
      </c>
      <c r="D177" s="164">
        <v>1</v>
      </c>
      <c r="E177" s="30"/>
      <c r="F177" s="31"/>
      <c r="G177" s="31"/>
      <c r="H177" s="31"/>
      <c r="I177" s="31"/>
      <c r="J177" s="74"/>
      <c r="K177" s="68"/>
      <c r="L177" s="68"/>
      <c r="M177" s="68"/>
      <c r="N177" s="264"/>
    </row>
    <row r="178" spans="2:14" x14ac:dyDescent="0.3">
      <c r="B178" s="265"/>
      <c r="C178" s="278" t="s">
        <v>134</v>
      </c>
      <c r="D178" s="163">
        <v>1</v>
      </c>
      <c r="E178" s="68"/>
      <c r="F178" s="57"/>
      <c r="G178" s="57"/>
      <c r="H178" s="57"/>
      <c r="I178" s="57"/>
      <c r="J178" s="68"/>
      <c r="K178" s="68"/>
      <c r="L178" s="68"/>
      <c r="M178" s="68"/>
      <c r="N178" s="264"/>
    </row>
    <row r="179" spans="2:14" x14ac:dyDescent="0.3">
      <c r="B179" s="267"/>
      <c r="C179" s="268" t="s">
        <v>134</v>
      </c>
      <c r="D179" s="268">
        <v>1</v>
      </c>
      <c r="E179" s="269"/>
      <c r="F179" s="269"/>
      <c r="G179" s="269"/>
      <c r="H179" s="269"/>
      <c r="I179" s="269"/>
      <c r="J179" s="269"/>
      <c r="K179" s="269"/>
      <c r="L179" s="269"/>
      <c r="M179" s="269"/>
      <c r="N179" s="270"/>
    </row>
    <row r="180" spans="2:14" x14ac:dyDescent="0.3"/>
    <row r="181" spans="2:14" x14ac:dyDescent="0.3"/>
  </sheetData>
  <autoFilter ref="C6:I179" xr:uid="{00000000-0009-0000-0000-00000A000000}"/>
  <mergeCells count="1">
    <mergeCell ref="D166:E166"/>
  </mergeCells>
  <conditionalFormatting sqref="F163 F166 F178:I178 F162:I162 F164:I165 F167:I170">
    <cfRule type="cellIs" dxfId="276" priority="46" operator="lessThan">
      <formula>0</formula>
    </cfRule>
  </conditionalFormatting>
  <conditionalFormatting sqref="F175:F176">
    <cfRule type="cellIs" dxfId="275" priority="44" operator="lessThan">
      <formula>0</formula>
    </cfRule>
  </conditionalFormatting>
  <conditionalFormatting sqref="G175">
    <cfRule type="cellIs" dxfId="274" priority="42" operator="lessThan">
      <formula>0</formula>
    </cfRule>
  </conditionalFormatting>
  <conditionalFormatting sqref="H175">
    <cfRule type="cellIs" dxfId="273" priority="41" operator="lessThan">
      <formula>0</formula>
    </cfRule>
  </conditionalFormatting>
  <conditionalFormatting sqref="I175">
    <cfRule type="cellIs" dxfId="272" priority="40" operator="lessThan">
      <formula>0</formula>
    </cfRule>
  </conditionalFormatting>
  <conditionalFormatting sqref="H163">
    <cfRule type="cellIs" dxfId="271" priority="23" operator="lessThan">
      <formula>0</formula>
    </cfRule>
  </conditionalFormatting>
  <conditionalFormatting sqref="I163">
    <cfRule type="cellIs" dxfId="270" priority="21" operator="lessThan">
      <formula>0</formula>
    </cfRule>
  </conditionalFormatting>
  <conditionalFormatting sqref="G163">
    <cfRule type="cellIs" dxfId="269" priority="19" operator="lessThan">
      <formula>0</formula>
    </cfRule>
  </conditionalFormatting>
  <conditionalFormatting sqref="G166">
    <cfRule type="cellIs" dxfId="268" priority="18" operator="lessThan">
      <formula>0</formula>
    </cfRule>
  </conditionalFormatting>
  <conditionalFormatting sqref="H166">
    <cfRule type="cellIs" dxfId="267" priority="17" operator="lessThan">
      <formula>0</formula>
    </cfRule>
  </conditionalFormatting>
  <conditionalFormatting sqref="I166">
    <cfRule type="cellIs" dxfId="266" priority="16" operator="lessThan">
      <formula>0</formula>
    </cfRule>
  </conditionalFormatting>
  <conditionalFormatting sqref="G176">
    <cfRule type="cellIs" dxfId="265" priority="9" operator="lessThan">
      <formula>0</formula>
    </cfRule>
  </conditionalFormatting>
  <conditionalFormatting sqref="H176">
    <cfRule type="cellIs" dxfId="264" priority="7" operator="lessThan">
      <formula>0</formula>
    </cfRule>
  </conditionalFormatting>
  <conditionalFormatting sqref="I176">
    <cfRule type="cellIs" dxfId="263" priority="5" operator="lessThan">
      <formula>0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9">
    <tabColor rgb="FFFF0000"/>
  </sheetPr>
  <dimension ref="A1:S38"/>
  <sheetViews>
    <sheetView showGridLines="0" zoomScale="98" zoomScaleNormal="98" workbookViewId="0">
      <pane xSplit="4" ySplit="6" topLeftCell="E7" activePane="bottomRight" state="frozen"/>
      <selection pane="topRight" activeCell="E1" sqref="E1"/>
      <selection pane="bottomLeft" activeCell="A7" sqref="A7"/>
      <selection pane="bottomRight"/>
    </sheetView>
  </sheetViews>
  <sheetFormatPr baseColWidth="10" defaultColWidth="0" defaultRowHeight="14.4" zeroHeight="1" outlineLevelCol="1" x14ac:dyDescent="0.3"/>
  <cols>
    <col min="1" max="1" width="2.109375" style="119" customWidth="1"/>
    <col min="2" max="2" width="5.77734375" customWidth="1"/>
    <col min="3" max="3" width="31.21875" customWidth="1"/>
    <col min="4" max="4" width="12.77734375" customWidth="1"/>
    <col min="5" max="5" width="16.6640625" customWidth="1"/>
    <col min="6" max="7" width="16.6640625" customWidth="1" outlineLevel="1"/>
    <col min="8" max="8" width="16.6640625" customWidth="1"/>
    <col min="9" max="10" width="16.6640625" customWidth="1" outlineLevel="1"/>
    <col min="11" max="11" width="16.6640625" customWidth="1"/>
    <col min="12" max="13" width="16.6640625" customWidth="1" outlineLevel="1"/>
    <col min="14" max="14" width="16.6640625" customWidth="1"/>
    <col min="15" max="16" width="16.6640625" customWidth="1" outlineLevel="1"/>
    <col min="17" max="19" width="10.88671875" customWidth="1"/>
    <col min="20" max="16384" width="10.88671875" hidden="1"/>
  </cols>
  <sheetData>
    <row r="1" spans="2:18" ht="7.05" customHeight="1" x14ac:dyDescent="0.3">
      <c r="C1" s="119">
        <v>1</v>
      </c>
    </row>
    <row r="2" spans="2:18" ht="37.5" customHeight="1" x14ac:dyDescent="0.3">
      <c r="B2" s="258"/>
      <c r="C2" s="259">
        <v>1</v>
      </c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71"/>
      <c r="R2" s="277"/>
    </row>
    <row r="3" spans="2:18" ht="0.75" customHeight="1" x14ac:dyDescent="0.3">
      <c r="B3" s="262"/>
      <c r="C3" s="172">
        <v>1</v>
      </c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68"/>
      <c r="R3" s="264"/>
    </row>
    <row r="4" spans="2:18" ht="18" customHeight="1" x14ac:dyDescent="0.3">
      <c r="B4" s="262"/>
      <c r="C4" s="105">
        <v>1</v>
      </c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264"/>
    </row>
    <row r="5" spans="2:18" ht="12.75" customHeight="1" x14ac:dyDescent="0.3">
      <c r="B5" s="262"/>
      <c r="C5" s="105">
        <v>1</v>
      </c>
      <c r="D5" s="135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264"/>
    </row>
    <row r="6" spans="2:18" x14ac:dyDescent="0.3">
      <c r="B6" s="262"/>
      <c r="C6" s="174" t="s">
        <v>79</v>
      </c>
      <c r="D6" s="136" t="s">
        <v>190</v>
      </c>
      <c r="E6" s="218" t="s">
        <v>175</v>
      </c>
      <c r="F6" s="136" t="s">
        <v>179</v>
      </c>
      <c r="G6" s="44" t="s">
        <v>94</v>
      </c>
      <c r="H6" s="218" t="s">
        <v>176</v>
      </c>
      <c r="I6" s="136" t="s">
        <v>180</v>
      </c>
      <c r="J6" s="44" t="s">
        <v>94</v>
      </c>
      <c r="K6" s="218" t="s">
        <v>177</v>
      </c>
      <c r="L6" s="136" t="s">
        <v>181</v>
      </c>
      <c r="M6" s="44" t="s">
        <v>94</v>
      </c>
      <c r="N6" s="218" t="s">
        <v>178</v>
      </c>
      <c r="O6" s="136" t="s">
        <v>182</v>
      </c>
      <c r="P6" s="44" t="s">
        <v>94</v>
      </c>
      <c r="Q6" s="68"/>
      <c r="R6" s="264"/>
    </row>
    <row r="7" spans="2:18" ht="8.25" customHeight="1" x14ac:dyDescent="0.3">
      <c r="B7" s="262"/>
      <c r="C7" s="105">
        <v>1</v>
      </c>
      <c r="D7" s="138"/>
      <c r="E7" s="68"/>
      <c r="F7" s="138"/>
      <c r="G7" s="45"/>
      <c r="H7" s="68"/>
      <c r="I7" s="138"/>
      <c r="J7" s="45"/>
      <c r="K7" s="68"/>
      <c r="L7" s="138"/>
      <c r="M7" s="45"/>
      <c r="N7" s="68"/>
      <c r="O7" s="138"/>
      <c r="P7" s="45"/>
      <c r="Q7" s="68"/>
      <c r="R7" s="264"/>
    </row>
    <row r="8" spans="2:18" ht="8.25" customHeight="1" x14ac:dyDescent="0.3">
      <c r="B8" s="262"/>
      <c r="C8" s="105">
        <v>1</v>
      </c>
      <c r="D8" s="138"/>
      <c r="E8" s="68"/>
      <c r="F8" s="138"/>
      <c r="G8" s="45"/>
      <c r="H8" s="68"/>
      <c r="I8" s="138"/>
      <c r="J8" s="45"/>
      <c r="K8" s="68"/>
      <c r="L8" s="138"/>
      <c r="M8" s="45"/>
      <c r="N8" s="68"/>
      <c r="O8" s="138"/>
      <c r="P8" s="45"/>
      <c r="Q8" s="68"/>
      <c r="R8" s="264"/>
    </row>
    <row r="9" spans="2:18" ht="15" customHeight="1" x14ac:dyDescent="0.3">
      <c r="B9" s="262"/>
      <c r="C9" s="139" t="s">
        <v>45</v>
      </c>
      <c r="D9" s="141"/>
      <c r="E9" s="140">
        <v>0</v>
      </c>
      <c r="F9" s="141">
        <v>0</v>
      </c>
      <c r="G9" s="46">
        <f>IFERROR((IF(F9&gt;0,(E9+F9),(F9-E9))),0)</f>
        <v>0</v>
      </c>
      <c r="H9" s="142">
        <f>+E23</f>
        <v>0</v>
      </c>
      <c r="I9" s="228">
        <f>+F23</f>
        <v>0</v>
      </c>
      <c r="J9" s="46">
        <f>IFERROR((IF(I9&gt;0,(H9+I9),(I9-H9))),0)</f>
        <v>0</v>
      </c>
      <c r="K9" s="142">
        <f>+H23</f>
        <v>0</v>
      </c>
      <c r="L9" s="228">
        <f>+I23</f>
        <v>0</v>
      </c>
      <c r="M9" s="46">
        <f>IFERROR((IF(L9&gt;0,(K9+L9),(L9-K9))),0)</f>
        <v>0</v>
      </c>
      <c r="N9" s="142">
        <f>+K23</f>
        <v>0</v>
      </c>
      <c r="O9" s="228">
        <f>+L23</f>
        <v>0</v>
      </c>
      <c r="P9" s="46">
        <f>IFERROR((IF(O9&gt;0,(N9+O9),(O9-N9))),0)</f>
        <v>0</v>
      </c>
      <c r="Q9" s="68"/>
      <c r="R9" s="264"/>
    </row>
    <row r="10" spans="2:18" ht="15" customHeight="1" x14ac:dyDescent="0.3">
      <c r="B10" s="262"/>
      <c r="C10" s="105">
        <v>1</v>
      </c>
      <c r="D10" s="238" t="s">
        <v>0</v>
      </c>
      <c r="E10" s="143"/>
      <c r="F10" s="144"/>
      <c r="G10" s="46"/>
      <c r="H10" s="102"/>
      <c r="I10" s="144"/>
      <c r="J10" s="46"/>
      <c r="K10" s="102"/>
      <c r="L10" s="144"/>
      <c r="M10" s="46"/>
      <c r="N10" s="102"/>
      <c r="O10" s="144"/>
      <c r="P10" s="46"/>
      <c r="Q10" s="68"/>
      <c r="R10" s="264"/>
    </row>
    <row r="11" spans="2:18" ht="8.25" customHeight="1" x14ac:dyDescent="0.3">
      <c r="B11" s="262"/>
      <c r="C11" s="105">
        <v>1</v>
      </c>
      <c r="D11" s="138"/>
      <c r="E11" s="68"/>
      <c r="F11" s="138"/>
      <c r="G11" s="46"/>
      <c r="H11" s="68"/>
      <c r="I11" s="138"/>
      <c r="J11" s="46"/>
      <c r="K11" s="68"/>
      <c r="L11" s="138"/>
      <c r="M11" s="46"/>
      <c r="N11" s="68"/>
      <c r="O11" s="138"/>
      <c r="P11" s="46"/>
      <c r="Q11" s="68"/>
      <c r="R11" s="264"/>
    </row>
    <row r="12" spans="2:18" x14ac:dyDescent="0.3">
      <c r="B12" s="262"/>
      <c r="C12" s="104" t="s">
        <v>186</v>
      </c>
      <c r="D12" s="236"/>
      <c r="E12" s="147">
        <f>+'Resumen Trim E'!F24</f>
        <v>0</v>
      </c>
      <c r="F12" s="148">
        <f>+'Resumen Trim E'!G24</f>
        <v>0</v>
      </c>
      <c r="G12" s="46">
        <f t="shared" ref="G12" si="0">+IFERROR(+(E12-F12),0)</f>
        <v>0</v>
      </c>
      <c r="H12" s="147">
        <f>+'Resumen Trim E'!I24</f>
        <v>0</v>
      </c>
      <c r="I12" s="148">
        <f>+'Resumen Trim E'!J24</f>
        <v>0</v>
      </c>
      <c r="J12" s="46">
        <f>+IFERROR(+(H12-I12),0)</f>
        <v>0</v>
      </c>
      <c r="K12" s="147">
        <f>+'Resumen Trim E'!L24</f>
        <v>0</v>
      </c>
      <c r="L12" s="148">
        <f>+'Resumen Trim E'!M24</f>
        <v>0</v>
      </c>
      <c r="M12" s="46">
        <f>+IFERROR(+(K12-L12),0)</f>
        <v>0</v>
      </c>
      <c r="N12" s="147">
        <f>+'Resumen Trim E'!O24</f>
        <v>0</v>
      </c>
      <c r="O12" s="148">
        <f>+'Resumen Trim E'!P24</f>
        <v>0</v>
      </c>
      <c r="P12" s="46">
        <f>+IFERROR(+(N12-O12),0)</f>
        <v>0</v>
      </c>
      <c r="Q12" s="68"/>
      <c r="R12" s="264"/>
    </row>
    <row r="13" spans="2:18" x14ac:dyDescent="0.3">
      <c r="B13" s="262"/>
      <c r="C13" s="105">
        <v>1</v>
      </c>
      <c r="D13" s="235"/>
      <c r="E13" s="15"/>
      <c r="F13" s="20"/>
      <c r="G13" s="46"/>
      <c r="H13" s="15"/>
      <c r="I13" s="20"/>
      <c r="J13" s="46"/>
      <c r="K13" s="15"/>
      <c r="L13" s="20"/>
      <c r="M13" s="46"/>
      <c r="N13" s="15"/>
      <c r="O13" s="20"/>
      <c r="P13" s="46"/>
      <c r="Q13" s="68"/>
      <c r="R13" s="264"/>
    </row>
    <row r="14" spans="2:18" x14ac:dyDescent="0.3">
      <c r="B14" s="262"/>
      <c r="C14" s="229" t="s">
        <v>187</v>
      </c>
      <c r="D14" s="236">
        <f>+IFERROR((F14+I14+L14+O14)/($F$12+$I$12+$L$12+$O$12),0)</f>
        <v>0</v>
      </c>
      <c r="E14" s="231">
        <f>+'Resumen Trim E'!F37</f>
        <v>0</v>
      </c>
      <c r="F14" s="20">
        <f>+'Resumen Trim E'!G37</f>
        <v>0</v>
      </c>
      <c r="G14" s="46">
        <f t="shared" ref="G14:G20" si="1">+IFERROR(+(E14-F14),0)</f>
        <v>0</v>
      </c>
      <c r="H14" s="231">
        <f>+'Resumen Trim E'!I37</f>
        <v>0</v>
      </c>
      <c r="I14" s="20">
        <f>+'Resumen Trim E'!J37</f>
        <v>0</v>
      </c>
      <c r="J14" s="46">
        <f t="shared" ref="J14:J20" si="2">+IFERROR(+(H14-I14),0)</f>
        <v>0</v>
      </c>
      <c r="K14" s="231">
        <f>+'Resumen Trim E'!L37</f>
        <v>0</v>
      </c>
      <c r="L14" s="20">
        <f>+'Resumen Trim E'!M37</f>
        <v>0</v>
      </c>
      <c r="M14" s="46">
        <f t="shared" ref="M14:M20" si="3">+IFERROR(+(K14-L14),0)</f>
        <v>0</v>
      </c>
      <c r="N14" s="231">
        <f>+'Resumen Trim E'!O37</f>
        <v>0</v>
      </c>
      <c r="O14" s="20">
        <f>+'Resumen Trim E'!P37</f>
        <v>0</v>
      </c>
      <c r="P14" s="46">
        <f t="shared" ref="P14:P20" si="4">+IFERROR(+(N14-O14),0)</f>
        <v>0</v>
      </c>
      <c r="Q14" s="68"/>
      <c r="R14" s="264"/>
    </row>
    <row r="15" spans="2:18" x14ac:dyDescent="0.3">
      <c r="B15" s="262"/>
      <c r="C15" s="229" t="s">
        <v>188</v>
      </c>
      <c r="D15" s="236">
        <f t="shared" ref="D15:D20" si="5">+IFERROR((F15+I15+L15+O15)/($F$12+$I$12+$L$12+$O$12),0)</f>
        <v>0</v>
      </c>
      <c r="E15" s="231">
        <f>+'Resumen Trim E'!F52</f>
        <v>0</v>
      </c>
      <c r="F15" s="20">
        <f>+'Resumen Trim E'!G52</f>
        <v>0</v>
      </c>
      <c r="G15" s="46">
        <f t="shared" si="1"/>
        <v>0</v>
      </c>
      <c r="H15" s="231">
        <f>+'Resumen Trim E'!I52</f>
        <v>0</v>
      </c>
      <c r="I15" s="20">
        <f>+'Resumen Trim E'!J52</f>
        <v>0</v>
      </c>
      <c r="J15" s="46">
        <f t="shared" si="2"/>
        <v>0</v>
      </c>
      <c r="K15" s="231">
        <f>+'Resumen Trim E'!L52</f>
        <v>0</v>
      </c>
      <c r="L15" s="20">
        <f>+'Resumen Trim E'!M52</f>
        <v>0</v>
      </c>
      <c r="M15" s="46">
        <f t="shared" si="3"/>
        <v>0</v>
      </c>
      <c r="N15" s="231">
        <f>+'Resumen Trim E'!O52</f>
        <v>0</v>
      </c>
      <c r="O15" s="20">
        <f>+'Resumen Trim E'!P52</f>
        <v>0</v>
      </c>
      <c r="P15" s="46">
        <f t="shared" si="4"/>
        <v>0</v>
      </c>
      <c r="Q15" s="68"/>
      <c r="R15" s="264"/>
    </row>
    <row r="16" spans="2:18" x14ac:dyDescent="0.3">
      <c r="B16" s="262"/>
      <c r="C16" s="229" t="s">
        <v>189</v>
      </c>
      <c r="D16" s="236">
        <f t="shared" si="5"/>
        <v>0</v>
      </c>
      <c r="E16" s="231">
        <f>+'Resumen Trim E'!F63</f>
        <v>0</v>
      </c>
      <c r="F16" s="20">
        <f>+'Resumen Trim E'!G63</f>
        <v>0</v>
      </c>
      <c r="G16" s="46">
        <f t="shared" si="1"/>
        <v>0</v>
      </c>
      <c r="H16" s="231">
        <f>+'Resumen Trim E'!I63</f>
        <v>0</v>
      </c>
      <c r="I16" s="20">
        <f>+'Resumen Trim E'!J63</f>
        <v>0</v>
      </c>
      <c r="J16" s="46">
        <f t="shared" si="2"/>
        <v>0</v>
      </c>
      <c r="K16" s="231">
        <f>+'Resumen Trim E'!L63</f>
        <v>0</v>
      </c>
      <c r="L16" s="20">
        <f>+'Resumen Trim E'!M63</f>
        <v>0</v>
      </c>
      <c r="M16" s="46">
        <f t="shared" si="3"/>
        <v>0</v>
      </c>
      <c r="N16" s="231">
        <f>+'Resumen Trim E'!O63</f>
        <v>0</v>
      </c>
      <c r="O16" s="20">
        <f>+'Resumen Trim E'!P63</f>
        <v>0</v>
      </c>
      <c r="P16" s="46">
        <f t="shared" si="4"/>
        <v>0</v>
      </c>
      <c r="Q16" s="68"/>
      <c r="R16" s="264"/>
    </row>
    <row r="17" spans="1:18" x14ac:dyDescent="0.3">
      <c r="B17" s="262"/>
      <c r="C17" s="229" t="s">
        <v>80</v>
      </c>
      <c r="D17" s="236">
        <f t="shared" si="5"/>
        <v>0</v>
      </c>
      <c r="E17" s="231">
        <f>+'Resumen Trim E'!F96</f>
        <v>0</v>
      </c>
      <c r="F17" s="20">
        <f>+'Resumen Trim E'!G96</f>
        <v>0</v>
      </c>
      <c r="G17" s="46">
        <f t="shared" si="1"/>
        <v>0</v>
      </c>
      <c r="H17" s="231">
        <f>+'Resumen Trim E'!I96</f>
        <v>0</v>
      </c>
      <c r="I17" s="20">
        <f>+'Resumen Trim E'!J96</f>
        <v>0</v>
      </c>
      <c r="J17" s="46">
        <f t="shared" si="2"/>
        <v>0</v>
      </c>
      <c r="K17" s="231">
        <f>+'Resumen Trim E'!L96</f>
        <v>0</v>
      </c>
      <c r="L17" s="20">
        <f>+'Resumen Trim E'!M96</f>
        <v>0</v>
      </c>
      <c r="M17" s="46">
        <f t="shared" si="3"/>
        <v>0</v>
      </c>
      <c r="N17" s="231">
        <f>+'Resumen Trim E'!O96</f>
        <v>0</v>
      </c>
      <c r="O17" s="20">
        <f>+'Resumen Trim E'!P96</f>
        <v>0</v>
      </c>
      <c r="P17" s="46">
        <f t="shared" si="4"/>
        <v>0</v>
      </c>
      <c r="Q17" s="68"/>
      <c r="R17" s="264"/>
    </row>
    <row r="18" spans="1:18" x14ac:dyDescent="0.3">
      <c r="B18" s="262"/>
      <c r="C18" s="229" t="s">
        <v>81</v>
      </c>
      <c r="D18" s="236">
        <f t="shared" si="5"/>
        <v>0</v>
      </c>
      <c r="E18" s="231">
        <f>+'Resumen Trim E'!F129</f>
        <v>0</v>
      </c>
      <c r="F18" s="20">
        <f>+'Resumen Trim E'!G129</f>
        <v>0</v>
      </c>
      <c r="G18" s="46">
        <f t="shared" si="1"/>
        <v>0</v>
      </c>
      <c r="H18" s="231">
        <f>+'Resumen Trim E'!I129</f>
        <v>0</v>
      </c>
      <c r="I18" s="20">
        <f>+'Resumen Trim E'!J129</f>
        <v>0</v>
      </c>
      <c r="J18" s="46">
        <f t="shared" si="2"/>
        <v>0</v>
      </c>
      <c r="K18" s="231">
        <f>+'Resumen Trim E'!L129</f>
        <v>0</v>
      </c>
      <c r="L18" s="20">
        <f>+'Resumen Trim E'!M129</f>
        <v>0</v>
      </c>
      <c r="M18" s="46">
        <f t="shared" si="3"/>
        <v>0</v>
      </c>
      <c r="N18" s="231">
        <f>+'Resumen Trim E'!O129</f>
        <v>0</v>
      </c>
      <c r="O18" s="20">
        <f>+'Resumen Trim E'!P129</f>
        <v>0</v>
      </c>
      <c r="P18" s="46">
        <f t="shared" si="4"/>
        <v>0</v>
      </c>
      <c r="Q18" s="68"/>
      <c r="R18" s="264"/>
    </row>
    <row r="19" spans="1:18" x14ac:dyDescent="0.3">
      <c r="B19" s="262"/>
      <c r="C19" s="230" t="s">
        <v>74</v>
      </c>
      <c r="D19" s="237">
        <f t="shared" si="5"/>
        <v>0</v>
      </c>
      <c r="E19" s="232">
        <f>+'Resumen Trim E'!F161</f>
        <v>0</v>
      </c>
      <c r="F19" s="19">
        <f>+'Resumen Trim E'!G161</f>
        <v>0</v>
      </c>
      <c r="G19" s="47">
        <f t="shared" si="1"/>
        <v>0</v>
      </c>
      <c r="H19" s="232">
        <f>+'Resumen Trim E'!I161</f>
        <v>0</v>
      </c>
      <c r="I19" s="19">
        <f>+'Resumen Trim E'!J161</f>
        <v>0</v>
      </c>
      <c r="J19" s="47">
        <f t="shared" si="2"/>
        <v>0</v>
      </c>
      <c r="K19" s="232">
        <f>+'Resumen Trim E'!L161</f>
        <v>0</v>
      </c>
      <c r="L19" s="19">
        <f>+'Resumen Trim E'!M161</f>
        <v>0</v>
      </c>
      <c r="M19" s="47">
        <f t="shared" si="3"/>
        <v>0</v>
      </c>
      <c r="N19" s="232">
        <f>+'Resumen Trim E'!O161</f>
        <v>0</v>
      </c>
      <c r="O19" s="19">
        <f>+'Resumen Trim E'!P161</f>
        <v>0</v>
      </c>
      <c r="P19" s="47">
        <f t="shared" si="4"/>
        <v>0</v>
      </c>
      <c r="Q19" s="68"/>
      <c r="R19" s="264"/>
    </row>
    <row r="20" spans="1:18" x14ac:dyDescent="0.3">
      <c r="B20" s="262"/>
      <c r="C20" s="104" t="s">
        <v>170</v>
      </c>
      <c r="D20" s="236">
        <f t="shared" si="5"/>
        <v>0</v>
      </c>
      <c r="E20" s="147">
        <f>+SUM(E14:E19)</f>
        <v>0</v>
      </c>
      <c r="F20" s="148">
        <f>+SUM(F14:F19)</f>
        <v>0</v>
      </c>
      <c r="G20" s="46">
        <f t="shared" si="1"/>
        <v>0</v>
      </c>
      <c r="H20" s="147">
        <f>+SUM(H14:H19)</f>
        <v>0</v>
      </c>
      <c r="I20" s="148">
        <f>+SUM(I14:I19)</f>
        <v>0</v>
      </c>
      <c r="J20" s="46">
        <f t="shared" si="2"/>
        <v>0</v>
      </c>
      <c r="K20" s="147">
        <f>+SUM(K14:K19)</f>
        <v>0</v>
      </c>
      <c r="L20" s="148">
        <f>+SUM(L14:L19)</f>
        <v>0</v>
      </c>
      <c r="M20" s="46">
        <f t="shared" si="3"/>
        <v>0</v>
      </c>
      <c r="N20" s="147">
        <f>+SUM(N14:N19)</f>
        <v>0</v>
      </c>
      <c r="O20" s="148">
        <f>+SUM(O14:O19)</f>
        <v>0</v>
      </c>
      <c r="P20" s="46">
        <f t="shared" si="4"/>
        <v>0</v>
      </c>
      <c r="Q20" s="68"/>
      <c r="R20" s="264"/>
    </row>
    <row r="21" spans="1:18" ht="21.45" customHeight="1" thickBot="1" x14ac:dyDescent="0.35">
      <c r="B21" s="262"/>
      <c r="C21" s="169">
        <v>1</v>
      </c>
      <c r="D21" s="217"/>
      <c r="E21" s="120"/>
      <c r="F21" s="121"/>
      <c r="G21" s="122"/>
      <c r="H21" s="120"/>
      <c r="I21" s="121"/>
      <c r="J21" s="122"/>
      <c r="K21" s="120"/>
      <c r="L21" s="121"/>
      <c r="M21" s="122"/>
      <c r="N21" s="120"/>
      <c r="O21" s="121"/>
      <c r="P21" s="122"/>
      <c r="Q21" s="68"/>
      <c r="R21" s="264"/>
    </row>
    <row r="22" spans="1:18" ht="7.95" customHeight="1" x14ac:dyDescent="0.3">
      <c r="B22" s="262"/>
      <c r="C22" s="168">
        <v>1</v>
      </c>
      <c r="D22" s="124"/>
      <c r="E22" s="125"/>
      <c r="F22" s="126"/>
      <c r="G22" s="127"/>
      <c r="H22" s="125"/>
      <c r="I22" s="126"/>
      <c r="J22" s="127"/>
      <c r="K22" s="125"/>
      <c r="L22" s="126"/>
      <c r="M22" s="127"/>
      <c r="N22" s="125"/>
      <c r="O22" s="126"/>
      <c r="P22" s="127"/>
      <c r="Q22" s="68"/>
      <c r="R22" s="264"/>
    </row>
    <row r="23" spans="1:18" s="82" customFormat="1" ht="18" x14ac:dyDescent="0.35">
      <c r="A23" s="119"/>
      <c r="B23" s="280"/>
      <c r="C23" s="392" t="s">
        <v>171</v>
      </c>
      <c r="D23" s="393"/>
      <c r="E23" s="158">
        <f>+E9+E12-E20</f>
        <v>0</v>
      </c>
      <c r="F23" s="159">
        <f>+F9+F12-F20</f>
        <v>0</v>
      </c>
      <c r="G23" s="160">
        <f>IFERROR((IF(F23&gt;0,(E23+F23),(F23-E23))),0)</f>
        <v>0</v>
      </c>
      <c r="H23" s="158">
        <f>+H9+H12-H20</f>
        <v>0</v>
      </c>
      <c r="I23" s="159">
        <f>+I9+I12-I20</f>
        <v>0</v>
      </c>
      <c r="J23" s="160">
        <f>IFERROR((IF(I23&gt;0,(H23+I23),(I23-H23))),0)</f>
        <v>0</v>
      </c>
      <c r="K23" s="158">
        <f>+K9+K12-K20</f>
        <v>0</v>
      </c>
      <c r="L23" s="159">
        <f>+L9+L12-L20</f>
        <v>0</v>
      </c>
      <c r="M23" s="160">
        <f>IFERROR((IF(L23&gt;0,(K23+L23),(L23-K23))),0)</f>
        <v>0</v>
      </c>
      <c r="N23" s="161">
        <f>+N9+N12-N20</f>
        <v>0</v>
      </c>
      <c r="O23" s="159">
        <f>+O9+O12-O20</f>
        <v>0</v>
      </c>
      <c r="P23" s="160">
        <f>IFERROR((IF(O23&gt;0,(N23+O23),(O23-N23))),0)</f>
        <v>0</v>
      </c>
      <c r="Q23" s="83"/>
      <c r="R23" s="266"/>
    </row>
    <row r="24" spans="1:18" ht="7.95" customHeight="1" thickBot="1" x14ac:dyDescent="0.35">
      <c r="B24" s="262"/>
      <c r="C24" s="167">
        <v>1</v>
      </c>
      <c r="D24" s="7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8"/>
      <c r="R24" s="264"/>
    </row>
    <row r="25" spans="1:18" ht="45.45" customHeight="1" thickBot="1" x14ac:dyDescent="0.35">
      <c r="B25" s="262"/>
      <c r="C25" s="163">
        <v>1</v>
      </c>
      <c r="D25" s="68"/>
      <c r="E25" s="57"/>
      <c r="F25" s="155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68"/>
      <c r="R25" s="264"/>
    </row>
    <row r="26" spans="1:18" x14ac:dyDescent="0.3">
      <c r="B26" s="262"/>
      <c r="C26" s="166">
        <v>1</v>
      </c>
      <c r="D26" s="220" t="s">
        <v>78</v>
      </c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68"/>
      <c r="R26" s="264"/>
    </row>
    <row r="27" spans="1:18" x14ac:dyDescent="0.3">
      <c r="B27" s="262"/>
      <c r="C27" s="36" t="s">
        <v>97</v>
      </c>
      <c r="D27" s="221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68"/>
      <c r="R27" s="264"/>
    </row>
    <row r="28" spans="1:18" x14ac:dyDescent="0.3">
      <c r="B28" s="262"/>
      <c r="C28" s="37" t="s">
        <v>98</v>
      </c>
      <c r="D28" s="11">
        <f>+Proyección!E171</f>
        <v>0</v>
      </c>
      <c r="E28" s="10">
        <f>+D28+E14</f>
        <v>0</v>
      </c>
      <c r="F28" s="38">
        <f>+D28+F14</f>
        <v>0</v>
      </c>
      <c r="G28" s="54">
        <f>+IFERROR(+(E28-F28),0)</f>
        <v>0</v>
      </c>
      <c r="H28" s="10">
        <f>+E28+H14</f>
        <v>0</v>
      </c>
      <c r="I28" s="38">
        <f>+F28+I14</f>
        <v>0</v>
      </c>
      <c r="J28" s="54">
        <f>+IFERROR(+(H28-I28),0)</f>
        <v>0</v>
      </c>
      <c r="K28" s="10">
        <f>+H28+K14</f>
        <v>0</v>
      </c>
      <c r="L28" s="38">
        <f>+I28+L14</f>
        <v>0</v>
      </c>
      <c r="M28" s="54">
        <f>+IFERROR(+(K28-L28),0)</f>
        <v>0</v>
      </c>
      <c r="N28" s="10">
        <f>+K28+N14</f>
        <v>0</v>
      </c>
      <c r="O28" s="38">
        <f>+L28+O14</f>
        <v>0</v>
      </c>
      <c r="P28" s="54">
        <f>+IFERROR(+(N28-O28),0)</f>
        <v>0</v>
      </c>
      <c r="Q28" s="68"/>
      <c r="R28" s="264"/>
    </row>
    <row r="29" spans="1:18" x14ac:dyDescent="0.3">
      <c r="B29" s="262"/>
      <c r="C29" s="165">
        <v>1</v>
      </c>
      <c r="D29" s="11"/>
      <c r="E29" s="10"/>
      <c r="F29" s="38"/>
      <c r="G29" s="50"/>
      <c r="H29" s="10"/>
      <c r="I29" s="38"/>
      <c r="J29" s="50"/>
      <c r="K29" s="10"/>
      <c r="L29" s="38"/>
      <c r="M29" s="50"/>
      <c r="N29" s="10"/>
      <c r="O29" s="38"/>
      <c r="P29" s="50"/>
      <c r="Q29" s="68"/>
      <c r="R29" s="264"/>
    </row>
    <row r="30" spans="1:18" x14ac:dyDescent="0.3">
      <c r="B30" s="262"/>
      <c r="C30" s="36" t="s">
        <v>100</v>
      </c>
      <c r="D30" s="11"/>
      <c r="E30" s="10"/>
      <c r="F30" s="38"/>
      <c r="G30" s="50"/>
      <c r="H30" s="10"/>
      <c r="I30" s="38"/>
      <c r="J30" s="50"/>
      <c r="K30" s="10"/>
      <c r="L30" s="38"/>
      <c r="M30" s="50"/>
      <c r="N30" s="10"/>
      <c r="O30" s="38"/>
      <c r="P30" s="50"/>
      <c r="Q30" s="68"/>
      <c r="R30" s="264"/>
    </row>
    <row r="31" spans="1:18" x14ac:dyDescent="0.3">
      <c r="B31" s="262"/>
      <c r="C31" s="37" t="s">
        <v>95</v>
      </c>
      <c r="D31" s="41" t="s">
        <v>102</v>
      </c>
      <c r="E31" s="202">
        <f>+IFERROR(E15/E12,0)</f>
        <v>0</v>
      </c>
      <c r="F31" s="203">
        <f>+IFERROR(F15/F12,0)</f>
        <v>0</v>
      </c>
      <c r="G31" s="51" t="s">
        <v>102</v>
      </c>
      <c r="H31" s="202">
        <f>+IFERROR(H15/H12,0)</f>
        <v>0</v>
      </c>
      <c r="I31" s="203">
        <f>+IFERROR(I15/I12,0)</f>
        <v>0</v>
      </c>
      <c r="J31" s="51" t="s">
        <v>102</v>
      </c>
      <c r="K31" s="202">
        <f>+IFERROR(K15/K12,0)</f>
        <v>0</v>
      </c>
      <c r="L31" s="203">
        <f>+IFERROR(L15/L12,0)</f>
        <v>0</v>
      </c>
      <c r="M31" s="51" t="s">
        <v>102</v>
      </c>
      <c r="N31" s="202">
        <f>+IFERROR(N15/N12,0)</f>
        <v>0</v>
      </c>
      <c r="O31" s="203">
        <f>+IFERROR(O15/O12,0)</f>
        <v>0</v>
      </c>
      <c r="P31" s="51" t="s">
        <v>102</v>
      </c>
      <c r="Q31" s="68"/>
      <c r="R31" s="264"/>
    </row>
    <row r="32" spans="1:18" x14ac:dyDescent="0.3">
      <c r="B32" s="262"/>
      <c r="C32" s="37" t="s">
        <v>96</v>
      </c>
      <c r="D32" s="41" t="s">
        <v>102</v>
      </c>
      <c r="E32" s="204">
        <f>+IFERROR(IF(E23&lt;=0,0,(E23*35%)),0)</f>
        <v>0</v>
      </c>
      <c r="F32" s="205">
        <f>+IFERROR(IF(F23&lt;=0,0,(F23*35%)),0)</f>
        <v>0</v>
      </c>
      <c r="G32" s="51" t="s">
        <v>102</v>
      </c>
      <c r="H32" s="204">
        <f>+IFERROR(IF(H23&lt;=0,0,(H23*35%)),0)</f>
        <v>0</v>
      </c>
      <c r="I32" s="205">
        <f>+IFERROR(IF(I23&lt;=0,0,(I23*35%)),0)</f>
        <v>0</v>
      </c>
      <c r="J32" s="51" t="s">
        <v>102</v>
      </c>
      <c r="K32" s="204">
        <f>+IFERROR(IF(K23&lt;=0,0,(K23*35%)),0)</f>
        <v>0</v>
      </c>
      <c r="L32" s="205">
        <f>+IFERROR(IF(L23&lt;=0,0,(L23*35%)),0)</f>
        <v>0</v>
      </c>
      <c r="M32" s="51" t="s">
        <v>102</v>
      </c>
      <c r="N32" s="204">
        <f>+IFERROR(IF(N23&lt;=0,0,(N23*35%)),0)</f>
        <v>0</v>
      </c>
      <c r="O32" s="205">
        <f>+IFERROR(IF(O23&lt;=0,0,(O23*35%)),0)</f>
        <v>0</v>
      </c>
      <c r="P32" s="51" t="s">
        <v>102</v>
      </c>
      <c r="Q32" s="68"/>
      <c r="R32" s="264"/>
    </row>
    <row r="33" spans="2:18" x14ac:dyDescent="0.3">
      <c r="B33" s="262"/>
      <c r="C33" s="37" t="s">
        <v>101</v>
      </c>
      <c r="D33" s="41" t="s">
        <v>102</v>
      </c>
      <c r="E33" s="41" t="s">
        <v>102</v>
      </c>
      <c r="F33" s="206" t="s">
        <v>102</v>
      </c>
      <c r="G33" s="207">
        <f>+IFERROR((G23-E23)/E23,0)</f>
        <v>0</v>
      </c>
      <c r="H33" s="41" t="s">
        <v>102</v>
      </c>
      <c r="I33" s="206" t="s">
        <v>102</v>
      </c>
      <c r="J33" s="207">
        <f>+IFERROR((J23-H23)/H23,0)</f>
        <v>0</v>
      </c>
      <c r="K33" s="41" t="s">
        <v>102</v>
      </c>
      <c r="L33" s="206" t="s">
        <v>102</v>
      </c>
      <c r="M33" s="207">
        <f>+IFERROR((M23-K23)/K23,0)</f>
        <v>0</v>
      </c>
      <c r="N33" s="41" t="s">
        <v>102</v>
      </c>
      <c r="O33" s="206" t="s">
        <v>102</v>
      </c>
      <c r="P33" s="207">
        <f>+IFERROR((P23-N23)/N23,0)</f>
        <v>0</v>
      </c>
      <c r="Q33" s="68"/>
      <c r="R33" s="264"/>
    </row>
    <row r="34" spans="2:18" ht="15" thickBot="1" x14ac:dyDescent="0.35">
      <c r="B34" s="262"/>
      <c r="C34" s="164">
        <v>1</v>
      </c>
      <c r="D34" s="30"/>
      <c r="E34" s="31"/>
      <c r="F34" s="32"/>
      <c r="G34" s="31"/>
      <c r="H34" s="31"/>
      <c r="I34" s="32"/>
      <c r="J34" s="31"/>
      <c r="K34" s="31"/>
      <c r="L34" s="32"/>
      <c r="M34" s="31"/>
      <c r="N34" s="31"/>
      <c r="O34" s="32"/>
      <c r="P34" s="31"/>
      <c r="Q34" s="68"/>
      <c r="R34" s="264"/>
    </row>
    <row r="35" spans="2:18" x14ac:dyDescent="0.3">
      <c r="B35" s="262"/>
      <c r="C35" s="163">
        <v>1</v>
      </c>
      <c r="D35" s="68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68"/>
      <c r="R35" s="264"/>
    </row>
    <row r="36" spans="2:18" x14ac:dyDescent="0.3">
      <c r="B36" s="281"/>
      <c r="C36" s="268">
        <v>1</v>
      </c>
      <c r="D36" s="269"/>
      <c r="E36" s="269"/>
      <c r="F36" s="269"/>
      <c r="G36" s="269"/>
      <c r="H36" s="269"/>
      <c r="I36" s="269"/>
      <c r="J36" s="269"/>
      <c r="K36" s="269"/>
      <c r="L36" s="269"/>
      <c r="M36" s="269"/>
      <c r="N36" s="269"/>
      <c r="O36" s="269"/>
      <c r="P36" s="269"/>
      <c r="Q36" s="269"/>
      <c r="R36" s="270"/>
    </row>
    <row r="37" spans="2:18" x14ac:dyDescent="0.3"/>
    <row r="38" spans="2:18" x14ac:dyDescent="0.3"/>
  </sheetData>
  <autoFilter ref="C6:P36" xr:uid="{00000000-0009-0000-0000-00000B000000}"/>
  <mergeCells count="1">
    <mergeCell ref="C23:D23"/>
  </mergeCells>
  <conditionalFormatting sqref="E35:H35 K35 N35 E21:H22 K21:K22 N21:N22 E24:H25 E23:G23 K24:K25 N24:N25 F21:F23">
    <cfRule type="cellIs" dxfId="262" priority="48" operator="lessThan">
      <formula>0</formula>
    </cfRule>
  </conditionalFormatting>
  <conditionalFormatting sqref="L21:L22">
    <cfRule type="cellIs" dxfId="261" priority="32" operator="lessThan">
      <formula>0</formula>
    </cfRule>
  </conditionalFormatting>
  <conditionalFormatting sqref="E26:H27 K26:K27 N26:N27">
    <cfRule type="cellIs" dxfId="260" priority="47" operator="lessThan">
      <formula>0</formula>
    </cfRule>
  </conditionalFormatting>
  <conditionalFormatting sqref="E31:E32">
    <cfRule type="cellIs" dxfId="259" priority="46" operator="lessThan">
      <formula>0</formula>
    </cfRule>
  </conditionalFormatting>
  <conditionalFormatting sqref="F31:F33">
    <cfRule type="cellIs" dxfId="258" priority="45" operator="lessThan">
      <formula>0</formula>
    </cfRule>
  </conditionalFormatting>
  <conditionalFormatting sqref="H31">
    <cfRule type="cellIs" dxfId="257" priority="44" operator="lessThan">
      <formula>0</formula>
    </cfRule>
  </conditionalFormatting>
  <conditionalFormatting sqref="K31">
    <cfRule type="cellIs" dxfId="256" priority="43" operator="lessThan">
      <formula>0</formula>
    </cfRule>
  </conditionalFormatting>
  <conditionalFormatting sqref="N31">
    <cfRule type="cellIs" dxfId="255" priority="42" operator="lessThan">
      <formula>0</formula>
    </cfRule>
  </conditionalFormatting>
  <conditionalFormatting sqref="G33">
    <cfRule type="cellIs" dxfId="254" priority="41" operator="lessThan">
      <formula>0</formula>
    </cfRule>
  </conditionalFormatting>
  <conditionalFormatting sqref="I35:J35 I21:J22 I24:J25 J23">
    <cfRule type="cellIs" dxfId="253" priority="39" operator="lessThan">
      <formula>0</formula>
    </cfRule>
  </conditionalFormatting>
  <conditionalFormatting sqref="I21:I22">
    <cfRule type="cellIs" dxfId="252" priority="36" operator="lessThan">
      <formula>0</formula>
    </cfRule>
  </conditionalFormatting>
  <conditionalFormatting sqref="I26:J27">
    <cfRule type="cellIs" dxfId="251" priority="38" operator="lessThan">
      <formula>0</formula>
    </cfRule>
  </conditionalFormatting>
  <conditionalFormatting sqref="I31 I33">
    <cfRule type="cellIs" dxfId="250" priority="37" operator="lessThan">
      <formula>0</formula>
    </cfRule>
  </conditionalFormatting>
  <conditionalFormatting sqref="L35:M35 L21:M22 L24:M25 M23">
    <cfRule type="cellIs" dxfId="249" priority="35" operator="lessThan">
      <formula>0</formula>
    </cfRule>
  </conditionalFormatting>
  <conditionalFormatting sqref="L26:M27">
    <cfRule type="cellIs" dxfId="248" priority="34" operator="lessThan">
      <formula>0</formula>
    </cfRule>
  </conditionalFormatting>
  <conditionalFormatting sqref="L31 L33">
    <cfRule type="cellIs" dxfId="247" priority="33" operator="lessThan">
      <formula>0</formula>
    </cfRule>
  </conditionalFormatting>
  <conditionalFormatting sqref="O21:O22">
    <cfRule type="cellIs" dxfId="246" priority="28" operator="lessThan">
      <formula>0</formula>
    </cfRule>
  </conditionalFormatting>
  <conditionalFormatting sqref="O35:P35 O21:P22 O24:P25 P23">
    <cfRule type="cellIs" dxfId="245" priority="31" operator="lessThan">
      <formula>0</formula>
    </cfRule>
  </conditionalFormatting>
  <conditionalFormatting sqref="O26:P27">
    <cfRule type="cellIs" dxfId="244" priority="30" operator="lessThan">
      <formula>0</formula>
    </cfRule>
  </conditionalFormatting>
  <conditionalFormatting sqref="O31 O33">
    <cfRule type="cellIs" dxfId="243" priority="29" operator="lessThan">
      <formula>0</formula>
    </cfRule>
  </conditionalFormatting>
  <conditionalFormatting sqref="H23">
    <cfRule type="cellIs" dxfId="242" priority="27" operator="lessThan">
      <formula>0</formula>
    </cfRule>
  </conditionalFormatting>
  <conditionalFormatting sqref="K23">
    <cfRule type="cellIs" dxfId="241" priority="26" operator="lessThan">
      <formula>0</formula>
    </cfRule>
  </conditionalFormatting>
  <conditionalFormatting sqref="N23">
    <cfRule type="cellIs" dxfId="240" priority="25" operator="lessThan">
      <formula>0</formula>
    </cfRule>
  </conditionalFormatting>
  <conditionalFormatting sqref="I23">
    <cfRule type="cellIs" dxfId="239" priority="24" operator="lessThan">
      <formula>0</formula>
    </cfRule>
  </conditionalFormatting>
  <conditionalFormatting sqref="I23">
    <cfRule type="cellIs" dxfId="238" priority="23" operator="lessThan">
      <formula>0</formula>
    </cfRule>
  </conditionalFormatting>
  <conditionalFormatting sqref="L23">
    <cfRule type="cellIs" dxfId="237" priority="22" operator="lessThan">
      <formula>0</formula>
    </cfRule>
  </conditionalFormatting>
  <conditionalFormatting sqref="L23">
    <cfRule type="cellIs" dxfId="236" priority="21" operator="lessThan">
      <formula>0</formula>
    </cfRule>
  </conditionalFormatting>
  <conditionalFormatting sqref="O23">
    <cfRule type="cellIs" dxfId="235" priority="20" operator="lessThan">
      <formula>0</formula>
    </cfRule>
  </conditionalFormatting>
  <conditionalFormatting sqref="O23">
    <cfRule type="cellIs" dxfId="234" priority="19" operator="lessThan">
      <formula>0</formula>
    </cfRule>
  </conditionalFormatting>
  <conditionalFormatting sqref="H32">
    <cfRule type="cellIs" dxfId="233" priority="18" operator="lessThan">
      <formula>0</formula>
    </cfRule>
  </conditionalFormatting>
  <conditionalFormatting sqref="I32">
    <cfRule type="cellIs" dxfId="232" priority="17" operator="lessThan">
      <formula>0</formula>
    </cfRule>
  </conditionalFormatting>
  <conditionalFormatting sqref="K32">
    <cfRule type="cellIs" dxfId="231" priority="16" operator="lessThan">
      <formula>0</formula>
    </cfRule>
  </conditionalFormatting>
  <conditionalFormatting sqref="L32">
    <cfRule type="cellIs" dxfId="230" priority="15" operator="lessThan">
      <formula>0</formula>
    </cfRule>
  </conditionalFormatting>
  <conditionalFormatting sqref="N32">
    <cfRule type="cellIs" dxfId="229" priority="14" operator="lessThan">
      <formula>0</formula>
    </cfRule>
  </conditionalFormatting>
  <conditionalFormatting sqref="O32">
    <cfRule type="cellIs" dxfId="228" priority="13" operator="lessThan">
      <formula>0</formula>
    </cfRule>
  </conditionalFormatting>
  <conditionalFormatting sqref="J33">
    <cfRule type="cellIs" dxfId="227" priority="12" operator="lessThan">
      <formula>0</formula>
    </cfRule>
  </conditionalFormatting>
  <conditionalFormatting sqref="M33">
    <cfRule type="cellIs" dxfId="226" priority="11" operator="lessThan">
      <formula>0</formula>
    </cfRule>
  </conditionalFormatting>
  <conditionalFormatting sqref="P33">
    <cfRule type="cellIs" dxfId="225" priority="10" operator="lessThan">
      <formula>0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9"/>
  <dimension ref="A1:U184"/>
  <sheetViews>
    <sheetView showGridLines="0" zoomScale="98" zoomScaleNormal="98" workbookViewId="0">
      <pane xSplit="5" ySplit="6" topLeftCell="F7" activePane="bottomRight" state="frozen"/>
      <selection pane="topRight" activeCell="E1" sqref="E1"/>
      <selection pane="bottomLeft" activeCell="A7" sqref="A7"/>
      <selection pane="bottomRight" activeCell="F19" sqref="F19"/>
    </sheetView>
  </sheetViews>
  <sheetFormatPr baseColWidth="10" defaultColWidth="0" defaultRowHeight="14.4" zeroHeight="1" outlineLevelCol="1" x14ac:dyDescent="0.3"/>
  <cols>
    <col min="1" max="1" width="2.109375" style="119" customWidth="1"/>
    <col min="2" max="2" width="2.109375" style="105" customWidth="1"/>
    <col min="3" max="3" width="7" style="8" customWidth="1"/>
    <col min="4" max="4" width="31.21875" customWidth="1"/>
    <col min="5" max="5" width="10.6640625" customWidth="1"/>
    <col min="6" max="6" width="16.6640625" customWidth="1"/>
    <col min="7" max="8" width="16.6640625" customWidth="1" outlineLevel="1"/>
    <col min="9" max="9" width="16.6640625" customWidth="1"/>
    <col min="10" max="11" width="16.6640625" customWidth="1" outlineLevel="1"/>
    <col min="12" max="12" width="16.6640625" customWidth="1"/>
    <col min="13" max="14" width="16.6640625" customWidth="1" outlineLevel="1"/>
    <col min="15" max="15" width="16.6640625" customWidth="1"/>
    <col min="16" max="17" width="16.6640625" customWidth="1" outlineLevel="1"/>
    <col min="18" max="18" width="4.88671875" customWidth="1"/>
    <col min="19" max="19" width="7.6640625" customWidth="1"/>
    <col min="20" max="21" width="10.88671875" customWidth="1"/>
    <col min="22" max="16384" width="10.88671875" hidden="1"/>
  </cols>
  <sheetData>
    <row r="1" spans="2:20" ht="7.05" customHeight="1" x14ac:dyDescent="0.3">
      <c r="D1" s="119">
        <v>1</v>
      </c>
    </row>
    <row r="2" spans="2:20" ht="37.5" customHeight="1" x14ac:dyDescent="0.3">
      <c r="B2" s="274"/>
      <c r="C2" s="323"/>
      <c r="D2" s="259">
        <v>1</v>
      </c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71"/>
      <c r="S2" s="271"/>
      <c r="T2" s="277"/>
    </row>
    <row r="3" spans="2:20" ht="0.75" customHeight="1" x14ac:dyDescent="0.3">
      <c r="B3" s="265"/>
      <c r="C3" s="112"/>
      <c r="D3" s="172">
        <v>1</v>
      </c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68"/>
      <c r="S3" s="68"/>
      <c r="T3" s="264"/>
    </row>
    <row r="4" spans="2:20" ht="18" customHeight="1" x14ac:dyDescent="0.3">
      <c r="B4" s="265"/>
      <c r="C4" s="112"/>
      <c r="D4" s="105">
        <v>1</v>
      </c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264"/>
    </row>
    <row r="5" spans="2:20" ht="31.95" customHeight="1" x14ac:dyDescent="0.3">
      <c r="B5" s="265"/>
      <c r="C5" s="112"/>
      <c r="D5" s="105">
        <v>1</v>
      </c>
      <c r="E5" s="135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264"/>
    </row>
    <row r="6" spans="2:20" ht="25.8" x14ac:dyDescent="0.3">
      <c r="B6" s="265"/>
      <c r="C6" s="318" t="s">
        <v>134</v>
      </c>
      <c r="D6" s="218" t="s">
        <v>79</v>
      </c>
      <c r="E6" s="309" t="s">
        <v>222</v>
      </c>
      <c r="F6" s="313" t="s">
        <v>241</v>
      </c>
      <c r="G6" s="314" t="s">
        <v>227</v>
      </c>
      <c r="H6" s="315" t="s">
        <v>228</v>
      </c>
      <c r="I6" s="313" t="s">
        <v>242</v>
      </c>
      <c r="J6" s="314" t="s">
        <v>229</v>
      </c>
      <c r="K6" s="315" t="s">
        <v>230</v>
      </c>
      <c r="L6" s="313" t="s">
        <v>243</v>
      </c>
      <c r="M6" s="314" t="s">
        <v>231</v>
      </c>
      <c r="N6" s="315" t="s">
        <v>232</v>
      </c>
      <c r="O6" s="313" t="s">
        <v>244</v>
      </c>
      <c r="P6" s="314" t="s">
        <v>233</v>
      </c>
      <c r="Q6" s="315" t="s">
        <v>234</v>
      </c>
      <c r="R6" s="68"/>
      <c r="S6" s="68"/>
      <c r="T6" s="264"/>
    </row>
    <row r="7" spans="2:20" ht="8.25" customHeight="1" x14ac:dyDescent="0.3">
      <c r="B7" s="265"/>
      <c r="C7" s="112"/>
      <c r="D7" s="105">
        <v>1</v>
      </c>
      <c r="E7" s="292"/>
      <c r="F7" s="68"/>
      <c r="G7" s="138"/>
      <c r="H7" s="45"/>
      <c r="I7" s="68"/>
      <c r="J7" s="138"/>
      <c r="K7" s="45"/>
      <c r="L7" s="68"/>
      <c r="M7" s="138"/>
      <c r="N7" s="45"/>
      <c r="O7" s="68"/>
      <c r="P7" s="138"/>
      <c r="Q7" s="45"/>
      <c r="R7" s="68"/>
      <c r="S7" s="68"/>
      <c r="T7" s="264"/>
    </row>
    <row r="8" spans="2:20" ht="8.25" customHeight="1" x14ac:dyDescent="0.3">
      <c r="B8" s="265"/>
      <c r="C8" s="112"/>
      <c r="D8" s="105">
        <v>1</v>
      </c>
      <c r="E8" s="292"/>
      <c r="F8" s="68"/>
      <c r="G8" s="138"/>
      <c r="H8" s="45"/>
      <c r="I8" s="68"/>
      <c r="J8" s="138"/>
      <c r="K8" s="45"/>
      <c r="L8" s="68"/>
      <c r="M8" s="138"/>
      <c r="N8" s="45"/>
      <c r="O8" s="68"/>
      <c r="P8" s="138"/>
      <c r="Q8" s="45"/>
      <c r="R8" s="68"/>
      <c r="S8" s="68"/>
      <c r="T8" s="264"/>
    </row>
    <row r="9" spans="2:20" ht="15" customHeight="1" x14ac:dyDescent="0.3">
      <c r="B9" s="265"/>
      <c r="C9" s="279" t="s">
        <v>134</v>
      </c>
      <c r="D9" s="139" t="s">
        <v>45</v>
      </c>
      <c r="E9" s="293"/>
      <c r="F9" s="140">
        <v>0</v>
      </c>
      <c r="G9" s="141">
        <v>0</v>
      </c>
      <c r="H9" s="46">
        <f>IFERROR((IF(G9&gt;0,(F9+G9),(G9-F9))),0)</f>
        <v>0</v>
      </c>
      <c r="I9" s="142">
        <f>+F166</f>
        <v>0</v>
      </c>
      <c r="J9" s="228">
        <f>+G166</f>
        <v>0</v>
      </c>
      <c r="K9" s="46">
        <f>IFERROR((IF(J9&gt;0,(I9+J9),(J9-I9))),0)</f>
        <v>0</v>
      </c>
      <c r="L9" s="142">
        <f>+I166</f>
        <v>0</v>
      </c>
      <c r="M9" s="228">
        <f>+J166</f>
        <v>0</v>
      </c>
      <c r="N9" s="46">
        <f>IFERROR((IF(M9&gt;0,(L9+M9),(M9-L9))),0)</f>
        <v>0</v>
      </c>
      <c r="O9" s="142">
        <f>+L166</f>
        <v>0</v>
      </c>
      <c r="P9" s="228">
        <f>+M166</f>
        <v>0</v>
      </c>
      <c r="Q9" s="46">
        <f>IFERROR((IF(P9&gt;0,(O9+P9),(P9-O9))),0)</f>
        <v>0</v>
      </c>
      <c r="R9" s="68"/>
      <c r="S9" s="68"/>
      <c r="T9" s="264"/>
    </row>
    <row r="10" spans="2:20" ht="15" customHeight="1" x14ac:dyDescent="0.3">
      <c r="B10" s="265"/>
      <c r="C10" s="279" t="s">
        <v>134</v>
      </c>
      <c r="D10" s="105">
        <v>1</v>
      </c>
      <c r="E10" s="312"/>
      <c r="F10" s="143"/>
      <c r="G10" s="144"/>
      <c r="H10" s="46"/>
      <c r="I10" s="102"/>
      <c r="J10" s="144"/>
      <c r="K10" s="46"/>
      <c r="L10" s="102"/>
      <c r="M10" s="144"/>
      <c r="N10" s="46"/>
      <c r="O10" s="102"/>
      <c r="P10" s="144"/>
      <c r="Q10" s="46"/>
      <c r="R10" s="68"/>
      <c r="S10" s="68"/>
      <c r="T10" s="264"/>
    </row>
    <row r="11" spans="2:20" ht="8.25" customHeight="1" x14ac:dyDescent="0.3">
      <c r="B11" s="265"/>
      <c r="C11" s="112"/>
      <c r="D11" s="105">
        <v>1</v>
      </c>
      <c r="E11" s="292"/>
      <c r="F11" s="68"/>
      <c r="G11" s="138"/>
      <c r="H11" s="46"/>
      <c r="I11" s="68"/>
      <c r="J11" s="138"/>
      <c r="K11" s="46"/>
      <c r="L11" s="68"/>
      <c r="M11" s="138"/>
      <c r="N11" s="46"/>
      <c r="O11" s="68"/>
      <c r="P11" s="138"/>
      <c r="Q11" s="46"/>
      <c r="R11" s="68"/>
      <c r="S11" s="68"/>
      <c r="T11" s="264"/>
    </row>
    <row r="12" spans="2:20" x14ac:dyDescent="0.3">
      <c r="B12" s="265"/>
      <c r="C12" s="319">
        <v>1</v>
      </c>
      <c r="D12" s="112" t="str">
        <f>+IFERROR(+IF(Inputs!D12="","",Inputs!D12),0)</f>
        <v>Salario Luisa (ejemplo)</v>
      </c>
      <c r="E12" s="295">
        <f>+IFERROR((G12+J12+M12+P12)/($G$24+$J$24+$M$24+$P$24),0)</f>
        <v>0</v>
      </c>
      <c r="F12" s="15">
        <f>+Proyección!F12+Proyección!G12+Proyección!H12</f>
        <v>0</v>
      </c>
      <c r="G12" s="20">
        <f>+Ejecución!G12+Ejecución!J12+Ejecución!M12</f>
        <v>0</v>
      </c>
      <c r="H12" s="46">
        <f>+IFERROR(-(F12-G12),0)</f>
        <v>0</v>
      </c>
      <c r="I12" s="15">
        <f>+Proyección!I12+Proyección!J12+Proyección!K12</f>
        <v>0</v>
      </c>
      <c r="J12" s="20">
        <f>+Ejecución!P12+Ejecución!S12+Ejecución!V12</f>
        <v>0</v>
      </c>
      <c r="K12" s="46">
        <f>+IFERROR(-(I12-J12),0)</f>
        <v>0</v>
      </c>
      <c r="L12" s="15">
        <f>+Proyección!L12+Proyección!M12+Proyección!N12</f>
        <v>0</v>
      </c>
      <c r="M12" s="20">
        <f>+Ejecución!Y12+Ejecución!AB12+Ejecución!AE12</f>
        <v>0</v>
      </c>
      <c r="N12" s="46">
        <f>+IFERROR(-(L12-M12),0)</f>
        <v>0</v>
      </c>
      <c r="O12" s="15">
        <f>+Proyección!O12+Proyección!P12+Proyección!Q12</f>
        <v>0</v>
      </c>
      <c r="P12" s="20">
        <f>+Ejecución!AH12+Ejecución!AK12+Ejecución!AN12</f>
        <v>0</v>
      </c>
      <c r="Q12" s="46">
        <f>+IFERROR(-(O12-P12),0)</f>
        <v>0</v>
      </c>
      <c r="R12" s="68"/>
      <c r="S12" s="68"/>
      <c r="T12" s="264"/>
    </row>
    <row r="13" spans="2:20" x14ac:dyDescent="0.3">
      <c r="B13" s="265"/>
      <c r="C13" s="319">
        <v>2</v>
      </c>
      <c r="D13" s="112" t="str">
        <f>+IFERROR(+IF(Inputs!D13="","",Inputs!D13),0)</f>
        <v>Salario Tomás  (ejemplo)</v>
      </c>
      <c r="E13" s="296">
        <f t="shared" ref="E13:E76" si="0">+IFERROR((G13+J13+M13+P13)/($G$24+$J$24+$M$24+$P$24),0)</f>
        <v>0</v>
      </c>
      <c r="F13" s="15">
        <f>+Proyección!F13+Proyección!G13+Proyección!H13</f>
        <v>0</v>
      </c>
      <c r="G13" s="20">
        <f>+Ejecución!G13+Ejecución!J13+Ejecución!M13</f>
        <v>0</v>
      </c>
      <c r="H13" s="46">
        <f t="shared" ref="H13:H23" si="1">+IFERROR(-(F13-G13),0)</f>
        <v>0</v>
      </c>
      <c r="I13" s="15">
        <f>+Proyección!I13+Proyección!J13+Proyección!K13</f>
        <v>0</v>
      </c>
      <c r="J13" s="20">
        <f>+Ejecución!P13+Ejecución!S13+Ejecución!V13</f>
        <v>0</v>
      </c>
      <c r="K13" s="46">
        <f t="shared" ref="K13:K23" si="2">+IFERROR(-(I13-J13),0)</f>
        <v>0</v>
      </c>
      <c r="L13" s="15">
        <f>+Proyección!L13+Proyección!M13+Proyección!N13</f>
        <v>0</v>
      </c>
      <c r="M13" s="20">
        <f>+Ejecución!Y13+Ejecución!AB13+Ejecución!AE13</f>
        <v>0</v>
      </c>
      <c r="N13" s="46">
        <f t="shared" ref="N13:N23" si="3">+IFERROR(-(L13-M13),0)</f>
        <v>0</v>
      </c>
      <c r="O13" s="15">
        <f>+Proyección!O13+Proyección!P13+Proyección!Q13</f>
        <v>0</v>
      </c>
      <c r="P13" s="20">
        <f>+Ejecución!AH13+Ejecución!AK13+Ejecución!AN13</f>
        <v>0</v>
      </c>
      <c r="Q13" s="46">
        <f t="shared" ref="Q13:Q23" si="4">+IFERROR(-(O13-P13),0)</f>
        <v>0</v>
      </c>
      <c r="R13" s="68"/>
      <c r="S13" s="68"/>
      <c r="T13" s="264"/>
    </row>
    <row r="14" spans="2:20" x14ac:dyDescent="0.3">
      <c r="B14" s="265"/>
      <c r="C14" s="319">
        <v>3</v>
      </c>
      <c r="D14" s="112" t="str">
        <f>+IFERROR(+IF(Inputs!D14="","",Inputs!D14),0)</f>
        <v/>
      </c>
      <c r="E14" s="296">
        <f t="shared" si="0"/>
        <v>0</v>
      </c>
      <c r="F14" s="15">
        <f>+Proyección!F14+Proyección!G14+Proyección!H14</f>
        <v>0</v>
      </c>
      <c r="G14" s="20">
        <f>+Ejecución!G14+Ejecución!J14+Ejecución!M14</f>
        <v>0</v>
      </c>
      <c r="H14" s="46">
        <f t="shared" si="1"/>
        <v>0</v>
      </c>
      <c r="I14" s="15">
        <f>+Proyección!I14+Proyección!J14+Proyección!K14</f>
        <v>0</v>
      </c>
      <c r="J14" s="20">
        <f>+Ejecución!P14+Ejecución!S14+Ejecución!V14</f>
        <v>0</v>
      </c>
      <c r="K14" s="46">
        <f t="shared" si="2"/>
        <v>0</v>
      </c>
      <c r="L14" s="15">
        <f>+Proyección!L14+Proyección!M14+Proyección!N14</f>
        <v>0</v>
      </c>
      <c r="M14" s="20">
        <f>+Ejecución!Y14+Ejecución!AB14+Ejecución!AE14</f>
        <v>0</v>
      </c>
      <c r="N14" s="46">
        <f t="shared" si="3"/>
        <v>0</v>
      </c>
      <c r="O14" s="15">
        <f>+Proyección!O14+Proyección!P14+Proyección!Q14</f>
        <v>0</v>
      </c>
      <c r="P14" s="20">
        <f>+Ejecución!AH14+Ejecución!AK14+Ejecución!AN14</f>
        <v>0</v>
      </c>
      <c r="Q14" s="46">
        <f t="shared" si="4"/>
        <v>0</v>
      </c>
      <c r="R14" s="68"/>
      <c r="S14" s="68"/>
      <c r="T14" s="264"/>
    </row>
    <row r="15" spans="2:20" x14ac:dyDescent="0.3">
      <c r="B15" s="265"/>
      <c r="C15" s="319">
        <v>4</v>
      </c>
      <c r="D15" s="112" t="str">
        <f>+IFERROR(+IF(Inputs!D15="","",Inputs!D15),0)</f>
        <v/>
      </c>
      <c r="E15" s="296">
        <f t="shared" si="0"/>
        <v>0</v>
      </c>
      <c r="F15" s="15">
        <f>+Proyección!F15+Proyección!G15+Proyección!H15</f>
        <v>0</v>
      </c>
      <c r="G15" s="20">
        <f>+Ejecución!G15+Ejecución!J15+Ejecución!M15</f>
        <v>0</v>
      </c>
      <c r="H15" s="46">
        <f t="shared" si="1"/>
        <v>0</v>
      </c>
      <c r="I15" s="15">
        <f>+Proyección!I15+Proyección!J15+Proyección!K15</f>
        <v>0</v>
      </c>
      <c r="J15" s="20">
        <f>+Ejecución!P15+Ejecución!S15+Ejecución!V15</f>
        <v>0</v>
      </c>
      <c r="K15" s="46">
        <f t="shared" si="2"/>
        <v>0</v>
      </c>
      <c r="L15" s="15">
        <f>+Proyección!L15+Proyección!M15+Proyección!N15</f>
        <v>0</v>
      </c>
      <c r="M15" s="20">
        <f>+Ejecución!Y15+Ejecución!AB15+Ejecución!AE15</f>
        <v>0</v>
      </c>
      <c r="N15" s="46">
        <f t="shared" si="3"/>
        <v>0</v>
      </c>
      <c r="O15" s="15">
        <f>+Proyección!O15+Proyección!P15+Proyección!Q15</f>
        <v>0</v>
      </c>
      <c r="P15" s="20">
        <f>+Ejecución!AH15+Ejecución!AK15+Ejecución!AN15</f>
        <v>0</v>
      </c>
      <c r="Q15" s="46">
        <f t="shared" si="4"/>
        <v>0</v>
      </c>
      <c r="R15" s="68"/>
      <c r="S15" s="68"/>
      <c r="T15" s="264"/>
    </row>
    <row r="16" spans="2:20" x14ac:dyDescent="0.3">
      <c r="B16" s="265"/>
      <c r="C16" s="319">
        <v>5</v>
      </c>
      <c r="D16" s="112" t="str">
        <f>+IFERROR(+IF(Inputs!D16="","",Inputs!D16),0)</f>
        <v/>
      </c>
      <c r="E16" s="311">
        <f t="shared" si="0"/>
        <v>0</v>
      </c>
      <c r="F16" s="15">
        <f>+Proyección!F16+Proyección!G16+Proyección!H16</f>
        <v>0</v>
      </c>
      <c r="G16" s="20">
        <f>+Ejecución!G16+Ejecución!J16+Ejecución!M16</f>
        <v>0</v>
      </c>
      <c r="H16" s="46">
        <f t="shared" si="1"/>
        <v>0</v>
      </c>
      <c r="I16" s="15">
        <f>+Proyección!I16+Proyección!J16+Proyección!K16</f>
        <v>0</v>
      </c>
      <c r="J16" s="20">
        <f>+Ejecución!P16+Ejecución!S16+Ejecución!V16</f>
        <v>0</v>
      </c>
      <c r="K16" s="46">
        <f t="shared" si="2"/>
        <v>0</v>
      </c>
      <c r="L16" s="15">
        <f>+Proyección!L16+Proyección!M16+Proyección!N16</f>
        <v>0</v>
      </c>
      <c r="M16" s="20">
        <f>+Ejecución!Y16+Ejecución!AB16+Ejecución!AE16</f>
        <v>0</v>
      </c>
      <c r="N16" s="46">
        <f t="shared" si="3"/>
        <v>0</v>
      </c>
      <c r="O16" s="15">
        <f>+Proyección!O16+Proyección!P16+Proyección!Q16</f>
        <v>0</v>
      </c>
      <c r="P16" s="20">
        <f>+Ejecución!AH16+Ejecución!AK16+Ejecución!AN16</f>
        <v>0</v>
      </c>
      <c r="Q16" s="46">
        <f t="shared" si="4"/>
        <v>0</v>
      </c>
      <c r="R16" s="68"/>
      <c r="S16" s="68"/>
      <c r="T16" s="264"/>
    </row>
    <row r="17" spans="2:20" x14ac:dyDescent="0.3">
      <c r="B17" s="265"/>
      <c r="C17" s="319">
        <v>6</v>
      </c>
      <c r="D17" s="112" t="str">
        <f>+IFERROR(+IF(Inputs!D17="","",Inputs!D17),0)</f>
        <v/>
      </c>
      <c r="E17" s="296">
        <f t="shared" si="0"/>
        <v>0</v>
      </c>
      <c r="F17" s="15">
        <f>+Proyección!F17+Proyección!G17+Proyección!H17</f>
        <v>0</v>
      </c>
      <c r="G17" s="20">
        <f>+Ejecución!G17+Ejecución!J17+Ejecución!M17</f>
        <v>0</v>
      </c>
      <c r="H17" s="46">
        <f t="shared" si="1"/>
        <v>0</v>
      </c>
      <c r="I17" s="15">
        <f>+Proyección!I17+Proyección!J17+Proyección!K17</f>
        <v>0</v>
      </c>
      <c r="J17" s="20">
        <f>+Ejecución!P17+Ejecución!S17+Ejecución!V17</f>
        <v>0</v>
      </c>
      <c r="K17" s="46">
        <f t="shared" si="2"/>
        <v>0</v>
      </c>
      <c r="L17" s="15">
        <f>+Proyección!L17+Proyección!M17+Proyección!N17</f>
        <v>0</v>
      </c>
      <c r="M17" s="20">
        <f>+Ejecución!Y17+Ejecución!AB17+Ejecución!AE17</f>
        <v>0</v>
      </c>
      <c r="N17" s="46">
        <f t="shared" si="3"/>
        <v>0</v>
      </c>
      <c r="O17" s="15">
        <f>+Proyección!O17+Proyección!P17+Proyección!Q17</f>
        <v>0</v>
      </c>
      <c r="P17" s="20">
        <f>+Ejecución!AH17+Ejecución!AK17+Ejecución!AN17</f>
        <v>0</v>
      </c>
      <c r="Q17" s="46">
        <f t="shared" si="4"/>
        <v>0</v>
      </c>
      <c r="R17" s="68"/>
      <c r="S17" s="68"/>
      <c r="T17" s="264"/>
    </row>
    <row r="18" spans="2:20" x14ac:dyDescent="0.3">
      <c r="B18" s="265"/>
      <c r="C18" s="319">
        <v>7</v>
      </c>
      <c r="D18" s="112" t="str">
        <f>+IFERROR(+IF(Inputs!I12="","",Inputs!I12),0)</f>
        <v>Prima Luisa  (ejemplo)</v>
      </c>
      <c r="E18" s="296">
        <f t="shared" si="0"/>
        <v>0</v>
      </c>
      <c r="F18" s="15">
        <f>+Proyección!F18+Proyección!G18+Proyección!H18</f>
        <v>0</v>
      </c>
      <c r="G18" s="20">
        <f>+Ejecución!G18+Ejecución!J18+Ejecución!M18</f>
        <v>0</v>
      </c>
      <c r="H18" s="46">
        <f t="shared" si="1"/>
        <v>0</v>
      </c>
      <c r="I18" s="15">
        <f>+Proyección!I18+Proyección!J18+Proyección!K18</f>
        <v>0</v>
      </c>
      <c r="J18" s="20">
        <f>+Ejecución!P18+Ejecución!S18+Ejecución!V18</f>
        <v>0</v>
      </c>
      <c r="K18" s="46">
        <f t="shared" si="2"/>
        <v>0</v>
      </c>
      <c r="L18" s="15">
        <f>+Proyección!L18+Proyección!M18+Proyección!N18</f>
        <v>0</v>
      </c>
      <c r="M18" s="20">
        <f>+Ejecución!Y18+Ejecución!AB18+Ejecución!AE18</f>
        <v>0</v>
      </c>
      <c r="N18" s="46">
        <f t="shared" si="3"/>
        <v>0</v>
      </c>
      <c r="O18" s="15">
        <f>+Proyección!O18+Proyección!P18+Proyección!Q18</f>
        <v>0</v>
      </c>
      <c r="P18" s="20">
        <f>+Ejecución!AH18+Ejecución!AK18+Ejecución!AN18</f>
        <v>0</v>
      </c>
      <c r="Q18" s="46">
        <f t="shared" si="4"/>
        <v>0</v>
      </c>
      <c r="R18" s="68"/>
      <c r="S18" s="68"/>
      <c r="T18" s="264"/>
    </row>
    <row r="19" spans="2:20" x14ac:dyDescent="0.3">
      <c r="B19" s="265"/>
      <c r="C19" s="319">
        <v>8</v>
      </c>
      <c r="D19" s="112" t="str">
        <f>+IFERROR(+IF(Inputs!I13="","",Inputs!I13),0)</f>
        <v>Prima Tomás  (ejemplo)</v>
      </c>
      <c r="E19" s="296">
        <f t="shared" si="0"/>
        <v>0</v>
      </c>
      <c r="F19" s="15">
        <f>+Proyección!F19+Proyección!G19+Proyección!H19</f>
        <v>0</v>
      </c>
      <c r="G19" s="20">
        <f>+Ejecución!G19+Ejecución!J19+Ejecución!M19</f>
        <v>0</v>
      </c>
      <c r="H19" s="46">
        <f t="shared" si="1"/>
        <v>0</v>
      </c>
      <c r="I19" s="15">
        <f>+Proyección!I19+Proyección!J19+Proyección!K19</f>
        <v>0</v>
      </c>
      <c r="J19" s="20">
        <f>+Ejecución!P19+Ejecución!S19+Ejecución!V19</f>
        <v>0</v>
      </c>
      <c r="K19" s="46">
        <f t="shared" si="2"/>
        <v>0</v>
      </c>
      <c r="L19" s="102">
        <f>+Proyección!L19+Proyección!M19+Proyección!N19</f>
        <v>0</v>
      </c>
      <c r="M19" s="20">
        <f>+Ejecución!Y19+Ejecución!AB19+Ejecución!AE19</f>
        <v>0</v>
      </c>
      <c r="N19" s="46">
        <f t="shared" si="3"/>
        <v>0</v>
      </c>
      <c r="O19" s="15">
        <f>+Proyección!O19+Proyección!P19+Proyección!Q19</f>
        <v>0</v>
      </c>
      <c r="P19" s="20">
        <f>+Ejecución!AH19+Ejecución!AK19+Ejecución!AN19</f>
        <v>0</v>
      </c>
      <c r="Q19" s="46">
        <f t="shared" si="4"/>
        <v>0</v>
      </c>
      <c r="R19" s="68"/>
      <c r="S19" s="68"/>
      <c r="T19" s="264"/>
    </row>
    <row r="20" spans="2:20" x14ac:dyDescent="0.3">
      <c r="B20" s="265"/>
      <c r="C20" s="319">
        <v>9</v>
      </c>
      <c r="D20" s="112" t="str">
        <f>+IFERROR(+IF(Inputs!I14="","",Inputs!I14),0)</f>
        <v>Intereses cesantías (ejemplo)</v>
      </c>
      <c r="E20" s="296">
        <f t="shared" si="0"/>
        <v>0</v>
      </c>
      <c r="F20" s="15">
        <f>+Proyección!F20+Proyección!G20+Proyección!H20</f>
        <v>0</v>
      </c>
      <c r="G20" s="20">
        <f>+Ejecución!G20+Ejecución!J20+Ejecución!M20</f>
        <v>0</v>
      </c>
      <c r="H20" s="46">
        <f t="shared" si="1"/>
        <v>0</v>
      </c>
      <c r="I20" s="15">
        <f>+Proyección!I20+Proyección!J20+Proyección!K20</f>
        <v>0</v>
      </c>
      <c r="J20" s="20">
        <f>+Ejecución!P20+Ejecución!S20+Ejecución!V20</f>
        <v>0</v>
      </c>
      <c r="K20" s="46">
        <f t="shared" si="2"/>
        <v>0</v>
      </c>
      <c r="L20" s="102">
        <f>+Proyección!L20+Proyección!M20+Proyección!N20</f>
        <v>0</v>
      </c>
      <c r="M20" s="20">
        <f>+Ejecución!Y20+Ejecución!AB20+Ejecución!AE20</f>
        <v>0</v>
      </c>
      <c r="N20" s="46">
        <f t="shared" si="3"/>
        <v>0</v>
      </c>
      <c r="O20" s="15">
        <f>+Proyección!O20+Proyección!P20+Proyección!Q20</f>
        <v>0</v>
      </c>
      <c r="P20" s="20">
        <f>+Ejecución!AH20+Ejecución!AK20+Ejecución!AN20</f>
        <v>0</v>
      </c>
      <c r="Q20" s="46">
        <f t="shared" si="4"/>
        <v>0</v>
      </c>
      <c r="R20" s="68"/>
      <c r="S20" s="68"/>
      <c r="T20" s="264"/>
    </row>
    <row r="21" spans="2:20" x14ac:dyDescent="0.3">
      <c r="B21" s="265"/>
      <c r="C21" s="319">
        <v>10</v>
      </c>
      <c r="D21" s="112" t="str">
        <f>+IFERROR(+IF(Inputs!I15="","",Inputs!I15),0)</f>
        <v/>
      </c>
      <c r="E21" s="296">
        <f t="shared" si="0"/>
        <v>0</v>
      </c>
      <c r="F21" s="15">
        <f>+Proyección!F21+Proyección!G21+Proyección!H21</f>
        <v>0</v>
      </c>
      <c r="G21" s="20">
        <f>+Ejecución!G21+Ejecución!J21+Ejecución!M21</f>
        <v>0</v>
      </c>
      <c r="H21" s="46">
        <f t="shared" si="1"/>
        <v>0</v>
      </c>
      <c r="I21" s="15">
        <f>+Proyección!I21+Proyección!J21+Proyección!K21</f>
        <v>0</v>
      </c>
      <c r="J21" s="20">
        <f>+Ejecución!P21+Ejecución!S21+Ejecución!V21</f>
        <v>0</v>
      </c>
      <c r="K21" s="46">
        <f t="shared" si="2"/>
        <v>0</v>
      </c>
      <c r="L21" s="102">
        <f>+Proyección!L21+Proyección!M21+Proyección!N21</f>
        <v>0</v>
      </c>
      <c r="M21" s="20">
        <f>+Ejecución!Y21+Ejecución!AB21+Ejecución!AE21</f>
        <v>0</v>
      </c>
      <c r="N21" s="46">
        <f t="shared" si="3"/>
        <v>0</v>
      </c>
      <c r="O21" s="15">
        <f>+Proyección!O21+Proyección!P21+Proyección!Q21</f>
        <v>0</v>
      </c>
      <c r="P21" s="20">
        <f>+Ejecución!AH21+Ejecución!AK21+Ejecución!AN21</f>
        <v>0</v>
      </c>
      <c r="Q21" s="46">
        <f t="shared" si="4"/>
        <v>0</v>
      </c>
      <c r="R21" s="68"/>
      <c r="S21" s="68"/>
      <c r="T21" s="264"/>
    </row>
    <row r="22" spans="2:20" x14ac:dyDescent="0.3">
      <c r="B22" s="265"/>
      <c r="C22" s="319">
        <v>11</v>
      </c>
      <c r="D22" s="112" t="str">
        <f>+IFERROR(+IF(Inputs!I16="","",Inputs!I16),0)</f>
        <v/>
      </c>
      <c r="E22" s="296">
        <f t="shared" si="0"/>
        <v>0</v>
      </c>
      <c r="F22" s="15">
        <f>+Proyección!F22+Proyección!G22+Proyección!H22</f>
        <v>0</v>
      </c>
      <c r="G22" s="20">
        <f>+Ejecución!G22+Ejecución!J22+Ejecución!M22</f>
        <v>0</v>
      </c>
      <c r="H22" s="46">
        <f t="shared" si="1"/>
        <v>0</v>
      </c>
      <c r="I22" s="15">
        <f>+Proyección!I22+Proyección!J22+Proyección!K22</f>
        <v>0</v>
      </c>
      <c r="J22" s="20">
        <f>+Ejecución!P22+Ejecución!S22+Ejecución!V22</f>
        <v>0</v>
      </c>
      <c r="K22" s="46">
        <f t="shared" si="2"/>
        <v>0</v>
      </c>
      <c r="L22" s="102">
        <f>+Proyección!L22+Proyección!M22+Proyección!N22</f>
        <v>0</v>
      </c>
      <c r="M22" s="20">
        <f>+Ejecución!Y22+Ejecución!AB22+Ejecución!AE22</f>
        <v>0</v>
      </c>
      <c r="N22" s="46">
        <f t="shared" si="3"/>
        <v>0</v>
      </c>
      <c r="O22" s="15">
        <f>+Proyección!O22+Proyección!P22+Proyección!Q22</f>
        <v>0</v>
      </c>
      <c r="P22" s="20">
        <f>+Ejecución!AH22+Ejecución!AK22+Ejecución!AN22</f>
        <v>0</v>
      </c>
      <c r="Q22" s="46">
        <f t="shared" si="4"/>
        <v>0</v>
      </c>
      <c r="R22" s="68"/>
      <c r="S22" s="68"/>
      <c r="T22" s="264"/>
    </row>
    <row r="23" spans="2:20" x14ac:dyDescent="0.3">
      <c r="B23" s="265"/>
      <c r="C23" s="319">
        <v>12</v>
      </c>
      <c r="D23" s="118" t="str">
        <f>+IFERROR(+IF(Inputs!I17="","",Inputs!I17),0)</f>
        <v/>
      </c>
      <c r="E23" s="297">
        <f t="shared" si="0"/>
        <v>0</v>
      </c>
      <c r="F23" s="4">
        <f>+Proyección!F23+Proyección!G23+Proyección!H23</f>
        <v>0</v>
      </c>
      <c r="G23" s="19">
        <f>+Ejecución!G23+Ejecución!J23+Ejecución!M23</f>
        <v>0</v>
      </c>
      <c r="H23" s="47">
        <f t="shared" si="1"/>
        <v>0</v>
      </c>
      <c r="I23" s="4">
        <f>+Proyección!I23+Proyección!J23+Proyección!K23</f>
        <v>0</v>
      </c>
      <c r="J23" s="19">
        <f>+Ejecución!P23+Ejecución!S23+Ejecución!V23</f>
        <v>0</v>
      </c>
      <c r="K23" s="47">
        <f t="shared" si="2"/>
        <v>0</v>
      </c>
      <c r="L23" s="4">
        <f>+Proyección!L23+Proyección!M23+Proyección!N23</f>
        <v>0</v>
      </c>
      <c r="M23" s="19">
        <f>+Ejecución!Y23+Ejecución!AB23+Ejecución!AE23</f>
        <v>0</v>
      </c>
      <c r="N23" s="47">
        <f t="shared" si="3"/>
        <v>0</v>
      </c>
      <c r="O23" s="4">
        <f>+Proyección!O23+Proyección!P23+Proyección!Q23</f>
        <v>0</v>
      </c>
      <c r="P23" s="19">
        <f>+Ejecución!AH23+Ejecución!AK23+Ejecución!AN23</f>
        <v>0</v>
      </c>
      <c r="Q23" s="47">
        <f t="shared" si="4"/>
        <v>0</v>
      </c>
      <c r="R23" s="68"/>
      <c r="S23" s="68"/>
      <c r="T23" s="264"/>
    </row>
    <row r="24" spans="2:20" x14ac:dyDescent="0.3">
      <c r="B24" s="265"/>
      <c r="C24" s="279" t="s">
        <v>134</v>
      </c>
      <c r="D24" s="239" t="s">
        <v>61</v>
      </c>
      <c r="E24" s="296">
        <f t="shared" si="0"/>
        <v>0</v>
      </c>
      <c r="F24" s="231">
        <f>+SUM(F12:F23)</f>
        <v>0</v>
      </c>
      <c r="G24" s="20">
        <f>+SUM(G12:G23)</f>
        <v>0</v>
      </c>
      <c r="H24" s="240">
        <f t="shared" ref="H24" si="5">+IFERROR(+(F24-G24),0)</f>
        <v>0</v>
      </c>
      <c r="I24" s="231">
        <f>+SUM(I12:I23)</f>
        <v>0</v>
      </c>
      <c r="J24" s="20">
        <f>+SUM(J12:J23)</f>
        <v>0</v>
      </c>
      <c r="K24" s="240">
        <f>+IFERROR(+(I24-J24),0)</f>
        <v>0</v>
      </c>
      <c r="L24" s="231">
        <f>+SUM(L12:L23)</f>
        <v>0</v>
      </c>
      <c r="M24" s="20">
        <f>+SUM(M12:M23)</f>
        <v>0</v>
      </c>
      <c r="N24" s="240">
        <f>+IFERROR(+(L24-M24),0)</f>
        <v>0</v>
      </c>
      <c r="O24" s="231">
        <f>+SUM(O12:O23)</f>
        <v>0</v>
      </c>
      <c r="P24" s="20">
        <f>+SUM(P12:P23)</f>
        <v>0</v>
      </c>
      <c r="Q24" s="240">
        <f>+IFERROR(+(O24-P24),0)</f>
        <v>0</v>
      </c>
      <c r="R24" s="68"/>
      <c r="S24" s="68"/>
      <c r="T24" s="264"/>
    </row>
    <row r="25" spans="2:20" x14ac:dyDescent="0.3">
      <c r="B25" s="265"/>
      <c r="C25" s="279" t="s">
        <v>134</v>
      </c>
      <c r="D25" s="105">
        <v>1</v>
      </c>
      <c r="E25" s="298"/>
      <c r="F25" s="15"/>
      <c r="G25" s="20"/>
      <c r="H25" s="46"/>
      <c r="I25" s="15"/>
      <c r="J25" s="20"/>
      <c r="K25" s="46"/>
      <c r="L25" s="15"/>
      <c r="M25" s="20"/>
      <c r="N25" s="46"/>
      <c r="O25" s="15"/>
      <c r="P25" s="20"/>
      <c r="Q25" s="46"/>
      <c r="R25" s="68"/>
      <c r="S25" s="68"/>
      <c r="T25" s="264"/>
    </row>
    <row r="26" spans="2:20" ht="6.45" customHeight="1" x14ac:dyDescent="0.3">
      <c r="B26" s="265"/>
      <c r="C26" s="112"/>
      <c r="D26" s="105">
        <v>1</v>
      </c>
      <c r="E26" s="298"/>
      <c r="F26" s="15"/>
      <c r="G26" s="20"/>
      <c r="H26" s="46"/>
      <c r="I26" s="15"/>
      <c r="J26" s="20"/>
      <c r="K26" s="46"/>
      <c r="L26" s="15"/>
      <c r="M26" s="20"/>
      <c r="N26" s="46"/>
      <c r="O26" s="15"/>
      <c r="P26" s="20"/>
      <c r="Q26" s="46"/>
      <c r="R26" s="68"/>
      <c r="S26" s="68"/>
      <c r="T26" s="264"/>
    </row>
    <row r="27" spans="2:20" x14ac:dyDescent="0.3">
      <c r="B27" s="265"/>
      <c r="C27" s="319">
        <v>1</v>
      </c>
      <c r="D27" s="112" t="str">
        <f>+IFERROR(+IF(Inputs!D22="","",Inputs!D22),0)</f>
        <v>Para comprar casa propia  (ejemplo)</v>
      </c>
      <c r="E27" s="295">
        <f t="shared" si="0"/>
        <v>0</v>
      </c>
      <c r="F27" s="15">
        <f>+Proyección!F27+Proyección!G27+Proyección!H27</f>
        <v>0</v>
      </c>
      <c r="G27" s="20">
        <f>+Ejecución!G27+Ejecución!J27+Ejecución!M27</f>
        <v>0</v>
      </c>
      <c r="H27" s="46">
        <f t="shared" ref="H27:H37" si="6">+IFERROR(+(F27-G27),0)</f>
        <v>0</v>
      </c>
      <c r="I27" s="15">
        <f>+Proyección!I27+Proyección!J27+Proyección!K27</f>
        <v>0</v>
      </c>
      <c r="J27" s="20">
        <f>+Ejecución!P27+Ejecución!S27+Ejecución!V27</f>
        <v>0</v>
      </c>
      <c r="K27" s="46">
        <f t="shared" ref="K27:K37" si="7">+IFERROR(+(I27-J27),0)</f>
        <v>0</v>
      </c>
      <c r="L27" s="15">
        <f>+Proyección!L27+Proyección!M27+Proyección!N27</f>
        <v>0</v>
      </c>
      <c r="M27" s="20">
        <f>+Ejecución!Y27+Ejecución!AB27+Ejecución!AE27</f>
        <v>0</v>
      </c>
      <c r="N27" s="46">
        <f t="shared" ref="N27:N37" si="8">+IFERROR(+(L27-M27),0)</f>
        <v>0</v>
      </c>
      <c r="O27" s="15">
        <f>+Proyección!O27+Proyección!P27+Proyección!Q27</f>
        <v>0</v>
      </c>
      <c r="P27" s="20">
        <f>+Ejecución!AH27+Ejecución!AK27+Ejecución!AN27</f>
        <v>0</v>
      </c>
      <c r="Q27" s="46">
        <f t="shared" ref="Q27:Q37" si="9">+IFERROR(+(O27-P27),0)</f>
        <v>0</v>
      </c>
      <c r="R27" s="68"/>
      <c r="S27" s="68"/>
      <c r="T27" s="264"/>
    </row>
    <row r="28" spans="2:20" x14ac:dyDescent="0.3">
      <c r="B28" s="265"/>
      <c r="C28" s="319">
        <v>2</v>
      </c>
      <c r="D28" s="112" t="str">
        <f>+IFERROR(+IF(Inputs!D23="","",Inputs!D23),0)</f>
        <v>Postgrado Luisa  (ejemplo)</v>
      </c>
      <c r="E28" s="295">
        <f t="shared" si="0"/>
        <v>0</v>
      </c>
      <c r="F28" s="15">
        <f>+Proyección!F28+Proyección!G28+Proyección!H28</f>
        <v>0</v>
      </c>
      <c r="G28" s="20">
        <f>+Ejecución!G28+Ejecución!J28+Ejecución!M28</f>
        <v>0</v>
      </c>
      <c r="H28" s="46">
        <f t="shared" si="6"/>
        <v>0</v>
      </c>
      <c r="I28" s="15">
        <f>+Proyección!I28+Proyección!J28+Proyección!K28</f>
        <v>0</v>
      </c>
      <c r="J28" s="20">
        <f>+Ejecución!P28+Ejecución!S28+Ejecución!V28</f>
        <v>0</v>
      </c>
      <c r="K28" s="46">
        <f t="shared" si="7"/>
        <v>0</v>
      </c>
      <c r="L28" s="15">
        <f>+Proyección!L28+Proyección!M28+Proyección!N28</f>
        <v>0</v>
      </c>
      <c r="M28" s="20">
        <f>+Ejecución!Y28+Ejecución!AB28+Ejecución!AE28</f>
        <v>0</v>
      </c>
      <c r="N28" s="46">
        <f t="shared" si="8"/>
        <v>0</v>
      </c>
      <c r="O28" s="15">
        <f>+Proyección!O28+Proyección!P28+Proyección!Q28</f>
        <v>0</v>
      </c>
      <c r="P28" s="20">
        <f>+Ejecución!AH28+Ejecución!AK28+Ejecución!AN28</f>
        <v>0</v>
      </c>
      <c r="Q28" s="46">
        <f t="shared" si="9"/>
        <v>0</v>
      </c>
      <c r="R28" s="68"/>
      <c r="S28" s="68"/>
      <c r="T28" s="264"/>
    </row>
    <row r="29" spans="2:20" x14ac:dyDescent="0.3">
      <c r="B29" s="265"/>
      <c r="C29" s="319">
        <v>3</v>
      </c>
      <c r="D29" s="112" t="str">
        <f>+IFERROR(+IF(Inputs!D24="","",Inputs!D24),0)</f>
        <v>Jubilación  (ejemplo)</v>
      </c>
      <c r="E29" s="295">
        <f t="shared" si="0"/>
        <v>0</v>
      </c>
      <c r="F29" s="15">
        <f>+Proyección!F29+Proyección!G29+Proyección!H29</f>
        <v>0</v>
      </c>
      <c r="G29" s="20">
        <f>+Ejecución!G29+Ejecución!J29+Ejecución!M29</f>
        <v>0</v>
      </c>
      <c r="H29" s="46">
        <f t="shared" si="6"/>
        <v>0</v>
      </c>
      <c r="I29" s="15">
        <f>+Proyección!I29+Proyección!J29+Proyección!K29</f>
        <v>0</v>
      </c>
      <c r="J29" s="20">
        <f>+Ejecución!P29+Ejecución!S29+Ejecución!V29</f>
        <v>0</v>
      </c>
      <c r="K29" s="46">
        <f t="shared" si="7"/>
        <v>0</v>
      </c>
      <c r="L29" s="15">
        <f>+Proyección!L29+Proyección!M29+Proyección!N29</f>
        <v>0</v>
      </c>
      <c r="M29" s="20">
        <f>+Ejecución!Y29+Ejecución!AB29+Ejecución!AE29</f>
        <v>0</v>
      </c>
      <c r="N29" s="46">
        <f t="shared" si="8"/>
        <v>0</v>
      </c>
      <c r="O29" s="15">
        <f>+Proyección!O29+Proyección!P29+Proyección!Q29</f>
        <v>0</v>
      </c>
      <c r="P29" s="20">
        <f>+Ejecución!AH29+Ejecución!AK29+Ejecución!AN29</f>
        <v>0</v>
      </c>
      <c r="Q29" s="46">
        <f t="shared" si="9"/>
        <v>0</v>
      </c>
      <c r="R29" s="68"/>
      <c r="S29" s="68"/>
      <c r="T29" s="264"/>
    </row>
    <row r="30" spans="2:20" x14ac:dyDescent="0.3">
      <c r="B30" s="265"/>
      <c r="C30" s="319">
        <v>4</v>
      </c>
      <c r="D30" s="112" t="str">
        <f>+IFERROR(+IF(Inputs!D25="","",Inputs!D25),0)</f>
        <v/>
      </c>
      <c r="E30" s="295">
        <f t="shared" si="0"/>
        <v>0</v>
      </c>
      <c r="F30" s="15">
        <f>+Proyección!F30+Proyección!G30+Proyección!H30</f>
        <v>0</v>
      </c>
      <c r="G30" s="20">
        <f>+Ejecución!G30+Ejecución!J30+Ejecución!M30</f>
        <v>0</v>
      </c>
      <c r="H30" s="46">
        <f t="shared" si="6"/>
        <v>0</v>
      </c>
      <c r="I30" s="15">
        <f>+Proyección!I30+Proyección!J30+Proyección!K30</f>
        <v>0</v>
      </c>
      <c r="J30" s="20">
        <f>+Ejecución!P30+Ejecución!S30+Ejecución!V30</f>
        <v>0</v>
      </c>
      <c r="K30" s="46">
        <f t="shared" si="7"/>
        <v>0</v>
      </c>
      <c r="L30" s="15">
        <f>+Proyección!L30+Proyección!M30+Proyección!N30</f>
        <v>0</v>
      </c>
      <c r="M30" s="20">
        <f>+Ejecución!Y30+Ejecución!AB30+Ejecución!AE30</f>
        <v>0</v>
      </c>
      <c r="N30" s="46">
        <f t="shared" si="8"/>
        <v>0</v>
      </c>
      <c r="O30" s="15">
        <f>+Proyección!O30+Proyección!P30+Proyección!Q30</f>
        <v>0</v>
      </c>
      <c r="P30" s="20">
        <f>+Ejecución!AH30+Ejecución!AK30+Ejecución!AN30</f>
        <v>0</v>
      </c>
      <c r="Q30" s="46">
        <f t="shared" si="9"/>
        <v>0</v>
      </c>
      <c r="R30" s="68"/>
      <c r="S30" s="68"/>
      <c r="T30" s="264"/>
    </row>
    <row r="31" spans="2:20" x14ac:dyDescent="0.3">
      <c r="B31" s="265"/>
      <c r="C31" s="319">
        <v>5</v>
      </c>
      <c r="D31" s="112" t="str">
        <f>+IFERROR(+IF(Inputs!D26="","",Inputs!D26),0)</f>
        <v/>
      </c>
      <c r="E31" s="295">
        <f t="shared" si="0"/>
        <v>0</v>
      </c>
      <c r="F31" s="15">
        <f>+Proyección!F31+Proyección!G31+Proyección!H31</f>
        <v>0</v>
      </c>
      <c r="G31" s="20">
        <f>+Ejecución!G31+Ejecución!J31+Ejecución!M31</f>
        <v>0</v>
      </c>
      <c r="H31" s="46">
        <f t="shared" si="6"/>
        <v>0</v>
      </c>
      <c r="I31" s="15">
        <f>+Proyección!I31+Proyección!J31+Proyección!K31</f>
        <v>0</v>
      </c>
      <c r="J31" s="20">
        <f>+Ejecución!P31+Ejecución!S31+Ejecución!V31</f>
        <v>0</v>
      </c>
      <c r="K31" s="46">
        <f t="shared" si="7"/>
        <v>0</v>
      </c>
      <c r="L31" s="15">
        <f>+Proyección!L31+Proyección!M31+Proyección!N31</f>
        <v>0</v>
      </c>
      <c r="M31" s="20">
        <f>+Ejecución!Y31+Ejecución!AB31+Ejecución!AE31</f>
        <v>0</v>
      </c>
      <c r="N31" s="46">
        <f t="shared" si="8"/>
        <v>0</v>
      </c>
      <c r="O31" s="15">
        <f>+Proyección!O31+Proyección!P31+Proyección!Q31</f>
        <v>0</v>
      </c>
      <c r="P31" s="20">
        <f>+Ejecución!AH31+Ejecución!AK31+Ejecución!AN31</f>
        <v>0</v>
      </c>
      <c r="Q31" s="46">
        <f t="shared" si="9"/>
        <v>0</v>
      </c>
      <c r="R31" s="68"/>
      <c r="S31" s="68"/>
      <c r="T31" s="264"/>
    </row>
    <row r="32" spans="2:20" x14ac:dyDescent="0.3">
      <c r="B32" s="265"/>
      <c r="C32" s="319">
        <v>6</v>
      </c>
      <c r="D32" s="112" t="str">
        <f>+IFERROR(+IF(Inputs!I22="","",Inputs!I22),0)</f>
        <v>Abono extra a casa propia (ejemplo)</v>
      </c>
      <c r="E32" s="295">
        <f t="shared" si="0"/>
        <v>0</v>
      </c>
      <c r="F32" s="15">
        <f>+Proyección!F32+Proyección!G32+Proyección!H32</f>
        <v>0</v>
      </c>
      <c r="G32" s="20">
        <f>+Ejecución!G32+Ejecución!J32+Ejecución!M32</f>
        <v>0</v>
      </c>
      <c r="H32" s="46">
        <f t="shared" si="6"/>
        <v>0</v>
      </c>
      <c r="I32" s="15">
        <f>+Proyección!I32+Proyección!J32+Proyección!K32</f>
        <v>0</v>
      </c>
      <c r="J32" s="20">
        <f>+Ejecución!P32+Ejecución!S32+Ejecución!V32</f>
        <v>0</v>
      </c>
      <c r="K32" s="46">
        <f t="shared" si="7"/>
        <v>0</v>
      </c>
      <c r="L32" s="15">
        <f>+Proyección!L32+Proyección!M32+Proyección!N32</f>
        <v>0</v>
      </c>
      <c r="M32" s="20">
        <f>+Ejecución!Y32+Ejecución!AB32+Ejecución!AE32</f>
        <v>0</v>
      </c>
      <c r="N32" s="46">
        <f t="shared" si="8"/>
        <v>0</v>
      </c>
      <c r="O32" s="15">
        <f>+Proyección!O32+Proyección!P32+Proyección!Q32</f>
        <v>0</v>
      </c>
      <c r="P32" s="20">
        <f>+Ejecución!AH32+Ejecución!AK32+Ejecución!AN32</f>
        <v>0</v>
      </c>
      <c r="Q32" s="46">
        <f t="shared" si="9"/>
        <v>0</v>
      </c>
      <c r="R32" s="68"/>
      <c r="S32" s="68"/>
      <c r="T32" s="264"/>
    </row>
    <row r="33" spans="2:20" x14ac:dyDescent="0.3">
      <c r="B33" s="265"/>
      <c r="C33" s="319">
        <v>7</v>
      </c>
      <c r="D33" s="112" t="str">
        <f>+IFERROR(+IF(Inputs!I23="","",Inputs!I23),0)</f>
        <v/>
      </c>
      <c r="E33" s="295">
        <f t="shared" si="0"/>
        <v>0</v>
      </c>
      <c r="F33" s="15">
        <f>+Proyección!F33+Proyección!G33+Proyección!H33</f>
        <v>0</v>
      </c>
      <c r="G33" s="20">
        <f>+Ejecución!G33+Ejecución!J33+Ejecución!M33</f>
        <v>0</v>
      </c>
      <c r="H33" s="46">
        <f t="shared" si="6"/>
        <v>0</v>
      </c>
      <c r="I33" s="15">
        <f>+Proyección!I33+Proyección!J33+Proyección!K33</f>
        <v>0</v>
      </c>
      <c r="J33" s="20">
        <f>+Ejecución!P33+Ejecución!S33+Ejecución!V33</f>
        <v>0</v>
      </c>
      <c r="K33" s="46">
        <f t="shared" si="7"/>
        <v>0</v>
      </c>
      <c r="L33" s="15">
        <f>+Proyección!L33+Proyección!M33+Proyección!N33</f>
        <v>0</v>
      </c>
      <c r="M33" s="20">
        <f>+Ejecución!Y33+Ejecución!AB33+Ejecución!AE33</f>
        <v>0</v>
      </c>
      <c r="N33" s="46">
        <f t="shared" si="8"/>
        <v>0</v>
      </c>
      <c r="O33" s="15">
        <f>+Proyección!O33+Proyección!P33+Proyección!Q33</f>
        <v>0</v>
      </c>
      <c r="P33" s="20">
        <f>+Ejecución!AH33+Ejecución!AK33+Ejecución!AN33</f>
        <v>0</v>
      </c>
      <c r="Q33" s="46">
        <f t="shared" si="9"/>
        <v>0</v>
      </c>
      <c r="R33" s="68"/>
      <c r="S33" s="68"/>
      <c r="T33" s="264"/>
    </row>
    <row r="34" spans="2:20" x14ac:dyDescent="0.3">
      <c r="B34" s="265"/>
      <c r="C34" s="319">
        <v>8</v>
      </c>
      <c r="D34" s="112" t="str">
        <f>+IFERROR(+IF(Inputs!I24="","",Inputs!I24),0)</f>
        <v/>
      </c>
      <c r="E34" s="295">
        <f t="shared" si="0"/>
        <v>0</v>
      </c>
      <c r="F34" s="15">
        <f>+Proyección!F34+Proyección!G34+Proyección!H34</f>
        <v>0</v>
      </c>
      <c r="G34" s="20">
        <f>+Ejecución!G34+Ejecución!J34+Ejecución!M34</f>
        <v>0</v>
      </c>
      <c r="H34" s="46">
        <f t="shared" si="6"/>
        <v>0</v>
      </c>
      <c r="I34" s="15">
        <f>+Proyección!I34+Proyección!J34+Proyección!K34</f>
        <v>0</v>
      </c>
      <c r="J34" s="20">
        <f>+Ejecución!P34+Ejecución!S34+Ejecución!V34</f>
        <v>0</v>
      </c>
      <c r="K34" s="46">
        <f t="shared" si="7"/>
        <v>0</v>
      </c>
      <c r="L34" s="15">
        <f>+Proyección!L34+Proyección!M34+Proyección!N34</f>
        <v>0</v>
      </c>
      <c r="M34" s="20">
        <f>+Ejecución!Y34+Ejecución!AB34+Ejecución!AE34</f>
        <v>0</v>
      </c>
      <c r="N34" s="46">
        <f t="shared" si="8"/>
        <v>0</v>
      </c>
      <c r="O34" s="15">
        <f>+Proyección!O34+Proyección!P34+Proyección!Q34</f>
        <v>0</v>
      </c>
      <c r="P34" s="20">
        <f>+Ejecución!AH34+Ejecución!AK34+Ejecución!AN34</f>
        <v>0</v>
      </c>
      <c r="Q34" s="46">
        <f t="shared" si="9"/>
        <v>0</v>
      </c>
      <c r="R34" s="68"/>
      <c r="S34" s="68"/>
      <c r="T34" s="264"/>
    </row>
    <row r="35" spans="2:20" x14ac:dyDescent="0.3">
      <c r="B35" s="265"/>
      <c r="C35" s="319">
        <v>9</v>
      </c>
      <c r="D35" s="112" t="str">
        <f>+IFERROR(+IF(Inputs!I25="","",Inputs!I25),0)</f>
        <v/>
      </c>
      <c r="E35" s="295">
        <f t="shared" si="0"/>
        <v>0</v>
      </c>
      <c r="F35" s="15">
        <f>+Proyección!F35+Proyección!G35+Proyección!H35</f>
        <v>0</v>
      </c>
      <c r="G35" s="20">
        <f>+Ejecución!G35+Ejecución!J35+Ejecución!M35</f>
        <v>0</v>
      </c>
      <c r="H35" s="46">
        <f t="shared" si="6"/>
        <v>0</v>
      </c>
      <c r="I35" s="15">
        <f>+Proyección!I35+Proyección!J35+Proyección!K35</f>
        <v>0</v>
      </c>
      <c r="J35" s="20">
        <f>+Ejecución!P35+Ejecución!S35+Ejecución!V35</f>
        <v>0</v>
      </c>
      <c r="K35" s="46">
        <f t="shared" si="7"/>
        <v>0</v>
      </c>
      <c r="L35" s="15">
        <f>+Proyección!L35+Proyección!M35+Proyección!N35</f>
        <v>0</v>
      </c>
      <c r="M35" s="20">
        <f>+Ejecución!Y35+Ejecución!AB35+Ejecución!AE35</f>
        <v>0</v>
      </c>
      <c r="N35" s="46">
        <f t="shared" si="8"/>
        <v>0</v>
      </c>
      <c r="O35" s="15">
        <f>+Proyección!O35+Proyección!P35+Proyección!Q35</f>
        <v>0</v>
      </c>
      <c r="P35" s="20">
        <f>+Ejecución!AH35+Ejecución!AK35+Ejecución!AN35</f>
        <v>0</v>
      </c>
      <c r="Q35" s="46">
        <f t="shared" si="9"/>
        <v>0</v>
      </c>
      <c r="R35" s="68"/>
      <c r="S35" s="68"/>
      <c r="T35" s="264"/>
    </row>
    <row r="36" spans="2:20" x14ac:dyDescent="0.3">
      <c r="B36" s="265"/>
      <c r="C36" s="319">
        <v>10</v>
      </c>
      <c r="D36" s="118" t="str">
        <f>+IFERROR(+IF(Inputs!I26="","",Inputs!I26),0)</f>
        <v/>
      </c>
      <c r="E36" s="299">
        <f t="shared" si="0"/>
        <v>0</v>
      </c>
      <c r="F36" s="4">
        <f>+Proyección!F36+Proyección!G36+Proyección!H36</f>
        <v>0</v>
      </c>
      <c r="G36" s="19">
        <f>+Ejecución!G36+Ejecución!J36+Ejecución!M36</f>
        <v>0</v>
      </c>
      <c r="H36" s="47">
        <f t="shared" si="6"/>
        <v>0</v>
      </c>
      <c r="I36" s="4">
        <f>+Proyección!I36+Proyección!J36+Proyección!K36</f>
        <v>0</v>
      </c>
      <c r="J36" s="19">
        <f>+Ejecución!P36+Ejecución!S36+Ejecución!V36</f>
        <v>0</v>
      </c>
      <c r="K36" s="47">
        <f t="shared" si="7"/>
        <v>0</v>
      </c>
      <c r="L36" s="4">
        <f>+Proyección!L36+Proyección!M36+Proyección!N36</f>
        <v>0</v>
      </c>
      <c r="M36" s="19">
        <f>+Ejecución!Y36+Ejecución!AB36+Ejecución!AE36</f>
        <v>0</v>
      </c>
      <c r="N36" s="47">
        <f t="shared" si="8"/>
        <v>0</v>
      </c>
      <c r="O36" s="4">
        <f>+Proyección!O36+Proyección!P36+Proyección!Q36</f>
        <v>0</v>
      </c>
      <c r="P36" s="19">
        <f>+Ejecución!AH36+Ejecución!AK36+Ejecución!AN36</f>
        <v>0</v>
      </c>
      <c r="Q36" s="47">
        <f t="shared" si="9"/>
        <v>0</v>
      </c>
      <c r="R36" s="68"/>
      <c r="S36" s="68"/>
      <c r="T36" s="264"/>
    </row>
    <row r="37" spans="2:20" x14ac:dyDescent="0.3">
      <c r="B37" s="265"/>
      <c r="C37" s="279" t="s">
        <v>134</v>
      </c>
      <c r="D37" s="106" t="s">
        <v>62</v>
      </c>
      <c r="E37" s="300">
        <f t="shared" si="0"/>
        <v>0</v>
      </c>
      <c r="F37" s="18">
        <f>+SUM(F27:F36)</f>
        <v>0</v>
      </c>
      <c r="G37" s="148">
        <f>+SUM(G27:G36)</f>
        <v>0</v>
      </c>
      <c r="H37" s="46">
        <f t="shared" si="6"/>
        <v>0</v>
      </c>
      <c r="I37" s="18">
        <f>+SUM(I27:I36)</f>
        <v>0</v>
      </c>
      <c r="J37" s="148">
        <f>+SUM(J27:J36)</f>
        <v>0</v>
      </c>
      <c r="K37" s="46">
        <f t="shared" si="7"/>
        <v>0</v>
      </c>
      <c r="L37" s="18">
        <f>+SUM(L27:L36)</f>
        <v>0</v>
      </c>
      <c r="M37" s="148">
        <f>+SUM(M27:M36)</f>
        <v>0</v>
      </c>
      <c r="N37" s="46">
        <f t="shared" si="8"/>
        <v>0</v>
      </c>
      <c r="O37" s="18">
        <f>+SUM(O27:O36)</f>
        <v>0</v>
      </c>
      <c r="P37" s="148">
        <f>+SUM(P27:P36)</f>
        <v>0</v>
      </c>
      <c r="Q37" s="46">
        <f t="shared" si="9"/>
        <v>0</v>
      </c>
      <c r="R37" s="68"/>
      <c r="S37" s="68"/>
      <c r="T37" s="264"/>
    </row>
    <row r="38" spans="2:20" x14ac:dyDescent="0.3">
      <c r="B38" s="265"/>
      <c r="C38" s="112"/>
      <c r="D38" s="105">
        <v>1</v>
      </c>
      <c r="E38" s="298"/>
      <c r="F38" s="15"/>
      <c r="G38" s="20"/>
      <c r="H38" s="46"/>
      <c r="I38" s="15"/>
      <c r="J38" s="20"/>
      <c r="K38" s="46"/>
      <c r="L38" s="15"/>
      <c r="M38" s="20"/>
      <c r="N38" s="46"/>
      <c r="O38" s="15"/>
      <c r="P38" s="20"/>
      <c r="Q38" s="46"/>
      <c r="R38" s="68"/>
      <c r="S38" s="68"/>
      <c r="T38" s="264"/>
    </row>
    <row r="39" spans="2:20" ht="9.4499999999999993" customHeight="1" x14ac:dyDescent="0.3">
      <c r="B39" s="265"/>
      <c r="C39" s="112"/>
      <c r="D39" s="105">
        <v>1</v>
      </c>
      <c r="E39" s="298"/>
      <c r="F39" s="15"/>
      <c r="G39" s="20"/>
      <c r="H39" s="46"/>
      <c r="I39" s="15"/>
      <c r="J39" s="20"/>
      <c r="K39" s="46"/>
      <c r="L39" s="15"/>
      <c r="M39" s="20"/>
      <c r="N39" s="46"/>
      <c r="O39" s="15"/>
      <c r="P39" s="20"/>
      <c r="Q39" s="46"/>
      <c r="R39" s="68"/>
      <c r="S39" s="68"/>
      <c r="T39" s="264"/>
    </row>
    <row r="40" spans="2:20" x14ac:dyDescent="0.3">
      <c r="B40" s="265"/>
      <c r="C40" s="319">
        <v>1</v>
      </c>
      <c r="D40" s="112" t="str">
        <f>+IFERROR(+IF(Inputs!D31="","",Inputs!D31),0)</f>
        <v>Crédito de vehículo (ejemplo)</v>
      </c>
      <c r="E40" s="295">
        <f t="shared" si="0"/>
        <v>0</v>
      </c>
      <c r="F40" s="15">
        <f>+Proyección!F40+Proyección!G40+Proyección!H40</f>
        <v>0</v>
      </c>
      <c r="G40" s="21">
        <f>+Ejecución!G40+Ejecución!J40+Ejecución!M40</f>
        <v>0</v>
      </c>
      <c r="H40" s="46">
        <f t="shared" ref="H40:H52" si="10">+IFERROR(+(F40-G40),0)</f>
        <v>0</v>
      </c>
      <c r="I40" s="15">
        <f>+Proyección!I40+Proyección!J40+Proyección!K40</f>
        <v>0</v>
      </c>
      <c r="J40" s="21">
        <f>+Ejecución!P40+Ejecución!S40+Ejecución!V40</f>
        <v>0</v>
      </c>
      <c r="K40" s="46">
        <f t="shared" ref="K40:K52" si="11">+IFERROR(+(I40-J40),0)</f>
        <v>0</v>
      </c>
      <c r="L40" s="15">
        <f>+Proyección!L40+Proyección!M40+Proyección!N40</f>
        <v>0</v>
      </c>
      <c r="M40" s="21">
        <f>+Ejecución!Y40+Ejecución!AB40+Ejecución!AE40</f>
        <v>0</v>
      </c>
      <c r="N40" s="46">
        <f t="shared" ref="N40:N52" si="12">+IFERROR(+(L40-M40),0)</f>
        <v>0</v>
      </c>
      <c r="O40" s="15">
        <f>+Proyección!O40+Proyección!P40+Proyección!Q40</f>
        <v>0</v>
      </c>
      <c r="P40" s="21">
        <f>+Ejecución!AH40+Ejecución!AK40+Ejecución!AN40</f>
        <v>0</v>
      </c>
      <c r="Q40" s="46">
        <f t="shared" ref="Q40:Q52" si="13">+IFERROR(+(O40-P40),0)</f>
        <v>0</v>
      </c>
      <c r="R40" s="68"/>
      <c r="S40" s="68"/>
      <c r="T40" s="264"/>
    </row>
    <row r="41" spans="2:20" x14ac:dyDescent="0.3">
      <c r="B41" s="265"/>
      <c r="C41" s="319">
        <v>2</v>
      </c>
      <c r="D41" s="112" t="str">
        <f>+IFERROR(+IF(Inputs!D32="","",Inputs!D32),0)</f>
        <v>Tarjeta de crédito 1 (ejemplo)</v>
      </c>
      <c r="E41" s="295">
        <f t="shared" si="0"/>
        <v>0</v>
      </c>
      <c r="F41" s="15">
        <f>+Proyección!F41+Proyección!G41+Proyección!H41</f>
        <v>0</v>
      </c>
      <c r="G41" s="21">
        <f>+Ejecución!G41+Ejecución!J41+Ejecución!M41</f>
        <v>0</v>
      </c>
      <c r="H41" s="46">
        <f t="shared" si="10"/>
        <v>0</v>
      </c>
      <c r="I41" s="15">
        <f>+Proyección!I41+Proyección!J41+Proyección!K41</f>
        <v>0</v>
      </c>
      <c r="J41" s="21">
        <f>+Ejecución!P41+Ejecución!S41+Ejecución!V41</f>
        <v>0</v>
      </c>
      <c r="K41" s="46">
        <f t="shared" si="11"/>
        <v>0</v>
      </c>
      <c r="L41" s="15">
        <f>+Proyección!L41+Proyección!M41+Proyección!N41</f>
        <v>0</v>
      </c>
      <c r="M41" s="21">
        <f>+Ejecución!Y41+Ejecución!AB41+Ejecución!AE41</f>
        <v>0</v>
      </c>
      <c r="N41" s="46">
        <f t="shared" si="12"/>
        <v>0</v>
      </c>
      <c r="O41" s="15">
        <f>+Proyección!O41+Proyección!P41+Proyección!Q41</f>
        <v>0</v>
      </c>
      <c r="P41" s="21">
        <f>+Ejecución!AH41+Ejecución!AK41+Ejecución!AN41</f>
        <v>0</v>
      </c>
      <c r="Q41" s="46">
        <f t="shared" si="13"/>
        <v>0</v>
      </c>
      <c r="R41" s="68"/>
      <c r="S41" s="68"/>
      <c r="T41" s="264"/>
    </row>
    <row r="42" spans="2:20" x14ac:dyDescent="0.3">
      <c r="B42" s="265"/>
      <c r="C42" s="319">
        <v>3</v>
      </c>
      <c r="D42" s="112" t="str">
        <f>+IFERROR(+IF(Inputs!D33="","",Inputs!D33),0)</f>
        <v/>
      </c>
      <c r="E42" s="295">
        <f t="shared" si="0"/>
        <v>0</v>
      </c>
      <c r="F42" s="15">
        <f>+Proyección!F42+Proyección!G42+Proyección!H42</f>
        <v>0</v>
      </c>
      <c r="G42" s="21">
        <f>+Ejecución!G42+Ejecución!J42+Ejecución!M42</f>
        <v>0</v>
      </c>
      <c r="H42" s="46">
        <f t="shared" si="10"/>
        <v>0</v>
      </c>
      <c r="I42" s="15">
        <f>+Proyección!I42+Proyección!J42+Proyección!K42</f>
        <v>0</v>
      </c>
      <c r="J42" s="21">
        <f>+Ejecución!P42+Ejecución!S42+Ejecución!V42</f>
        <v>0</v>
      </c>
      <c r="K42" s="46">
        <f t="shared" si="11"/>
        <v>0</v>
      </c>
      <c r="L42" s="15">
        <f>+Proyección!L42+Proyección!M42+Proyección!N42</f>
        <v>0</v>
      </c>
      <c r="M42" s="21">
        <f>+Ejecución!Y42+Ejecución!AB42+Ejecución!AE42</f>
        <v>0</v>
      </c>
      <c r="N42" s="46">
        <f t="shared" si="12"/>
        <v>0</v>
      </c>
      <c r="O42" s="15">
        <f>+Proyección!O42+Proyección!P42+Proyección!Q42</f>
        <v>0</v>
      </c>
      <c r="P42" s="21">
        <f>+Ejecución!AH42+Ejecución!AK42+Ejecución!AN42</f>
        <v>0</v>
      </c>
      <c r="Q42" s="46">
        <f t="shared" si="13"/>
        <v>0</v>
      </c>
      <c r="R42" s="68"/>
      <c r="S42" s="68"/>
      <c r="T42" s="264"/>
    </row>
    <row r="43" spans="2:20" x14ac:dyDescent="0.3">
      <c r="B43" s="265"/>
      <c r="C43" s="319">
        <v>4</v>
      </c>
      <c r="D43" s="112" t="str">
        <f>+IFERROR(+IF(Inputs!D34="","",Inputs!D34),0)</f>
        <v/>
      </c>
      <c r="E43" s="295">
        <f t="shared" si="0"/>
        <v>0</v>
      </c>
      <c r="F43" s="15">
        <f>+Proyección!F43+Proyección!G43+Proyección!H43</f>
        <v>0</v>
      </c>
      <c r="G43" s="21">
        <f>+Ejecución!G43+Ejecución!J43+Ejecución!M43</f>
        <v>0</v>
      </c>
      <c r="H43" s="46">
        <f t="shared" si="10"/>
        <v>0</v>
      </c>
      <c r="I43" s="15">
        <f>+Proyección!I43+Proyección!J43+Proyección!K43</f>
        <v>0</v>
      </c>
      <c r="J43" s="21">
        <f>+Ejecución!P43+Ejecución!S43+Ejecución!V43</f>
        <v>0</v>
      </c>
      <c r="K43" s="46">
        <f t="shared" si="11"/>
        <v>0</v>
      </c>
      <c r="L43" s="15">
        <f>+Proyección!L43+Proyección!M43+Proyección!N43</f>
        <v>0</v>
      </c>
      <c r="M43" s="21">
        <f>+Ejecución!Y43+Ejecución!AB43+Ejecución!AE43</f>
        <v>0</v>
      </c>
      <c r="N43" s="46">
        <f t="shared" si="12"/>
        <v>0</v>
      </c>
      <c r="O43" s="15">
        <f>+Proyección!O43+Proyección!P43+Proyección!Q43</f>
        <v>0</v>
      </c>
      <c r="P43" s="21">
        <f>+Ejecución!AH43+Ejecución!AK43+Ejecución!AN43</f>
        <v>0</v>
      </c>
      <c r="Q43" s="46">
        <f t="shared" si="13"/>
        <v>0</v>
      </c>
      <c r="R43" s="68"/>
      <c r="S43" s="68"/>
      <c r="T43" s="264"/>
    </row>
    <row r="44" spans="2:20" x14ac:dyDescent="0.3">
      <c r="B44" s="265"/>
      <c r="C44" s="319">
        <v>5</v>
      </c>
      <c r="D44" s="112" t="str">
        <f>+IFERROR(+IF(Inputs!D35="","",Inputs!D35),0)</f>
        <v/>
      </c>
      <c r="E44" s="295">
        <f t="shared" si="0"/>
        <v>0</v>
      </c>
      <c r="F44" s="15">
        <f>+Proyección!F44+Proyección!G44+Proyección!H44</f>
        <v>0</v>
      </c>
      <c r="G44" s="21">
        <f>+Ejecución!G44+Ejecución!J44+Ejecución!M44</f>
        <v>0</v>
      </c>
      <c r="H44" s="46">
        <f t="shared" si="10"/>
        <v>0</v>
      </c>
      <c r="I44" s="15">
        <f>+Proyección!I44+Proyección!J44+Proyección!K44</f>
        <v>0</v>
      </c>
      <c r="J44" s="21">
        <f>+Ejecución!P44+Ejecución!S44+Ejecución!V44</f>
        <v>0</v>
      </c>
      <c r="K44" s="46">
        <f t="shared" si="11"/>
        <v>0</v>
      </c>
      <c r="L44" s="15">
        <f>+Proyección!L44+Proyección!M44+Proyección!N44</f>
        <v>0</v>
      </c>
      <c r="M44" s="21">
        <f>+Ejecución!Y44+Ejecución!AB44+Ejecución!AE44</f>
        <v>0</v>
      </c>
      <c r="N44" s="46">
        <f t="shared" si="12"/>
        <v>0</v>
      </c>
      <c r="O44" s="15">
        <f>+Proyección!O44+Proyección!P44+Proyección!Q44</f>
        <v>0</v>
      </c>
      <c r="P44" s="21">
        <f>+Ejecución!AH44+Ejecución!AK44+Ejecución!AN44</f>
        <v>0</v>
      </c>
      <c r="Q44" s="46">
        <f t="shared" si="13"/>
        <v>0</v>
      </c>
      <c r="R44" s="68"/>
      <c r="S44" s="68"/>
      <c r="T44" s="264"/>
    </row>
    <row r="45" spans="2:20" x14ac:dyDescent="0.3">
      <c r="B45" s="265"/>
      <c r="C45" s="319">
        <v>6</v>
      </c>
      <c r="D45" s="112" t="str">
        <f>+IFERROR(+IF(Inputs!D36="","",Inputs!D36),0)</f>
        <v/>
      </c>
      <c r="E45" s="295">
        <f t="shared" si="0"/>
        <v>0</v>
      </c>
      <c r="F45" s="15">
        <f>+Proyección!F45+Proyección!G45+Proyección!H45</f>
        <v>0</v>
      </c>
      <c r="G45" s="21">
        <f>+Ejecución!G45+Ejecución!J45+Ejecución!M45</f>
        <v>0</v>
      </c>
      <c r="H45" s="46">
        <f t="shared" si="10"/>
        <v>0</v>
      </c>
      <c r="I45" s="15">
        <f>+Proyección!I45+Proyección!J45+Proyección!K45</f>
        <v>0</v>
      </c>
      <c r="J45" s="21">
        <f>+Ejecución!P45+Ejecución!S45+Ejecución!V45</f>
        <v>0</v>
      </c>
      <c r="K45" s="46">
        <f t="shared" si="11"/>
        <v>0</v>
      </c>
      <c r="L45" s="15">
        <f>+Proyección!L45+Proyección!M45+Proyección!N45</f>
        <v>0</v>
      </c>
      <c r="M45" s="21">
        <f>+Ejecución!Y45+Ejecución!AB45+Ejecución!AE45</f>
        <v>0</v>
      </c>
      <c r="N45" s="46">
        <f t="shared" si="12"/>
        <v>0</v>
      </c>
      <c r="O45" s="15">
        <f>+Proyección!O45+Proyección!P45+Proyección!Q45</f>
        <v>0</v>
      </c>
      <c r="P45" s="21">
        <f>+Ejecución!AH45+Ejecución!AK45+Ejecución!AN45</f>
        <v>0</v>
      </c>
      <c r="Q45" s="46">
        <f t="shared" si="13"/>
        <v>0</v>
      </c>
      <c r="R45" s="68"/>
      <c r="S45" s="68"/>
      <c r="T45" s="264"/>
    </row>
    <row r="46" spans="2:20" x14ac:dyDescent="0.3">
      <c r="B46" s="265"/>
      <c r="C46" s="319">
        <v>7</v>
      </c>
      <c r="D46" s="112" t="str">
        <f>+IFERROR(+IF(Inputs!I31="","",Inputs!I31),0)</f>
        <v>Abono trimestral préstamo (ejemplo)</v>
      </c>
      <c r="E46" s="295">
        <f t="shared" si="0"/>
        <v>0</v>
      </c>
      <c r="F46" s="15">
        <f>+Proyección!F46+Proyección!G46+Proyección!H46</f>
        <v>0</v>
      </c>
      <c r="G46" s="21">
        <f>+Ejecución!G46+Ejecución!J46+Ejecución!M46</f>
        <v>0</v>
      </c>
      <c r="H46" s="46">
        <f t="shared" si="10"/>
        <v>0</v>
      </c>
      <c r="I46" s="15">
        <f>+Proyección!I46+Proyección!J46+Proyección!K46</f>
        <v>0</v>
      </c>
      <c r="J46" s="21">
        <f>+Ejecución!P46+Ejecución!S46+Ejecución!V46</f>
        <v>0</v>
      </c>
      <c r="K46" s="46">
        <f t="shared" si="11"/>
        <v>0</v>
      </c>
      <c r="L46" s="15">
        <f>+Proyección!L46+Proyección!M46+Proyección!N46</f>
        <v>0</v>
      </c>
      <c r="M46" s="21">
        <f>+Ejecución!Y46+Ejecución!AB46+Ejecución!AE46</f>
        <v>0</v>
      </c>
      <c r="N46" s="46">
        <f t="shared" si="12"/>
        <v>0</v>
      </c>
      <c r="O46" s="15">
        <f>+Proyección!O46+Proyección!P46+Proyección!Q46</f>
        <v>0</v>
      </c>
      <c r="P46" s="21">
        <f>+Ejecución!AH46+Ejecución!AK46+Ejecución!AN46</f>
        <v>0</v>
      </c>
      <c r="Q46" s="46">
        <f t="shared" si="13"/>
        <v>0</v>
      </c>
      <c r="R46" s="68"/>
      <c r="S46" s="68"/>
      <c r="T46" s="264"/>
    </row>
    <row r="47" spans="2:20" x14ac:dyDescent="0.3">
      <c r="B47" s="265"/>
      <c r="C47" s="319">
        <v>8</v>
      </c>
      <c r="D47" s="112" t="str">
        <f>+IFERROR(+IF(Inputs!I32="","",Inputs!I32),0)</f>
        <v/>
      </c>
      <c r="E47" s="295">
        <f t="shared" si="0"/>
        <v>0</v>
      </c>
      <c r="F47" s="15">
        <f>+Proyección!F47+Proyección!G47+Proyección!H47</f>
        <v>0</v>
      </c>
      <c r="G47" s="21">
        <f>+Ejecución!G47+Ejecución!J47+Ejecución!M47</f>
        <v>0</v>
      </c>
      <c r="H47" s="46">
        <f t="shared" si="10"/>
        <v>0</v>
      </c>
      <c r="I47" s="15">
        <f>+Proyección!I47+Proyección!J47+Proyección!K47</f>
        <v>0</v>
      </c>
      <c r="J47" s="21">
        <f>+Ejecución!P47+Ejecución!S47+Ejecución!V47</f>
        <v>0</v>
      </c>
      <c r="K47" s="46">
        <f t="shared" si="11"/>
        <v>0</v>
      </c>
      <c r="L47" s="15">
        <f>+Proyección!L47+Proyección!M47+Proyección!N47</f>
        <v>0</v>
      </c>
      <c r="M47" s="21">
        <f>+Ejecución!Y47+Ejecución!AB47+Ejecución!AE47</f>
        <v>0</v>
      </c>
      <c r="N47" s="46">
        <f t="shared" si="12"/>
        <v>0</v>
      </c>
      <c r="O47" s="15">
        <f>+Proyección!O47+Proyección!P47+Proyección!Q47</f>
        <v>0</v>
      </c>
      <c r="P47" s="21">
        <f>+Ejecución!AH47+Ejecución!AK47+Ejecución!AN47</f>
        <v>0</v>
      </c>
      <c r="Q47" s="46">
        <f t="shared" si="13"/>
        <v>0</v>
      </c>
      <c r="R47" s="68"/>
      <c r="S47" s="68"/>
      <c r="T47" s="264"/>
    </row>
    <row r="48" spans="2:20" x14ac:dyDescent="0.3">
      <c r="B48" s="265"/>
      <c r="C48" s="319">
        <v>9</v>
      </c>
      <c r="D48" s="112" t="str">
        <f>+IFERROR(+IF(Inputs!I33="","",Inputs!I33),0)</f>
        <v/>
      </c>
      <c r="E48" s="295">
        <f t="shared" si="0"/>
        <v>0</v>
      </c>
      <c r="F48" s="15">
        <f>+Proyección!F48+Proyección!G48+Proyección!H48</f>
        <v>0</v>
      </c>
      <c r="G48" s="21">
        <f>+Ejecución!G48+Ejecución!J48+Ejecución!M48</f>
        <v>0</v>
      </c>
      <c r="H48" s="46">
        <f t="shared" si="10"/>
        <v>0</v>
      </c>
      <c r="I48" s="15">
        <f>+Proyección!I48+Proyección!J48+Proyección!K48</f>
        <v>0</v>
      </c>
      <c r="J48" s="21">
        <f>+Ejecución!P48+Ejecución!S48+Ejecución!V48</f>
        <v>0</v>
      </c>
      <c r="K48" s="46">
        <f t="shared" si="11"/>
        <v>0</v>
      </c>
      <c r="L48" s="15">
        <f>+Proyección!L48+Proyección!M48+Proyección!N48</f>
        <v>0</v>
      </c>
      <c r="M48" s="21">
        <f>+Ejecución!Y48+Ejecución!AB48+Ejecución!AE48</f>
        <v>0</v>
      </c>
      <c r="N48" s="46">
        <f t="shared" si="12"/>
        <v>0</v>
      </c>
      <c r="O48" s="15">
        <f>+Proyección!O48+Proyección!P48+Proyección!Q48</f>
        <v>0</v>
      </c>
      <c r="P48" s="21">
        <f>+Ejecución!AH48+Ejecución!AK48+Ejecución!AN48</f>
        <v>0</v>
      </c>
      <c r="Q48" s="46">
        <f t="shared" si="13"/>
        <v>0</v>
      </c>
      <c r="R48" s="68"/>
      <c r="S48" s="68"/>
      <c r="T48" s="264"/>
    </row>
    <row r="49" spans="2:20" x14ac:dyDescent="0.3">
      <c r="B49" s="265"/>
      <c r="C49" s="319">
        <v>10</v>
      </c>
      <c r="D49" s="112" t="str">
        <f>+IFERROR(+IF(Inputs!I34="","",Inputs!I34),0)</f>
        <v/>
      </c>
      <c r="E49" s="295">
        <f t="shared" si="0"/>
        <v>0</v>
      </c>
      <c r="F49" s="15">
        <f>+Proyección!F49+Proyección!G49+Proyección!H49</f>
        <v>0</v>
      </c>
      <c r="G49" s="21">
        <f>+Ejecución!G49+Ejecución!J49+Ejecución!M49</f>
        <v>0</v>
      </c>
      <c r="H49" s="46">
        <f t="shared" si="10"/>
        <v>0</v>
      </c>
      <c r="I49" s="15">
        <f>+Proyección!I49+Proyección!J49+Proyección!K49</f>
        <v>0</v>
      </c>
      <c r="J49" s="21">
        <f>+Ejecución!P49+Ejecución!S49+Ejecución!V49</f>
        <v>0</v>
      </c>
      <c r="K49" s="46">
        <f t="shared" si="11"/>
        <v>0</v>
      </c>
      <c r="L49" s="15">
        <f>+Proyección!L49+Proyección!M49+Proyección!N49</f>
        <v>0</v>
      </c>
      <c r="M49" s="21">
        <f>+Ejecución!Y49+Ejecución!AB49+Ejecución!AE49</f>
        <v>0</v>
      </c>
      <c r="N49" s="46">
        <f t="shared" si="12"/>
        <v>0</v>
      </c>
      <c r="O49" s="15">
        <f>+Proyección!O49+Proyección!P49+Proyección!Q49</f>
        <v>0</v>
      </c>
      <c r="P49" s="21">
        <f>+Ejecución!AH49+Ejecución!AK49+Ejecución!AN49</f>
        <v>0</v>
      </c>
      <c r="Q49" s="46">
        <f t="shared" si="13"/>
        <v>0</v>
      </c>
      <c r="R49" s="68"/>
      <c r="S49" s="68"/>
      <c r="T49" s="264"/>
    </row>
    <row r="50" spans="2:20" x14ac:dyDescent="0.3">
      <c r="B50" s="265"/>
      <c r="C50" s="319">
        <v>11</v>
      </c>
      <c r="D50" s="112" t="str">
        <f>+IFERROR(+IF(Inputs!I35="","",Inputs!I35),0)</f>
        <v/>
      </c>
      <c r="E50" s="295">
        <f t="shared" si="0"/>
        <v>0</v>
      </c>
      <c r="F50" s="15">
        <f>+Proyección!F50+Proyección!G50+Proyección!H50</f>
        <v>0</v>
      </c>
      <c r="G50" s="21">
        <f>+Ejecución!G50+Ejecución!J50+Ejecución!M50</f>
        <v>0</v>
      </c>
      <c r="H50" s="46">
        <f t="shared" si="10"/>
        <v>0</v>
      </c>
      <c r="I50" s="15">
        <f>+Proyección!I50+Proyección!J50+Proyección!K50</f>
        <v>0</v>
      </c>
      <c r="J50" s="21">
        <f>+Ejecución!P50+Ejecución!S50+Ejecución!V50</f>
        <v>0</v>
      </c>
      <c r="K50" s="46">
        <f t="shared" si="11"/>
        <v>0</v>
      </c>
      <c r="L50" s="15">
        <f>+Proyección!L50+Proyección!M50+Proyección!N50</f>
        <v>0</v>
      </c>
      <c r="M50" s="21">
        <f>+Ejecución!Y50+Ejecución!AB50+Ejecución!AE50</f>
        <v>0</v>
      </c>
      <c r="N50" s="46">
        <f t="shared" si="12"/>
        <v>0</v>
      </c>
      <c r="O50" s="15">
        <f>+Proyección!O50+Proyección!P50+Proyección!Q50</f>
        <v>0</v>
      </c>
      <c r="P50" s="21">
        <f>+Ejecución!AH50+Ejecución!AK50+Ejecución!AN50</f>
        <v>0</v>
      </c>
      <c r="Q50" s="46">
        <f t="shared" si="13"/>
        <v>0</v>
      </c>
      <c r="R50" s="68"/>
      <c r="S50" s="68"/>
      <c r="T50" s="264"/>
    </row>
    <row r="51" spans="2:20" x14ac:dyDescent="0.3">
      <c r="B51" s="265"/>
      <c r="C51" s="319">
        <v>12</v>
      </c>
      <c r="D51" s="118" t="str">
        <f>+IFERROR(+IF(Inputs!I36="","",Inputs!I36),0)</f>
        <v/>
      </c>
      <c r="E51" s="299">
        <f t="shared" si="0"/>
        <v>0</v>
      </c>
      <c r="F51" s="4">
        <f>+Proyección!F51+Proyección!G51+Proyección!H51</f>
        <v>0</v>
      </c>
      <c r="G51" s="22">
        <f>+Ejecución!G51+Ejecución!J51+Ejecución!M51</f>
        <v>0</v>
      </c>
      <c r="H51" s="47">
        <f t="shared" si="10"/>
        <v>0</v>
      </c>
      <c r="I51" s="4">
        <f>+Proyección!I51+Proyección!J51+Proyección!K51</f>
        <v>0</v>
      </c>
      <c r="J51" s="22">
        <f>+Ejecución!P51+Ejecución!S51+Ejecución!V51</f>
        <v>0</v>
      </c>
      <c r="K51" s="47">
        <f t="shared" si="11"/>
        <v>0</v>
      </c>
      <c r="L51" s="4">
        <f>+Proyección!L51+Proyección!M51+Proyección!N51</f>
        <v>0</v>
      </c>
      <c r="M51" s="22">
        <f>+Ejecución!Y51+Ejecución!AB51+Ejecución!AE51</f>
        <v>0</v>
      </c>
      <c r="N51" s="47">
        <f t="shared" si="12"/>
        <v>0</v>
      </c>
      <c r="O51" s="4">
        <f>+Proyección!O51+Proyección!P51+Proyección!Q51</f>
        <v>0</v>
      </c>
      <c r="P51" s="22">
        <f>+Ejecución!AH51+Ejecución!AK51+Ejecución!AN51</f>
        <v>0</v>
      </c>
      <c r="Q51" s="47">
        <f t="shared" si="13"/>
        <v>0</v>
      </c>
      <c r="R51" s="68"/>
      <c r="S51" s="68"/>
      <c r="T51" s="264"/>
    </row>
    <row r="52" spans="2:20" x14ac:dyDescent="0.3">
      <c r="B52" s="265"/>
      <c r="C52" s="279" t="s">
        <v>134</v>
      </c>
      <c r="D52" s="106" t="s">
        <v>66</v>
      </c>
      <c r="E52" s="300">
        <f t="shared" si="0"/>
        <v>0</v>
      </c>
      <c r="F52" s="147">
        <f>+SUM(F40:F51)</f>
        <v>0</v>
      </c>
      <c r="G52" s="148">
        <f>+SUM(G40:G51)</f>
        <v>0</v>
      </c>
      <c r="H52" s="46">
        <f t="shared" si="10"/>
        <v>0</v>
      </c>
      <c r="I52" s="147">
        <f>+SUM(I40:I51)</f>
        <v>0</v>
      </c>
      <c r="J52" s="148">
        <f>+SUM(J40:J51)</f>
        <v>0</v>
      </c>
      <c r="K52" s="46">
        <f t="shared" si="11"/>
        <v>0</v>
      </c>
      <c r="L52" s="147">
        <f>+SUM(L40:L51)</f>
        <v>0</v>
      </c>
      <c r="M52" s="148">
        <f>+SUM(M40:M51)</f>
        <v>0</v>
      </c>
      <c r="N52" s="46">
        <f t="shared" si="12"/>
        <v>0</v>
      </c>
      <c r="O52" s="147">
        <f>+SUM(O40:O51)</f>
        <v>0</v>
      </c>
      <c r="P52" s="148">
        <f>+SUM(P40:P51)</f>
        <v>0</v>
      </c>
      <c r="Q52" s="46">
        <f t="shared" si="13"/>
        <v>0</v>
      </c>
      <c r="R52" s="68"/>
      <c r="S52" s="68"/>
      <c r="T52" s="264"/>
    </row>
    <row r="53" spans="2:20" x14ac:dyDescent="0.3">
      <c r="B53" s="265"/>
      <c r="C53" s="112"/>
      <c r="D53" s="105">
        <v>1</v>
      </c>
      <c r="E53" s="298"/>
      <c r="F53" s="15"/>
      <c r="G53" s="20"/>
      <c r="H53" s="46"/>
      <c r="I53" s="15"/>
      <c r="J53" s="20"/>
      <c r="K53" s="46"/>
      <c r="L53" s="15"/>
      <c r="M53" s="20"/>
      <c r="N53" s="46"/>
      <c r="O53" s="15"/>
      <c r="P53" s="20"/>
      <c r="Q53" s="46"/>
      <c r="R53" s="68"/>
      <c r="S53" s="68"/>
      <c r="T53" s="264"/>
    </row>
    <row r="54" spans="2:20" x14ac:dyDescent="0.3">
      <c r="B54" s="265"/>
      <c r="C54" s="112"/>
      <c r="D54" s="105">
        <v>1</v>
      </c>
      <c r="E54" s="298"/>
      <c r="F54" s="15"/>
      <c r="G54" s="20"/>
      <c r="H54" s="46"/>
      <c r="I54" s="15"/>
      <c r="J54" s="20"/>
      <c r="K54" s="46"/>
      <c r="L54" s="15"/>
      <c r="M54" s="20"/>
      <c r="N54" s="46"/>
      <c r="O54" s="15"/>
      <c r="P54" s="20"/>
      <c r="Q54" s="46"/>
      <c r="R54" s="68"/>
      <c r="S54" s="68"/>
      <c r="T54" s="264"/>
    </row>
    <row r="55" spans="2:20" ht="13.5" customHeight="1" x14ac:dyDescent="0.3">
      <c r="B55" s="265"/>
      <c r="C55" s="319">
        <v>1</v>
      </c>
      <c r="D55" s="112" t="str">
        <f>+IFERROR(+IF(Inputs!D41="","",Inputs!D41),0)</f>
        <v/>
      </c>
      <c r="E55" s="295">
        <f t="shared" si="0"/>
        <v>0</v>
      </c>
      <c r="F55" s="15">
        <f>+Proyección!F55+Proyección!G55+Proyección!H55</f>
        <v>0</v>
      </c>
      <c r="G55" s="20">
        <f>+Ejecución!G55+Ejecución!J55+Ejecución!M55</f>
        <v>0</v>
      </c>
      <c r="H55" s="46">
        <f t="shared" ref="H55:H63" si="14">+IFERROR(+(F55-G55),0)</f>
        <v>0</v>
      </c>
      <c r="I55" s="15">
        <f>+Proyección!I55+Proyección!J55+Proyección!K55</f>
        <v>0</v>
      </c>
      <c r="J55" s="20">
        <f>+Ejecución!P55+Ejecución!S55+Ejecución!V55</f>
        <v>0</v>
      </c>
      <c r="K55" s="46">
        <f t="shared" ref="K55:K62" si="15">+IFERROR(+(I55-J55),0)</f>
        <v>0</v>
      </c>
      <c r="L55" s="15">
        <f>+Proyección!L55+Proyección!M55+Proyección!N55</f>
        <v>0</v>
      </c>
      <c r="M55" s="20">
        <f>+Ejecución!Y55+Ejecución!AB55+Ejecución!AE55</f>
        <v>0</v>
      </c>
      <c r="N55" s="46">
        <f t="shared" ref="N55:N62" si="16">+IFERROR(+(L55-M55),0)</f>
        <v>0</v>
      </c>
      <c r="O55" s="15">
        <f>+Proyección!O55+Proyección!P55+Proyección!Q55</f>
        <v>0</v>
      </c>
      <c r="P55" s="20">
        <f>+Ejecución!AH55+Ejecución!AK55+Ejecución!AN55</f>
        <v>0</v>
      </c>
      <c r="Q55" s="46">
        <f t="shared" ref="Q55:Q62" si="17">+IFERROR(+(O55-P55),0)</f>
        <v>0</v>
      </c>
      <c r="R55" s="68"/>
      <c r="S55" s="68"/>
      <c r="T55" s="264"/>
    </row>
    <row r="56" spans="2:20" ht="13.5" customHeight="1" x14ac:dyDescent="0.3">
      <c r="B56" s="265"/>
      <c r="C56" s="319">
        <v>2</v>
      </c>
      <c r="D56" s="112" t="str">
        <f>+IFERROR(+IF(Inputs!D42="","",Inputs!D42),0)</f>
        <v/>
      </c>
      <c r="E56" s="295">
        <f t="shared" si="0"/>
        <v>0</v>
      </c>
      <c r="F56" s="15">
        <f>+Proyección!F56+Proyección!G56+Proyección!H56</f>
        <v>0</v>
      </c>
      <c r="G56" s="20">
        <f>+Ejecución!G56+Ejecución!J56+Ejecución!M56</f>
        <v>0</v>
      </c>
      <c r="H56" s="46">
        <f t="shared" si="14"/>
        <v>0</v>
      </c>
      <c r="I56" s="15">
        <f>+Proyección!I56+Proyección!J56+Proyección!K56</f>
        <v>0</v>
      </c>
      <c r="J56" s="20">
        <f>+Ejecución!P56+Ejecución!S56+Ejecución!V56</f>
        <v>0</v>
      </c>
      <c r="K56" s="46">
        <f t="shared" si="15"/>
        <v>0</v>
      </c>
      <c r="L56" s="15">
        <f>+Proyección!L56+Proyección!M56+Proyección!N56</f>
        <v>0</v>
      </c>
      <c r="M56" s="20">
        <f>+Ejecución!Y56+Ejecución!AB56+Ejecución!AE56</f>
        <v>0</v>
      </c>
      <c r="N56" s="46">
        <f t="shared" si="16"/>
        <v>0</v>
      </c>
      <c r="O56" s="15">
        <f>+Proyección!O56+Proyección!P56+Proyección!Q56</f>
        <v>0</v>
      </c>
      <c r="P56" s="20">
        <f>+Ejecución!AH56+Ejecución!AK56+Ejecución!AN56</f>
        <v>0</v>
      </c>
      <c r="Q56" s="46">
        <f t="shared" si="17"/>
        <v>0</v>
      </c>
      <c r="R56" s="68"/>
      <c r="S56" s="68"/>
      <c r="T56" s="264"/>
    </row>
    <row r="57" spans="2:20" ht="13.5" customHeight="1" x14ac:dyDescent="0.3">
      <c r="B57" s="265"/>
      <c r="C57" s="319">
        <v>3</v>
      </c>
      <c r="D57" s="112" t="str">
        <f>+IFERROR(+IF(Inputs!D43="","",Inputs!D43),0)</f>
        <v/>
      </c>
      <c r="E57" s="295">
        <f t="shared" si="0"/>
        <v>0</v>
      </c>
      <c r="F57" s="15">
        <f>+Proyección!F57+Proyección!G57+Proyección!H57</f>
        <v>0</v>
      </c>
      <c r="G57" s="20">
        <f>+Ejecución!G57+Ejecución!J57+Ejecución!M57</f>
        <v>0</v>
      </c>
      <c r="H57" s="46">
        <f t="shared" si="14"/>
        <v>0</v>
      </c>
      <c r="I57" s="15">
        <f>+Proyección!I57+Proyección!J57+Proyección!K57</f>
        <v>0</v>
      </c>
      <c r="J57" s="20">
        <f>+Ejecución!P57+Ejecución!S57+Ejecución!V57</f>
        <v>0</v>
      </c>
      <c r="K57" s="46">
        <f t="shared" si="15"/>
        <v>0</v>
      </c>
      <c r="L57" s="15">
        <f>+Proyección!L57+Proyección!M57+Proyección!N57</f>
        <v>0</v>
      </c>
      <c r="M57" s="20">
        <f>+Ejecución!Y57+Ejecución!AB57+Ejecución!AE57</f>
        <v>0</v>
      </c>
      <c r="N57" s="46">
        <f t="shared" si="16"/>
        <v>0</v>
      </c>
      <c r="O57" s="15">
        <f>+Proyección!O57+Proyección!P57+Proyección!Q57</f>
        <v>0</v>
      </c>
      <c r="P57" s="20">
        <f>+Ejecución!AH57+Ejecución!AK57+Ejecución!AN57</f>
        <v>0</v>
      </c>
      <c r="Q57" s="46">
        <f t="shared" si="17"/>
        <v>0</v>
      </c>
      <c r="R57" s="68"/>
      <c r="S57" s="68"/>
      <c r="T57" s="264"/>
    </row>
    <row r="58" spans="2:20" ht="13.5" customHeight="1" x14ac:dyDescent="0.3">
      <c r="B58" s="265"/>
      <c r="C58" s="319">
        <v>4</v>
      </c>
      <c r="D58" s="112" t="str">
        <f>+IFERROR(+IF(Inputs!D44="","",Inputs!D44),0)</f>
        <v/>
      </c>
      <c r="E58" s="295">
        <f t="shared" si="0"/>
        <v>0</v>
      </c>
      <c r="F58" s="15">
        <f>+Proyección!F58+Proyección!G58+Proyección!H58</f>
        <v>0</v>
      </c>
      <c r="G58" s="20">
        <f>+Ejecución!G58+Ejecución!J58+Ejecución!M58</f>
        <v>0</v>
      </c>
      <c r="H58" s="46">
        <f t="shared" si="14"/>
        <v>0</v>
      </c>
      <c r="I58" s="15">
        <f>+Proyección!I58+Proyección!J58+Proyección!K58</f>
        <v>0</v>
      </c>
      <c r="J58" s="20">
        <f>+Ejecución!P58+Ejecución!S58+Ejecución!V58</f>
        <v>0</v>
      </c>
      <c r="K58" s="46">
        <f t="shared" si="15"/>
        <v>0</v>
      </c>
      <c r="L58" s="15">
        <f>+Proyección!L58+Proyección!M58+Proyección!N58</f>
        <v>0</v>
      </c>
      <c r="M58" s="20">
        <f>+Ejecución!Y58+Ejecución!AB58+Ejecución!AE58</f>
        <v>0</v>
      </c>
      <c r="N58" s="46">
        <f t="shared" si="16"/>
        <v>0</v>
      </c>
      <c r="O58" s="15">
        <f>+Proyección!O58+Proyección!P58+Proyección!Q58</f>
        <v>0</v>
      </c>
      <c r="P58" s="20">
        <f>+Ejecución!AH58+Ejecución!AK58+Ejecución!AN58</f>
        <v>0</v>
      </c>
      <c r="Q58" s="46">
        <f t="shared" si="17"/>
        <v>0</v>
      </c>
      <c r="R58" s="68"/>
      <c r="S58" s="68"/>
      <c r="T58" s="264"/>
    </row>
    <row r="59" spans="2:20" ht="13.5" customHeight="1" x14ac:dyDescent="0.3">
      <c r="B59" s="265"/>
      <c r="C59" s="319">
        <v>5</v>
      </c>
      <c r="D59" s="112" t="str">
        <f>+IFERROR(+IF(Inputs!I41="","",Inputs!I41),0)</f>
        <v>Impuesto de renta (ejemplo)</v>
      </c>
      <c r="E59" s="295">
        <f t="shared" si="0"/>
        <v>0</v>
      </c>
      <c r="F59" s="15">
        <f>+Proyección!F59+Proyección!G59+Proyección!H59</f>
        <v>0</v>
      </c>
      <c r="G59" s="20">
        <f>+Ejecución!G59+Ejecución!J59+Ejecución!M59</f>
        <v>0</v>
      </c>
      <c r="H59" s="46">
        <f t="shared" si="14"/>
        <v>0</v>
      </c>
      <c r="I59" s="15">
        <f>+Proyección!I59+Proyección!J59+Proyección!K59</f>
        <v>0</v>
      </c>
      <c r="J59" s="20">
        <f>+Ejecución!P59+Ejecución!S59+Ejecución!V59</f>
        <v>0</v>
      </c>
      <c r="K59" s="46">
        <f t="shared" si="15"/>
        <v>0</v>
      </c>
      <c r="L59" s="15">
        <f>+Proyección!L59+Proyección!M59+Proyección!N59</f>
        <v>0</v>
      </c>
      <c r="M59" s="20">
        <f>+Ejecución!Y59+Ejecución!AB59+Ejecución!AE59</f>
        <v>0</v>
      </c>
      <c r="N59" s="46">
        <f t="shared" si="16"/>
        <v>0</v>
      </c>
      <c r="O59" s="15">
        <f>+Proyección!O59+Proyección!P59+Proyección!Q59</f>
        <v>0</v>
      </c>
      <c r="P59" s="20">
        <f>+Ejecución!AH59+Ejecución!AK59+Ejecución!AN59</f>
        <v>0</v>
      </c>
      <c r="Q59" s="46">
        <f t="shared" si="17"/>
        <v>0</v>
      </c>
      <c r="R59" s="68"/>
      <c r="S59" s="68"/>
      <c r="T59" s="264"/>
    </row>
    <row r="60" spans="2:20" ht="13.5" customHeight="1" x14ac:dyDescent="0.3">
      <c r="B60" s="265"/>
      <c r="C60" s="319">
        <v>6</v>
      </c>
      <c r="D60" s="112" t="str">
        <f>+IFERROR(+IF(Inputs!I42="","",Inputs!I42),0)</f>
        <v>Impuesto vehicular (ejemplo)</v>
      </c>
      <c r="E60" s="295">
        <f t="shared" si="0"/>
        <v>0</v>
      </c>
      <c r="F60" s="15">
        <f>+Proyección!F60+Proyección!G60+Proyección!H60</f>
        <v>0</v>
      </c>
      <c r="G60" s="20">
        <f>+Ejecución!G60+Ejecución!J60+Ejecución!M60</f>
        <v>0</v>
      </c>
      <c r="H60" s="46">
        <f t="shared" si="14"/>
        <v>0</v>
      </c>
      <c r="I60" s="15">
        <f>+Proyección!I60+Proyección!J60+Proyección!K60</f>
        <v>0</v>
      </c>
      <c r="J60" s="20">
        <f>+Ejecución!P60+Ejecución!S60+Ejecución!V60</f>
        <v>0</v>
      </c>
      <c r="K60" s="46">
        <f t="shared" si="15"/>
        <v>0</v>
      </c>
      <c r="L60" s="15">
        <f>+Proyección!L60+Proyección!M60+Proyección!N60</f>
        <v>0</v>
      </c>
      <c r="M60" s="20">
        <f>+Ejecución!Y60+Ejecución!AB60+Ejecución!AE60</f>
        <v>0</v>
      </c>
      <c r="N60" s="46">
        <f t="shared" si="16"/>
        <v>0</v>
      </c>
      <c r="O60" s="15">
        <f>+Proyección!O60+Proyección!P60+Proyección!Q60</f>
        <v>0</v>
      </c>
      <c r="P60" s="20">
        <f>+Ejecución!AH60+Ejecución!AK60+Ejecución!AN60</f>
        <v>0</v>
      </c>
      <c r="Q60" s="46">
        <f t="shared" si="17"/>
        <v>0</v>
      </c>
      <c r="R60" s="68"/>
      <c r="S60" s="68"/>
      <c r="T60" s="264"/>
    </row>
    <row r="61" spans="2:20" ht="13.5" customHeight="1" x14ac:dyDescent="0.3">
      <c r="B61" s="265"/>
      <c r="C61" s="319">
        <v>7</v>
      </c>
      <c r="D61" s="112" t="str">
        <f>+IFERROR(+IF(Inputs!I43="","",Inputs!I43),0)</f>
        <v>Impuesto predial (ejemplo)</v>
      </c>
      <c r="E61" s="295">
        <f t="shared" si="0"/>
        <v>0</v>
      </c>
      <c r="F61" s="15">
        <f>+Proyección!F61+Proyección!G61+Proyección!H61</f>
        <v>0</v>
      </c>
      <c r="G61" s="20">
        <f>+Ejecución!G61+Ejecución!J61+Ejecución!M61</f>
        <v>0</v>
      </c>
      <c r="H61" s="46">
        <f t="shared" si="14"/>
        <v>0</v>
      </c>
      <c r="I61" s="15">
        <f>+Proyección!I61+Proyección!J61+Proyección!K61</f>
        <v>0</v>
      </c>
      <c r="J61" s="20">
        <f>+Ejecución!P61+Ejecución!S61+Ejecución!V61</f>
        <v>0</v>
      </c>
      <c r="K61" s="46">
        <f>+IFERROR(+(I61-J61),0)</f>
        <v>0</v>
      </c>
      <c r="L61" s="15">
        <f>+Proyección!L61+Proyección!M61+Proyección!N61</f>
        <v>0</v>
      </c>
      <c r="M61" s="20">
        <f>+Ejecución!Y61+Ejecución!AB61+Ejecución!AE61</f>
        <v>0</v>
      </c>
      <c r="N61" s="46">
        <f t="shared" si="16"/>
        <v>0</v>
      </c>
      <c r="O61" s="15">
        <f>+Proyección!O61+Proyección!P61+Proyección!Q61</f>
        <v>0</v>
      </c>
      <c r="P61" s="20">
        <f>+Ejecución!AH61+Ejecución!AK61+Ejecución!AN61</f>
        <v>0</v>
      </c>
      <c r="Q61" s="46">
        <f t="shared" si="17"/>
        <v>0</v>
      </c>
      <c r="R61" s="68"/>
      <c r="S61" s="68"/>
      <c r="T61" s="264"/>
    </row>
    <row r="62" spans="2:20" ht="13.5" customHeight="1" x14ac:dyDescent="0.3">
      <c r="B62" s="265"/>
      <c r="C62" s="319">
        <v>8</v>
      </c>
      <c r="D62" s="118" t="str">
        <f>+IFERROR(+IF(Inputs!I44="","",Inputs!I44),0)</f>
        <v/>
      </c>
      <c r="E62" s="299">
        <f t="shared" si="0"/>
        <v>0</v>
      </c>
      <c r="F62" s="4">
        <f>+Proyección!F62+Proyección!G62+Proyección!H62</f>
        <v>0</v>
      </c>
      <c r="G62" s="19">
        <f>+Ejecución!G62+Ejecución!J62+Ejecución!M62</f>
        <v>0</v>
      </c>
      <c r="H62" s="47">
        <f t="shared" si="14"/>
        <v>0</v>
      </c>
      <c r="I62" s="4">
        <f>+Proyección!I62+Proyección!J62+Proyección!K62</f>
        <v>0</v>
      </c>
      <c r="J62" s="19">
        <f>+Ejecución!P62+Ejecución!S62+Ejecución!V62</f>
        <v>0</v>
      </c>
      <c r="K62" s="47">
        <f t="shared" si="15"/>
        <v>0</v>
      </c>
      <c r="L62" s="4">
        <f>+Proyección!L62+Proyección!M62+Proyección!N62</f>
        <v>0</v>
      </c>
      <c r="M62" s="19">
        <f>+Ejecución!Y62+Ejecución!AB62+Ejecución!AE62</f>
        <v>0</v>
      </c>
      <c r="N62" s="47">
        <f t="shared" si="16"/>
        <v>0</v>
      </c>
      <c r="O62" s="4">
        <f>+Proyección!O62+Proyección!P62+Proyección!Q62</f>
        <v>0</v>
      </c>
      <c r="P62" s="19">
        <f>+Ejecución!AH62+Ejecución!AK62+Ejecución!AN62</f>
        <v>0</v>
      </c>
      <c r="Q62" s="47">
        <f t="shared" si="17"/>
        <v>0</v>
      </c>
      <c r="R62" s="68"/>
      <c r="S62" s="68"/>
      <c r="T62" s="264"/>
    </row>
    <row r="63" spans="2:20" x14ac:dyDescent="0.3">
      <c r="B63" s="265"/>
      <c r="C63" s="279" t="s">
        <v>134</v>
      </c>
      <c r="D63" s="106" t="s">
        <v>93</v>
      </c>
      <c r="E63" s="300">
        <f t="shared" si="0"/>
        <v>0</v>
      </c>
      <c r="F63" s="147">
        <f>+SUM(F55:F62)</f>
        <v>0</v>
      </c>
      <c r="G63" s="148">
        <f>+SUM(G55:G62)</f>
        <v>0</v>
      </c>
      <c r="H63" s="46">
        <f t="shared" si="14"/>
        <v>0</v>
      </c>
      <c r="I63" s="147">
        <f t="shared" ref="I63" si="18">+SUM(I55:I62)</f>
        <v>0</v>
      </c>
      <c r="J63" s="148">
        <f>+SUM(J55:J62)</f>
        <v>0</v>
      </c>
      <c r="K63" s="46">
        <f>+IFERROR(+(I63-J63),0)</f>
        <v>0</v>
      </c>
      <c r="L63" s="147">
        <f t="shared" ref="L63" si="19">+SUM(L55:L62)</f>
        <v>0</v>
      </c>
      <c r="M63" s="148">
        <f>+SUM(M55:M62)</f>
        <v>0</v>
      </c>
      <c r="N63" s="46">
        <f>+IFERROR(+(L63-M63),0)</f>
        <v>0</v>
      </c>
      <c r="O63" s="147">
        <f t="shared" ref="O63" si="20">+SUM(O55:O62)</f>
        <v>0</v>
      </c>
      <c r="P63" s="148">
        <f>+SUM(P55:P62)</f>
        <v>0</v>
      </c>
      <c r="Q63" s="46">
        <f>+IFERROR(+(O63-P63),0)</f>
        <v>0</v>
      </c>
      <c r="R63" s="68"/>
      <c r="S63" s="68"/>
      <c r="T63" s="264"/>
    </row>
    <row r="64" spans="2:20" x14ac:dyDescent="0.3">
      <c r="B64" s="265"/>
      <c r="C64" s="112"/>
      <c r="D64" s="105">
        <v>1</v>
      </c>
      <c r="E64" s="298"/>
      <c r="F64" s="15"/>
      <c r="G64" s="20"/>
      <c r="H64" s="46"/>
      <c r="I64" s="15"/>
      <c r="J64" s="20"/>
      <c r="K64" s="46"/>
      <c r="L64" s="15"/>
      <c r="M64" s="20"/>
      <c r="N64" s="46"/>
      <c r="O64" s="15"/>
      <c r="P64" s="20"/>
      <c r="Q64" s="46"/>
      <c r="R64" s="68"/>
      <c r="S64" s="68"/>
      <c r="T64" s="264"/>
    </row>
    <row r="65" spans="2:20" x14ac:dyDescent="0.3">
      <c r="B65" s="265"/>
      <c r="C65" s="112"/>
      <c r="D65" s="105">
        <v>1</v>
      </c>
      <c r="E65" s="298"/>
      <c r="F65" s="15"/>
      <c r="G65" s="20"/>
      <c r="H65" s="46"/>
      <c r="I65" s="15"/>
      <c r="J65" s="20"/>
      <c r="K65" s="46"/>
      <c r="L65" s="15"/>
      <c r="M65" s="20"/>
      <c r="N65" s="46"/>
      <c r="O65" s="15"/>
      <c r="P65" s="20"/>
      <c r="Q65" s="46"/>
      <c r="R65" s="68"/>
      <c r="S65" s="68"/>
      <c r="T65" s="264"/>
    </row>
    <row r="66" spans="2:20" x14ac:dyDescent="0.3">
      <c r="B66" s="265"/>
      <c r="C66" s="319">
        <v>1</v>
      </c>
      <c r="D66" s="112" t="str">
        <f>+IFERROR(+IF(Inputs!D68="","",Inputs!D68),0)</f>
        <v>Fondo de Emergencia (ejemplo)</v>
      </c>
      <c r="E66" s="295">
        <f t="shared" si="0"/>
        <v>0</v>
      </c>
      <c r="F66" s="15">
        <f>+Proyección!F66+Proyección!G66+Proyección!H66</f>
        <v>0</v>
      </c>
      <c r="G66" s="21">
        <f>+Ejecución!G66+Ejecución!J66+Ejecución!M66</f>
        <v>0</v>
      </c>
      <c r="H66" s="46">
        <f t="shared" ref="H66:H96" si="21">+IFERROR(+(F66-G66),0)</f>
        <v>0</v>
      </c>
      <c r="I66" s="16">
        <f>+Proyección!I66+Proyección!J66+Proyección!K66</f>
        <v>0</v>
      </c>
      <c r="J66" s="21">
        <f>+Ejecución!P66+Ejecución!S66+Ejecución!V66</f>
        <v>0</v>
      </c>
      <c r="K66" s="46">
        <f t="shared" ref="K66:K96" si="22">+IFERROR(+(I66-J66),0)</f>
        <v>0</v>
      </c>
      <c r="L66" s="16">
        <f>+Proyección!L66+Proyección!M66+Proyección!N66</f>
        <v>0</v>
      </c>
      <c r="M66" s="21">
        <f>+Ejecución!Y66+Ejecución!AB66+Ejecución!AE66</f>
        <v>0</v>
      </c>
      <c r="N66" s="46">
        <f t="shared" ref="N66:N96" si="23">+IFERROR(+(L66-M66),0)</f>
        <v>0</v>
      </c>
      <c r="O66" s="16">
        <f>+Proyección!O66+Proyección!P66+Proyección!Q66</f>
        <v>0</v>
      </c>
      <c r="P66" s="21">
        <f>+Ejecución!AH66+Ejecución!AK66+Ejecución!AN66</f>
        <v>0</v>
      </c>
      <c r="Q66" s="46">
        <f t="shared" ref="Q66:Q96" si="24">+IFERROR(+(O66-P66),0)</f>
        <v>0</v>
      </c>
      <c r="R66" s="68"/>
      <c r="S66" s="68"/>
      <c r="T66" s="264"/>
    </row>
    <row r="67" spans="2:20" x14ac:dyDescent="0.3">
      <c r="B67" s="265"/>
      <c r="C67" s="319">
        <v>2</v>
      </c>
      <c r="D67" s="112" t="str">
        <f>+IFERROR(+IF(Inputs!D69="","",Inputs!D69),0)</f>
        <v>Alimentación (ejemplo)</v>
      </c>
      <c r="E67" s="295">
        <f t="shared" si="0"/>
        <v>0</v>
      </c>
      <c r="F67" s="15">
        <f>+Proyección!F67+Proyección!G67+Proyección!H67</f>
        <v>0</v>
      </c>
      <c r="G67" s="21">
        <f>+Ejecución!G67+Ejecución!J67+Ejecución!M67</f>
        <v>0</v>
      </c>
      <c r="H67" s="46">
        <f t="shared" si="21"/>
        <v>0</v>
      </c>
      <c r="I67" s="16">
        <f>+Proyección!I67+Proyección!J67+Proyección!K67</f>
        <v>0</v>
      </c>
      <c r="J67" s="21">
        <f>+Ejecución!P67+Ejecución!S67+Ejecución!V67</f>
        <v>0</v>
      </c>
      <c r="K67" s="46">
        <f t="shared" si="22"/>
        <v>0</v>
      </c>
      <c r="L67" s="16">
        <f>+Proyección!L67+Proyección!M67+Proyección!N67</f>
        <v>0</v>
      </c>
      <c r="M67" s="21">
        <f>+Ejecución!Y67+Ejecución!AB67+Ejecución!AE67</f>
        <v>0</v>
      </c>
      <c r="N67" s="46">
        <f t="shared" si="23"/>
        <v>0</v>
      </c>
      <c r="O67" s="16">
        <f>+Proyección!O67+Proyección!P67+Proyección!Q67</f>
        <v>0</v>
      </c>
      <c r="P67" s="21">
        <f>+Ejecución!AH67+Ejecución!AK67+Ejecución!AN67</f>
        <v>0</v>
      </c>
      <c r="Q67" s="46">
        <f t="shared" si="24"/>
        <v>0</v>
      </c>
      <c r="R67" s="68"/>
      <c r="S67" s="68"/>
      <c r="T67" s="264"/>
    </row>
    <row r="68" spans="2:20" x14ac:dyDescent="0.3">
      <c r="B68" s="265"/>
      <c r="C68" s="319">
        <v>3</v>
      </c>
      <c r="D68" s="112" t="str">
        <f>+IFERROR(+IF(Inputs!D51="","",Inputs!D51),0)</f>
        <v/>
      </c>
      <c r="E68" s="295">
        <f t="shared" si="0"/>
        <v>0</v>
      </c>
      <c r="F68" s="15">
        <f>+Proyección!F68+Proyección!G68+Proyección!H68</f>
        <v>0</v>
      </c>
      <c r="G68" s="21">
        <f>+Ejecución!G68+Ejecución!J68+Ejecución!M68</f>
        <v>0</v>
      </c>
      <c r="H68" s="46">
        <f t="shared" si="21"/>
        <v>0</v>
      </c>
      <c r="I68" s="16">
        <f>+Proyección!I68+Proyección!J68+Proyección!K68</f>
        <v>0</v>
      </c>
      <c r="J68" s="21">
        <f>+Ejecución!P68+Ejecución!S68+Ejecución!V68</f>
        <v>0</v>
      </c>
      <c r="K68" s="46">
        <f t="shared" si="22"/>
        <v>0</v>
      </c>
      <c r="L68" s="16">
        <f>+Proyección!L68+Proyección!M68+Proyección!N68</f>
        <v>0</v>
      </c>
      <c r="M68" s="21">
        <f>+Ejecución!Y68+Ejecución!AB68+Ejecución!AE68</f>
        <v>0</v>
      </c>
      <c r="N68" s="46">
        <f t="shared" si="23"/>
        <v>0</v>
      </c>
      <c r="O68" s="16">
        <f>+Proyección!O68+Proyección!P68+Proyección!Q68</f>
        <v>0</v>
      </c>
      <c r="P68" s="21">
        <f>+Ejecución!AH68+Ejecución!AK68+Ejecución!AN68</f>
        <v>0</v>
      </c>
      <c r="Q68" s="46">
        <f t="shared" si="24"/>
        <v>0</v>
      </c>
      <c r="R68" s="68"/>
      <c r="S68" s="68"/>
      <c r="T68" s="264"/>
    </row>
    <row r="69" spans="2:20" x14ac:dyDescent="0.3">
      <c r="B69" s="265"/>
      <c r="C69" s="319">
        <v>4</v>
      </c>
      <c r="D69" s="112" t="str">
        <f>+IFERROR(+IF(Inputs!D70="","",Inputs!D70),0)</f>
        <v>Servicios públicos (ejemplo)</v>
      </c>
      <c r="E69" s="295">
        <f t="shared" si="0"/>
        <v>0</v>
      </c>
      <c r="F69" s="15">
        <f>+Proyección!F69+Proyección!G69+Proyección!H69</f>
        <v>0</v>
      </c>
      <c r="G69" s="21">
        <f>+Ejecución!G69+Ejecución!J69+Ejecución!M69</f>
        <v>0</v>
      </c>
      <c r="H69" s="46">
        <f t="shared" si="21"/>
        <v>0</v>
      </c>
      <c r="I69" s="16">
        <f>+Proyección!I69+Proyección!J69+Proyección!K69</f>
        <v>0</v>
      </c>
      <c r="J69" s="21">
        <f>+Ejecución!P69+Ejecución!S69+Ejecución!V69</f>
        <v>0</v>
      </c>
      <c r="K69" s="46">
        <f t="shared" si="22"/>
        <v>0</v>
      </c>
      <c r="L69" s="16">
        <f>+Proyección!L69+Proyección!M69+Proyección!N69</f>
        <v>0</v>
      </c>
      <c r="M69" s="21">
        <f>+Ejecución!Y69+Ejecución!AB69+Ejecución!AE69</f>
        <v>0</v>
      </c>
      <c r="N69" s="46">
        <f t="shared" si="23"/>
        <v>0</v>
      </c>
      <c r="O69" s="16">
        <f>+Proyección!O69+Proyección!P69+Proyección!Q69</f>
        <v>0</v>
      </c>
      <c r="P69" s="21">
        <f>+Ejecución!AH69+Ejecución!AK69+Ejecución!AN69</f>
        <v>0</v>
      </c>
      <c r="Q69" s="46">
        <f t="shared" si="24"/>
        <v>0</v>
      </c>
      <c r="R69" s="68"/>
      <c r="S69" s="68"/>
      <c r="T69" s="264"/>
    </row>
    <row r="70" spans="2:20" x14ac:dyDescent="0.3">
      <c r="B70" s="265"/>
      <c r="C70" s="319">
        <v>5</v>
      </c>
      <c r="D70" s="112" t="str">
        <f>+IFERROR(+IF(Inputs!D71="","",Inputs!D71),0)</f>
        <v>Gasolina (ejemplo)</v>
      </c>
      <c r="E70" s="295">
        <f t="shared" si="0"/>
        <v>0</v>
      </c>
      <c r="F70" s="15">
        <f>+Proyección!F70+Proyección!G70+Proyección!H70</f>
        <v>0</v>
      </c>
      <c r="G70" s="21">
        <f>+Ejecución!G70+Ejecución!J70+Ejecución!M70</f>
        <v>0</v>
      </c>
      <c r="H70" s="46">
        <f t="shared" si="21"/>
        <v>0</v>
      </c>
      <c r="I70" s="16">
        <f>+Proyección!I70+Proyección!J70+Proyección!K70</f>
        <v>0</v>
      </c>
      <c r="J70" s="21">
        <f>+Ejecución!P70+Ejecución!S70+Ejecución!V70</f>
        <v>0</v>
      </c>
      <c r="K70" s="46">
        <f t="shared" si="22"/>
        <v>0</v>
      </c>
      <c r="L70" s="16">
        <f>+Proyección!L70+Proyección!M70+Proyección!N70</f>
        <v>0</v>
      </c>
      <c r="M70" s="21">
        <f>+Ejecución!Y70+Ejecución!AB70+Ejecución!AE70</f>
        <v>0</v>
      </c>
      <c r="N70" s="46">
        <f t="shared" si="23"/>
        <v>0</v>
      </c>
      <c r="O70" s="16">
        <f>+Proyección!O70+Proyección!P70+Proyección!Q70</f>
        <v>0</v>
      </c>
      <c r="P70" s="21">
        <f>+Ejecución!AH70+Ejecución!AK70+Ejecución!AN70</f>
        <v>0</v>
      </c>
      <c r="Q70" s="46">
        <f t="shared" si="24"/>
        <v>0</v>
      </c>
      <c r="R70" s="68"/>
      <c r="S70" s="68"/>
      <c r="T70" s="264"/>
    </row>
    <row r="71" spans="2:20" x14ac:dyDescent="0.3">
      <c r="B71" s="265"/>
      <c r="C71" s="319">
        <v>6</v>
      </c>
      <c r="D71" s="112" t="str">
        <f>+IFERROR(+IF(Inputs!D72="","",Inputs!D72),0)</f>
        <v/>
      </c>
      <c r="E71" s="295">
        <f t="shared" si="0"/>
        <v>0</v>
      </c>
      <c r="F71" s="15">
        <f>+Proyección!F71+Proyección!G71+Proyección!H71</f>
        <v>0</v>
      </c>
      <c r="G71" s="21">
        <f>+Ejecución!G71+Ejecución!J71+Ejecución!M71</f>
        <v>0</v>
      </c>
      <c r="H71" s="46">
        <f t="shared" si="21"/>
        <v>0</v>
      </c>
      <c r="I71" s="16">
        <f>+Proyección!I71+Proyección!J71+Proyección!K71</f>
        <v>0</v>
      </c>
      <c r="J71" s="21">
        <f>+Ejecución!P71+Ejecución!S71+Ejecución!V71</f>
        <v>0</v>
      </c>
      <c r="K71" s="46">
        <f t="shared" si="22"/>
        <v>0</v>
      </c>
      <c r="L71" s="16">
        <f>+Proyección!L71+Proyección!M71+Proyección!N71</f>
        <v>0</v>
      </c>
      <c r="M71" s="21">
        <f>+Ejecución!Y71+Ejecución!AB71+Ejecución!AE71</f>
        <v>0</v>
      </c>
      <c r="N71" s="46">
        <f t="shared" si="23"/>
        <v>0</v>
      </c>
      <c r="O71" s="16">
        <f>+Proyección!O71+Proyección!P71+Proyección!Q71</f>
        <v>0</v>
      </c>
      <c r="P71" s="21">
        <f>+Ejecución!AH71+Ejecución!AK71+Ejecución!AN71</f>
        <v>0</v>
      </c>
      <c r="Q71" s="46">
        <f t="shared" si="24"/>
        <v>0</v>
      </c>
      <c r="R71" s="68"/>
      <c r="S71" s="68"/>
      <c r="T71" s="264"/>
    </row>
    <row r="72" spans="2:20" x14ac:dyDescent="0.3">
      <c r="B72" s="265"/>
      <c r="C72" s="319">
        <v>7</v>
      </c>
      <c r="D72" s="112" t="str">
        <f>+IFERROR(+IF(Inputs!D73="","",Inputs!D73),0)</f>
        <v/>
      </c>
      <c r="E72" s="295">
        <f t="shared" si="0"/>
        <v>0</v>
      </c>
      <c r="F72" s="15">
        <f>+Proyección!F72+Proyección!G72+Proyección!H72</f>
        <v>0</v>
      </c>
      <c r="G72" s="21">
        <f>+Ejecución!G72+Ejecución!J72+Ejecución!M72</f>
        <v>0</v>
      </c>
      <c r="H72" s="46">
        <f t="shared" si="21"/>
        <v>0</v>
      </c>
      <c r="I72" s="16">
        <f>+Proyección!I72+Proyección!J72+Proyección!K72</f>
        <v>0</v>
      </c>
      <c r="J72" s="21">
        <f>+Ejecución!P72+Ejecución!S72+Ejecución!V72</f>
        <v>0</v>
      </c>
      <c r="K72" s="46">
        <f t="shared" si="22"/>
        <v>0</v>
      </c>
      <c r="L72" s="16">
        <f>+Proyección!L72+Proyección!M72+Proyección!N72</f>
        <v>0</v>
      </c>
      <c r="M72" s="21">
        <f>+Ejecución!Y72+Ejecución!AB72+Ejecución!AE72</f>
        <v>0</v>
      </c>
      <c r="N72" s="46">
        <f t="shared" si="23"/>
        <v>0</v>
      </c>
      <c r="O72" s="16">
        <f>+Proyección!O72+Proyección!P72+Proyección!Q72</f>
        <v>0</v>
      </c>
      <c r="P72" s="21">
        <f>+Ejecución!AH72+Ejecución!AK72+Ejecución!AN72</f>
        <v>0</v>
      </c>
      <c r="Q72" s="46">
        <f t="shared" si="24"/>
        <v>0</v>
      </c>
      <c r="R72" s="68"/>
      <c r="S72" s="68"/>
      <c r="T72" s="264"/>
    </row>
    <row r="73" spans="2:20" x14ac:dyDescent="0.3">
      <c r="B73" s="265"/>
      <c r="C73" s="319">
        <v>8</v>
      </c>
      <c r="D73" s="112" t="str">
        <f>+IFERROR(+IF(Inputs!D87="","",Inputs!D87),0)</f>
        <v>Suscripción Netflix (ejemplo)</v>
      </c>
      <c r="E73" s="295">
        <f t="shared" si="0"/>
        <v>0</v>
      </c>
      <c r="F73" s="15">
        <f>+Proyección!F73+Proyección!G73+Proyección!H73</f>
        <v>0</v>
      </c>
      <c r="G73" s="21">
        <f>+Ejecución!G73+Ejecución!J73+Ejecución!M73</f>
        <v>0</v>
      </c>
      <c r="H73" s="46">
        <f t="shared" si="21"/>
        <v>0</v>
      </c>
      <c r="I73" s="16">
        <f>+Proyección!I73+Proyección!J73+Proyección!K73</f>
        <v>0</v>
      </c>
      <c r="J73" s="21">
        <f>+Ejecución!P73+Ejecución!S73+Ejecución!V73</f>
        <v>0</v>
      </c>
      <c r="K73" s="46">
        <f t="shared" si="22"/>
        <v>0</v>
      </c>
      <c r="L73" s="16">
        <f>+Proyección!L73+Proyección!M73+Proyección!N73</f>
        <v>0</v>
      </c>
      <c r="M73" s="21">
        <f>+Ejecución!Y73+Ejecución!AB73+Ejecución!AE73</f>
        <v>0</v>
      </c>
      <c r="N73" s="46">
        <f t="shared" si="23"/>
        <v>0</v>
      </c>
      <c r="O73" s="16">
        <f>+Proyección!O73+Proyección!P73+Proyección!Q73</f>
        <v>0</v>
      </c>
      <c r="P73" s="21">
        <f>+Ejecución!AH73+Ejecución!AK73+Ejecución!AN73</f>
        <v>0</v>
      </c>
      <c r="Q73" s="46">
        <f t="shared" si="24"/>
        <v>0</v>
      </c>
      <c r="R73" s="68"/>
      <c r="S73" s="68"/>
      <c r="T73" s="264"/>
    </row>
    <row r="74" spans="2:20" x14ac:dyDescent="0.3">
      <c r="B74" s="265"/>
      <c r="C74" s="319">
        <v>9</v>
      </c>
      <c r="D74" s="112" t="str">
        <f>+IFERROR(+IF(Inputs!D57="","",Inputs!D57),0)</f>
        <v/>
      </c>
      <c r="E74" s="295">
        <f t="shared" si="0"/>
        <v>0</v>
      </c>
      <c r="F74" s="15">
        <f>+Proyección!F74+Proyección!G74+Proyección!H74</f>
        <v>0</v>
      </c>
      <c r="G74" s="21">
        <f>+Ejecución!G74+Ejecución!J74+Ejecución!M74</f>
        <v>0</v>
      </c>
      <c r="H74" s="46">
        <f t="shared" si="21"/>
        <v>0</v>
      </c>
      <c r="I74" s="16">
        <f>+Proyección!I74+Proyección!J74+Proyección!K74</f>
        <v>0</v>
      </c>
      <c r="J74" s="21">
        <f>+Ejecución!P74+Ejecución!S74+Ejecución!V74</f>
        <v>0</v>
      </c>
      <c r="K74" s="46">
        <f t="shared" si="22"/>
        <v>0</v>
      </c>
      <c r="L74" s="16">
        <f>+Proyección!L74+Proyección!M74+Proyección!N74</f>
        <v>0</v>
      </c>
      <c r="M74" s="21">
        <f>+Ejecución!Y74+Ejecución!AB74+Ejecución!AE74</f>
        <v>0</v>
      </c>
      <c r="N74" s="46">
        <f t="shared" si="23"/>
        <v>0</v>
      </c>
      <c r="O74" s="16">
        <f>+Proyección!O74+Proyección!P74+Proyección!Q74</f>
        <v>0</v>
      </c>
      <c r="P74" s="21">
        <f>+Ejecución!AH74+Ejecución!AK74+Ejecución!AN74</f>
        <v>0</v>
      </c>
      <c r="Q74" s="46">
        <f t="shared" si="24"/>
        <v>0</v>
      </c>
      <c r="R74" s="68"/>
      <c r="S74" s="68"/>
      <c r="T74" s="264"/>
    </row>
    <row r="75" spans="2:20" x14ac:dyDescent="0.3">
      <c r="B75" s="265"/>
      <c r="C75" s="319">
        <v>10</v>
      </c>
      <c r="D75" s="112" t="str">
        <f>+IFERROR(+IF(Inputs!D58="","",Inputs!D58),0)</f>
        <v/>
      </c>
      <c r="E75" s="295">
        <f t="shared" si="0"/>
        <v>0</v>
      </c>
      <c r="F75" s="15">
        <f>+Proyección!F75+Proyección!G75+Proyección!H75</f>
        <v>0</v>
      </c>
      <c r="G75" s="21">
        <f>+Ejecución!G75+Ejecución!J75+Ejecución!M75</f>
        <v>0</v>
      </c>
      <c r="H75" s="46">
        <f t="shared" si="21"/>
        <v>0</v>
      </c>
      <c r="I75" s="16">
        <f>+Proyección!I75+Proyección!J75+Proyección!K75</f>
        <v>0</v>
      </c>
      <c r="J75" s="21">
        <f>+Ejecución!P75+Ejecución!S75+Ejecución!V75</f>
        <v>0</v>
      </c>
      <c r="K75" s="46">
        <f t="shared" si="22"/>
        <v>0</v>
      </c>
      <c r="L75" s="16">
        <f>+Proyección!L75+Proyección!M75+Proyección!N75</f>
        <v>0</v>
      </c>
      <c r="M75" s="21">
        <f>+Ejecución!Y75+Ejecución!AB75+Ejecución!AE75</f>
        <v>0</v>
      </c>
      <c r="N75" s="46">
        <f t="shared" si="23"/>
        <v>0</v>
      </c>
      <c r="O75" s="16">
        <f>+Proyección!O75+Proyección!P75+Proyección!Q75</f>
        <v>0</v>
      </c>
      <c r="P75" s="21">
        <f>+Ejecución!AH75+Ejecución!AK75+Ejecución!AN75</f>
        <v>0</v>
      </c>
      <c r="Q75" s="46">
        <f t="shared" si="24"/>
        <v>0</v>
      </c>
      <c r="R75" s="68"/>
      <c r="S75" s="68"/>
      <c r="T75" s="264"/>
    </row>
    <row r="76" spans="2:20" x14ac:dyDescent="0.3">
      <c r="B76" s="265"/>
      <c r="C76" s="319">
        <v>11</v>
      </c>
      <c r="D76" s="112" t="str">
        <f>+IFERROR(+IF(Inputs!D59="","",Inputs!D59),0)</f>
        <v/>
      </c>
      <c r="E76" s="295">
        <f t="shared" si="0"/>
        <v>0</v>
      </c>
      <c r="F76" s="15">
        <f>+Proyección!F76+Proyección!G76+Proyección!H76</f>
        <v>0</v>
      </c>
      <c r="G76" s="21">
        <f>+Ejecución!G76+Ejecución!J76+Ejecución!M76</f>
        <v>0</v>
      </c>
      <c r="H76" s="46">
        <f t="shared" si="21"/>
        <v>0</v>
      </c>
      <c r="I76" s="16">
        <f>+Proyección!I76+Proyección!J76+Proyección!K76</f>
        <v>0</v>
      </c>
      <c r="J76" s="21">
        <f>+Ejecución!P76+Ejecución!S76+Ejecución!V76</f>
        <v>0</v>
      </c>
      <c r="K76" s="46">
        <f t="shared" si="22"/>
        <v>0</v>
      </c>
      <c r="L76" s="16">
        <f>+Proyección!L76+Proyección!M76+Proyección!N76</f>
        <v>0</v>
      </c>
      <c r="M76" s="21">
        <f>+Ejecución!Y76+Ejecución!AB76+Ejecución!AE76</f>
        <v>0</v>
      </c>
      <c r="N76" s="46">
        <f t="shared" si="23"/>
        <v>0</v>
      </c>
      <c r="O76" s="16">
        <f>+Proyección!O76+Proyección!P76+Proyección!Q76</f>
        <v>0</v>
      </c>
      <c r="P76" s="21">
        <f>+Ejecución!AH76+Ejecución!AK76+Ejecución!AN76</f>
        <v>0</v>
      </c>
      <c r="Q76" s="46">
        <f t="shared" si="24"/>
        <v>0</v>
      </c>
      <c r="R76" s="68"/>
      <c r="S76" s="68"/>
      <c r="T76" s="264"/>
    </row>
    <row r="77" spans="2:20" x14ac:dyDescent="0.3">
      <c r="B77" s="265"/>
      <c r="C77" s="319">
        <v>12</v>
      </c>
      <c r="D77" s="112" t="str">
        <f>+IFERROR(+IF(Inputs!D60="","",Inputs!D60),0)</f>
        <v/>
      </c>
      <c r="E77" s="295">
        <f t="shared" ref="E77:E140" si="25">+IFERROR((G77+J77+M77+P77)/($G$24+$J$24+$M$24+$P$24),0)</f>
        <v>0</v>
      </c>
      <c r="F77" s="15">
        <f>+Proyección!F77+Proyección!G77+Proyección!H77</f>
        <v>0</v>
      </c>
      <c r="G77" s="21">
        <f>+Ejecución!G77+Ejecución!J77+Ejecución!M77</f>
        <v>0</v>
      </c>
      <c r="H77" s="46">
        <f t="shared" si="21"/>
        <v>0</v>
      </c>
      <c r="I77" s="16">
        <f>+Proyección!I77+Proyección!J77+Proyección!K77</f>
        <v>0</v>
      </c>
      <c r="J77" s="21">
        <f>+Ejecución!P77+Ejecución!S77+Ejecución!V77</f>
        <v>0</v>
      </c>
      <c r="K77" s="46">
        <f t="shared" si="22"/>
        <v>0</v>
      </c>
      <c r="L77" s="16">
        <f>+Proyección!L77+Proyección!M77+Proyección!N77</f>
        <v>0</v>
      </c>
      <c r="M77" s="21">
        <f>+Ejecución!Y77+Ejecución!AB77+Ejecución!AE77</f>
        <v>0</v>
      </c>
      <c r="N77" s="46">
        <f t="shared" si="23"/>
        <v>0</v>
      </c>
      <c r="O77" s="16">
        <f>+Proyección!O77+Proyección!P77+Proyección!Q77</f>
        <v>0</v>
      </c>
      <c r="P77" s="21">
        <f>+Ejecución!AH77+Ejecución!AK77+Ejecución!AN77</f>
        <v>0</v>
      </c>
      <c r="Q77" s="46">
        <f t="shared" si="24"/>
        <v>0</v>
      </c>
      <c r="R77" s="68"/>
      <c r="S77" s="68"/>
      <c r="T77" s="264"/>
    </row>
    <row r="78" spans="2:20" x14ac:dyDescent="0.3">
      <c r="B78" s="265"/>
      <c r="C78" s="319">
        <v>13</v>
      </c>
      <c r="D78" s="112" t="str">
        <f>+IFERROR(+IF(Inputs!D61="","",Inputs!D61),0)</f>
        <v/>
      </c>
      <c r="E78" s="295">
        <f t="shared" si="25"/>
        <v>0</v>
      </c>
      <c r="F78" s="15">
        <f>+Proyección!F78+Proyección!G78+Proyección!H78</f>
        <v>0</v>
      </c>
      <c r="G78" s="21">
        <f>+Ejecución!G78+Ejecución!J78+Ejecución!M78</f>
        <v>0</v>
      </c>
      <c r="H78" s="46">
        <f t="shared" si="21"/>
        <v>0</v>
      </c>
      <c r="I78" s="16">
        <f>+Proyección!I78+Proyección!J78+Proyección!K78</f>
        <v>0</v>
      </c>
      <c r="J78" s="21">
        <f>+Ejecución!P78+Ejecución!S78+Ejecución!V78</f>
        <v>0</v>
      </c>
      <c r="K78" s="46">
        <f t="shared" si="22"/>
        <v>0</v>
      </c>
      <c r="L78" s="16">
        <f>+Proyección!L78+Proyección!M78+Proyección!N78</f>
        <v>0</v>
      </c>
      <c r="M78" s="21">
        <f>+Ejecución!Y78+Ejecución!AB78+Ejecución!AE78</f>
        <v>0</v>
      </c>
      <c r="N78" s="46">
        <f t="shared" si="23"/>
        <v>0</v>
      </c>
      <c r="O78" s="16">
        <f>+Proyección!O78+Proyección!P78+Proyección!Q78</f>
        <v>0</v>
      </c>
      <c r="P78" s="21">
        <f>+Ejecución!AH78+Ejecución!AK78+Ejecución!AN78</f>
        <v>0</v>
      </c>
      <c r="Q78" s="46">
        <f t="shared" si="24"/>
        <v>0</v>
      </c>
      <c r="R78" s="68"/>
      <c r="S78" s="68"/>
      <c r="T78" s="264"/>
    </row>
    <row r="79" spans="2:20" x14ac:dyDescent="0.3">
      <c r="B79" s="265"/>
      <c r="C79" s="319">
        <v>14</v>
      </c>
      <c r="D79" s="112" t="str">
        <f>+IFERROR(+IF(Inputs!D62="","",Inputs!D62),0)</f>
        <v/>
      </c>
      <c r="E79" s="295">
        <f t="shared" si="25"/>
        <v>0</v>
      </c>
      <c r="F79" s="15">
        <f>+Proyección!F79+Proyección!G79+Proyección!H79</f>
        <v>0</v>
      </c>
      <c r="G79" s="21">
        <f>+Ejecución!G79+Ejecución!J79+Ejecución!M79</f>
        <v>0</v>
      </c>
      <c r="H79" s="46">
        <f t="shared" si="21"/>
        <v>0</v>
      </c>
      <c r="I79" s="16">
        <f>+Proyección!I79+Proyección!J79+Proyección!K79</f>
        <v>0</v>
      </c>
      <c r="J79" s="21">
        <f>+Ejecución!P79+Ejecución!S79+Ejecución!V79</f>
        <v>0</v>
      </c>
      <c r="K79" s="46">
        <f t="shared" si="22"/>
        <v>0</v>
      </c>
      <c r="L79" s="16">
        <f>+Proyección!L79+Proyección!M79+Proyección!N79</f>
        <v>0</v>
      </c>
      <c r="M79" s="21">
        <f>+Ejecución!Y79+Ejecución!AB79+Ejecución!AE79</f>
        <v>0</v>
      </c>
      <c r="N79" s="46">
        <f t="shared" si="23"/>
        <v>0</v>
      </c>
      <c r="O79" s="16">
        <f>+Proyección!O79+Proyección!P79+Proyección!Q79</f>
        <v>0</v>
      </c>
      <c r="P79" s="21">
        <f>+Ejecución!AH79+Ejecución!AK79+Ejecución!AN79</f>
        <v>0</v>
      </c>
      <c r="Q79" s="46">
        <f t="shared" si="24"/>
        <v>0</v>
      </c>
      <c r="R79" s="68"/>
      <c r="S79" s="68"/>
      <c r="T79" s="264"/>
    </row>
    <row r="80" spans="2:20" x14ac:dyDescent="0.3">
      <c r="B80" s="265"/>
      <c r="C80" s="319">
        <v>15</v>
      </c>
      <c r="D80" s="112" t="str">
        <f>+IFERROR(+IF(Inputs!D63="","",Inputs!D63),0)</f>
        <v/>
      </c>
      <c r="E80" s="295">
        <f t="shared" si="25"/>
        <v>0</v>
      </c>
      <c r="F80" s="15">
        <f>+Proyección!F80+Proyección!G80+Proyección!H80</f>
        <v>0</v>
      </c>
      <c r="G80" s="21">
        <f>+Ejecución!G80+Ejecución!J80+Ejecución!M80</f>
        <v>0</v>
      </c>
      <c r="H80" s="46">
        <f t="shared" si="21"/>
        <v>0</v>
      </c>
      <c r="I80" s="16">
        <f>+Proyección!I80+Proyección!J80+Proyección!K80</f>
        <v>0</v>
      </c>
      <c r="J80" s="21">
        <f>+Ejecución!P80+Ejecución!S80+Ejecución!V80</f>
        <v>0</v>
      </c>
      <c r="K80" s="46">
        <f t="shared" si="22"/>
        <v>0</v>
      </c>
      <c r="L80" s="16">
        <f>+Proyección!L80+Proyección!M80+Proyección!N80</f>
        <v>0</v>
      </c>
      <c r="M80" s="21">
        <f>+Ejecución!Y80+Ejecución!AB80+Ejecución!AE80</f>
        <v>0</v>
      </c>
      <c r="N80" s="46">
        <f t="shared" si="23"/>
        <v>0</v>
      </c>
      <c r="O80" s="16">
        <f>+Proyección!O80+Proyección!P80+Proyección!Q80</f>
        <v>0</v>
      </c>
      <c r="P80" s="21">
        <f>+Ejecución!AH80+Ejecución!AK80+Ejecución!AN80</f>
        <v>0</v>
      </c>
      <c r="Q80" s="46">
        <f t="shared" si="24"/>
        <v>0</v>
      </c>
      <c r="R80" s="68"/>
      <c r="S80" s="68"/>
      <c r="T80" s="264"/>
    </row>
    <row r="81" spans="2:20" x14ac:dyDescent="0.3">
      <c r="B81" s="265"/>
      <c r="C81" s="319">
        <v>16</v>
      </c>
      <c r="D81" s="112" t="str">
        <f>+IFERROR(+IF(Inputs!I49="","",Inputs!I49),0)</f>
        <v>Matrícula universidad (ejemplo)</v>
      </c>
      <c r="E81" s="295">
        <f t="shared" si="25"/>
        <v>0</v>
      </c>
      <c r="F81" s="15">
        <f>+Proyección!F81+Proyección!G81+Proyección!H81</f>
        <v>0</v>
      </c>
      <c r="G81" s="21">
        <f>+Ejecución!G81+Ejecución!J81+Ejecución!M81</f>
        <v>0</v>
      </c>
      <c r="H81" s="46">
        <f t="shared" si="21"/>
        <v>0</v>
      </c>
      <c r="I81" s="15">
        <f>+Proyección!I81+Proyección!J81+Proyección!K81</f>
        <v>0</v>
      </c>
      <c r="J81" s="21">
        <f>+Ejecución!P81+Ejecución!S81+Ejecución!V81</f>
        <v>0</v>
      </c>
      <c r="K81" s="46">
        <f t="shared" si="22"/>
        <v>0</v>
      </c>
      <c r="L81" s="15">
        <f>+Proyección!L81+Proyección!M81+Proyección!N81</f>
        <v>0</v>
      </c>
      <c r="M81" s="21">
        <f>+Ejecución!Y81+Ejecución!AB81+Ejecución!AE81</f>
        <v>0</v>
      </c>
      <c r="N81" s="46">
        <f t="shared" si="23"/>
        <v>0</v>
      </c>
      <c r="O81" s="15">
        <f>+Proyección!O81+Proyección!P81+Proyección!Q81</f>
        <v>0</v>
      </c>
      <c r="P81" s="21">
        <f>+Ejecución!AH81+Ejecución!AK81+Ejecución!AN81</f>
        <v>0</v>
      </c>
      <c r="Q81" s="46">
        <f t="shared" si="24"/>
        <v>0</v>
      </c>
      <c r="R81" s="68"/>
      <c r="S81" s="68"/>
      <c r="T81" s="264"/>
    </row>
    <row r="82" spans="2:20" x14ac:dyDescent="0.3">
      <c r="B82" s="265"/>
      <c r="C82" s="319">
        <v>17</v>
      </c>
      <c r="D82" s="112" t="str">
        <f>+IFERROR(+IF(Inputs!I50="","",Inputs!I50),0)</f>
        <v/>
      </c>
      <c r="E82" s="295">
        <f t="shared" si="25"/>
        <v>0</v>
      </c>
      <c r="F82" s="15">
        <f>+Proyección!F82+Proyección!G82+Proyección!H82</f>
        <v>0</v>
      </c>
      <c r="G82" s="21">
        <f>+Ejecución!G82+Ejecución!J82+Ejecución!M82</f>
        <v>0</v>
      </c>
      <c r="H82" s="46">
        <f t="shared" si="21"/>
        <v>0</v>
      </c>
      <c r="I82" s="16">
        <f>+Proyección!I82+Proyección!J82+Proyección!K82</f>
        <v>0</v>
      </c>
      <c r="J82" s="21">
        <f>+Ejecución!P82+Ejecución!S82+Ejecución!V82</f>
        <v>0</v>
      </c>
      <c r="K82" s="46">
        <f t="shared" si="22"/>
        <v>0</v>
      </c>
      <c r="L82" s="16">
        <f>+Proyección!L82+Proyección!M82+Proyección!N82</f>
        <v>0</v>
      </c>
      <c r="M82" s="21">
        <f>+Ejecución!Y82+Ejecución!AB82+Ejecución!AE82</f>
        <v>0</v>
      </c>
      <c r="N82" s="46">
        <f t="shared" si="23"/>
        <v>0</v>
      </c>
      <c r="O82" s="16">
        <f>+Proyección!O82+Proyección!P82+Proyección!Q82</f>
        <v>0</v>
      </c>
      <c r="P82" s="21">
        <f>+Ejecución!AH82+Ejecución!AK82+Ejecución!AN82</f>
        <v>0</v>
      </c>
      <c r="Q82" s="46">
        <f t="shared" si="24"/>
        <v>0</v>
      </c>
      <c r="R82" s="68"/>
      <c r="S82" s="68"/>
      <c r="T82" s="264"/>
    </row>
    <row r="83" spans="2:20" x14ac:dyDescent="0.3">
      <c r="B83" s="265"/>
      <c r="C83" s="319">
        <v>18</v>
      </c>
      <c r="D83" s="112" t="str">
        <f>+IFERROR(+IF(Inputs!I51="","",Inputs!I51),0)</f>
        <v/>
      </c>
      <c r="E83" s="295">
        <f t="shared" si="25"/>
        <v>0</v>
      </c>
      <c r="F83" s="15">
        <f>+Proyección!F83+Proyección!G83+Proyección!H83</f>
        <v>0</v>
      </c>
      <c r="G83" s="21">
        <f>+Ejecución!G83+Ejecución!J83+Ejecución!M83</f>
        <v>0</v>
      </c>
      <c r="H83" s="46">
        <f t="shared" si="21"/>
        <v>0</v>
      </c>
      <c r="I83" s="16">
        <f>+Proyección!I83+Proyección!J83+Proyección!K83</f>
        <v>0</v>
      </c>
      <c r="J83" s="21">
        <f>+Ejecución!P83+Ejecución!S83+Ejecución!V83</f>
        <v>0</v>
      </c>
      <c r="K83" s="46">
        <f t="shared" si="22"/>
        <v>0</v>
      </c>
      <c r="L83" s="16">
        <f>+Proyección!L83+Proyección!M83+Proyección!N83</f>
        <v>0</v>
      </c>
      <c r="M83" s="21">
        <f>+Ejecución!Y83+Ejecución!AB83+Ejecución!AE83</f>
        <v>0</v>
      </c>
      <c r="N83" s="46">
        <f t="shared" si="23"/>
        <v>0</v>
      </c>
      <c r="O83" s="16">
        <f>+Proyección!O83+Proyección!P83+Proyección!Q83</f>
        <v>0</v>
      </c>
      <c r="P83" s="21">
        <f>+Ejecución!AH83+Ejecución!AK83+Ejecución!AN83</f>
        <v>0</v>
      </c>
      <c r="Q83" s="46">
        <f t="shared" si="24"/>
        <v>0</v>
      </c>
      <c r="R83" s="68"/>
      <c r="S83" s="68"/>
      <c r="T83" s="264"/>
    </row>
    <row r="84" spans="2:20" x14ac:dyDescent="0.3">
      <c r="B84" s="265"/>
      <c r="C84" s="319">
        <v>19</v>
      </c>
      <c r="D84" s="112" t="str">
        <f>+IFERROR(+IF(Inputs!I52="","",Inputs!I52),0)</f>
        <v/>
      </c>
      <c r="E84" s="295">
        <f t="shared" si="25"/>
        <v>0</v>
      </c>
      <c r="F84" s="15">
        <f>+Proyección!F84+Proyección!G84+Proyección!H84</f>
        <v>0</v>
      </c>
      <c r="G84" s="21">
        <f>+Ejecución!G84+Ejecución!J84+Ejecución!M84</f>
        <v>0</v>
      </c>
      <c r="H84" s="46">
        <f t="shared" si="21"/>
        <v>0</v>
      </c>
      <c r="I84" s="16">
        <f>+Proyección!I84+Proyección!J84+Proyección!K84</f>
        <v>0</v>
      </c>
      <c r="J84" s="21">
        <f>+Ejecución!P84+Ejecución!S84+Ejecución!V84</f>
        <v>0</v>
      </c>
      <c r="K84" s="46">
        <f t="shared" si="22"/>
        <v>0</v>
      </c>
      <c r="L84" s="16">
        <f>+Proyección!L84+Proyección!M84+Proyección!N84</f>
        <v>0</v>
      </c>
      <c r="M84" s="21">
        <f>+Ejecución!Y84+Ejecución!AB84+Ejecución!AE84</f>
        <v>0</v>
      </c>
      <c r="N84" s="46">
        <f t="shared" si="23"/>
        <v>0</v>
      </c>
      <c r="O84" s="16">
        <f>+Proyección!O84+Proyección!P84+Proyección!Q84</f>
        <v>0</v>
      </c>
      <c r="P84" s="21">
        <f>+Ejecución!AH84+Ejecución!AK84+Ejecución!AN84</f>
        <v>0</v>
      </c>
      <c r="Q84" s="46">
        <f t="shared" si="24"/>
        <v>0</v>
      </c>
      <c r="R84" s="68"/>
      <c r="S84" s="68"/>
      <c r="T84" s="264"/>
    </row>
    <row r="85" spans="2:20" x14ac:dyDescent="0.3">
      <c r="B85" s="265"/>
      <c r="C85" s="319">
        <v>20</v>
      </c>
      <c r="D85" s="112" t="str">
        <f>+IFERROR(+IF(Inputs!I53="","",Inputs!I53),0)</f>
        <v/>
      </c>
      <c r="E85" s="295">
        <f t="shared" si="25"/>
        <v>0</v>
      </c>
      <c r="F85" s="15">
        <f>+Proyección!F85+Proyección!G85+Proyección!H85</f>
        <v>0</v>
      </c>
      <c r="G85" s="21">
        <f>+Ejecución!G85+Ejecución!J85+Ejecución!M85</f>
        <v>0</v>
      </c>
      <c r="H85" s="46">
        <f t="shared" si="21"/>
        <v>0</v>
      </c>
      <c r="I85" s="16">
        <f>+Proyección!I85+Proyección!J85+Proyección!K85</f>
        <v>0</v>
      </c>
      <c r="J85" s="21">
        <f>+Ejecución!P85+Ejecución!S85+Ejecución!V85</f>
        <v>0</v>
      </c>
      <c r="K85" s="46">
        <f t="shared" si="22"/>
        <v>0</v>
      </c>
      <c r="L85" s="16">
        <f>+Proyección!L85+Proyección!M85+Proyección!N85</f>
        <v>0</v>
      </c>
      <c r="M85" s="21">
        <f>+Ejecución!Y85+Ejecución!AB85+Ejecución!AE85</f>
        <v>0</v>
      </c>
      <c r="N85" s="46">
        <f t="shared" si="23"/>
        <v>0</v>
      </c>
      <c r="O85" s="16">
        <f>+Proyección!O85+Proyección!P85+Proyección!Q85</f>
        <v>0</v>
      </c>
      <c r="P85" s="21">
        <f>+Ejecución!AH85+Ejecución!AK85+Ejecución!AN85</f>
        <v>0</v>
      </c>
      <c r="Q85" s="46">
        <f t="shared" si="24"/>
        <v>0</v>
      </c>
      <c r="R85" s="68"/>
      <c r="S85" s="68"/>
      <c r="T85" s="264"/>
    </row>
    <row r="86" spans="2:20" x14ac:dyDescent="0.3">
      <c r="B86" s="265"/>
      <c r="C86" s="319">
        <v>21</v>
      </c>
      <c r="D86" s="112" t="str">
        <f>+IFERROR(+IF(Inputs!I54="","",Inputs!I54),0)</f>
        <v/>
      </c>
      <c r="E86" s="295">
        <f t="shared" si="25"/>
        <v>0</v>
      </c>
      <c r="F86" s="15">
        <f>+Proyección!F86+Proyección!G86+Proyección!H86</f>
        <v>0</v>
      </c>
      <c r="G86" s="21">
        <f>+Ejecución!G86+Ejecución!J86+Ejecución!M86</f>
        <v>0</v>
      </c>
      <c r="H86" s="46">
        <f t="shared" si="21"/>
        <v>0</v>
      </c>
      <c r="I86" s="16">
        <f>+Proyección!I86+Proyección!J86+Proyección!K86</f>
        <v>0</v>
      </c>
      <c r="J86" s="21">
        <f>+Ejecución!P86+Ejecución!S86+Ejecución!V86</f>
        <v>0</v>
      </c>
      <c r="K86" s="46">
        <f t="shared" si="22"/>
        <v>0</v>
      </c>
      <c r="L86" s="16">
        <f>+Proyección!L86+Proyección!M86+Proyección!N86</f>
        <v>0</v>
      </c>
      <c r="M86" s="21">
        <f>+Ejecución!Y86+Ejecución!AB86+Ejecución!AE86</f>
        <v>0</v>
      </c>
      <c r="N86" s="46">
        <f t="shared" si="23"/>
        <v>0</v>
      </c>
      <c r="O86" s="16">
        <f>+Proyección!O86+Proyección!P86+Proyección!Q86</f>
        <v>0</v>
      </c>
      <c r="P86" s="21">
        <f>+Ejecución!AH86+Ejecución!AK86+Ejecución!AN86</f>
        <v>0</v>
      </c>
      <c r="Q86" s="46">
        <f t="shared" si="24"/>
        <v>0</v>
      </c>
      <c r="R86" s="68"/>
      <c r="S86" s="68"/>
      <c r="T86" s="264"/>
    </row>
    <row r="87" spans="2:20" x14ac:dyDescent="0.3">
      <c r="B87" s="265"/>
      <c r="C87" s="319">
        <v>22</v>
      </c>
      <c r="D87" s="112" t="str">
        <f>+IFERROR(+IF(Inputs!I55="","",Inputs!I55),0)</f>
        <v/>
      </c>
      <c r="E87" s="295">
        <f t="shared" si="25"/>
        <v>0</v>
      </c>
      <c r="F87" s="15">
        <f>+Proyección!F87+Proyección!G87+Proyección!H87</f>
        <v>0</v>
      </c>
      <c r="G87" s="21">
        <f>+Ejecución!G87+Ejecución!J87+Ejecución!M87</f>
        <v>0</v>
      </c>
      <c r="H87" s="46">
        <f t="shared" si="21"/>
        <v>0</v>
      </c>
      <c r="I87" s="16">
        <f>+Proyección!I87+Proyección!J87+Proyección!K87</f>
        <v>0</v>
      </c>
      <c r="J87" s="21">
        <f>+Ejecución!P87+Ejecución!S87+Ejecución!V87</f>
        <v>0</v>
      </c>
      <c r="K87" s="46">
        <f t="shared" si="22"/>
        <v>0</v>
      </c>
      <c r="L87" s="16">
        <f>+Proyección!L87+Proyección!M87+Proyección!N87</f>
        <v>0</v>
      </c>
      <c r="M87" s="21">
        <f>+Ejecución!Y87+Ejecución!AB87+Ejecución!AE87</f>
        <v>0</v>
      </c>
      <c r="N87" s="46">
        <f t="shared" si="23"/>
        <v>0</v>
      </c>
      <c r="O87" s="16">
        <f>+Proyección!O87+Proyección!P87+Proyección!Q87</f>
        <v>0</v>
      </c>
      <c r="P87" s="21">
        <f>+Ejecución!AH87+Ejecución!AK87+Ejecución!AN87</f>
        <v>0</v>
      </c>
      <c r="Q87" s="46">
        <f t="shared" si="24"/>
        <v>0</v>
      </c>
      <c r="R87" s="68"/>
      <c r="S87" s="68"/>
      <c r="T87" s="264"/>
    </row>
    <row r="88" spans="2:20" x14ac:dyDescent="0.3">
      <c r="B88" s="265"/>
      <c r="C88" s="319">
        <v>23</v>
      </c>
      <c r="D88" s="112" t="str">
        <f>+IFERROR(+IF(Inputs!I56="","",Inputs!I56),0)</f>
        <v/>
      </c>
      <c r="E88" s="295">
        <f t="shared" si="25"/>
        <v>0</v>
      </c>
      <c r="F88" s="15">
        <f>+Proyección!F88+Proyección!G88+Proyección!H88</f>
        <v>0</v>
      </c>
      <c r="G88" s="21">
        <f>+Ejecución!G88+Ejecución!J88+Ejecución!M88</f>
        <v>0</v>
      </c>
      <c r="H88" s="46">
        <f t="shared" si="21"/>
        <v>0</v>
      </c>
      <c r="I88" s="16">
        <f>+Proyección!I88+Proyección!J88+Proyección!K88</f>
        <v>0</v>
      </c>
      <c r="J88" s="21">
        <f>+Ejecución!P88+Ejecución!S88+Ejecución!V88</f>
        <v>0</v>
      </c>
      <c r="K88" s="46">
        <f t="shared" si="22"/>
        <v>0</v>
      </c>
      <c r="L88" s="16">
        <f>+Proyección!L88+Proyección!M88+Proyección!N88</f>
        <v>0</v>
      </c>
      <c r="M88" s="21">
        <f>+Ejecución!Y88+Ejecución!AB88+Ejecución!AE88</f>
        <v>0</v>
      </c>
      <c r="N88" s="46">
        <f t="shared" si="23"/>
        <v>0</v>
      </c>
      <c r="O88" s="16">
        <f>+Proyección!O88+Proyección!P88+Proyección!Q88</f>
        <v>0</v>
      </c>
      <c r="P88" s="21">
        <f>+Ejecución!AH88+Ejecución!AK88+Ejecución!AN88</f>
        <v>0</v>
      </c>
      <c r="Q88" s="46">
        <f t="shared" si="24"/>
        <v>0</v>
      </c>
      <c r="R88" s="68"/>
      <c r="S88" s="68"/>
      <c r="T88" s="264"/>
    </row>
    <row r="89" spans="2:20" x14ac:dyDescent="0.3">
      <c r="B89" s="265"/>
      <c r="C89" s="319">
        <v>24</v>
      </c>
      <c r="D89" s="112" t="str">
        <f>+IFERROR(+IF(Inputs!I57="","",Inputs!I57),0)</f>
        <v/>
      </c>
      <c r="E89" s="295">
        <f t="shared" si="25"/>
        <v>0</v>
      </c>
      <c r="F89" s="15">
        <f>+Proyección!F89+Proyección!G89+Proyección!H89</f>
        <v>0</v>
      </c>
      <c r="G89" s="21">
        <f>+Ejecución!G89+Ejecución!J89+Ejecución!M89</f>
        <v>0</v>
      </c>
      <c r="H89" s="46">
        <f t="shared" si="21"/>
        <v>0</v>
      </c>
      <c r="I89" s="16">
        <f>+Proyección!I89+Proyección!J89+Proyección!K89</f>
        <v>0</v>
      </c>
      <c r="J89" s="21">
        <f>+Ejecución!P89+Ejecución!S89+Ejecución!V89</f>
        <v>0</v>
      </c>
      <c r="K89" s="46">
        <f t="shared" si="22"/>
        <v>0</v>
      </c>
      <c r="L89" s="16">
        <f>+Proyección!L89+Proyección!M89+Proyección!N89</f>
        <v>0</v>
      </c>
      <c r="M89" s="21">
        <f>+Ejecución!Y89+Ejecución!AB89+Ejecución!AE89</f>
        <v>0</v>
      </c>
      <c r="N89" s="46">
        <f t="shared" si="23"/>
        <v>0</v>
      </c>
      <c r="O89" s="16">
        <f>+Proyección!O89+Proyección!P89+Proyección!Q89</f>
        <v>0</v>
      </c>
      <c r="P89" s="21">
        <f>+Ejecución!AH89+Ejecución!AK89+Ejecución!AN89</f>
        <v>0</v>
      </c>
      <c r="Q89" s="46">
        <f t="shared" si="24"/>
        <v>0</v>
      </c>
      <c r="R89" s="68"/>
      <c r="S89" s="68"/>
      <c r="T89" s="264"/>
    </row>
    <row r="90" spans="2:20" x14ac:dyDescent="0.3">
      <c r="B90" s="265"/>
      <c r="C90" s="319">
        <v>25</v>
      </c>
      <c r="D90" s="112" t="str">
        <f>+IFERROR(+IF(Inputs!I58="","",Inputs!I58),0)</f>
        <v/>
      </c>
      <c r="E90" s="295">
        <f t="shared" si="25"/>
        <v>0</v>
      </c>
      <c r="F90" s="15">
        <f>+Proyección!F90+Proyección!G90+Proyección!H90</f>
        <v>0</v>
      </c>
      <c r="G90" s="21">
        <f>+Ejecución!G90+Ejecución!J90+Ejecución!M90</f>
        <v>0</v>
      </c>
      <c r="H90" s="46">
        <f t="shared" si="21"/>
        <v>0</v>
      </c>
      <c r="I90" s="16">
        <f>+Proyección!I90+Proyección!J90+Proyección!K90</f>
        <v>0</v>
      </c>
      <c r="J90" s="21">
        <f>+Ejecución!P90+Ejecución!S90+Ejecución!V90</f>
        <v>0</v>
      </c>
      <c r="K90" s="46">
        <f t="shared" si="22"/>
        <v>0</v>
      </c>
      <c r="L90" s="16">
        <f>+Proyección!L90+Proyección!M90+Proyección!N90</f>
        <v>0</v>
      </c>
      <c r="M90" s="21">
        <f>+Ejecución!Y90+Ejecución!AB90+Ejecución!AE90</f>
        <v>0</v>
      </c>
      <c r="N90" s="46">
        <f t="shared" si="23"/>
        <v>0</v>
      </c>
      <c r="O90" s="16">
        <f>+Proyección!O90+Proyección!P90+Proyección!Q90</f>
        <v>0</v>
      </c>
      <c r="P90" s="21">
        <f>+Ejecución!AH90+Ejecución!AK90+Ejecución!AN90</f>
        <v>0</v>
      </c>
      <c r="Q90" s="46">
        <f t="shared" si="24"/>
        <v>0</v>
      </c>
      <c r="R90" s="68"/>
      <c r="S90" s="68"/>
      <c r="T90" s="264"/>
    </row>
    <row r="91" spans="2:20" x14ac:dyDescent="0.3">
      <c r="B91" s="265"/>
      <c r="C91" s="319">
        <v>26</v>
      </c>
      <c r="D91" s="112" t="str">
        <f>+IFERROR(+IF(Inputs!I59="","",Inputs!I59),0)</f>
        <v/>
      </c>
      <c r="E91" s="295">
        <f t="shared" si="25"/>
        <v>0</v>
      </c>
      <c r="F91" s="16">
        <f>+Proyección!F91+Proyección!G91+Proyección!H91</f>
        <v>0</v>
      </c>
      <c r="G91" s="21">
        <f>+Ejecución!G91+Ejecución!J91+Ejecución!M91</f>
        <v>0</v>
      </c>
      <c r="H91" s="46">
        <f t="shared" si="21"/>
        <v>0</v>
      </c>
      <c r="I91" s="16">
        <f>+Proyección!I91+Proyección!J91+Proyección!K91</f>
        <v>0</v>
      </c>
      <c r="J91" s="21">
        <f>+Ejecución!P91+Ejecución!S91+Ejecución!V91</f>
        <v>0</v>
      </c>
      <c r="K91" s="46">
        <f t="shared" si="22"/>
        <v>0</v>
      </c>
      <c r="L91" s="16">
        <f>+Proyección!L91+Proyección!M91+Proyección!N91</f>
        <v>0</v>
      </c>
      <c r="M91" s="21">
        <f>+Ejecución!Y91+Ejecución!AB91+Ejecución!AE91</f>
        <v>0</v>
      </c>
      <c r="N91" s="46">
        <f t="shared" si="23"/>
        <v>0</v>
      </c>
      <c r="O91" s="16">
        <f>+Proyección!O91+Proyección!P91+Proyección!Q91</f>
        <v>0</v>
      </c>
      <c r="P91" s="21">
        <f>+Ejecución!AH91+Ejecución!AK91+Ejecución!AN91</f>
        <v>0</v>
      </c>
      <c r="Q91" s="46">
        <f t="shared" si="24"/>
        <v>0</v>
      </c>
      <c r="R91" s="68"/>
      <c r="S91" s="68"/>
      <c r="T91" s="264"/>
    </row>
    <row r="92" spans="2:20" x14ac:dyDescent="0.3">
      <c r="B92" s="265"/>
      <c r="C92" s="319">
        <v>27</v>
      </c>
      <c r="D92" s="112" t="str">
        <f>+IFERROR(+IF(Inputs!I60="","",Inputs!I60),0)</f>
        <v/>
      </c>
      <c r="E92" s="295">
        <f t="shared" si="25"/>
        <v>0</v>
      </c>
      <c r="F92" s="16">
        <f>+Proyección!F92+Proyección!G92+Proyección!H92</f>
        <v>0</v>
      </c>
      <c r="G92" s="21">
        <f>+Ejecución!G92+Ejecución!J92+Ejecución!M92</f>
        <v>0</v>
      </c>
      <c r="H92" s="46">
        <f t="shared" si="21"/>
        <v>0</v>
      </c>
      <c r="I92" s="16">
        <f>+Proyección!I92+Proyección!J92+Proyección!K92</f>
        <v>0</v>
      </c>
      <c r="J92" s="21">
        <f>+Ejecución!P92+Ejecución!S92+Ejecución!V92</f>
        <v>0</v>
      </c>
      <c r="K92" s="46">
        <f t="shared" si="22"/>
        <v>0</v>
      </c>
      <c r="L92" s="16">
        <f>+Proyección!L92+Proyección!M92+Proyección!N92</f>
        <v>0</v>
      </c>
      <c r="M92" s="21">
        <f>+Ejecución!Y92+Ejecución!AB92+Ejecución!AE92</f>
        <v>0</v>
      </c>
      <c r="N92" s="46">
        <f t="shared" si="23"/>
        <v>0</v>
      </c>
      <c r="O92" s="16">
        <f>+Proyección!O92+Proyección!P92+Proyección!Q92</f>
        <v>0</v>
      </c>
      <c r="P92" s="21">
        <f>+Ejecución!AH92+Ejecución!AK92+Ejecución!AN92</f>
        <v>0</v>
      </c>
      <c r="Q92" s="46">
        <f t="shared" si="24"/>
        <v>0</v>
      </c>
      <c r="R92" s="68"/>
      <c r="S92" s="68"/>
      <c r="T92" s="264"/>
    </row>
    <row r="93" spans="2:20" x14ac:dyDescent="0.3">
      <c r="B93" s="265"/>
      <c r="C93" s="319">
        <v>28</v>
      </c>
      <c r="D93" s="112" t="str">
        <f>+IFERROR(+IF(Inputs!I61="","",Inputs!I61),0)</f>
        <v/>
      </c>
      <c r="E93" s="295">
        <f t="shared" si="25"/>
        <v>0</v>
      </c>
      <c r="F93" s="16">
        <f>+Proyección!F93+Proyección!G93+Proyección!H93</f>
        <v>0</v>
      </c>
      <c r="G93" s="21">
        <f>+Ejecución!G93+Ejecución!J93+Ejecución!M93</f>
        <v>0</v>
      </c>
      <c r="H93" s="46">
        <f t="shared" si="21"/>
        <v>0</v>
      </c>
      <c r="I93" s="16">
        <f>+Proyección!I93+Proyección!J93+Proyección!K93</f>
        <v>0</v>
      </c>
      <c r="J93" s="21">
        <f>+Ejecución!P93+Ejecución!S93+Ejecución!V93</f>
        <v>0</v>
      </c>
      <c r="K93" s="46">
        <f t="shared" si="22"/>
        <v>0</v>
      </c>
      <c r="L93" s="16">
        <f>+Proyección!L93+Proyección!M93+Proyección!N93</f>
        <v>0</v>
      </c>
      <c r="M93" s="21">
        <f>+Ejecución!Y93+Ejecución!AB93+Ejecución!AE93</f>
        <v>0</v>
      </c>
      <c r="N93" s="46">
        <f t="shared" si="23"/>
        <v>0</v>
      </c>
      <c r="O93" s="16">
        <f>+Proyección!O93+Proyección!P93+Proyección!Q93</f>
        <v>0</v>
      </c>
      <c r="P93" s="21">
        <f>+Ejecución!AH93+Ejecución!AK93+Ejecución!AN93</f>
        <v>0</v>
      </c>
      <c r="Q93" s="46">
        <f t="shared" si="24"/>
        <v>0</v>
      </c>
      <c r="R93" s="68"/>
      <c r="S93" s="68"/>
      <c r="T93" s="264"/>
    </row>
    <row r="94" spans="2:20" x14ac:dyDescent="0.3">
      <c r="B94" s="265"/>
      <c r="C94" s="319">
        <v>29</v>
      </c>
      <c r="D94" s="112" t="str">
        <f>+IFERROR(+IF(Inputs!I62="","",Inputs!I62),0)</f>
        <v/>
      </c>
      <c r="E94" s="295">
        <f t="shared" si="25"/>
        <v>0</v>
      </c>
      <c r="F94" s="16">
        <f>+Proyección!F94+Proyección!G94+Proyección!H94</f>
        <v>0</v>
      </c>
      <c r="G94" s="21">
        <f>+Ejecución!G94+Ejecución!J94+Ejecución!M94</f>
        <v>0</v>
      </c>
      <c r="H94" s="46">
        <f t="shared" si="21"/>
        <v>0</v>
      </c>
      <c r="I94" s="16">
        <f>+Proyección!I94+Proyección!J94+Proyección!K94</f>
        <v>0</v>
      </c>
      <c r="J94" s="21">
        <f>+Ejecución!P94+Ejecución!S94+Ejecución!V94</f>
        <v>0</v>
      </c>
      <c r="K94" s="46">
        <f t="shared" si="22"/>
        <v>0</v>
      </c>
      <c r="L94" s="16">
        <f>+Proyección!L94+Proyección!M94+Proyección!N94</f>
        <v>0</v>
      </c>
      <c r="M94" s="21">
        <f>+Ejecución!Y94+Ejecución!AB94+Ejecución!AE94</f>
        <v>0</v>
      </c>
      <c r="N94" s="46">
        <f t="shared" si="23"/>
        <v>0</v>
      </c>
      <c r="O94" s="16">
        <f>+Proyección!O94+Proyección!P94+Proyección!Q94</f>
        <v>0</v>
      </c>
      <c r="P94" s="21">
        <f>+Ejecución!AH94+Ejecución!AK94+Ejecución!AN94</f>
        <v>0</v>
      </c>
      <c r="Q94" s="46">
        <f t="shared" si="24"/>
        <v>0</v>
      </c>
      <c r="R94" s="68"/>
      <c r="S94" s="68"/>
      <c r="T94" s="264"/>
    </row>
    <row r="95" spans="2:20" x14ac:dyDescent="0.3">
      <c r="B95" s="265"/>
      <c r="C95" s="319">
        <v>30</v>
      </c>
      <c r="D95" s="118" t="str">
        <f>+IFERROR(+IF(Inputs!I63="","",Inputs!I63),0)</f>
        <v/>
      </c>
      <c r="E95" s="299">
        <f t="shared" si="25"/>
        <v>0</v>
      </c>
      <c r="F95" s="6">
        <f>+Proyección!F95+Proyección!G95+Proyección!H95</f>
        <v>0</v>
      </c>
      <c r="G95" s="22">
        <f>+Ejecución!G95+Ejecución!J95+Ejecución!M95</f>
        <v>0</v>
      </c>
      <c r="H95" s="47">
        <f t="shared" si="21"/>
        <v>0</v>
      </c>
      <c r="I95" s="6">
        <f>+Proyección!I95+Proyección!J95+Proyección!K95</f>
        <v>0</v>
      </c>
      <c r="J95" s="22">
        <f>+Ejecución!P95+Ejecución!S95+Ejecución!V95</f>
        <v>0</v>
      </c>
      <c r="K95" s="47">
        <f t="shared" si="22"/>
        <v>0</v>
      </c>
      <c r="L95" s="6">
        <f>+Proyección!L95+Proyección!M95+Proyección!N95</f>
        <v>0</v>
      </c>
      <c r="M95" s="22">
        <f>+Ejecución!Y95+Ejecución!AB95+Ejecución!AE95</f>
        <v>0</v>
      </c>
      <c r="N95" s="47">
        <f t="shared" si="23"/>
        <v>0</v>
      </c>
      <c r="O95" s="6">
        <f>+Proyección!O95+Proyección!P95+Proyección!Q95</f>
        <v>0</v>
      </c>
      <c r="P95" s="22">
        <f>+Ejecución!AH95+Ejecución!AK95+Ejecución!AN95</f>
        <v>0</v>
      </c>
      <c r="Q95" s="47">
        <f t="shared" si="24"/>
        <v>0</v>
      </c>
      <c r="R95" s="68"/>
      <c r="S95" s="68"/>
      <c r="T95" s="264"/>
    </row>
    <row r="96" spans="2:20" x14ac:dyDescent="0.3">
      <c r="B96" s="265"/>
      <c r="C96" s="279" t="s">
        <v>134</v>
      </c>
      <c r="D96" s="106" t="s">
        <v>80</v>
      </c>
      <c r="E96" s="300">
        <f t="shared" si="25"/>
        <v>0</v>
      </c>
      <c r="F96" s="147">
        <f>+SUM(F66:F95)</f>
        <v>0</v>
      </c>
      <c r="G96" s="148">
        <f>+SUM(G66:G95)</f>
        <v>0</v>
      </c>
      <c r="H96" s="46">
        <f t="shared" si="21"/>
        <v>0</v>
      </c>
      <c r="I96" s="147">
        <f>+SUM(I66:I95)</f>
        <v>0</v>
      </c>
      <c r="J96" s="148">
        <f>+SUM(J66:J95)</f>
        <v>0</v>
      </c>
      <c r="K96" s="46">
        <f t="shared" si="22"/>
        <v>0</v>
      </c>
      <c r="L96" s="147">
        <f>+SUM(L66:L95)</f>
        <v>0</v>
      </c>
      <c r="M96" s="148">
        <f>+SUM(M66:M95)</f>
        <v>0</v>
      </c>
      <c r="N96" s="46">
        <f t="shared" si="23"/>
        <v>0</v>
      </c>
      <c r="O96" s="147">
        <f>+SUM(O66:O95)</f>
        <v>0</v>
      </c>
      <c r="P96" s="148">
        <f>+SUM(P66:P95)</f>
        <v>0</v>
      </c>
      <c r="Q96" s="46">
        <f t="shared" si="24"/>
        <v>0</v>
      </c>
      <c r="R96" s="68"/>
      <c r="S96" s="68"/>
      <c r="T96" s="264"/>
    </row>
    <row r="97" spans="2:20" ht="5.55" customHeight="1" x14ac:dyDescent="0.3">
      <c r="B97" s="265"/>
      <c r="C97" s="112"/>
      <c r="D97" s="105">
        <v>0</v>
      </c>
      <c r="E97" s="298"/>
      <c r="F97" s="15"/>
      <c r="G97" s="20"/>
      <c r="H97" s="46"/>
      <c r="I97" s="15"/>
      <c r="J97" s="20"/>
      <c r="K97" s="46"/>
      <c r="L97" s="15"/>
      <c r="M97" s="20"/>
      <c r="N97" s="46"/>
      <c r="O97" s="15"/>
      <c r="P97" s="20"/>
      <c r="Q97" s="46"/>
      <c r="R97" s="68"/>
      <c r="S97" s="68"/>
      <c r="T97" s="264"/>
    </row>
    <row r="98" spans="2:20" x14ac:dyDescent="0.3">
      <c r="B98" s="265"/>
      <c r="C98" s="112"/>
      <c r="D98" s="105">
        <v>1</v>
      </c>
      <c r="E98" s="298"/>
      <c r="F98" s="15"/>
      <c r="G98" s="20"/>
      <c r="H98" s="46"/>
      <c r="I98" s="15"/>
      <c r="J98" s="20"/>
      <c r="K98" s="46"/>
      <c r="L98" s="15"/>
      <c r="M98" s="20"/>
      <c r="N98" s="46"/>
      <c r="O98" s="15"/>
      <c r="P98" s="20"/>
      <c r="Q98" s="46"/>
      <c r="R98" s="68"/>
      <c r="S98" s="68"/>
      <c r="T98" s="264"/>
    </row>
    <row r="99" spans="2:20" x14ac:dyDescent="0.3">
      <c r="B99" s="265"/>
      <c r="C99" s="319">
        <v>1</v>
      </c>
      <c r="D99" s="112">
        <f>+IFERROR(+IF(Inputs!#REF!="","",Inputs!#REF!),0)</f>
        <v>0</v>
      </c>
      <c r="E99" s="295">
        <f t="shared" si="25"/>
        <v>0</v>
      </c>
      <c r="F99" s="15">
        <f>+Proyección!F99+Proyección!G99+Proyección!H99</f>
        <v>0</v>
      </c>
      <c r="G99" s="21">
        <f>+Ejecución!G99+Ejecución!J99+Ejecución!M99</f>
        <v>0</v>
      </c>
      <c r="H99" s="46">
        <f t="shared" ref="H99:H128" si="26">+IFERROR(+(F99-G99),0)</f>
        <v>0</v>
      </c>
      <c r="I99" s="15">
        <f>+Proyección!I99+Proyección!J99+Proyección!K99</f>
        <v>0</v>
      </c>
      <c r="J99" s="21">
        <f>+Ejecución!P99+Ejecución!S99+Ejecución!V99</f>
        <v>0</v>
      </c>
      <c r="K99" s="46">
        <f t="shared" ref="K99:K129" si="27">+IFERROR(+(I99-J99),0)</f>
        <v>0</v>
      </c>
      <c r="L99" s="15">
        <f>+Proyección!L99+Proyección!M99+Proyección!N99</f>
        <v>0</v>
      </c>
      <c r="M99" s="21">
        <f>+Ejecución!Y99+Ejecución!AB99+Ejecución!AE99</f>
        <v>0</v>
      </c>
      <c r="N99" s="46">
        <f t="shared" ref="N99:N129" si="28">+IFERROR(+(L99-M99),0)</f>
        <v>0</v>
      </c>
      <c r="O99" s="15">
        <f>+Proyección!O99+Proyección!P99+Proyección!Q99</f>
        <v>0</v>
      </c>
      <c r="P99" s="21">
        <f>+Ejecución!AH99+Ejecución!AK99+Ejecución!AN99</f>
        <v>0</v>
      </c>
      <c r="Q99" s="46">
        <f t="shared" ref="Q99:Q129" si="29">+IFERROR(+(O99-P99),0)</f>
        <v>0</v>
      </c>
      <c r="R99" s="68"/>
      <c r="S99" s="68"/>
      <c r="T99" s="264"/>
    </row>
    <row r="100" spans="2:20" x14ac:dyDescent="0.3">
      <c r="B100" s="265"/>
      <c r="C100" s="319">
        <v>2</v>
      </c>
      <c r="D100" s="112">
        <f>+IFERROR(+IF(Inputs!#REF!="","",Inputs!#REF!),0)</f>
        <v>0</v>
      </c>
      <c r="E100" s="295">
        <f t="shared" si="25"/>
        <v>0</v>
      </c>
      <c r="F100" s="15">
        <f>+Proyección!F100+Proyección!G100+Proyección!H100</f>
        <v>0</v>
      </c>
      <c r="G100" s="21">
        <f>+Ejecución!G100+Ejecución!J100+Ejecución!M100</f>
        <v>0</v>
      </c>
      <c r="H100" s="46">
        <f t="shared" si="26"/>
        <v>0</v>
      </c>
      <c r="I100" s="15">
        <f>+Proyección!I100+Proyección!J100+Proyección!K100</f>
        <v>0</v>
      </c>
      <c r="J100" s="21">
        <f>+Ejecución!P100+Ejecución!S100+Ejecución!V100</f>
        <v>0</v>
      </c>
      <c r="K100" s="46">
        <f t="shared" si="27"/>
        <v>0</v>
      </c>
      <c r="L100" s="15">
        <f>+Proyección!L100+Proyección!M100+Proyección!N100</f>
        <v>0</v>
      </c>
      <c r="M100" s="21">
        <f>+Ejecución!Y100+Ejecución!AB100+Ejecución!AE100</f>
        <v>0</v>
      </c>
      <c r="N100" s="46">
        <f t="shared" si="28"/>
        <v>0</v>
      </c>
      <c r="O100" s="15">
        <f>+Proyección!O100+Proyección!P100+Proyección!Q100</f>
        <v>0</v>
      </c>
      <c r="P100" s="21">
        <f>+Ejecución!AH100+Ejecución!AK100+Ejecución!AN100</f>
        <v>0</v>
      </c>
      <c r="Q100" s="46">
        <f t="shared" si="29"/>
        <v>0</v>
      </c>
      <c r="R100" s="68"/>
      <c r="S100" s="68"/>
      <c r="T100" s="264"/>
    </row>
    <row r="101" spans="2:20" x14ac:dyDescent="0.3">
      <c r="B101" s="265"/>
      <c r="C101" s="319">
        <v>3</v>
      </c>
      <c r="D101" s="112">
        <f>+IFERROR(+IF(Inputs!#REF!="","",Inputs!#REF!),0)</f>
        <v>0</v>
      </c>
      <c r="E101" s="295">
        <f t="shared" si="25"/>
        <v>0</v>
      </c>
      <c r="F101" s="15">
        <f>+Proyección!F101+Proyección!G101+Proyección!H101</f>
        <v>0</v>
      </c>
      <c r="G101" s="21">
        <f>+Ejecución!G101+Ejecución!J101+Ejecución!M101</f>
        <v>0</v>
      </c>
      <c r="H101" s="46">
        <f t="shared" si="26"/>
        <v>0</v>
      </c>
      <c r="I101" s="15">
        <f>+Proyección!I101+Proyección!J101+Proyección!K101</f>
        <v>0</v>
      </c>
      <c r="J101" s="21">
        <f>+Ejecución!P101+Ejecución!S101+Ejecución!V101</f>
        <v>0</v>
      </c>
      <c r="K101" s="46">
        <f t="shared" si="27"/>
        <v>0</v>
      </c>
      <c r="L101" s="15">
        <f>+Proyección!L101+Proyección!M101+Proyección!N101</f>
        <v>0</v>
      </c>
      <c r="M101" s="21">
        <f>+Ejecución!Y101+Ejecución!AB101+Ejecución!AE101</f>
        <v>0</v>
      </c>
      <c r="N101" s="46">
        <f t="shared" si="28"/>
        <v>0</v>
      </c>
      <c r="O101" s="15">
        <f>+Proyección!O101+Proyección!P101+Proyección!Q101</f>
        <v>0</v>
      </c>
      <c r="P101" s="21">
        <f>+Ejecución!AH101+Ejecución!AK101+Ejecución!AN101</f>
        <v>0</v>
      </c>
      <c r="Q101" s="46">
        <f t="shared" si="29"/>
        <v>0</v>
      </c>
      <c r="R101" s="68"/>
      <c r="S101" s="68"/>
      <c r="T101" s="264"/>
    </row>
    <row r="102" spans="2:20" x14ac:dyDescent="0.3">
      <c r="B102" s="265"/>
      <c r="C102" s="319">
        <v>4</v>
      </c>
      <c r="D102" s="112">
        <f>+IFERROR(+IF(Inputs!#REF!="","",Inputs!#REF!),0)</f>
        <v>0</v>
      </c>
      <c r="E102" s="295">
        <f t="shared" si="25"/>
        <v>0</v>
      </c>
      <c r="F102" s="15">
        <f>+Proyección!F102+Proyección!G102+Proyección!H102</f>
        <v>0</v>
      </c>
      <c r="G102" s="21">
        <f>+Ejecución!G102+Ejecución!J102+Ejecución!M102</f>
        <v>0</v>
      </c>
      <c r="H102" s="46">
        <f t="shared" si="26"/>
        <v>0</v>
      </c>
      <c r="I102" s="15">
        <f>+Proyección!I102+Proyección!J102+Proyección!K102</f>
        <v>0</v>
      </c>
      <c r="J102" s="21">
        <f>+Ejecución!P102+Ejecución!S102+Ejecución!V102</f>
        <v>0</v>
      </c>
      <c r="K102" s="46">
        <f t="shared" si="27"/>
        <v>0</v>
      </c>
      <c r="L102" s="15">
        <f>+Proyección!L102+Proyección!M102+Proyección!N102</f>
        <v>0</v>
      </c>
      <c r="M102" s="21">
        <f>+Ejecución!Y102+Ejecución!AB102+Ejecución!AE102</f>
        <v>0</v>
      </c>
      <c r="N102" s="46">
        <f t="shared" si="28"/>
        <v>0</v>
      </c>
      <c r="O102" s="15">
        <f>+Proyección!O102+Proyección!P102+Proyección!Q102</f>
        <v>0</v>
      </c>
      <c r="P102" s="21">
        <f>+Ejecución!AH102+Ejecución!AK102+Ejecución!AN102</f>
        <v>0</v>
      </c>
      <c r="Q102" s="46">
        <f t="shared" si="29"/>
        <v>0</v>
      </c>
      <c r="R102" s="68"/>
      <c r="S102" s="68"/>
      <c r="T102" s="264"/>
    </row>
    <row r="103" spans="2:20" x14ac:dyDescent="0.3">
      <c r="B103" s="265"/>
      <c r="C103" s="319">
        <v>5</v>
      </c>
      <c r="D103" s="112">
        <f>+IFERROR(+IF(Inputs!#REF!="","",Inputs!#REF!),0)</f>
        <v>0</v>
      </c>
      <c r="E103" s="295">
        <f t="shared" si="25"/>
        <v>0</v>
      </c>
      <c r="F103" s="15">
        <f>+Proyección!F103+Proyección!G103+Proyección!H103</f>
        <v>0</v>
      </c>
      <c r="G103" s="21">
        <f>+Ejecución!G103+Ejecución!J103+Ejecución!M103</f>
        <v>0</v>
      </c>
      <c r="H103" s="46">
        <f t="shared" si="26"/>
        <v>0</v>
      </c>
      <c r="I103" s="15">
        <f>+Proyección!I103+Proyección!J103+Proyección!K103</f>
        <v>0</v>
      </c>
      <c r="J103" s="21">
        <f>+Ejecución!P103+Ejecución!S103+Ejecución!V103</f>
        <v>0</v>
      </c>
      <c r="K103" s="46">
        <f t="shared" si="27"/>
        <v>0</v>
      </c>
      <c r="L103" s="15">
        <f>+Proyección!L103+Proyección!M103+Proyección!N103</f>
        <v>0</v>
      </c>
      <c r="M103" s="21">
        <f>+Ejecución!Y103+Ejecución!AB103+Ejecución!AE103</f>
        <v>0</v>
      </c>
      <c r="N103" s="46">
        <f t="shared" si="28"/>
        <v>0</v>
      </c>
      <c r="O103" s="15">
        <f>+Proyección!O103+Proyección!P103+Proyección!Q103</f>
        <v>0</v>
      </c>
      <c r="P103" s="21">
        <f>+Ejecución!AH103+Ejecución!AK103+Ejecución!AN103</f>
        <v>0</v>
      </c>
      <c r="Q103" s="46">
        <f t="shared" si="29"/>
        <v>0</v>
      </c>
      <c r="R103" s="68"/>
      <c r="S103" s="68"/>
      <c r="T103" s="264"/>
    </row>
    <row r="104" spans="2:20" x14ac:dyDescent="0.3">
      <c r="B104" s="265"/>
      <c r="C104" s="319">
        <v>6</v>
      </c>
      <c r="D104" s="112">
        <f>+IFERROR(+IF(Inputs!#REF!="","",Inputs!#REF!),0)</f>
        <v>0</v>
      </c>
      <c r="E104" s="295">
        <f t="shared" si="25"/>
        <v>0</v>
      </c>
      <c r="F104" s="15">
        <f>+Proyección!F104+Proyección!G104+Proyección!H104</f>
        <v>0</v>
      </c>
      <c r="G104" s="21">
        <f>+Ejecución!G104+Ejecución!J104+Ejecución!M104</f>
        <v>0</v>
      </c>
      <c r="H104" s="46">
        <f t="shared" si="26"/>
        <v>0</v>
      </c>
      <c r="I104" s="15">
        <f>+Proyección!I104+Proyección!J104+Proyección!K104</f>
        <v>0</v>
      </c>
      <c r="J104" s="21">
        <f>+Ejecución!P104+Ejecución!S104+Ejecución!V104</f>
        <v>0</v>
      </c>
      <c r="K104" s="46">
        <f t="shared" si="27"/>
        <v>0</v>
      </c>
      <c r="L104" s="15">
        <f>+Proyección!L104+Proyección!M104+Proyección!N104</f>
        <v>0</v>
      </c>
      <c r="M104" s="21">
        <f>+Ejecución!Y104+Ejecución!AB104+Ejecución!AE104</f>
        <v>0</v>
      </c>
      <c r="N104" s="46">
        <f t="shared" si="28"/>
        <v>0</v>
      </c>
      <c r="O104" s="15">
        <f>+Proyección!O104+Proyección!P104+Proyección!Q104</f>
        <v>0</v>
      </c>
      <c r="P104" s="21">
        <f>+Ejecución!AH104+Ejecución!AK104+Ejecución!AN104</f>
        <v>0</v>
      </c>
      <c r="Q104" s="46">
        <f t="shared" si="29"/>
        <v>0</v>
      </c>
      <c r="R104" s="68"/>
      <c r="S104" s="68"/>
      <c r="T104" s="264"/>
    </row>
    <row r="105" spans="2:20" x14ac:dyDescent="0.3">
      <c r="B105" s="265"/>
      <c r="C105" s="319">
        <v>7</v>
      </c>
      <c r="D105" s="112" t="str">
        <f>+IFERROR(+IF(Inputs!D74="","",Inputs!D74),0)</f>
        <v/>
      </c>
      <c r="E105" s="295">
        <f t="shared" si="25"/>
        <v>0</v>
      </c>
      <c r="F105" s="15">
        <f>+Proyección!F105+Proyección!G105+Proyección!H105</f>
        <v>0</v>
      </c>
      <c r="G105" s="21">
        <f>+Ejecución!G105+Ejecución!J105+Ejecución!M105</f>
        <v>0</v>
      </c>
      <c r="H105" s="46">
        <f t="shared" si="26"/>
        <v>0</v>
      </c>
      <c r="I105" s="15">
        <f>+Proyección!I105+Proyección!J105+Proyección!K105</f>
        <v>0</v>
      </c>
      <c r="J105" s="21">
        <f>+Ejecución!P105+Ejecución!S105+Ejecución!V105</f>
        <v>0</v>
      </c>
      <c r="K105" s="46">
        <f t="shared" si="27"/>
        <v>0</v>
      </c>
      <c r="L105" s="15">
        <f>+Proyección!L105+Proyección!M105+Proyección!N105</f>
        <v>0</v>
      </c>
      <c r="M105" s="21">
        <f>+Ejecución!Y105+Ejecución!AB105+Ejecución!AE105</f>
        <v>0</v>
      </c>
      <c r="N105" s="46">
        <f t="shared" si="28"/>
        <v>0</v>
      </c>
      <c r="O105" s="15">
        <f>+Proyección!O105+Proyección!P105+Proyección!Q105</f>
        <v>0</v>
      </c>
      <c r="P105" s="21">
        <f>+Ejecución!AH105+Ejecución!AK105+Ejecución!AN105</f>
        <v>0</v>
      </c>
      <c r="Q105" s="46">
        <f t="shared" si="29"/>
        <v>0</v>
      </c>
      <c r="R105" s="68"/>
      <c r="S105" s="68"/>
      <c r="T105" s="264"/>
    </row>
    <row r="106" spans="2:20" x14ac:dyDescent="0.3">
      <c r="B106" s="265"/>
      <c r="C106" s="319">
        <v>8</v>
      </c>
      <c r="D106" s="112" t="str">
        <f>+IFERROR(+IF(Inputs!D75="","",Inputs!D75),0)</f>
        <v/>
      </c>
      <c r="E106" s="295">
        <f t="shared" si="25"/>
        <v>0</v>
      </c>
      <c r="F106" s="15">
        <f>+Proyección!F106+Proyección!G106+Proyección!H106</f>
        <v>0</v>
      </c>
      <c r="G106" s="21">
        <f>+Ejecución!G106+Ejecución!J106+Ejecución!M106</f>
        <v>0</v>
      </c>
      <c r="H106" s="46">
        <f t="shared" si="26"/>
        <v>0</v>
      </c>
      <c r="I106" s="15">
        <f>+Proyección!I106+Proyección!J106+Proyección!K106</f>
        <v>0</v>
      </c>
      <c r="J106" s="21">
        <f>+Ejecución!P106+Ejecución!S106+Ejecución!V106</f>
        <v>0</v>
      </c>
      <c r="K106" s="46">
        <f t="shared" si="27"/>
        <v>0</v>
      </c>
      <c r="L106" s="15">
        <f>+Proyección!L106+Proyección!M106+Proyección!N106</f>
        <v>0</v>
      </c>
      <c r="M106" s="21">
        <f>+Ejecución!Y106+Ejecución!AB106+Ejecución!AE106</f>
        <v>0</v>
      </c>
      <c r="N106" s="46">
        <f t="shared" si="28"/>
        <v>0</v>
      </c>
      <c r="O106" s="15">
        <f>+Proyección!O106+Proyección!P106+Proyección!Q106</f>
        <v>0</v>
      </c>
      <c r="P106" s="21">
        <f>+Ejecución!AH106+Ejecución!AK106+Ejecución!AN106</f>
        <v>0</v>
      </c>
      <c r="Q106" s="46">
        <f t="shared" si="29"/>
        <v>0</v>
      </c>
      <c r="R106" s="68"/>
      <c r="S106" s="68"/>
      <c r="T106" s="264"/>
    </row>
    <row r="107" spans="2:20" x14ac:dyDescent="0.3">
      <c r="B107" s="265"/>
      <c r="C107" s="319">
        <v>9</v>
      </c>
      <c r="D107" s="112" t="str">
        <f>+IFERROR(+IF(Inputs!D76="","",Inputs!D76),0)</f>
        <v/>
      </c>
      <c r="E107" s="295">
        <f t="shared" si="25"/>
        <v>0</v>
      </c>
      <c r="F107" s="15">
        <f>+Proyección!F107+Proyección!G107+Proyección!H107</f>
        <v>0</v>
      </c>
      <c r="G107" s="21">
        <f>+Ejecución!G107+Ejecución!J107+Ejecución!M107</f>
        <v>0</v>
      </c>
      <c r="H107" s="46">
        <f t="shared" si="26"/>
        <v>0</v>
      </c>
      <c r="I107" s="15">
        <f>+Proyección!I107+Proyección!J107+Proyección!K107</f>
        <v>0</v>
      </c>
      <c r="J107" s="21">
        <f>+Ejecución!P107+Ejecución!S107+Ejecución!V107</f>
        <v>0</v>
      </c>
      <c r="K107" s="46">
        <f t="shared" si="27"/>
        <v>0</v>
      </c>
      <c r="L107" s="15">
        <f>+Proyección!L107+Proyección!M107+Proyección!N107</f>
        <v>0</v>
      </c>
      <c r="M107" s="21">
        <f>+Ejecución!Y107+Ejecución!AB107+Ejecución!AE107</f>
        <v>0</v>
      </c>
      <c r="N107" s="46">
        <f t="shared" si="28"/>
        <v>0</v>
      </c>
      <c r="O107" s="15">
        <f>+Proyección!O107+Proyección!P107+Proyección!Q107</f>
        <v>0</v>
      </c>
      <c r="P107" s="21">
        <f>+Ejecución!AH107+Ejecución!AK107+Ejecución!AN107</f>
        <v>0</v>
      </c>
      <c r="Q107" s="46">
        <f t="shared" si="29"/>
        <v>0</v>
      </c>
      <c r="R107" s="68"/>
      <c r="S107" s="68"/>
      <c r="T107" s="264"/>
    </row>
    <row r="108" spans="2:20" x14ac:dyDescent="0.3">
      <c r="B108" s="265"/>
      <c r="C108" s="319">
        <v>10</v>
      </c>
      <c r="D108" s="112" t="str">
        <f>+IFERROR(+IF(Inputs!D77="","",Inputs!D77),0)</f>
        <v/>
      </c>
      <c r="E108" s="295">
        <f t="shared" si="25"/>
        <v>0</v>
      </c>
      <c r="F108" s="15">
        <f>+Proyección!F108+Proyección!G108+Proyección!H108</f>
        <v>0</v>
      </c>
      <c r="G108" s="21">
        <f>+Ejecución!G108+Ejecución!J108+Ejecución!M108</f>
        <v>0</v>
      </c>
      <c r="H108" s="46">
        <f t="shared" si="26"/>
        <v>0</v>
      </c>
      <c r="I108" s="15">
        <f>+Proyección!I108+Proyección!J108+Proyección!K108</f>
        <v>0</v>
      </c>
      <c r="J108" s="21">
        <f>+Ejecución!P108+Ejecución!S108+Ejecución!V108</f>
        <v>0</v>
      </c>
      <c r="K108" s="46">
        <f t="shared" si="27"/>
        <v>0</v>
      </c>
      <c r="L108" s="15">
        <f>+Proyección!L108+Proyección!M108+Proyección!N108</f>
        <v>0</v>
      </c>
      <c r="M108" s="21">
        <f>+Ejecución!Y108+Ejecución!AB108+Ejecución!AE108</f>
        <v>0</v>
      </c>
      <c r="N108" s="46">
        <f t="shared" si="28"/>
        <v>0</v>
      </c>
      <c r="O108" s="15">
        <f>+Proyección!O108+Proyección!P108+Proyección!Q108</f>
        <v>0</v>
      </c>
      <c r="P108" s="21">
        <f>+Ejecución!AH108+Ejecución!AK108+Ejecución!AN108</f>
        <v>0</v>
      </c>
      <c r="Q108" s="46">
        <f t="shared" si="29"/>
        <v>0</v>
      </c>
      <c r="R108" s="68"/>
      <c r="S108" s="68"/>
      <c r="T108" s="264"/>
    </row>
    <row r="109" spans="2:20" x14ac:dyDescent="0.3">
      <c r="B109" s="265"/>
      <c r="C109" s="319">
        <v>11</v>
      </c>
      <c r="D109" s="112" t="str">
        <f>+IFERROR(+IF(Inputs!D78="","",Inputs!D78),0)</f>
        <v/>
      </c>
      <c r="E109" s="295">
        <f t="shared" si="25"/>
        <v>0</v>
      </c>
      <c r="F109" s="15">
        <f>+Proyección!F109+Proyección!G109+Proyección!H109</f>
        <v>0</v>
      </c>
      <c r="G109" s="21">
        <f>+Ejecución!G109+Ejecución!J109+Ejecución!M109</f>
        <v>0</v>
      </c>
      <c r="H109" s="46">
        <f t="shared" si="26"/>
        <v>0</v>
      </c>
      <c r="I109" s="15">
        <f>+Proyección!I109+Proyección!J109+Proyección!K109</f>
        <v>0</v>
      </c>
      <c r="J109" s="21">
        <f>+Ejecución!P109+Ejecución!S109+Ejecución!V109</f>
        <v>0</v>
      </c>
      <c r="K109" s="46">
        <f t="shared" si="27"/>
        <v>0</v>
      </c>
      <c r="L109" s="15">
        <f>+Proyección!L109+Proyección!M109+Proyección!N109</f>
        <v>0</v>
      </c>
      <c r="M109" s="21">
        <f>+Ejecución!Y109+Ejecución!AB109+Ejecución!AE109</f>
        <v>0</v>
      </c>
      <c r="N109" s="46">
        <f t="shared" si="28"/>
        <v>0</v>
      </c>
      <c r="O109" s="15">
        <f>+Proyección!O109+Proyección!P109+Proyección!Q109</f>
        <v>0</v>
      </c>
      <c r="P109" s="21">
        <f>+Ejecución!AH109+Ejecución!AK109+Ejecución!AN109</f>
        <v>0</v>
      </c>
      <c r="Q109" s="46">
        <f t="shared" si="29"/>
        <v>0</v>
      </c>
      <c r="R109" s="68"/>
      <c r="S109" s="68"/>
      <c r="T109" s="264"/>
    </row>
    <row r="110" spans="2:20" x14ac:dyDescent="0.3">
      <c r="B110" s="265"/>
      <c r="C110" s="319">
        <v>12</v>
      </c>
      <c r="D110" s="112" t="str">
        <f>+IFERROR(+IF(Inputs!D79="","",Inputs!D79),0)</f>
        <v/>
      </c>
      <c r="E110" s="295">
        <f t="shared" si="25"/>
        <v>0</v>
      </c>
      <c r="F110" s="15">
        <f>+Proyección!F110+Proyección!G110+Proyección!H110</f>
        <v>0</v>
      </c>
      <c r="G110" s="21">
        <f>+Ejecución!G110+Ejecución!J110+Ejecución!M110</f>
        <v>0</v>
      </c>
      <c r="H110" s="46">
        <f t="shared" si="26"/>
        <v>0</v>
      </c>
      <c r="I110" s="15">
        <f>+Proyección!I110+Proyección!J110+Proyección!K110</f>
        <v>0</v>
      </c>
      <c r="J110" s="21">
        <f>+Ejecución!P110+Ejecución!S110+Ejecución!V110</f>
        <v>0</v>
      </c>
      <c r="K110" s="46">
        <f t="shared" si="27"/>
        <v>0</v>
      </c>
      <c r="L110" s="15">
        <f>+Proyección!L110+Proyección!M110+Proyección!N110</f>
        <v>0</v>
      </c>
      <c r="M110" s="21">
        <f>+Ejecución!Y110+Ejecución!AB110+Ejecución!AE110</f>
        <v>0</v>
      </c>
      <c r="N110" s="46">
        <f t="shared" si="28"/>
        <v>0</v>
      </c>
      <c r="O110" s="15">
        <f>+Proyección!O110+Proyección!P110+Proyección!Q110</f>
        <v>0</v>
      </c>
      <c r="P110" s="21">
        <f>+Ejecución!AH110+Ejecución!AK110+Ejecución!AN110</f>
        <v>0</v>
      </c>
      <c r="Q110" s="46">
        <f t="shared" si="29"/>
        <v>0</v>
      </c>
      <c r="R110" s="68"/>
      <c r="S110" s="68"/>
      <c r="T110" s="264"/>
    </row>
    <row r="111" spans="2:20" x14ac:dyDescent="0.3">
      <c r="B111" s="265"/>
      <c r="C111" s="319">
        <v>13</v>
      </c>
      <c r="D111" s="112" t="str">
        <f>+IFERROR(+IF(Inputs!D80="","",Inputs!D80),0)</f>
        <v/>
      </c>
      <c r="E111" s="295">
        <f t="shared" si="25"/>
        <v>0</v>
      </c>
      <c r="F111" s="15">
        <f>+Proyección!F111+Proyección!G111+Proyección!H111</f>
        <v>0</v>
      </c>
      <c r="G111" s="21">
        <f>+Ejecución!G111+Ejecución!J111+Ejecución!M111</f>
        <v>0</v>
      </c>
      <c r="H111" s="46">
        <f t="shared" si="26"/>
        <v>0</v>
      </c>
      <c r="I111" s="15">
        <f>+Proyección!I111+Proyección!J111+Proyección!K111</f>
        <v>0</v>
      </c>
      <c r="J111" s="21">
        <f>+Ejecución!P111+Ejecución!S111+Ejecución!V111</f>
        <v>0</v>
      </c>
      <c r="K111" s="46">
        <f t="shared" si="27"/>
        <v>0</v>
      </c>
      <c r="L111" s="15">
        <f>+Proyección!L111+Proyección!M111+Proyección!N111</f>
        <v>0</v>
      </c>
      <c r="M111" s="21">
        <f>+Ejecución!Y111+Ejecución!AB111+Ejecución!AE111</f>
        <v>0</v>
      </c>
      <c r="N111" s="46">
        <f t="shared" si="28"/>
        <v>0</v>
      </c>
      <c r="O111" s="15">
        <f>+Proyección!O111+Proyección!P111+Proyección!Q111</f>
        <v>0</v>
      </c>
      <c r="P111" s="21">
        <f>+Ejecución!AH111+Ejecución!AK111+Ejecución!AN111</f>
        <v>0</v>
      </c>
      <c r="Q111" s="46">
        <f t="shared" si="29"/>
        <v>0</v>
      </c>
      <c r="R111" s="68"/>
      <c r="S111" s="68"/>
      <c r="T111" s="264"/>
    </row>
    <row r="112" spans="2:20" x14ac:dyDescent="0.3">
      <c r="B112" s="265"/>
      <c r="C112" s="319">
        <v>14</v>
      </c>
      <c r="D112" s="112" t="str">
        <f>+IFERROR(+IF(Inputs!D81="","",Inputs!D81),0)</f>
        <v/>
      </c>
      <c r="E112" s="295">
        <f t="shared" si="25"/>
        <v>0</v>
      </c>
      <c r="F112" s="15">
        <f>+Proyección!F112+Proyección!G112+Proyección!H112</f>
        <v>0</v>
      </c>
      <c r="G112" s="21">
        <f>+Ejecución!G112+Ejecución!J112+Ejecución!M112</f>
        <v>0</v>
      </c>
      <c r="H112" s="46">
        <f t="shared" si="26"/>
        <v>0</v>
      </c>
      <c r="I112" s="15">
        <f>+Proyección!I112+Proyección!J112+Proyección!K112</f>
        <v>0</v>
      </c>
      <c r="J112" s="21">
        <f>+Ejecución!P112+Ejecución!S112+Ejecución!V112</f>
        <v>0</v>
      </c>
      <c r="K112" s="46">
        <f t="shared" si="27"/>
        <v>0</v>
      </c>
      <c r="L112" s="15">
        <f>+Proyección!L112+Proyección!M112+Proyección!N112</f>
        <v>0</v>
      </c>
      <c r="M112" s="21">
        <f>+Ejecución!Y112+Ejecución!AB112+Ejecución!AE112</f>
        <v>0</v>
      </c>
      <c r="N112" s="46">
        <f t="shared" si="28"/>
        <v>0</v>
      </c>
      <c r="O112" s="15">
        <f>+Proyección!O112+Proyección!P112+Proyección!Q112</f>
        <v>0</v>
      </c>
      <c r="P112" s="21">
        <f>+Ejecución!AH112+Ejecución!AK112+Ejecución!AN112</f>
        <v>0</v>
      </c>
      <c r="Q112" s="46">
        <f t="shared" si="29"/>
        <v>0</v>
      </c>
      <c r="R112" s="68"/>
      <c r="S112" s="68"/>
      <c r="T112" s="264"/>
    </row>
    <row r="113" spans="2:20" x14ac:dyDescent="0.3">
      <c r="B113" s="265"/>
      <c r="C113" s="319">
        <v>15</v>
      </c>
      <c r="D113" s="112" t="str">
        <f>+IFERROR(+IF(Inputs!D82="","",Inputs!D82),0)</f>
        <v/>
      </c>
      <c r="E113" s="295">
        <f t="shared" si="25"/>
        <v>0</v>
      </c>
      <c r="F113" s="15">
        <f>+Proyección!F113+Proyección!G113+Proyección!H113</f>
        <v>0</v>
      </c>
      <c r="G113" s="21">
        <f>+Ejecución!G113+Ejecución!J113+Ejecución!M113</f>
        <v>0</v>
      </c>
      <c r="H113" s="46">
        <f t="shared" si="26"/>
        <v>0</v>
      </c>
      <c r="I113" s="15">
        <f>+Proyección!I113+Proyección!J113+Proyección!K113</f>
        <v>0</v>
      </c>
      <c r="J113" s="21">
        <f>+Ejecución!P113+Ejecución!S113+Ejecución!V113</f>
        <v>0</v>
      </c>
      <c r="K113" s="46">
        <f t="shared" si="27"/>
        <v>0</v>
      </c>
      <c r="L113" s="15">
        <f>+Proyección!L113+Proyección!M113+Proyección!N113</f>
        <v>0</v>
      </c>
      <c r="M113" s="21">
        <f>+Ejecución!Y113+Ejecución!AB113+Ejecución!AE113</f>
        <v>0</v>
      </c>
      <c r="N113" s="46">
        <f t="shared" si="28"/>
        <v>0</v>
      </c>
      <c r="O113" s="15">
        <f>+Proyección!O113+Proyección!P113+Proyección!Q113</f>
        <v>0</v>
      </c>
      <c r="P113" s="21">
        <f>+Ejecución!AH113+Ejecución!AK113+Ejecución!AN113</f>
        <v>0</v>
      </c>
      <c r="Q113" s="46">
        <f t="shared" si="29"/>
        <v>0</v>
      </c>
      <c r="R113" s="68"/>
      <c r="S113" s="68"/>
      <c r="T113" s="264"/>
    </row>
    <row r="114" spans="2:20" x14ac:dyDescent="0.3">
      <c r="B114" s="265"/>
      <c r="C114" s="319">
        <v>16</v>
      </c>
      <c r="D114" s="112" t="str">
        <f>+IFERROR(+IF(Inputs!I68="","",Inputs!I68),0)</f>
        <v>Abono extra Fondo de Emerg. (ejemplo)</v>
      </c>
      <c r="E114" s="295">
        <f t="shared" si="25"/>
        <v>0</v>
      </c>
      <c r="F114" s="15">
        <f>+Proyección!F114+Proyección!G114+Proyección!H114</f>
        <v>0</v>
      </c>
      <c r="G114" s="21">
        <f>+Ejecución!G114+Ejecución!J114+Ejecución!M114</f>
        <v>0</v>
      </c>
      <c r="H114" s="46">
        <f t="shared" si="26"/>
        <v>0</v>
      </c>
      <c r="I114" s="15">
        <f>+Proyección!I114+Proyección!J114+Proyección!K114</f>
        <v>0</v>
      </c>
      <c r="J114" s="21">
        <f>+Ejecución!P114+Ejecución!S114+Ejecución!V114</f>
        <v>0</v>
      </c>
      <c r="K114" s="46">
        <f t="shared" si="27"/>
        <v>0</v>
      </c>
      <c r="L114" s="15">
        <f>+Proyección!L114+Proyección!M114+Proyección!N114</f>
        <v>0</v>
      </c>
      <c r="M114" s="21">
        <f>+Ejecución!Y114+Ejecución!AB114+Ejecución!AE114</f>
        <v>0</v>
      </c>
      <c r="N114" s="46">
        <f t="shared" si="28"/>
        <v>0</v>
      </c>
      <c r="O114" s="15">
        <f>+Proyección!O114+Proyección!P114+Proyección!Q114</f>
        <v>0</v>
      </c>
      <c r="P114" s="21">
        <f>+Ejecución!AH114+Ejecución!AK114+Ejecución!AN114</f>
        <v>0</v>
      </c>
      <c r="Q114" s="46">
        <f t="shared" si="29"/>
        <v>0</v>
      </c>
      <c r="R114" s="68"/>
      <c r="S114" s="68"/>
      <c r="T114" s="264"/>
    </row>
    <row r="115" spans="2:20" x14ac:dyDescent="0.3">
      <c r="B115" s="265"/>
      <c r="C115" s="319">
        <v>17</v>
      </c>
      <c r="D115" s="112" t="str">
        <f>+IFERROR(+IF(Inputs!I69="","",Inputs!I69),0)</f>
        <v>Seguro del vehículo (ejemplo)</v>
      </c>
      <c r="E115" s="295">
        <f t="shared" si="25"/>
        <v>0</v>
      </c>
      <c r="F115" s="15">
        <f>+Proyección!F115+Proyección!G115+Proyección!H115</f>
        <v>0</v>
      </c>
      <c r="G115" s="21">
        <f>+Ejecución!G115+Ejecución!J115+Ejecución!M115</f>
        <v>0</v>
      </c>
      <c r="H115" s="46">
        <f t="shared" si="26"/>
        <v>0</v>
      </c>
      <c r="I115" s="15">
        <f>+Proyección!I115+Proyección!J115+Proyección!K115</f>
        <v>0</v>
      </c>
      <c r="J115" s="21">
        <f>+Ejecución!P115+Ejecución!S115+Ejecución!V115</f>
        <v>0</v>
      </c>
      <c r="K115" s="46">
        <f t="shared" si="27"/>
        <v>0</v>
      </c>
      <c r="L115" s="15">
        <f>+Proyección!L115+Proyección!M115+Proyección!N115</f>
        <v>0</v>
      </c>
      <c r="M115" s="21">
        <f>+Ejecución!Y115+Ejecución!AB115+Ejecución!AE115</f>
        <v>0</v>
      </c>
      <c r="N115" s="46">
        <f t="shared" si="28"/>
        <v>0</v>
      </c>
      <c r="O115" s="15">
        <f>+Proyección!O115+Proyección!P115+Proyección!Q115</f>
        <v>0</v>
      </c>
      <c r="P115" s="21">
        <f>+Ejecución!AH115+Ejecución!AK115+Ejecución!AN115</f>
        <v>0</v>
      </c>
      <c r="Q115" s="46">
        <f t="shared" si="29"/>
        <v>0</v>
      </c>
      <c r="R115" s="68"/>
      <c r="S115" s="68"/>
      <c r="T115" s="264"/>
    </row>
    <row r="116" spans="2:20" x14ac:dyDescent="0.3">
      <c r="B116" s="265"/>
      <c r="C116" s="319">
        <v>18</v>
      </c>
      <c r="D116" s="112" t="str">
        <f>+IFERROR(+IF(Inputs!I70="","",Inputs!I70),0)</f>
        <v/>
      </c>
      <c r="E116" s="295">
        <f t="shared" si="25"/>
        <v>0</v>
      </c>
      <c r="F116" s="15">
        <f>+Proyección!F116+Proyección!G116+Proyección!H116</f>
        <v>0</v>
      </c>
      <c r="G116" s="21">
        <f>+Ejecución!G116+Ejecución!J116+Ejecución!M116</f>
        <v>0</v>
      </c>
      <c r="H116" s="46">
        <f t="shared" si="26"/>
        <v>0</v>
      </c>
      <c r="I116" s="15">
        <f>+Proyección!I116+Proyección!J116+Proyección!K116</f>
        <v>0</v>
      </c>
      <c r="J116" s="21">
        <f>+Ejecución!P116+Ejecución!S116+Ejecución!V116</f>
        <v>0</v>
      </c>
      <c r="K116" s="46">
        <f t="shared" si="27"/>
        <v>0</v>
      </c>
      <c r="L116" s="15">
        <f>+Proyección!L116+Proyección!M116+Proyección!N116</f>
        <v>0</v>
      </c>
      <c r="M116" s="21">
        <f>+Ejecución!Y116+Ejecución!AB116+Ejecución!AE116</f>
        <v>0</v>
      </c>
      <c r="N116" s="46">
        <f t="shared" si="28"/>
        <v>0</v>
      </c>
      <c r="O116" s="15">
        <f>+Proyección!O116+Proyección!P116+Proyección!Q116</f>
        <v>0</v>
      </c>
      <c r="P116" s="21">
        <f>+Ejecución!AH116+Ejecución!AK116+Ejecución!AN116</f>
        <v>0</v>
      </c>
      <c r="Q116" s="46">
        <f t="shared" si="29"/>
        <v>0</v>
      </c>
      <c r="R116" s="68"/>
      <c r="S116" s="68"/>
      <c r="T116" s="264"/>
    </row>
    <row r="117" spans="2:20" x14ac:dyDescent="0.3">
      <c r="B117" s="265"/>
      <c r="C117" s="319">
        <v>19</v>
      </c>
      <c r="D117" s="112" t="str">
        <f>+IFERROR(+IF(Inputs!I71="","",Inputs!I71),0)</f>
        <v/>
      </c>
      <c r="E117" s="295">
        <f t="shared" si="25"/>
        <v>0</v>
      </c>
      <c r="F117" s="15">
        <f>+Proyección!F117+Proyección!G117+Proyección!H117</f>
        <v>0</v>
      </c>
      <c r="G117" s="21">
        <f>+Ejecución!G117+Ejecución!J117+Ejecución!M117</f>
        <v>0</v>
      </c>
      <c r="H117" s="46">
        <f t="shared" si="26"/>
        <v>0</v>
      </c>
      <c r="I117" s="15">
        <f>+Proyección!I117+Proyección!J117+Proyección!K117</f>
        <v>0</v>
      </c>
      <c r="J117" s="21">
        <f>+Ejecución!P117+Ejecución!S117+Ejecución!V117</f>
        <v>0</v>
      </c>
      <c r="K117" s="46">
        <f t="shared" si="27"/>
        <v>0</v>
      </c>
      <c r="L117" s="15">
        <f>+Proyección!L117+Proyección!M117+Proyección!N117</f>
        <v>0</v>
      </c>
      <c r="M117" s="21">
        <f>+Ejecución!Y117+Ejecución!AB117+Ejecución!AE117</f>
        <v>0</v>
      </c>
      <c r="N117" s="46">
        <f t="shared" si="28"/>
        <v>0</v>
      </c>
      <c r="O117" s="15">
        <f>+Proyección!O117+Proyección!P117+Proyección!Q117</f>
        <v>0</v>
      </c>
      <c r="P117" s="21">
        <f>+Ejecución!AH117+Ejecución!AK117+Ejecución!AN117</f>
        <v>0</v>
      </c>
      <c r="Q117" s="46">
        <f t="shared" si="29"/>
        <v>0</v>
      </c>
      <c r="R117" s="68"/>
      <c r="S117" s="68"/>
      <c r="T117" s="264"/>
    </row>
    <row r="118" spans="2:20" x14ac:dyDescent="0.3">
      <c r="B118" s="265"/>
      <c r="C118" s="319">
        <v>20</v>
      </c>
      <c r="D118" s="112" t="str">
        <f>+IFERROR(+IF(Inputs!I72="","",Inputs!I72),0)</f>
        <v/>
      </c>
      <c r="E118" s="295">
        <f t="shared" si="25"/>
        <v>0</v>
      </c>
      <c r="F118" s="15">
        <f>+Proyección!F118+Proyección!G118+Proyección!H118</f>
        <v>0</v>
      </c>
      <c r="G118" s="21">
        <f>+Ejecución!G118+Ejecución!J118+Ejecución!M118</f>
        <v>0</v>
      </c>
      <c r="H118" s="46">
        <f t="shared" si="26"/>
        <v>0</v>
      </c>
      <c r="I118" s="15">
        <f>+Proyección!I118+Proyección!J118+Proyección!K118</f>
        <v>0</v>
      </c>
      <c r="J118" s="21">
        <f>+Ejecución!P118+Ejecución!S118+Ejecución!V118</f>
        <v>0</v>
      </c>
      <c r="K118" s="46">
        <f t="shared" si="27"/>
        <v>0</v>
      </c>
      <c r="L118" s="15">
        <f>+Proyección!L118+Proyección!M118+Proyección!N118</f>
        <v>0</v>
      </c>
      <c r="M118" s="21">
        <f>+Ejecución!Y118+Ejecución!AB118+Ejecución!AE118</f>
        <v>0</v>
      </c>
      <c r="N118" s="46">
        <f t="shared" si="28"/>
        <v>0</v>
      </c>
      <c r="O118" s="15">
        <f>+Proyección!O118+Proyección!P118+Proyección!Q118</f>
        <v>0</v>
      </c>
      <c r="P118" s="21">
        <f>+Ejecución!AH118+Ejecución!AK118+Ejecución!AN118</f>
        <v>0</v>
      </c>
      <c r="Q118" s="46">
        <f t="shared" si="29"/>
        <v>0</v>
      </c>
      <c r="R118" s="68"/>
      <c r="S118" s="68"/>
      <c r="T118" s="264"/>
    </row>
    <row r="119" spans="2:20" x14ac:dyDescent="0.3">
      <c r="B119" s="265"/>
      <c r="C119" s="319">
        <v>21</v>
      </c>
      <c r="D119" s="112" t="str">
        <f>+IFERROR(+IF(Inputs!I73="","",Inputs!I73),0)</f>
        <v/>
      </c>
      <c r="E119" s="295">
        <f t="shared" si="25"/>
        <v>0</v>
      </c>
      <c r="F119" s="15">
        <f>+Proyección!F119+Proyección!G119+Proyección!H119</f>
        <v>0</v>
      </c>
      <c r="G119" s="21">
        <f>+Ejecución!G119+Ejecución!J119+Ejecución!M119</f>
        <v>0</v>
      </c>
      <c r="H119" s="46">
        <f t="shared" si="26"/>
        <v>0</v>
      </c>
      <c r="I119" s="15">
        <f>+Proyección!I119+Proyección!J119+Proyección!K119</f>
        <v>0</v>
      </c>
      <c r="J119" s="21">
        <f>+Ejecución!P119+Ejecución!S119+Ejecución!V119</f>
        <v>0</v>
      </c>
      <c r="K119" s="46">
        <f t="shared" si="27"/>
        <v>0</v>
      </c>
      <c r="L119" s="15">
        <f>+Proyección!L119+Proyección!M119+Proyección!N119</f>
        <v>0</v>
      </c>
      <c r="M119" s="21">
        <f>+Ejecución!Y119+Ejecución!AB119+Ejecución!AE119</f>
        <v>0</v>
      </c>
      <c r="N119" s="46">
        <f t="shared" si="28"/>
        <v>0</v>
      </c>
      <c r="O119" s="15">
        <f>+Proyección!O119+Proyección!P119+Proyección!Q119</f>
        <v>0</v>
      </c>
      <c r="P119" s="21">
        <f>+Ejecución!AH119+Ejecución!AK119+Ejecución!AN119</f>
        <v>0</v>
      </c>
      <c r="Q119" s="46">
        <f t="shared" si="29"/>
        <v>0</v>
      </c>
      <c r="R119" s="68"/>
      <c r="S119" s="68"/>
      <c r="T119" s="264"/>
    </row>
    <row r="120" spans="2:20" x14ac:dyDescent="0.3">
      <c r="B120" s="265"/>
      <c r="C120" s="319">
        <v>22</v>
      </c>
      <c r="D120" s="112" t="str">
        <f>+IFERROR(+IF(Inputs!I74="","",Inputs!I74),0)</f>
        <v/>
      </c>
      <c r="E120" s="295">
        <f t="shared" si="25"/>
        <v>0</v>
      </c>
      <c r="F120" s="15">
        <f>+Proyección!F120+Proyección!G120+Proyección!H120</f>
        <v>0</v>
      </c>
      <c r="G120" s="21">
        <f>+Ejecución!G120+Ejecución!J120+Ejecución!M120</f>
        <v>0</v>
      </c>
      <c r="H120" s="46">
        <f t="shared" si="26"/>
        <v>0</v>
      </c>
      <c r="I120" s="15">
        <f>+Proyección!I120+Proyección!J120+Proyección!K120</f>
        <v>0</v>
      </c>
      <c r="J120" s="21">
        <f>+Ejecución!P120+Ejecución!S120+Ejecución!V120</f>
        <v>0</v>
      </c>
      <c r="K120" s="46">
        <f t="shared" si="27"/>
        <v>0</v>
      </c>
      <c r="L120" s="15">
        <f>+Proyección!L120+Proyección!M120+Proyección!N120</f>
        <v>0</v>
      </c>
      <c r="M120" s="21">
        <f>+Ejecución!Y120+Ejecución!AB120+Ejecución!AE120</f>
        <v>0</v>
      </c>
      <c r="N120" s="46">
        <f t="shared" si="28"/>
        <v>0</v>
      </c>
      <c r="O120" s="15">
        <f>+Proyección!O120+Proyección!P120+Proyección!Q120</f>
        <v>0</v>
      </c>
      <c r="P120" s="21">
        <f>+Ejecución!AH120+Ejecución!AK120+Ejecución!AN120</f>
        <v>0</v>
      </c>
      <c r="Q120" s="46">
        <f t="shared" si="29"/>
        <v>0</v>
      </c>
      <c r="R120" s="68"/>
      <c r="S120" s="68"/>
      <c r="T120" s="264"/>
    </row>
    <row r="121" spans="2:20" x14ac:dyDescent="0.3">
      <c r="B121" s="265"/>
      <c r="C121" s="319">
        <v>23</v>
      </c>
      <c r="D121" s="112" t="str">
        <f>+IFERROR(+IF(Inputs!I75="","",Inputs!I75),0)</f>
        <v/>
      </c>
      <c r="E121" s="295">
        <f t="shared" si="25"/>
        <v>0</v>
      </c>
      <c r="F121" s="15">
        <f>+Proyección!F121+Proyección!G121+Proyección!H121</f>
        <v>0</v>
      </c>
      <c r="G121" s="21">
        <f>+Ejecución!G121+Ejecución!J121+Ejecución!M121</f>
        <v>0</v>
      </c>
      <c r="H121" s="46">
        <f t="shared" si="26"/>
        <v>0</v>
      </c>
      <c r="I121" s="15">
        <f>+Proyección!I121+Proyección!J121+Proyección!K121</f>
        <v>0</v>
      </c>
      <c r="J121" s="21">
        <f>+Ejecución!P121+Ejecución!S121+Ejecución!V121</f>
        <v>0</v>
      </c>
      <c r="K121" s="46">
        <f t="shared" si="27"/>
        <v>0</v>
      </c>
      <c r="L121" s="15">
        <f>+Proyección!L121+Proyección!M121+Proyección!N121</f>
        <v>0</v>
      </c>
      <c r="M121" s="21">
        <f>+Ejecución!Y121+Ejecución!AB121+Ejecución!AE121</f>
        <v>0</v>
      </c>
      <c r="N121" s="46">
        <f t="shared" si="28"/>
        <v>0</v>
      </c>
      <c r="O121" s="15">
        <f>+Proyección!O121+Proyección!P121+Proyección!Q121</f>
        <v>0</v>
      </c>
      <c r="P121" s="21">
        <f>+Ejecución!AH121+Ejecución!AK121+Ejecución!AN121</f>
        <v>0</v>
      </c>
      <c r="Q121" s="46">
        <f t="shared" si="29"/>
        <v>0</v>
      </c>
      <c r="R121" s="68"/>
      <c r="S121" s="68"/>
      <c r="T121" s="264"/>
    </row>
    <row r="122" spans="2:20" x14ac:dyDescent="0.3">
      <c r="B122" s="265"/>
      <c r="C122" s="319">
        <v>24</v>
      </c>
      <c r="D122" s="112" t="str">
        <f>+IFERROR(+IF(Inputs!I76="","",Inputs!I76),0)</f>
        <v/>
      </c>
      <c r="E122" s="295">
        <f t="shared" si="25"/>
        <v>0</v>
      </c>
      <c r="F122" s="15">
        <f>+Proyección!F122+Proyección!G122+Proyección!H122</f>
        <v>0</v>
      </c>
      <c r="G122" s="21">
        <f>+Ejecución!G122+Ejecución!J122+Ejecución!M122</f>
        <v>0</v>
      </c>
      <c r="H122" s="46">
        <f t="shared" si="26"/>
        <v>0</v>
      </c>
      <c r="I122" s="15">
        <f>+Proyección!I122+Proyección!J122+Proyección!K122</f>
        <v>0</v>
      </c>
      <c r="J122" s="21">
        <f>+Ejecución!P122+Ejecución!S122+Ejecución!V122</f>
        <v>0</v>
      </c>
      <c r="K122" s="46">
        <f t="shared" si="27"/>
        <v>0</v>
      </c>
      <c r="L122" s="15">
        <f>+Proyección!L122+Proyección!M122+Proyección!N122</f>
        <v>0</v>
      </c>
      <c r="M122" s="21">
        <f>+Ejecución!Y122+Ejecución!AB122+Ejecución!AE122</f>
        <v>0</v>
      </c>
      <c r="N122" s="46">
        <f t="shared" si="28"/>
        <v>0</v>
      </c>
      <c r="O122" s="15">
        <f>+Proyección!O122+Proyección!P122+Proyección!Q122</f>
        <v>0</v>
      </c>
      <c r="P122" s="21">
        <f>+Ejecución!AH122+Ejecución!AK122+Ejecución!AN122</f>
        <v>0</v>
      </c>
      <c r="Q122" s="46">
        <f t="shared" si="29"/>
        <v>0</v>
      </c>
      <c r="R122" s="68"/>
      <c r="S122" s="68"/>
      <c r="T122" s="264"/>
    </row>
    <row r="123" spans="2:20" x14ac:dyDescent="0.3">
      <c r="B123" s="265"/>
      <c r="C123" s="319">
        <v>25</v>
      </c>
      <c r="D123" s="112" t="str">
        <f>+IFERROR(+IF(Inputs!I77="","",Inputs!I77),0)</f>
        <v/>
      </c>
      <c r="E123" s="295">
        <f t="shared" si="25"/>
        <v>0</v>
      </c>
      <c r="F123" s="15">
        <f>+Proyección!F123+Proyección!G123+Proyección!H123</f>
        <v>0</v>
      </c>
      <c r="G123" s="21">
        <f>+Ejecución!G123+Ejecución!J123+Ejecución!M123</f>
        <v>0</v>
      </c>
      <c r="H123" s="46">
        <f t="shared" si="26"/>
        <v>0</v>
      </c>
      <c r="I123" s="15">
        <f>+Proyección!I123+Proyección!J123+Proyección!K123</f>
        <v>0</v>
      </c>
      <c r="J123" s="21">
        <f>+Ejecución!P123+Ejecución!S123+Ejecución!V123</f>
        <v>0</v>
      </c>
      <c r="K123" s="46">
        <f t="shared" si="27"/>
        <v>0</v>
      </c>
      <c r="L123" s="15">
        <f>+Proyección!L123+Proyección!M123+Proyección!N123</f>
        <v>0</v>
      </c>
      <c r="M123" s="21">
        <f>+Ejecución!Y123+Ejecución!AB123+Ejecución!AE123</f>
        <v>0</v>
      </c>
      <c r="N123" s="46">
        <f t="shared" si="28"/>
        <v>0</v>
      </c>
      <c r="O123" s="15">
        <f>+Proyección!O123+Proyección!P123+Proyección!Q123</f>
        <v>0</v>
      </c>
      <c r="P123" s="21">
        <f>+Ejecución!AH123+Ejecución!AK123+Ejecución!AN123</f>
        <v>0</v>
      </c>
      <c r="Q123" s="46">
        <f t="shared" si="29"/>
        <v>0</v>
      </c>
      <c r="R123" s="68"/>
      <c r="S123" s="68"/>
      <c r="T123" s="264"/>
    </row>
    <row r="124" spans="2:20" x14ac:dyDescent="0.3">
      <c r="B124" s="265"/>
      <c r="C124" s="319">
        <v>26</v>
      </c>
      <c r="D124" s="112" t="str">
        <f>+IFERROR(+IF(Inputs!I78="","",Inputs!I78),0)</f>
        <v/>
      </c>
      <c r="E124" s="295">
        <f t="shared" si="25"/>
        <v>0</v>
      </c>
      <c r="F124" s="15">
        <f>+Proyección!F124+Proyección!G124+Proyección!H124</f>
        <v>0</v>
      </c>
      <c r="G124" s="21">
        <f>+Ejecución!G124+Ejecución!J124+Ejecución!M124</f>
        <v>0</v>
      </c>
      <c r="H124" s="46">
        <f t="shared" si="26"/>
        <v>0</v>
      </c>
      <c r="I124" s="15">
        <f>+Proyección!I124+Proyección!J124+Proyección!K124</f>
        <v>0</v>
      </c>
      <c r="J124" s="21">
        <f>+Ejecución!P124+Ejecución!S124+Ejecución!V124</f>
        <v>0</v>
      </c>
      <c r="K124" s="46">
        <f t="shared" si="27"/>
        <v>0</v>
      </c>
      <c r="L124" s="15">
        <f>+Proyección!L124+Proyección!M124+Proyección!N124</f>
        <v>0</v>
      </c>
      <c r="M124" s="21">
        <f>+Ejecución!Y124+Ejecución!AB124+Ejecución!AE124</f>
        <v>0</v>
      </c>
      <c r="N124" s="46">
        <f t="shared" si="28"/>
        <v>0</v>
      </c>
      <c r="O124" s="15">
        <f>+Proyección!O124+Proyección!P124+Proyección!Q124</f>
        <v>0</v>
      </c>
      <c r="P124" s="21">
        <f>+Ejecución!AH124+Ejecución!AK124+Ejecución!AN124</f>
        <v>0</v>
      </c>
      <c r="Q124" s="46">
        <f t="shared" si="29"/>
        <v>0</v>
      </c>
      <c r="R124" s="68"/>
      <c r="S124" s="68"/>
      <c r="T124" s="264"/>
    </row>
    <row r="125" spans="2:20" x14ac:dyDescent="0.3">
      <c r="B125" s="265"/>
      <c r="C125" s="319">
        <v>27</v>
      </c>
      <c r="D125" s="112" t="str">
        <f>+IFERROR(+IF(Inputs!I79="","",Inputs!I79),0)</f>
        <v/>
      </c>
      <c r="E125" s="295">
        <f t="shared" si="25"/>
        <v>0</v>
      </c>
      <c r="F125" s="15">
        <f>+Proyección!F125+Proyección!G125+Proyección!H125</f>
        <v>0</v>
      </c>
      <c r="G125" s="21">
        <f>+Ejecución!G125+Ejecución!J125+Ejecución!M125</f>
        <v>0</v>
      </c>
      <c r="H125" s="46">
        <f t="shared" si="26"/>
        <v>0</v>
      </c>
      <c r="I125" s="15">
        <f>+Proyección!I125+Proyección!J125+Proyección!K125</f>
        <v>0</v>
      </c>
      <c r="J125" s="21">
        <f>+Ejecución!P125+Ejecución!S125+Ejecución!V125</f>
        <v>0</v>
      </c>
      <c r="K125" s="46">
        <f t="shared" si="27"/>
        <v>0</v>
      </c>
      <c r="L125" s="15">
        <f>+Proyección!L125+Proyección!M125+Proyección!N125</f>
        <v>0</v>
      </c>
      <c r="M125" s="21">
        <f>+Ejecución!Y125+Ejecución!AB125+Ejecución!AE125</f>
        <v>0</v>
      </c>
      <c r="N125" s="46">
        <f t="shared" si="28"/>
        <v>0</v>
      </c>
      <c r="O125" s="15">
        <f>+Proyección!O125+Proyección!P125+Proyección!Q125</f>
        <v>0</v>
      </c>
      <c r="P125" s="21">
        <f>+Ejecución!AH125+Ejecución!AK125+Ejecución!AN125</f>
        <v>0</v>
      </c>
      <c r="Q125" s="46">
        <f t="shared" si="29"/>
        <v>0</v>
      </c>
      <c r="R125" s="68"/>
      <c r="S125" s="68"/>
      <c r="T125" s="264"/>
    </row>
    <row r="126" spans="2:20" x14ac:dyDescent="0.3">
      <c r="B126" s="265"/>
      <c r="C126" s="319">
        <v>28</v>
      </c>
      <c r="D126" s="112" t="str">
        <f>+IFERROR(+IF(Inputs!I80="","",Inputs!I80),0)</f>
        <v/>
      </c>
      <c r="E126" s="295">
        <f t="shared" si="25"/>
        <v>0</v>
      </c>
      <c r="F126" s="15">
        <f>+Proyección!F126+Proyección!G126+Proyección!H126</f>
        <v>0</v>
      </c>
      <c r="G126" s="21">
        <f>+Ejecución!G126+Ejecución!J126+Ejecución!M126</f>
        <v>0</v>
      </c>
      <c r="H126" s="46">
        <f t="shared" si="26"/>
        <v>0</v>
      </c>
      <c r="I126" s="15">
        <f>+Proyección!I126+Proyección!J126+Proyección!K126</f>
        <v>0</v>
      </c>
      <c r="J126" s="21">
        <f>+Ejecución!P126+Ejecución!S126+Ejecución!V126</f>
        <v>0</v>
      </c>
      <c r="K126" s="46">
        <f t="shared" si="27"/>
        <v>0</v>
      </c>
      <c r="L126" s="15">
        <f>+Proyección!L126+Proyección!M126+Proyección!N126</f>
        <v>0</v>
      </c>
      <c r="M126" s="21">
        <f>+Ejecución!Y126+Ejecución!AB126+Ejecución!AE126</f>
        <v>0</v>
      </c>
      <c r="N126" s="46">
        <f t="shared" si="28"/>
        <v>0</v>
      </c>
      <c r="O126" s="15">
        <f>+Proyección!O126+Proyección!P126+Proyección!Q126</f>
        <v>0</v>
      </c>
      <c r="P126" s="21">
        <f>+Ejecución!AH126+Ejecución!AK126+Ejecución!AN126</f>
        <v>0</v>
      </c>
      <c r="Q126" s="46">
        <f t="shared" si="29"/>
        <v>0</v>
      </c>
      <c r="R126" s="68"/>
      <c r="S126" s="68"/>
      <c r="T126" s="264"/>
    </row>
    <row r="127" spans="2:20" x14ac:dyDescent="0.3">
      <c r="B127" s="265"/>
      <c r="C127" s="319">
        <v>29</v>
      </c>
      <c r="D127" s="112" t="str">
        <f>+IFERROR(+IF(Inputs!I81="","",Inputs!I81),0)</f>
        <v/>
      </c>
      <c r="E127" s="295">
        <f t="shared" si="25"/>
        <v>0</v>
      </c>
      <c r="F127" s="15">
        <f>+Proyección!F127+Proyección!G127+Proyección!H127</f>
        <v>0</v>
      </c>
      <c r="G127" s="21">
        <f>+Ejecución!G127+Ejecución!J127+Ejecución!M127</f>
        <v>0</v>
      </c>
      <c r="H127" s="46">
        <f t="shared" si="26"/>
        <v>0</v>
      </c>
      <c r="I127" s="15">
        <f>+Proyección!I127+Proyección!J127+Proyección!K127</f>
        <v>0</v>
      </c>
      <c r="J127" s="21">
        <f>+Ejecución!P127+Ejecución!S127+Ejecución!V127</f>
        <v>0</v>
      </c>
      <c r="K127" s="46">
        <f t="shared" si="27"/>
        <v>0</v>
      </c>
      <c r="L127" s="15">
        <f>+Proyección!L127+Proyección!M127+Proyección!N127</f>
        <v>0</v>
      </c>
      <c r="M127" s="21">
        <f>+Ejecución!Y127+Ejecución!AB127+Ejecución!AE127</f>
        <v>0</v>
      </c>
      <c r="N127" s="46">
        <f t="shared" si="28"/>
        <v>0</v>
      </c>
      <c r="O127" s="15">
        <f>+Proyección!O127+Proyección!P127+Proyección!Q127</f>
        <v>0</v>
      </c>
      <c r="P127" s="21">
        <f>+Ejecución!AH127+Ejecución!AK127+Ejecución!AN127</f>
        <v>0</v>
      </c>
      <c r="Q127" s="46">
        <f t="shared" si="29"/>
        <v>0</v>
      </c>
      <c r="R127" s="68"/>
      <c r="S127" s="68"/>
      <c r="T127" s="264"/>
    </row>
    <row r="128" spans="2:20" x14ac:dyDescent="0.3">
      <c r="B128" s="265"/>
      <c r="C128" s="319">
        <v>30</v>
      </c>
      <c r="D128" s="173" t="str">
        <f>+IFERROR(+IF(Inputs!I82="","",Inputs!I82),0)</f>
        <v/>
      </c>
      <c r="E128" s="299">
        <f t="shared" si="25"/>
        <v>0</v>
      </c>
      <c r="F128" s="4">
        <f>+Proyección!F128+Proyección!G128+Proyección!H128</f>
        <v>0</v>
      </c>
      <c r="G128" s="22">
        <f>+Ejecución!G128+Ejecución!J128+Ejecución!M128</f>
        <v>0</v>
      </c>
      <c r="H128" s="47">
        <f t="shared" si="26"/>
        <v>0</v>
      </c>
      <c r="I128" s="4">
        <f>+Proyección!I128+Proyección!J128+Proyección!K128</f>
        <v>0</v>
      </c>
      <c r="J128" s="22">
        <f>+Ejecución!P128+Ejecución!S128+Ejecución!V128</f>
        <v>0</v>
      </c>
      <c r="K128" s="47">
        <f t="shared" si="27"/>
        <v>0</v>
      </c>
      <c r="L128" s="4">
        <f>+Proyección!L128+Proyección!M128+Proyección!N128</f>
        <v>0</v>
      </c>
      <c r="M128" s="22">
        <f>+Ejecución!Y128+Ejecución!AB128+Ejecución!AE128</f>
        <v>0</v>
      </c>
      <c r="N128" s="47">
        <f t="shared" si="28"/>
        <v>0</v>
      </c>
      <c r="O128" s="4">
        <f>+Proyección!O128+Proyección!P128+Proyección!Q128</f>
        <v>0</v>
      </c>
      <c r="P128" s="22">
        <f>+Ejecución!AH128+Ejecución!AK128+Ejecución!AN128</f>
        <v>0</v>
      </c>
      <c r="Q128" s="47">
        <f t="shared" si="29"/>
        <v>0</v>
      </c>
      <c r="R128" s="68"/>
      <c r="S128" s="68"/>
      <c r="T128" s="264"/>
    </row>
    <row r="129" spans="2:20" x14ac:dyDescent="0.3">
      <c r="B129" s="265"/>
      <c r="C129" s="279" t="s">
        <v>134</v>
      </c>
      <c r="D129" s="106" t="s">
        <v>81</v>
      </c>
      <c r="E129" s="300">
        <f t="shared" si="25"/>
        <v>0</v>
      </c>
      <c r="F129" s="147">
        <f>+SUM(F99:F128)</f>
        <v>0</v>
      </c>
      <c r="G129" s="148">
        <f>+SUM(G99:G128)</f>
        <v>0</v>
      </c>
      <c r="H129" s="46">
        <f>+IFERROR(+(F129-G129),0)</f>
        <v>0</v>
      </c>
      <c r="I129" s="147">
        <f>+SUM(I99:I128)</f>
        <v>0</v>
      </c>
      <c r="J129" s="148">
        <f>+SUM(J99:J128)</f>
        <v>0</v>
      </c>
      <c r="K129" s="46">
        <f t="shared" si="27"/>
        <v>0</v>
      </c>
      <c r="L129" s="147">
        <f>+SUM(L99:L128)</f>
        <v>0</v>
      </c>
      <c r="M129" s="148">
        <f>+SUM(M99:M128)</f>
        <v>0</v>
      </c>
      <c r="N129" s="46">
        <f t="shared" si="28"/>
        <v>0</v>
      </c>
      <c r="O129" s="147">
        <f>+SUM(O99:O128)</f>
        <v>0</v>
      </c>
      <c r="P129" s="148">
        <f>+SUM(P99:P128)</f>
        <v>0</v>
      </c>
      <c r="Q129" s="46">
        <f t="shared" si="29"/>
        <v>0</v>
      </c>
      <c r="R129" s="68"/>
      <c r="S129" s="68"/>
      <c r="T129" s="264"/>
    </row>
    <row r="130" spans="2:20" ht="22.5" customHeight="1" x14ac:dyDescent="0.3">
      <c r="B130" s="265"/>
      <c r="C130" s="112"/>
      <c r="D130" s="105">
        <v>1</v>
      </c>
      <c r="E130" s="301"/>
      <c r="F130" s="15"/>
      <c r="G130" s="21"/>
      <c r="H130" s="46"/>
      <c r="I130" s="15"/>
      <c r="J130" s="21"/>
      <c r="K130" s="46"/>
      <c r="L130" s="15"/>
      <c r="M130" s="21"/>
      <c r="N130" s="46"/>
      <c r="O130" s="15"/>
      <c r="P130" s="21"/>
      <c r="Q130" s="46"/>
      <c r="R130" s="68"/>
      <c r="S130" s="68"/>
      <c r="T130" s="264"/>
    </row>
    <row r="131" spans="2:20" x14ac:dyDescent="0.3">
      <c r="B131" s="265"/>
      <c r="C131" s="319">
        <v>1</v>
      </c>
      <c r="D131" s="112">
        <f>+IFERROR(+IF(Inputs!#REF!="","",Inputs!#REF!),0)</f>
        <v>0</v>
      </c>
      <c r="E131" s="295">
        <f t="shared" si="25"/>
        <v>0</v>
      </c>
      <c r="F131" s="15">
        <f>+Proyección!F131+Proyección!G131+Proyección!H131</f>
        <v>0</v>
      </c>
      <c r="G131" s="21">
        <f>+Ejecución!G131+Ejecución!J131+Ejecución!M131</f>
        <v>0</v>
      </c>
      <c r="H131" s="46">
        <f t="shared" ref="H131:H160" si="30">+IFERROR(+(F131-G131),0)</f>
        <v>0</v>
      </c>
      <c r="I131" s="15">
        <f>+Proyección!I131+Proyección!J131+Proyección!K131</f>
        <v>0</v>
      </c>
      <c r="J131" s="21">
        <f>+Ejecución!P131+Ejecución!S131+Ejecución!V131</f>
        <v>0</v>
      </c>
      <c r="K131" s="46">
        <f t="shared" ref="K131:K161" si="31">+IFERROR(+(I131-J131),0)</f>
        <v>0</v>
      </c>
      <c r="L131" s="15">
        <f>+Proyección!L131+Proyección!M131+Proyección!N131</f>
        <v>0</v>
      </c>
      <c r="M131" s="21">
        <f>+Ejecución!Y131+Ejecución!AB131+Ejecución!AE131</f>
        <v>0</v>
      </c>
      <c r="N131" s="46">
        <f t="shared" ref="N131:N161" si="32">+IFERROR(+(L131-M131),0)</f>
        <v>0</v>
      </c>
      <c r="O131" s="15">
        <f>+Proyección!O131+Proyección!P131+Proyección!Q131</f>
        <v>0</v>
      </c>
      <c r="P131" s="21">
        <f>+Ejecución!AH131+Ejecución!AK131+Ejecución!AN131</f>
        <v>0</v>
      </c>
      <c r="Q131" s="46">
        <f t="shared" ref="Q131:Q161" si="33">+IFERROR(+(O131-P131),0)</f>
        <v>0</v>
      </c>
      <c r="R131" s="68"/>
      <c r="S131" s="68"/>
      <c r="T131" s="264"/>
    </row>
    <row r="132" spans="2:20" x14ac:dyDescent="0.3">
      <c r="B132" s="265"/>
      <c r="C132" s="319">
        <v>2</v>
      </c>
      <c r="D132" s="112" t="str">
        <f>+IFERROR(+IF(Inputs!D88="","",Inputs!D88),0)</f>
        <v>Diversión  (ejemplo)</v>
      </c>
      <c r="E132" s="295">
        <f t="shared" si="25"/>
        <v>0</v>
      </c>
      <c r="F132" s="15">
        <f>+Proyección!F132+Proyección!G132+Proyección!H132</f>
        <v>0</v>
      </c>
      <c r="G132" s="21">
        <f>+Ejecución!G132+Ejecución!J132+Ejecución!M132</f>
        <v>0</v>
      </c>
      <c r="H132" s="46">
        <f t="shared" si="30"/>
        <v>0</v>
      </c>
      <c r="I132" s="15">
        <f>+Proyección!I132+Proyección!J132+Proyección!K132</f>
        <v>0</v>
      </c>
      <c r="J132" s="21">
        <f>+Ejecución!P132+Ejecución!S132+Ejecución!V132</f>
        <v>0</v>
      </c>
      <c r="K132" s="46">
        <f t="shared" si="31"/>
        <v>0</v>
      </c>
      <c r="L132" s="15">
        <f>+Proyección!L132+Proyección!M132+Proyección!N132</f>
        <v>0</v>
      </c>
      <c r="M132" s="21">
        <f>+Ejecución!Y132+Ejecución!AB132+Ejecución!AE132</f>
        <v>0</v>
      </c>
      <c r="N132" s="46">
        <f t="shared" si="32"/>
        <v>0</v>
      </c>
      <c r="O132" s="15">
        <f>+Proyección!O132+Proyección!P132+Proyección!Q132</f>
        <v>0</v>
      </c>
      <c r="P132" s="21">
        <f>+Ejecución!AH132+Ejecución!AK132+Ejecución!AN132</f>
        <v>0</v>
      </c>
      <c r="Q132" s="46">
        <f t="shared" si="33"/>
        <v>0</v>
      </c>
      <c r="R132" s="68"/>
      <c r="S132" s="68"/>
      <c r="T132" s="264"/>
    </row>
    <row r="133" spans="2:20" x14ac:dyDescent="0.3">
      <c r="B133" s="265"/>
      <c r="C133" s="319">
        <v>3</v>
      </c>
      <c r="D133" s="112" t="str">
        <f>+IFERROR(+IF(Inputs!D89="","",Inputs!D89),0)</f>
        <v>Domicilios  (ejemplo)</v>
      </c>
      <c r="E133" s="295">
        <f t="shared" si="25"/>
        <v>0</v>
      </c>
      <c r="F133" s="15">
        <f>+Proyección!F133+Proyección!G133+Proyección!H133</f>
        <v>0</v>
      </c>
      <c r="G133" s="21">
        <f>+Ejecución!G133+Ejecución!J133+Ejecución!M133</f>
        <v>0</v>
      </c>
      <c r="H133" s="46">
        <f t="shared" si="30"/>
        <v>0</v>
      </c>
      <c r="I133" s="15">
        <f>+Proyección!I133+Proyección!J133+Proyección!K133</f>
        <v>0</v>
      </c>
      <c r="J133" s="21">
        <f>+Ejecución!P133+Ejecución!S133+Ejecución!V133</f>
        <v>0</v>
      </c>
      <c r="K133" s="46">
        <f t="shared" si="31"/>
        <v>0</v>
      </c>
      <c r="L133" s="15">
        <f>+Proyección!L133+Proyección!M133+Proyección!N133</f>
        <v>0</v>
      </c>
      <c r="M133" s="21">
        <f>+Ejecución!Y133+Ejecución!AB133+Ejecución!AE133</f>
        <v>0</v>
      </c>
      <c r="N133" s="46">
        <f t="shared" si="32"/>
        <v>0</v>
      </c>
      <c r="O133" s="15">
        <f>+Proyección!O133+Proyección!P133+Proyección!Q133</f>
        <v>0</v>
      </c>
      <c r="P133" s="21">
        <f>+Ejecución!AH133+Ejecución!AK133+Ejecución!AN133</f>
        <v>0</v>
      </c>
      <c r="Q133" s="46">
        <f t="shared" si="33"/>
        <v>0</v>
      </c>
      <c r="R133" s="68"/>
      <c r="S133" s="68"/>
      <c r="T133" s="264"/>
    </row>
    <row r="134" spans="2:20" x14ac:dyDescent="0.3">
      <c r="B134" s="265"/>
      <c r="C134" s="319">
        <v>4</v>
      </c>
      <c r="D134" s="112" t="str">
        <f>+IFERROR(+IF(Inputs!D90="","",Inputs!D90),0)</f>
        <v/>
      </c>
      <c r="E134" s="295">
        <f t="shared" si="25"/>
        <v>0</v>
      </c>
      <c r="F134" s="15">
        <f>+Proyección!F134+Proyección!G134+Proyección!H134</f>
        <v>0</v>
      </c>
      <c r="G134" s="21">
        <f>+Ejecución!G134+Ejecución!J134+Ejecución!M134</f>
        <v>0</v>
      </c>
      <c r="H134" s="46">
        <f t="shared" si="30"/>
        <v>0</v>
      </c>
      <c r="I134" s="15">
        <f>+Proyección!I134+Proyección!J134+Proyección!K134</f>
        <v>0</v>
      </c>
      <c r="J134" s="21">
        <f>+Ejecución!P134+Ejecución!S134+Ejecución!V134</f>
        <v>0</v>
      </c>
      <c r="K134" s="46">
        <f t="shared" si="31"/>
        <v>0</v>
      </c>
      <c r="L134" s="15">
        <f>+Proyección!L134+Proyección!M134+Proyección!N134</f>
        <v>0</v>
      </c>
      <c r="M134" s="21">
        <f>+Ejecución!Y134+Ejecución!AB134+Ejecución!AE134</f>
        <v>0</v>
      </c>
      <c r="N134" s="46">
        <f t="shared" si="32"/>
        <v>0</v>
      </c>
      <c r="O134" s="15">
        <f>+Proyección!O134+Proyección!P134+Proyección!Q134</f>
        <v>0</v>
      </c>
      <c r="P134" s="21">
        <f>+Ejecución!AH134+Ejecución!AK134+Ejecución!AN134</f>
        <v>0</v>
      </c>
      <c r="Q134" s="46">
        <f t="shared" si="33"/>
        <v>0</v>
      </c>
      <c r="R134" s="68"/>
      <c r="S134" s="68"/>
      <c r="T134" s="264"/>
    </row>
    <row r="135" spans="2:20" x14ac:dyDescent="0.3">
      <c r="B135" s="265"/>
      <c r="C135" s="319">
        <v>5</v>
      </c>
      <c r="D135" s="112" t="str">
        <f>+IFERROR(+IF(Inputs!D91="","",Inputs!D91),0)</f>
        <v/>
      </c>
      <c r="E135" s="295">
        <f t="shared" si="25"/>
        <v>0</v>
      </c>
      <c r="F135" s="15">
        <f>+Proyección!F135+Proyección!G135+Proyección!H135</f>
        <v>0</v>
      </c>
      <c r="G135" s="21">
        <f>+Ejecución!G135+Ejecución!J135+Ejecución!M135</f>
        <v>0</v>
      </c>
      <c r="H135" s="46">
        <f t="shared" si="30"/>
        <v>0</v>
      </c>
      <c r="I135" s="15">
        <f>+Proyección!I135+Proyección!J135+Proyección!K135</f>
        <v>0</v>
      </c>
      <c r="J135" s="21">
        <f>+Ejecución!P135+Ejecución!S135+Ejecución!V135</f>
        <v>0</v>
      </c>
      <c r="K135" s="46">
        <f t="shared" si="31"/>
        <v>0</v>
      </c>
      <c r="L135" s="15">
        <f>+Proyección!L135+Proyección!M135+Proyección!N135</f>
        <v>0</v>
      </c>
      <c r="M135" s="21">
        <f>+Ejecución!Y135+Ejecución!AB135+Ejecución!AE135</f>
        <v>0</v>
      </c>
      <c r="N135" s="46">
        <f t="shared" si="32"/>
        <v>0</v>
      </c>
      <c r="O135" s="15">
        <f>+Proyección!O135+Proyección!P135+Proyección!Q135</f>
        <v>0</v>
      </c>
      <c r="P135" s="21">
        <f>+Ejecución!AH135+Ejecución!AK135+Ejecución!AN135</f>
        <v>0</v>
      </c>
      <c r="Q135" s="46">
        <f t="shared" si="33"/>
        <v>0</v>
      </c>
      <c r="R135" s="68"/>
      <c r="S135" s="68"/>
      <c r="T135" s="264"/>
    </row>
    <row r="136" spans="2:20" x14ac:dyDescent="0.3">
      <c r="B136" s="265"/>
      <c r="C136" s="319">
        <v>6</v>
      </c>
      <c r="D136" s="112" t="str">
        <f>+IFERROR(+IF(Inputs!D92="","",Inputs!D92),0)</f>
        <v/>
      </c>
      <c r="E136" s="295">
        <f t="shared" si="25"/>
        <v>0</v>
      </c>
      <c r="F136" s="15">
        <f>+Proyección!F136+Proyección!G136+Proyección!H136</f>
        <v>0</v>
      </c>
      <c r="G136" s="21">
        <f>+Ejecución!G136+Ejecución!J136+Ejecución!M136</f>
        <v>0</v>
      </c>
      <c r="H136" s="46">
        <f t="shared" si="30"/>
        <v>0</v>
      </c>
      <c r="I136" s="15">
        <f>+Proyección!I136+Proyección!J136+Proyección!K136</f>
        <v>0</v>
      </c>
      <c r="J136" s="21">
        <f>+Ejecución!P136+Ejecución!S136+Ejecución!V136</f>
        <v>0</v>
      </c>
      <c r="K136" s="46">
        <f t="shared" si="31"/>
        <v>0</v>
      </c>
      <c r="L136" s="15">
        <f>+Proyección!L136+Proyección!M136+Proyección!N136</f>
        <v>0</v>
      </c>
      <c r="M136" s="21">
        <f>+Ejecución!Y136+Ejecución!AB136+Ejecución!AE136</f>
        <v>0</v>
      </c>
      <c r="N136" s="46">
        <f t="shared" si="32"/>
        <v>0</v>
      </c>
      <c r="O136" s="15">
        <f>+Proyección!O136+Proyección!P136+Proyección!Q136</f>
        <v>0</v>
      </c>
      <c r="P136" s="21">
        <f>+Ejecución!AH136+Ejecución!AK136+Ejecución!AN136</f>
        <v>0</v>
      </c>
      <c r="Q136" s="46">
        <f t="shared" si="33"/>
        <v>0</v>
      </c>
      <c r="R136" s="68"/>
      <c r="S136" s="68"/>
      <c r="T136" s="264"/>
    </row>
    <row r="137" spans="2:20" x14ac:dyDescent="0.3">
      <c r="B137" s="265"/>
      <c r="C137" s="319">
        <v>7</v>
      </c>
      <c r="D137" s="112" t="str">
        <f>+IFERROR(+IF(Inputs!D93="","",Inputs!D93),0)</f>
        <v/>
      </c>
      <c r="E137" s="295">
        <f t="shared" si="25"/>
        <v>0</v>
      </c>
      <c r="F137" s="15">
        <f>+Proyección!F137+Proyección!G137+Proyección!H137</f>
        <v>0</v>
      </c>
      <c r="G137" s="21">
        <f>+Ejecución!G137+Ejecución!J137+Ejecución!M137</f>
        <v>0</v>
      </c>
      <c r="H137" s="46">
        <f t="shared" si="30"/>
        <v>0</v>
      </c>
      <c r="I137" s="15">
        <f>+Proyección!I137+Proyección!J137+Proyección!K137</f>
        <v>0</v>
      </c>
      <c r="J137" s="21">
        <f>+Ejecución!P137+Ejecución!S137+Ejecución!V137</f>
        <v>0</v>
      </c>
      <c r="K137" s="46">
        <f t="shared" si="31"/>
        <v>0</v>
      </c>
      <c r="L137" s="15">
        <f>+Proyección!L137+Proyección!M137+Proyección!N137</f>
        <v>0</v>
      </c>
      <c r="M137" s="21">
        <f>+Ejecución!Y137+Ejecución!AB137+Ejecución!AE137</f>
        <v>0</v>
      </c>
      <c r="N137" s="46">
        <f t="shared" si="32"/>
        <v>0</v>
      </c>
      <c r="O137" s="15">
        <f>+Proyección!O137+Proyección!P137+Proyección!Q137</f>
        <v>0</v>
      </c>
      <c r="P137" s="21">
        <f>+Ejecución!AH137+Ejecución!AK137+Ejecución!AN137</f>
        <v>0</v>
      </c>
      <c r="Q137" s="46">
        <f t="shared" si="33"/>
        <v>0</v>
      </c>
      <c r="R137" s="68"/>
      <c r="S137" s="68"/>
      <c r="T137" s="264"/>
    </row>
    <row r="138" spans="2:20" x14ac:dyDescent="0.3">
      <c r="B138" s="265"/>
      <c r="C138" s="319">
        <v>8</v>
      </c>
      <c r="D138" s="112" t="str">
        <f>+IFERROR(+IF(Inputs!D94="","",Inputs!D94),0)</f>
        <v/>
      </c>
      <c r="E138" s="295">
        <f t="shared" si="25"/>
        <v>0</v>
      </c>
      <c r="F138" s="15">
        <f>+Proyección!F138+Proyección!G138+Proyección!H138</f>
        <v>0</v>
      </c>
      <c r="G138" s="21">
        <f>+Ejecución!G138+Ejecución!J138+Ejecución!M138</f>
        <v>0</v>
      </c>
      <c r="H138" s="46">
        <f t="shared" si="30"/>
        <v>0</v>
      </c>
      <c r="I138" s="15">
        <f>+Proyección!I138+Proyección!J138+Proyección!K138</f>
        <v>0</v>
      </c>
      <c r="J138" s="21">
        <f>+Ejecución!P138+Ejecución!S138+Ejecución!V138</f>
        <v>0</v>
      </c>
      <c r="K138" s="46">
        <f t="shared" si="31"/>
        <v>0</v>
      </c>
      <c r="L138" s="15">
        <f>+Proyección!L138+Proyección!M138+Proyección!N138</f>
        <v>0</v>
      </c>
      <c r="M138" s="21">
        <f>+Ejecución!Y138+Ejecución!AB138+Ejecución!AE138</f>
        <v>0</v>
      </c>
      <c r="N138" s="46">
        <f t="shared" si="32"/>
        <v>0</v>
      </c>
      <c r="O138" s="15">
        <f>+Proyección!O138+Proyección!P138+Proyección!Q138</f>
        <v>0</v>
      </c>
      <c r="P138" s="21">
        <f>+Ejecución!AH138+Ejecución!AK138+Ejecución!AN138</f>
        <v>0</v>
      </c>
      <c r="Q138" s="46">
        <f t="shared" si="33"/>
        <v>0</v>
      </c>
      <c r="R138" s="68"/>
      <c r="S138" s="68"/>
      <c r="T138" s="264"/>
    </row>
    <row r="139" spans="2:20" x14ac:dyDescent="0.3">
      <c r="B139" s="265"/>
      <c r="C139" s="319">
        <v>9</v>
      </c>
      <c r="D139" s="112" t="str">
        <f>+IFERROR(+IF(Inputs!D95="","",Inputs!D95),0)</f>
        <v/>
      </c>
      <c r="E139" s="295">
        <f t="shared" si="25"/>
        <v>0</v>
      </c>
      <c r="F139" s="15">
        <f>+Proyección!F139+Proyección!G139+Proyección!H139</f>
        <v>0</v>
      </c>
      <c r="G139" s="21">
        <f>+Ejecución!G139+Ejecución!J139+Ejecución!M139</f>
        <v>0</v>
      </c>
      <c r="H139" s="46">
        <f t="shared" si="30"/>
        <v>0</v>
      </c>
      <c r="I139" s="15">
        <f>+Proyección!I139+Proyección!J139+Proyección!K139</f>
        <v>0</v>
      </c>
      <c r="J139" s="21">
        <f>+Ejecución!P139+Ejecución!S139+Ejecución!V139</f>
        <v>0</v>
      </c>
      <c r="K139" s="46">
        <f t="shared" si="31"/>
        <v>0</v>
      </c>
      <c r="L139" s="15">
        <f>+Proyección!L139+Proyección!M139+Proyección!N139</f>
        <v>0</v>
      </c>
      <c r="M139" s="21">
        <f>+Ejecución!Y139+Ejecución!AB139+Ejecución!AE139</f>
        <v>0</v>
      </c>
      <c r="N139" s="46">
        <f t="shared" si="32"/>
        <v>0</v>
      </c>
      <c r="O139" s="15">
        <f>+Proyección!O139+Proyección!P139+Proyección!Q139</f>
        <v>0</v>
      </c>
      <c r="P139" s="21">
        <f>+Ejecución!AH139+Ejecución!AK139+Ejecución!AN139</f>
        <v>0</v>
      </c>
      <c r="Q139" s="46">
        <f t="shared" si="33"/>
        <v>0</v>
      </c>
      <c r="R139" s="68"/>
      <c r="S139" s="68"/>
      <c r="T139" s="264"/>
    </row>
    <row r="140" spans="2:20" x14ac:dyDescent="0.3">
      <c r="B140" s="265"/>
      <c r="C140" s="319">
        <v>10</v>
      </c>
      <c r="D140" s="112" t="str">
        <f>+IFERROR(+IF(Inputs!D96="","",Inputs!D96),0)</f>
        <v/>
      </c>
      <c r="E140" s="295">
        <f t="shared" si="25"/>
        <v>0</v>
      </c>
      <c r="F140" s="15">
        <f>+Proyección!F140+Proyección!G140+Proyección!H140</f>
        <v>0</v>
      </c>
      <c r="G140" s="21">
        <f>+Ejecución!G140+Ejecución!J140+Ejecución!M140</f>
        <v>0</v>
      </c>
      <c r="H140" s="46">
        <f t="shared" si="30"/>
        <v>0</v>
      </c>
      <c r="I140" s="15">
        <f>+Proyección!I140+Proyección!J140+Proyección!K140</f>
        <v>0</v>
      </c>
      <c r="J140" s="21">
        <f>+Ejecución!P140+Ejecución!S140+Ejecución!V140</f>
        <v>0</v>
      </c>
      <c r="K140" s="46">
        <f t="shared" si="31"/>
        <v>0</v>
      </c>
      <c r="L140" s="15">
        <f>+Proyección!L140+Proyección!M140+Proyección!N140</f>
        <v>0</v>
      </c>
      <c r="M140" s="21">
        <f>+Ejecución!Y140+Ejecución!AB140+Ejecución!AE140</f>
        <v>0</v>
      </c>
      <c r="N140" s="46">
        <f t="shared" si="32"/>
        <v>0</v>
      </c>
      <c r="O140" s="15">
        <f>+Proyección!O140+Proyección!P140+Proyección!Q140</f>
        <v>0</v>
      </c>
      <c r="P140" s="21">
        <f>+Ejecución!AH140+Ejecución!AK140+Ejecución!AN140</f>
        <v>0</v>
      </c>
      <c r="Q140" s="46">
        <f t="shared" si="33"/>
        <v>0</v>
      </c>
      <c r="R140" s="68"/>
      <c r="S140" s="68"/>
      <c r="T140" s="264"/>
    </row>
    <row r="141" spans="2:20" x14ac:dyDescent="0.3">
      <c r="B141" s="265"/>
      <c r="C141" s="319">
        <v>11</v>
      </c>
      <c r="D141" s="112" t="str">
        <f>+IFERROR(+IF(Inputs!D97="","",Inputs!D97),0)</f>
        <v/>
      </c>
      <c r="E141" s="295">
        <f t="shared" ref="E141:E161" si="34">+IFERROR((G141+J141+M141+P141)/($G$24+$J$24+$M$24+$P$24),0)</f>
        <v>0</v>
      </c>
      <c r="F141" s="15">
        <f>+Proyección!F141+Proyección!G141+Proyección!H141</f>
        <v>0</v>
      </c>
      <c r="G141" s="21">
        <f>+Ejecución!G141+Ejecución!J141+Ejecución!M141</f>
        <v>0</v>
      </c>
      <c r="H141" s="46">
        <f t="shared" si="30"/>
        <v>0</v>
      </c>
      <c r="I141" s="15">
        <f>+Proyección!I141+Proyección!J141+Proyección!K141</f>
        <v>0</v>
      </c>
      <c r="J141" s="21">
        <f>+Ejecución!P141+Ejecución!S141+Ejecución!V141</f>
        <v>0</v>
      </c>
      <c r="K141" s="46">
        <f t="shared" si="31"/>
        <v>0</v>
      </c>
      <c r="L141" s="15">
        <f>+Proyección!L141+Proyección!M141+Proyección!N141</f>
        <v>0</v>
      </c>
      <c r="M141" s="21">
        <f>+Ejecución!Y141+Ejecución!AB141+Ejecución!AE141</f>
        <v>0</v>
      </c>
      <c r="N141" s="46">
        <f t="shared" si="32"/>
        <v>0</v>
      </c>
      <c r="O141" s="15">
        <f>+Proyección!O141+Proyección!P141+Proyección!Q141</f>
        <v>0</v>
      </c>
      <c r="P141" s="21">
        <f>+Ejecución!AH141+Ejecución!AK141+Ejecución!AN141</f>
        <v>0</v>
      </c>
      <c r="Q141" s="46">
        <f t="shared" si="33"/>
        <v>0</v>
      </c>
      <c r="R141" s="68"/>
      <c r="S141" s="68"/>
      <c r="T141" s="264"/>
    </row>
    <row r="142" spans="2:20" x14ac:dyDescent="0.3">
      <c r="B142" s="265"/>
      <c r="C142" s="319">
        <v>12</v>
      </c>
      <c r="D142" s="112" t="str">
        <f>+IFERROR(+IF(Inputs!D98="","",Inputs!D98),0)</f>
        <v/>
      </c>
      <c r="E142" s="295">
        <f t="shared" si="34"/>
        <v>0</v>
      </c>
      <c r="F142" s="15">
        <f>+Proyección!F142+Proyección!G142+Proyección!H142</f>
        <v>0</v>
      </c>
      <c r="G142" s="21">
        <f>+Ejecución!G142+Ejecución!J142+Ejecución!M142</f>
        <v>0</v>
      </c>
      <c r="H142" s="46">
        <f t="shared" si="30"/>
        <v>0</v>
      </c>
      <c r="I142" s="15">
        <f>+Proyección!I142+Proyección!J142+Proyección!K142</f>
        <v>0</v>
      </c>
      <c r="J142" s="21">
        <f>+Ejecución!P142+Ejecución!S142+Ejecución!V142</f>
        <v>0</v>
      </c>
      <c r="K142" s="46">
        <f t="shared" si="31"/>
        <v>0</v>
      </c>
      <c r="L142" s="15">
        <f>+Proyección!L142+Proyección!M142+Proyección!N142</f>
        <v>0</v>
      </c>
      <c r="M142" s="21">
        <f>+Ejecución!Y142+Ejecución!AB142+Ejecución!AE142</f>
        <v>0</v>
      </c>
      <c r="N142" s="46">
        <f t="shared" si="32"/>
        <v>0</v>
      </c>
      <c r="O142" s="15">
        <f>+Proyección!O142+Proyección!P142+Proyección!Q142</f>
        <v>0</v>
      </c>
      <c r="P142" s="21">
        <f>+Ejecución!AH142+Ejecución!AK142+Ejecución!AN142</f>
        <v>0</v>
      </c>
      <c r="Q142" s="46">
        <f t="shared" si="33"/>
        <v>0</v>
      </c>
      <c r="R142" s="68"/>
      <c r="S142" s="68"/>
      <c r="T142" s="264"/>
    </row>
    <row r="143" spans="2:20" x14ac:dyDescent="0.3">
      <c r="B143" s="265"/>
      <c r="C143" s="319">
        <v>13</v>
      </c>
      <c r="D143" s="112" t="str">
        <f>+IFERROR(+IF(Inputs!D99="","",Inputs!D99),0)</f>
        <v/>
      </c>
      <c r="E143" s="295">
        <f t="shared" si="34"/>
        <v>0</v>
      </c>
      <c r="F143" s="15">
        <f>+Proyección!F143+Proyección!G143+Proyección!H143</f>
        <v>0</v>
      </c>
      <c r="G143" s="21">
        <f>+Ejecución!G143+Ejecución!J143+Ejecución!M143</f>
        <v>0</v>
      </c>
      <c r="H143" s="46">
        <f t="shared" si="30"/>
        <v>0</v>
      </c>
      <c r="I143" s="15">
        <f>+Proyección!I143+Proyección!J143+Proyección!K143</f>
        <v>0</v>
      </c>
      <c r="J143" s="21">
        <f>+Ejecución!P143+Ejecución!S143+Ejecución!V143</f>
        <v>0</v>
      </c>
      <c r="K143" s="46">
        <f t="shared" si="31"/>
        <v>0</v>
      </c>
      <c r="L143" s="15">
        <f>+Proyección!L143+Proyección!M143+Proyección!N143</f>
        <v>0</v>
      </c>
      <c r="M143" s="21">
        <f>+Ejecución!Y143+Ejecución!AB143+Ejecución!AE143</f>
        <v>0</v>
      </c>
      <c r="N143" s="46">
        <f t="shared" si="32"/>
        <v>0</v>
      </c>
      <c r="O143" s="15">
        <f>+Proyección!O143+Proyección!P143+Proyección!Q143</f>
        <v>0</v>
      </c>
      <c r="P143" s="21">
        <f>+Ejecución!AH143+Ejecución!AK143+Ejecución!AN143</f>
        <v>0</v>
      </c>
      <c r="Q143" s="46">
        <f t="shared" si="33"/>
        <v>0</v>
      </c>
      <c r="R143" s="68"/>
      <c r="S143" s="68"/>
      <c r="T143" s="264"/>
    </row>
    <row r="144" spans="2:20" x14ac:dyDescent="0.3">
      <c r="B144" s="265"/>
      <c r="C144" s="319">
        <v>14</v>
      </c>
      <c r="D144" s="112" t="str">
        <f>+IFERROR(+IF(Inputs!D100="","",Inputs!D100),0)</f>
        <v/>
      </c>
      <c r="E144" s="295">
        <f t="shared" si="34"/>
        <v>0</v>
      </c>
      <c r="F144" s="15">
        <f>+Proyección!F144+Proyección!G144+Proyección!H144</f>
        <v>0</v>
      </c>
      <c r="G144" s="21">
        <f>+Ejecución!G144+Ejecución!J144+Ejecución!M144</f>
        <v>0</v>
      </c>
      <c r="H144" s="46">
        <f t="shared" si="30"/>
        <v>0</v>
      </c>
      <c r="I144" s="15">
        <f>+Proyección!I144+Proyección!J144+Proyección!K144</f>
        <v>0</v>
      </c>
      <c r="J144" s="21">
        <f>+Ejecución!P144+Ejecución!S144+Ejecución!V144</f>
        <v>0</v>
      </c>
      <c r="K144" s="46">
        <f t="shared" si="31"/>
        <v>0</v>
      </c>
      <c r="L144" s="15">
        <f>+Proyección!L144+Proyección!M144+Proyección!N144</f>
        <v>0</v>
      </c>
      <c r="M144" s="21">
        <f>+Ejecución!Y144+Ejecución!AB144+Ejecución!AE144</f>
        <v>0</v>
      </c>
      <c r="N144" s="46">
        <f t="shared" si="32"/>
        <v>0</v>
      </c>
      <c r="O144" s="15">
        <f>+Proyección!O144+Proyección!P144+Proyección!Q144</f>
        <v>0</v>
      </c>
      <c r="P144" s="21">
        <f>+Ejecución!AH144+Ejecución!AK144+Ejecución!AN144</f>
        <v>0</v>
      </c>
      <c r="Q144" s="46">
        <f t="shared" si="33"/>
        <v>0</v>
      </c>
      <c r="R144" s="68"/>
      <c r="S144" s="68"/>
      <c r="T144" s="264"/>
    </row>
    <row r="145" spans="2:20" x14ac:dyDescent="0.3">
      <c r="B145" s="265"/>
      <c r="C145" s="319">
        <v>15</v>
      </c>
      <c r="D145" s="112" t="str">
        <f>+IFERROR(+IF(Inputs!D101="","",Inputs!D101),0)</f>
        <v/>
      </c>
      <c r="E145" s="295">
        <f t="shared" si="34"/>
        <v>0</v>
      </c>
      <c r="F145" s="15">
        <f>+Proyección!F145+Proyección!G145+Proyección!H145</f>
        <v>0</v>
      </c>
      <c r="G145" s="21">
        <f>+Ejecución!G145+Ejecución!J145+Ejecución!M145</f>
        <v>0</v>
      </c>
      <c r="H145" s="46">
        <f t="shared" si="30"/>
        <v>0</v>
      </c>
      <c r="I145" s="15">
        <f>+Proyección!I145+Proyección!J145+Proyección!K145</f>
        <v>0</v>
      </c>
      <c r="J145" s="21">
        <f>+Ejecución!P145+Ejecución!S145+Ejecución!V145</f>
        <v>0</v>
      </c>
      <c r="K145" s="46">
        <f t="shared" si="31"/>
        <v>0</v>
      </c>
      <c r="L145" s="15">
        <f>+Proyección!L145+Proyección!M145+Proyección!N145</f>
        <v>0</v>
      </c>
      <c r="M145" s="21">
        <f>+Ejecución!Y145+Ejecución!AB145+Ejecución!AE145</f>
        <v>0</v>
      </c>
      <c r="N145" s="46">
        <f t="shared" si="32"/>
        <v>0</v>
      </c>
      <c r="O145" s="15">
        <f>+Proyección!O145+Proyección!P145+Proyección!Q145</f>
        <v>0</v>
      </c>
      <c r="P145" s="21">
        <f>+Ejecución!AH145+Ejecución!AK145+Ejecución!AN145</f>
        <v>0</v>
      </c>
      <c r="Q145" s="46">
        <f t="shared" si="33"/>
        <v>0</v>
      </c>
      <c r="R145" s="68"/>
      <c r="S145" s="68"/>
      <c r="T145" s="264"/>
    </row>
    <row r="146" spans="2:20" x14ac:dyDescent="0.3">
      <c r="B146" s="265"/>
      <c r="C146" s="319">
        <v>16</v>
      </c>
      <c r="D146" s="112" t="str">
        <f>+IFERROR(+IF(Inputs!I87="","",Inputs!I87),0)</f>
        <v>Vacaciones  (ejemplo)</v>
      </c>
      <c r="E146" s="295">
        <f t="shared" si="34"/>
        <v>0</v>
      </c>
      <c r="F146" s="15">
        <f>+Proyección!F146+Proyección!G146+Proyección!H146</f>
        <v>0</v>
      </c>
      <c r="G146" s="21">
        <f>+Ejecución!G146+Ejecución!J146+Ejecución!M146</f>
        <v>0</v>
      </c>
      <c r="H146" s="46">
        <f t="shared" si="30"/>
        <v>0</v>
      </c>
      <c r="I146" s="15">
        <f>+Proyección!I146+Proyección!J146+Proyección!K146</f>
        <v>0</v>
      </c>
      <c r="J146" s="21">
        <f>+Ejecución!P146+Ejecución!S146+Ejecución!V146</f>
        <v>0</v>
      </c>
      <c r="K146" s="46">
        <f t="shared" si="31"/>
        <v>0</v>
      </c>
      <c r="L146" s="15">
        <f>+Proyección!L146+Proyección!M146+Proyección!N146</f>
        <v>0</v>
      </c>
      <c r="M146" s="21">
        <f>+Ejecución!Y146+Ejecución!AB146+Ejecución!AE146</f>
        <v>0</v>
      </c>
      <c r="N146" s="46">
        <f t="shared" si="32"/>
        <v>0</v>
      </c>
      <c r="O146" s="15">
        <f>+Proyección!O146+Proyección!P146+Proyección!Q146</f>
        <v>0</v>
      </c>
      <c r="P146" s="21">
        <f>+Ejecución!AH146+Ejecución!AK146+Ejecución!AN146</f>
        <v>0</v>
      </c>
      <c r="Q146" s="46">
        <f t="shared" si="33"/>
        <v>0</v>
      </c>
      <c r="R146" s="68"/>
      <c r="S146" s="68"/>
      <c r="T146" s="264"/>
    </row>
    <row r="147" spans="2:20" x14ac:dyDescent="0.3">
      <c r="B147" s="265"/>
      <c r="C147" s="319">
        <v>17</v>
      </c>
      <c r="D147" s="112" t="str">
        <f>+IFERROR(+IF(Inputs!I88="","",Inputs!I88),0)</f>
        <v>Regalos de navidad  (ejemplo)</v>
      </c>
      <c r="E147" s="295">
        <f t="shared" si="34"/>
        <v>0</v>
      </c>
      <c r="F147" s="15">
        <f>+Proyección!F147+Proyección!G147+Proyección!H147</f>
        <v>0</v>
      </c>
      <c r="G147" s="21">
        <f>+Ejecución!G147+Ejecución!J147+Ejecución!M147</f>
        <v>0</v>
      </c>
      <c r="H147" s="46">
        <f t="shared" si="30"/>
        <v>0</v>
      </c>
      <c r="I147" s="15">
        <f>+Proyección!I147+Proyección!J147+Proyección!K147</f>
        <v>0</v>
      </c>
      <c r="J147" s="21">
        <f>+Ejecución!P147+Ejecución!S147+Ejecución!V147</f>
        <v>0</v>
      </c>
      <c r="K147" s="46">
        <f t="shared" si="31"/>
        <v>0</v>
      </c>
      <c r="L147" s="15">
        <f>+Proyección!L147+Proyección!M147+Proyección!N147</f>
        <v>0</v>
      </c>
      <c r="M147" s="21">
        <f>+Ejecución!Y147+Ejecución!AB147+Ejecución!AE147</f>
        <v>0</v>
      </c>
      <c r="N147" s="46">
        <f t="shared" si="32"/>
        <v>0</v>
      </c>
      <c r="O147" s="15">
        <f>+Proyección!O147+Proyección!P147+Proyección!Q147</f>
        <v>0</v>
      </c>
      <c r="P147" s="21">
        <f>+Ejecución!AH147+Ejecución!AK147+Ejecución!AN147</f>
        <v>0</v>
      </c>
      <c r="Q147" s="46">
        <f t="shared" si="33"/>
        <v>0</v>
      </c>
      <c r="R147" s="68"/>
      <c r="S147" s="68"/>
      <c r="T147" s="264"/>
    </row>
    <row r="148" spans="2:20" x14ac:dyDescent="0.3">
      <c r="B148" s="265"/>
      <c r="C148" s="319">
        <v>18</v>
      </c>
      <c r="D148" s="112" t="str">
        <f>+IFERROR(+IF(Inputs!I89="","",Inputs!I89),0)</f>
        <v/>
      </c>
      <c r="E148" s="295">
        <f t="shared" si="34"/>
        <v>0</v>
      </c>
      <c r="F148" s="15">
        <f>+Proyección!F148+Proyección!G148+Proyección!H148</f>
        <v>0</v>
      </c>
      <c r="G148" s="21">
        <f>+Ejecución!G148+Ejecución!J148+Ejecución!M148</f>
        <v>0</v>
      </c>
      <c r="H148" s="46">
        <f t="shared" si="30"/>
        <v>0</v>
      </c>
      <c r="I148" s="15">
        <f>+Proyección!I148+Proyección!J148+Proyección!K148</f>
        <v>0</v>
      </c>
      <c r="J148" s="21">
        <f>+Ejecución!P148+Ejecución!S148+Ejecución!V148</f>
        <v>0</v>
      </c>
      <c r="K148" s="46">
        <f t="shared" si="31"/>
        <v>0</v>
      </c>
      <c r="L148" s="15">
        <f>+Proyección!L148+Proyección!M148+Proyección!N148</f>
        <v>0</v>
      </c>
      <c r="M148" s="21">
        <f>+Ejecución!Y148+Ejecución!AB148+Ejecución!AE148</f>
        <v>0</v>
      </c>
      <c r="N148" s="46">
        <f t="shared" si="32"/>
        <v>0</v>
      </c>
      <c r="O148" s="15">
        <f>+Proyección!O148+Proyección!P148+Proyección!Q148</f>
        <v>0</v>
      </c>
      <c r="P148" s="21">
        <f>+Ejecución!AH148+Ejecución!AK148+Ejecución!AN148</f>
        <v>0</v>
      </c>
      <c r="Q148" s="46">
        <f t="shared" si="33"/>
        <v>0</v>
      </c>
      <c r="R148" s="68"/>
      <c r="S148" s="68"/>
      <c r="T148" s="264"/>
    </row>
    <row r="149" spans="2:20" x14ac:dyDescent="0.3">
      <c r="B149" s="265"/>
      <c r="C149" s="319">
        <v>19</v>
      </c>
      <c r="D149" s="112" t="str">
        <f>+IFERROR(+IF(Inputs!I90="","",Inputs!I90),0)</f>
        <v/>
      </c>
      <c r="E149" s="295">
        <f t="shared" si="34"/>
        <v>0</v>
      </c>
      <c r="F149" s="15">
        <f>+Proyección!F149+Proyección!G149+Proyección!H149</f>
        <v>0</v>
      </c>
      <c r="G149" s="21">
        <f>+Ejecución!G149+Ejecución!J149+Ejecución!M149</f>
        <v>0</v>
      </c>
      <c r="H149" s="46">
        <f t="shared" si="30"/>
        <v>0</v>
      </c>
      <c r="I149" s="15">
        <f>+Proyección!I149+Proyección!J149+Proyección!K149</f>
        <v>0</v>
      </c>
      <c r="J149" s="21">
        <f>+Ejecución!P149+Ejecución!S149+Ejecución!V149</f>
        <v>0</v>
      </c>
      <c r="K149" s="46">
        <f t="shared" si="31"/>
        <v>0</v>
      </c>
      <c r="L149" s="15">
        <f>+Proyección!L149+Proyección!M149+Proyección!N149</f>
        <v>0</v>
      </c>
      <c r="M149" s="21">
        <f>+Ejecución!Y149+Ejecución!AB149+Ejecución!AE149</f>
        <v>0</v>
      </c>
      <c r="N149" s="46">
        <f t="shared" si="32"/>
        <v>0</v>
      </c>
      <c r="O149" s="15">
        <f>+Proyección!O149+Proyección!P149+Proyección!Q149</f>
        <v>0</v>
      </c>
      <c r="P149" s="21">
        <f>+Ejecución!AH149+Ejecución!AK149+Ejecución!AN149</f>
        <v>0</v>
      </c>
      <c r="Q149" s="46">
        <f t="shared" si="33"/>
        <v>0</v>
      </c>
      <c r="R149" s="68"/>
      <c r="S149" s="68"/>
      <c r="T149" s="264"/>
    </row>
    <row r="150" spans="2:20" x14ac:dyDescent="0.3">
      <c r="B150" s="265"/>
      <c r="C150" s="319">
        <v>20</v>
      </c>
      <c r="D150" s="112" t="str">
        <f>+IFERROR(+IF(Inputs!I91="","",Inputs!I91),0)</f>
        <v/>
      </c>
      <c r="E150" s="295">
        <f t="shared" si="34"/>
        <v>0</v>
      </c>
      <c r="F150" s="15">
        <f>+Proyección!F150+Proyección!G150+Proyección!H150</f>
        <v>0</v>
      </c>
      <c r="G150" s="21">
        <f>+Ejecución!G150+Ejecución!J150+Ejecución!M150</f>
        <v>0</v>
      </c>
      <c r="H150" s="46">
        <f t="shared" si="30"/>
        <v>0</v>
      </c>
      <c r="I150" s="15">
        <f>+Proyección!I150+Proyección!J150+Proyección!K150</f>
        <v>0</v>
      </c>
      <c r="J150" s="21">
        <f>+Ejecución!P150+Ejecución!S150+Ejecución!V150</f>
        <v>0</v>
      </c>
      <c r="K150" s="46">
        <f t="shared" si="31"/>
        <v>0</v>
      </c>
      <c r="L150" s="15">
        <f>+Proyección!L150+Proyección!M150+Proyección!N150</f>
        <v>0</v>
      </c>
      <c r="M150" s="21">
        <f>+Ejecución!Y150+Ejecución!AB150+Ejecución!AE150</f>
        <v>0</v>
      </c>
      <c r="N150" s="46">
        <f t="shared" si="32"/>
        <v>0</v>
      </c>
      <c r="O150" s="15">
        <f>+Proyección!O150+Proyección!P150+Proyección!Q150</f>
        <v>0</v>
      </c>
      <c r="P150" s="21">
        <f>+Ejecución!AH150+Ejecución!AK150+Ejecución!AN150</f>
        <v>0</v>
      </c>
      <c r="Q150" s="46">
        <f t="shared" si="33"/>
        <v>0</v>
      </c>
      <c r="R150" s="68"/>
      <c r="S150" s="68"/>
      <c r="T150" s="264"/>
    </row>
    <row r="151" spans="2:20" x14ac:dyDescent="0.3">
      <c r="B151" s="265"/>
      <c r="C151" s="319">
        <v>21</v>
      </c>
      <c r="D151" s="112" t="str">
        <f>+IFERROR(+IF(Inputs!I92="","",Inputs!I92),0)</f>
        <v/>
      </c>
      <c r="E151" s="295">
        <f t="shared" si="34"/>
        <v>0</v>
      </c>
      <c r="F151" s="15">
        <f>+Proyección!F151+Proyección!G151+Proyección!H151</f>
        <v>0</v>
      </c>
      <c r="G151" s="21">
        <f>+Ejecución!G151+Ejecución!J151+Ejecución!M151</f>
        <v>0</v>
      </c>
      <c r="H151" s="46">
        <f t="shared" si="30"/>
        <v>0</v>
      </c>
      <c r="I151" s="15">
        <f>+Proyección!I151+Proyección!J151+Proyección!K151</f>
        <v>0</v>
      </c>
      <c r="J151" s="21">
        <f>+Ejecución!P151+Ejecución!S151+Ejecución!V151</f>
        <v>0</v>
      </c>
      <c r="K151" s="46">
        <f t="shared" si="31"/>
        <v>0</v>
      </c>
      <c r="L151" s="15">
        <f>+Proyección!L151+Proyección!M151+Proyección!N151</f>
        <v>0</v>
      </c>
      <c r="M151" s="21">
        <f>+Ejecución!Y151+Ejecución!AB151+Ejecución!AE151</f>
        <v>0</v>
      </c>
      <c r="N151" s="46">
        <f t="shared" si="32"/>
        <v>0</v>
      </c>
      <c r="O151" s="15">
        <f>+Proyección!O151+Proyección!P151+Proyección!Q151</f>
        <v>0</v>
      </c>
      <c r="P151" s="21">
        <f>+Ejecución!AH151+Ejecución!AK151+Ejecución!AN151</f>
        <v>0</v>
      </c>
      <c r="Q151" s="46">
        <f t="shared" si="33"/>
        <v>0</v>
      </c>
      <c r="R151" s="68"/>
      <c r="S151" s="68"/>
      <c r="T151" s="264"/>
    </row>
    <row r="152" spans="2:20" x14ac:dyDescent="0.3">
      <c r="B152" s="265"/>
      <c r="C152" s="319">
        <v>22</v>
      </c>
      <c r="D152" s="112" t="str">
        <f>+IFERROR(+IF(Inputs!I93="","",Inputs!I93),0)</f>
        <v/>
      </c>
      <c r="E152" s="295">
        <f t="shared" si="34"/>
        <v>0</v>
      </c>
      <c r="F152" s="15">
        <f>+Proyección!F152+Proyección!G152+Proyección!H152</f>
        <v>0</v>
      </c>
      <c r="G152" s="21">
        <f>+Ejecución!G152+Ejecución!J152+Ejecución!M152</f>
        <v>0</v>
      </c>
      <c r="H152" s="46">
        <f t="shared" si="30"/>
        <v>0</v>
      </c>
      <c r="I152" s="15">
        <f>+Proyección!I152+Proyección!J152+Proyección!K152</f>
        <v>0</v>
      </c>
      <c r="J152" s="21">
        <f>+Ejecución!P152+Ejecución!S152+Ejecución!V152</f>
        <v>0</v>
      </c>
      <c r="K152" s="46">
        <f t="shared" si="31"/>
        <v>0</v>
      </c>
      <c r="L152" s="15">
        <f>+Proyección!L152+Proyección!M152+Proyección!N152</f>
        <v>0</v>
      </c>
      <c r="M152" s="21">
        <f>+Ejecución!Y152+Ejecución!AB152+Ejecución!AE152</f>
        <v>0</v>
      </c>
      <c r="N152" s="46">
        <f t="shared" si="32"/>
        <v>0</v>
      </c>
      <c r="O152" s="15">
        <f>+Proyección!O152+Proyección!P152+Proyección!Q152</f>
        <v>0</v>
      </c>
      <c r="P152" s="21">
        <f>+Ejecución!AH152+Ejecución!AK152+Ejecución!AN152</f>
        <v>0</v>
      </c>
      <c r="Q152" s="46">
        <f t="shared" si="33"/>
        <v>0</v>
      </c>
      <c r="R152" s="68"/>
      <c r="S152" s="68"/>
      <c r="T152" s="264"/>
    </row>
    <row r="153" spans="2:20" x14ac:dyDescent="0.3">
      <c r="B153" s="265"/>
      <c r="C153" s="319">
        <v>23</v>
      </c>
      <c r="D153" s="112" t="str">
        <f>+IFERROR(+IF(Inputs!I94="","",Inputs!I94),0)</f>
        <v/>
      </c>
      <c r="E153" s="295">
        <f t="shared" si="34"/>
        <v>0</v>
      </c>
      <c r="F153" s="15">
        <f>+Proyección!F153+Proyección!G153+Proyección!H153</f>
        <v>0</v>
      </c>
      <c r="G153" s="21">
        <f>+Ejecución!G153+Ejecución!J153+Ejecución!M153</f>
        <v>0</v>
      </c>
      <c r="H153" s="46">
        <f t="shared" si="30"/>
        <v>0</v>
      </c>
      <c r="I153" s="15">
        <f>+Proyección!I153+Proyección!J153+Proyección!K153</f>
        <v>0</v>
      </c>
      <c r="J153" s="21">
        <f>+Ejecución!P153+Ejecución!S153+Ejecución!V153</f>
        <v>0</v>
      </c>
      <c r="K153" s="46">
        <f t="shared" si="31"/>
        <v>0</v>
      </c>
      <c r="L153" s="15">
        <f>+Proyección!L153+Proyección!M153+Proyección!N153</f>
        <v>0</v>
      </c>
      <c r="M153" s="21">
        <f>+Ejecución!Y153+Ejecución!AB153+Ejecución!AE153</f>
        <v>0</v>
      </c>
      <c r="N153" s="46">
        <f t="shared" si="32"/>
        <v>0</v>
      </c>
      <c r="O153" s="15">
        <f>+Proyección!O153+Proyección!P153+Proyección!Q153</f>
        <v>0</v>
      </c>
      <c r="P153" s="21">
        <f>+Ejecución!AH153+Ejecución!AK153+Ejecución!AN153</f>
        <v>0</v>
      </c>
      <c r="Q153" s="46">
        <f t="shared" si="33"/>
        <v>0</v>
      </c>
      <c r="R153" s="68"/>
      <c r="S153" s="68"/>
      <c r="T153" s="264"/>
    </row>
    <row r="154" spans="2:20" x14ac:dyDescent="0.3">
      <c r="B154" s="265"/>
      <c r="C154" s="319">
        <v>24</v>
      </c>
      <c r="D154" s="112" t="str">
        <f>+IFERROR(+IF(Inputs!I95="","",Inputs!I95),0)</f>
        <v/>
      </c>
      <c r="E154" s="295">
        <f t="shared" si="34"/>
        <v>0</v>
      </c>
      <c r="F154" s="15">
        <f>+Proyección!F154+Proyección!G154+Proyección!H154</f>
        <v>0</v>
      </c>
      <c r="G154" s="21">
        <f>+Ejecución!G154+Ejecución!J154+Ejecución!M154</f>
        <v>0</v>
      </c>
      <c r="H154" s="46">
        <f t="shared" si="30"/>
        <v>0</v>
      </c>
      <c r="I154" s="15">
        <f>+Proyección!I154+Proyección!J154+Proyección!K154</f>
        <v>0</v>
      </c>
      <c r="J154" s="21">
        <f>+Ejecución!P154+Ejecución!S154+Ejecución!V154</f>
        <v>0</v>
      </c>
      <c r="K154" s="46">
        <f t="shared" si="31"/>
        <v>0</v>
      </c>
      <c r="L154" s="15">
        <f>+Proyección!L154+Proyección!M154+Proyección!N154</f>
        <v>0</v>
      </c>
      <c r="M154" s="21">
        <f>+Ejecución!Y154+Ejecución!AB154+Ejecución!AE154</f>
        <v>0</v>
      </c>
      <c r="N154" s="46">
        <f t="shared" si="32"/>
        <v>0</v>
      </c>
      <c r="O154" s="15">
        <f>+Proyección!O154+Proyección!P154+Proyección!Q154</f>
        <v>0</v>
      </c>
      <c r="P154" s="21">
        <f>+Ejecución!AH154+Ejecución!AK154+Ejecución!AN154</f>
        <v>0</v>
      </c>
      <c r="Q154" s="46">
        <f t="shared" si="33"/>
        <v>0</v>
      </c>
      <c r="R154" s="68"/>
      <c r="S154" s="68"/>
      <c r="T154" s="264"/>
    </row>
    <row r="155" spans="2:20" x14ac:dyDescent="0.3">
      <c r="B155" s="265"/>
      <c r="C155" s="319">
        <v>25</v>
      </c>
      <c r="D155" s="112" t="str">
        <f>+IFERROR(+IF(Inputs!I96="","",Inputs!I96),0)</f>
        <v/>
      </c>
      <c r="E155" s="295">
        <f t="shared" si="34"/>
        <v>0</v>
      </c>
      <c r="F155" s="15">
        <f>+Proyección!F155+Proyección!G155+Proyección!H155</f>
        <v>0</v>
      </c>
      <c r="G155" s="21">
        <f>+Ejecución!G155+Ejecución!J155+Ejecución!M155</f>
        <v>0</v>
      </c>
      <c r="H155" s="46">
        <f t="shared" si="30"/>
        <v>0</v>
      </c>
      <c r="I155" s="15">
        <f>+Proyección!I155+Proyección!J155+Proyección!K155</f>
        <v>0</v>
      </c>
      <c r="J155" s="21">
        <f>+Ejecución!P155+Ejecución!S155+Ejecución!V155</f>
        <v>0</v>
      </c>
      <c r="K155" s="46">
        <f t="shared" si="31"/>
        <v>0</v>
      </c>
      <c r="L155" s="15">
        <f>+Proyección!L155+Proyección!M155+Proyección!N155</f>
        <v>0</v>
      </c>
      <c r="M155" s="21">
        <f>+Ejecución!Y155+Ejecución!AB155+Ejecución!AE155</f>
        <v>0</v>
      </c>
      <c r="N155" s="46">
        <f t="shared" si="32"/>
        <v>0</v>
      </c>
      <c r="O155" s="15">
        <f>+Proyección!O155+Proyección!P155+Proyección!Q155</f>
        <v>0</v>
      </c>
      <c r="P155" s="21">
        <f>+Ejecución!AH155+Ejecución!AK155+Ejecución!AN155</f>
        <v>0</v>
      </c>
      <c r="Q155" s="46">
        <f t="shared" si="33"/>
        <v>0</v>
      </c>
      <c r="R155" s="68"/>
      <c r="S155" s="68"/>
      <c r="T155" s="264"/>
    </row>
    <row r="156" spans="2:20" x14ac:dyDescent="0.3">
      <c r="B156" s="265"/>
      <c r="C156" s="319">
        <v>26</v>
      </c>
      <c r="D156" s="112" t="str">
        <f>+IFERROR(+IF(Inputs!I97="","",Inputs!I97),0)</f>
        <v/>
      </c>
      <c r="E156" s="295">
        <f t="shared" si="34"/>
        <v>0</v>
      </c>
      <c r="F156" s="15">
        <f>+Proyección!F156+Proyección!G156+Proyección!H156</f>
        <v>0</v>
      </c>
      <c r="G156" s="21">
        <f>+Ejecución!G156+Ejecución!J156+Ejecución!M156</f>
        <v>0</v>
      </c>
      <c r="H156" s="46">
        <f t="shared" si="30"/>
        <v>0</v>
      </c>
      <c r="I156" s="15">
        <f>+Proyección!I156+Proyección!J156+Proyección!K156</f>
        <v>0</v>
      </c>
      <c r="J156" s="21">
        <f>+Ejecución!P156+Ejecución!S156+Ejecución!V156</f>
        <v>0</v>
      </c>
      <c r="K156" s="46">
        <f t="shared" si="31"/>
        <v>0</v>
      </c>
      <c r="L156" s="15">
        <f>+Proyección!L156+Proyección!M156+Proyección!N156</f>
        <v>0</v>
      </c>
      <c r="M156" s="21">
        <f>+Ejecución!Y156+Ejecución!AB156+Ejecución!AE156</f>
        <v>0</v>
      </c>
      <c r="N156" s="46">
        <f t="shared" si="32"/>
        <v>0</v>
      </c>
      <c r="O156" s="15">
        <f>+Proyección!O156+Proyección!P156+Proyección!Q156</f>
        <v>0</v>
      </c>
      <c r="P156" s="21">
        <f>+Ejecución!AH156+Ejecución!AK156+Ejecución!AN156</f>
        <v>0</v>
      </c>
      <c r="Q156" s="46">
        <f t="shared" si="33"/>
        <v>0</v>
      </c>
      <c r="R156" s="68"/>
      <c r="S156" s="68"/>
      <c r="T156" s="264"/>
    </row>
    <row r="157" spans="2:20" x14ac:dyDescent="0.3">
      <c r="B157" s="265"/>
      <c r="C157" s="319">
        <v>27</v>
      </c>
      <c r="D157" s="112" t="str">
        <f>+IFERROR(+IF(Inputs!I98="","",Inputs!I98),0)</f>
        <v/>
      </c>
      <c r="E157" s="295">
        <f t="shared" si="34"/>
        <v>0</v>
      </c>
      <c r="F157" s="15">
        <f>+Proyección!F157+Proyección!G157+Proyección!H157</f>
        <v>0</v>
      </c>
      <c r="G157" s="21">
        <f>+Ejecución!G157+Ejecución!J157+Ejecución!M157</f>
        <v>0</v>
      </c>
      <c r="H157" s="46">
        <f t="shared" si="30"/>
        <v>0</v>
      </c>
      <c r="I157" s="15">
        <f>+Proyección!I157+Proyección!J157+Proyección!K157</f>
        <v>0</v>
      </c>
      <c r="J157" s="21">
        <f>+Ejecución!P157+Ejecución!S157+Ejecución!V157</f>
        <v>0</v>
      </c>
      <c r="K157" s="46">
        <f t="shared" si="31"/>
        <v>0</v>
      </c>
      <c r="L157" s="15">
        <f>+Proyección!L157+Proyección!M157+Proyección!N157</f>
        <v>0</v>
      </c>
      <c r="M157" s="21">
        <f>+Ejecución!Y157+Ejecución!AB157+Ejecución!AE157</f>
        <v>0</v>
      </c>
      <c r="N157" s="46">
        <f t="shared" si="32"/>
        <v>0</v>
      </c>
      <c r="O157" s="15">
        <f>+Proyección!O157+Proyección!P157+Proyección!Q157</f>
        <v>0</v>
      </c>
      <c r="P157" s="21">
        <f>+Ejecución!AH157+Ejecución!AK157+Ejecución!AN157</f>
        <v>0</v>
      </c>
      <c r="Q157" s="46">
        <f t="shared" si="33"/>
        <v>0</v>
      </c>
      <c r="R157" s="68"/>
      <c r="S157" s="68"/>
      <c r="T157" s="264"/>
    </row>
    <row r="158" spans="2:20" x14ac:dyDescent="0.3">
      <c r="B158" s="265"/>
      <c r="C158" s="319">
        <v>28</v>
      </c>
      <c r="D158" s="112" t="str">
        <f>+IFERROR(+IF(Inputs!I99="","",Inputs!I99),0)</f>
        <v/>
      </c>
      <c r="E158" s="295">
        <f t="shared" si="34"/>
        <v>0</v>
      </c>
      <c r="F158" s="15">
        <f>+Proyección!F158+Proyección!G158+Proyección!H158</f>
        <v>0</v>
      </c>
      <c r="G158" s="21">
        <f>+Ejecución!G158+Ejecución!J158+Ejecución!M158</f>
        <v>0</v>
      </c>
      <c r="H158" s="46">
        <f t="shared" si="30"/>
        <v>0</v>
      </c>
      <c r="I158" s="15">
        <f>+Proyección!I158+Proyección!J158+Proyección!K158</f>
        <v>0</v>
      </c>
      <c r="J158" s="21">
        <f>+Ejecución!P158+Ejecución!S158+Ejecución!V158</f>
        <v>0</v>
      </c>
      <c r="K158" s="46">
        <f t="shared" si="31"/>
        <v>0</v>
      </c>
      <c r="L158" s="15">
        <f>+Proyección!L158+Proyección!M158+Proyección!N158</f>
        <v>0</v>
      </c>
      <c r="M158" s="21">
        <f>+Ejecución!Y158+Ejecución!AB158+Ejecución!AE158</f>
        <v>0</v>
      </c>
      <c r="N158" s="46">
        <f t="shared" si="32"/>
        <v>0</v>
      </c>
      <c r="O158" s="15">
        <f>+Proyección!O158+Proyección!P158+Proyección!Q158</f>
        <v>0</v>
      </c>
      <c r="P158" s="21">
        <f>+Ejecución!AH158+Ejecución!AK158+Ejecución!AN158</f>
        <v>0</v>
      </c>
      <c r="Q158" s="46">
        <f t="shared" si="33"/>
        <v>0</v>
      </c>
      <c r="R158" s="68"/>
      <c r="S158" s="68"/>
      <c r="T158" s="264"/>
    </row>
    <row r="159" spans="2:20" x14ac:dyDescent="0.3">
      <c r="B159" s="265"/>
      <c r="C159" s="319">
        <v>29</v>
      </c>
      <c r="D159" s="112" t="str">
        <f>+IFERROR(+IF(Inputs!I100="","",Inputs!I100),0)</f>
        <v/>
      </c>
      <c r="E159" s="295">
        <f t="shared" si="34"/>
        <v>0</v>
      </c>
      <c r="F159" s="15">
        <f>+Proyección!F159+Proyección!G159+Proyección!H159</f>
        <v>0</v>
      </c>
      <c r="G159" s="21">
        <f>+Ejecución!G159+Ejecución!J159+Ejecución!M159</f>
        <v>0</v>
      </c>
      <c r="H159" s="46">
        <f t="shared" si="30"/>
        <v>0</v>
      </c>
      <c r="I159" s="15">
        <f>+Proyección!I159+Proyección!J159+Proyección!K159</f>
        <v>0</v>
      </c>
      <c r="J159" s="21">
        <f>+Ejecución!P159+Ejecución!S159+Ejecución!V159</f>
        <v>0</v>
      </c>
      <c r="K159" s="46">
        <f t="shared" si="31"/>
        <v>0</v>
      </c>
      <c r="L159" s="15">
        <f>+Proyección!L159+Proyección!M159+Proyección!N159</f>
        <v>0</v>
      </c>
      <c r="M159" s="21">
        <f>+Ejecución!Y159+Ejecución!AB159+Ejecución!AE159</f>
        <v>0</v>
      </c>
      <c r="N159" s="46">
        <f t="shared" si="32"/>
        <v>0</v>
      </c>
      <c r="O159" s="15">
        <f>+Proyección!O159+Proyección!P159+Proyección!Q159</f>
        <v>0</v>
      </c>
      <c r="P159" s="21">
        <f>+Ejecución!AH159+Ejecución!AK159+Ejecución!AN159</f>
        <v>0</v>
      </c>
      <c r="Q159" s="46">
        <f t="shared" si="33"/>
        <v>0</v>
      </c>
      <c r="R159" s="68"/>
      <c r="S159" s="68"/>
      <c r="T159" s="264"/>
    </row>
    <row r="160" spans="2:20" x14ac:dyDescent="0.3">
      <c r="B160" s="265"/>
      <c r="C160" s="319">
        <v>30</v>
      </c>
      <c r="D160" s="118" t="str">
        <f>+IFERROR(+IF(Inputs!I101="","",Inputs!I101),0)</f>
        <v/>
      </c>
      <c r="E160" s="299">
        <f t="shared" si="34"/>
        <v>0</v>
      </c>
      <c r="F160" s="4">
        <f>+Proyección!F160+Proyección!G160+Proyección!H160</f>
        <v>0</v>
      </c>
      <c r="G160" s="22">
        <f>+Ejecución!G160+Ejecución!J160+Ejecución!M160</f>
        <v>0</v>
      </c>
      <c r="H160" s="47">
        <f t="shared" si="30"/>
        <v>0</v>
      </c>
      <c r="I160" s="4">
        <f>+Proyección!I160+Proyección!J160+Proyección!K160</f>
        <v>0</v>
      </c>
      <c r="J160" s="22">
        <f>+Ejecución!P160+Ejecución!S160+Ejecución!V160</f>
        <v>0</v>
      </c>
      <c r="K160" s="47">
        <f t="shared" si="31"/>
        <v>0</v>
      </c>
      <c r="L160" s="4">
        <f>+Proyección!L160+Proyección!M160+Proyección!N160</f>
        <v>0</v>
      </c>
      <c r="M160" s="22">
        <f>+Ejecución!Y160+Ejecución!AB160+Ejecución!AE160</f>
        <v>0</v>
      </c>
      <c r="N160" s="47">
        <f t="shared" si="32"/>
        <v>0</v>
      </c>
      <c r="O160" s="4">
        <f>+Proyección!O160+Proyección!P160+Proyección!Q160</f>
        <v>0</v>
      </c>
      <c r="P160" s="22">
        <f>+Ejecución!AH160+Ejecución!AK160+Ejecución!AN160</f>
        <v>0</v>
      </c>
      <c r="Q160" s="47">
        <f t="shared" si="33"/>
        <v>0</v>
      </c>
      <c r="R160" s="68"/>
      <c r="S160" s="68"/>
      <c r="T160" s="264"/>
    </row>
    <row r="161" spans="1:20" x14ac:dyDescent="0.3">
      <c r="B161" s="265"/>
      <c r="C161" s="279" t="s">
        <v>134</v>
      </c>
      <c r="D161" s="106" t="s">
        <v>74</v>
      </c>
      <c r="E161" s="300">
        <f t="shared" si="34"/>
        <v>0</v>
      </c>
      <c r="F161" s="147">
        <f>+SUM(F131:F160)</f>
        <v>0</v>
      </c>
      <c r="G161" s="151">
        <f>+SUM(G131:G160)</f>
        <v>0</v>
      </c>
      <c r="H161" s="46">
        <f>+IFERROR(+(F161-G161),0)</f>
        <v>0</v>
      </c>
      <c r="I161" s="147">
        <f>+SUM(I131:I160)</f>
        <v>0</v>
      </c>
      <c r="J161" s="151">
        <f>+SUM(J131:J160)</f>
        <v>0</v>
      </c>
      <c r="K161" s="46">
        <f t="shared" si="31"/>
        <v>0</v>
      </c>
      <c r="L161" s="147">
        <f>+SUM(L131:L160)</f>
        <v>0</v>
      </c>
      <c r="M161" s="151">
        <f>+SUM(M131:M160)</f>
        <v>0</v>
      </c>
      <c r="N161" s="46">
        <f t="shared" si="32"/>
        <v>0</v>
      </c>
      <c r="O161" s="147">
        <f t="shared" ref="O161" si="35">+SUM(O131:O160)</f>
        <v>0</v>
      </c>
      <c r="P161" s="151">
        <f>+SUM(P131:P160)</f>
        <v>0</v>
      </c>
      <c r="Q161" s="46">
        <f t="shared" si="33"/>
        <v>0</v>
      </c>
      <c r="R161" s="68"/>
      <c r="S161" s="68"/>
      <c r="T161" s="264"/>
    </row>
    <row r="162" spans="1:20" x14ac:dyDescent="0.3">
      <c r="B162" s="265"/>
      <c r="C162" s="279" t="s">
        <v>134</v>
      </c>
      <c r="D162" s="105">
        <v>1</v>
      </c>
      <c r="E162" s="68"/>
      <c r="F162" s="123"/>
      <c r="G162" s="152"/>
      <c r="H162" s="46"/>
      <c r="I162" s="123"/>
      <c r="J162" s="152"/>
      <c r="K162" s="46"/>
      <c r="L162" s="123"/>
      <c r="M162" s="152"/>
      <c r="N162" s="46"/>
      <c r="O162" s="123"/>
      <c r="P162" s="152"/>
      <c r="Q162" s="46"/>
      <c r="R162" s="68"/>
      <c r="S162" s="68"/>
      <c r="T162" s="264"/>
    </row>
    <row r="163" spans="1:20" x14ac:dyDescent="0.3">
      <c r="B163" s="265"/>
      <c r="C163" s="279" t="s">
        <v>134</v>
      </c>
      <c r="D163" s="239" t="s">
        <v>170</v>
      </c>
      <c r="E163" s="150"/>
      <c r="F163" s="241">
        <f>+F37+F52+F63+F96+F129+F161</f>
        <v>0</v>
      </c>
      <c r="G163" s="144">
        <f>+G37+G52+G63+G96+G129+G161</f>
        <v>0</v>
      </c>
      <c r="H163" s="240">
        <f>+IFERROR(+(F163-G163),0)</f>
        <v>0</v>
      </c>
      <c r="I163" s="241">
        <f>+I37+I52+I63+I96+I129+I161</f>
        <v>0</v>
      </c>
      <c r="J163" s="144">
        <f>+J37+J52+J63+J96+J129+J161</f>
        <v>0</v>
      </c>
      <c r="K163" s="240">
        <f>+IFERROR(+(I163-J163),0)</f>
        <v>0</v>
      </c>
      <c r="L163" s="241">
        <f>+L37+L52+L63+L96+L129+L161</f>
        <v>0</v>
      </c>
      <c r="M163" s="144">
        <f>+M37+M52+M63+M96+M129+M161</f>
        <v>0</v>
      </c>
      <c r="N163" s="240">
        <f>+IFERROR(+(L163-M163),0)</f>
        <v>0</v>
      </c>
      <c r="O163" s="241">
        <f>+O37+O52+O63+O96+O129+O161</f>
        <v>0</v>
      </c>
      <c r="P163" s="144">
        <f>+P37+P52+P63+P96+P129+P161</f>
        <v>0</v>
      </c>
      <c r="Q163" s="240">
        <f>+IFERROR(+(O163-P163),0)</f>
        <v>0</v>
      </c>
      <c r="R163" s="68"/>
      <c r="S163" s="68"/>
      <c r="T163" s="264"/>
    </row>
    <row r="164" spans="1:20" ht="21.45" customHeight="1" thickBot="1" x14ac:dyDescent="0.35">
      <c r="B164" s="265"/>
      <c r="C164" s="279" t="s">
        <v>134</v>
      </c>
      <c r="D164" s="169">
        <v>1</v>
      </c>
      <c r="E164" s="217"/>
      <c r="F164" s="120"/>
      <c r="G164" s="121"/>
      <c r="H164" s="122"/>
      <c r="I164" s="120"/>
      <c r="J164" s="121"/>
      <c r="K164" s="122"/>
      <c r="L164" s="120"/>
      <c r="M164" s="121"/>
      <c r="N164" s="122"/>
      <c r="O164" s="120"/>
      <c r="P164" s="121"/>
      <c r="Q164" s="122"/>
      <c r="R164" s="68"/>
      <c r="S164" s="68"/>
      <c r="T164" s="264"/>
    </row>
    <row r="165" spans="1:20" ht="7.95" customHeight="1" x14ac:dyDescent="0.3">
      <c r="B165" s="265"/>
      <c r="C165" s="279" t="s">
        <v>134</v>
      </c>
      <c r="D165" s="168">
        <v>1</v>
      </c>
      <c r="E165" s="124"/>
      <c r="F165" s="125"/>
      <c r="G165" s="126"/>
      <c r="H165" s="127"/>
      <c r="I165" s="125"/>
      <c r="J165" s="126"/>
      <c r="K165" s="127"/>
      <c r="L165" s="125"/>
      <c r="M165" s="126"/>
      <c r="N165" s="127"/>
      <c r="O165" s="125"/>
      <c r="P165" s="126"/>
      <c r="Q165" s="127"/>
      <c r="R165" s="66"/>
      <c r="S165" s="68"/>
      <c r="T165" s="264"/>
    </row>
    <row r="166" spans="1:20" s="82" customFormat="1" ht="18" x14ac:dyDescent="0.35">
      <c r="A166" s="119"/>
      <c r="B166" s="265"/>
      <c r="C166" s="279" t="s">
        <v>134</v>
      </c>
      <c r="D166" s="392" t="s">
        <v>171</v>
      </c>
      <c r="E166" s="393"/>
      <c r="F166" s="158">
        <f>+F9+F24-F163</f>
        <v>0</v>
      </c>
      <c r="G166" s="159">
        <f>+G9+G24-G163</f>
        <v>0</v>
      </c>
      <c r="H166" s="160">
        <f>IFERROR((IF(G166&gt;0,(F166+G166),(G166-F166))),0)</f>
        <v>0</v>
      </c>
      <c r="I166" s="158">
        <f>+I9+I24-I163</f>
        <v>0</v>
      </c>
      <c r="J166" s="159">
        <f>+J9+J24-J163</f>
        <v>0</v>
      </c>
      <c r="K166" s="160">
        <f>IFERROR((IF(J166&gt;0,(I166+J166),(J166-I166))),0)</f>
        <v>0</v>
      </c>
      <c r="L166" s="158">
        <f>+L9+L24-L163</f>
        <v>0</v>
      </c>
      <c r="M166" s="159">
        <f>+M9+M24-M163</f>
        <v>0</v>
      </c>
      <c r="N166" s="160">
        <f>IFERROR((IF(M166&gt;0,(L166+M166),(M166-L166))),0)</f>
        <v>0</v>
      </c>
      <c r="O166" s="161">
        <f>+O9+O24-O163</f>
        <v>0</v>
      </c>
      <c r="P166" s="159">
        <f>+P9+P24-P163</f>
        <v>0</v>
      </c>
      <c r="Q166" s="160">
        <f>IFERROR((IF(P166&gt;0,(O166+P166),(P166-O166))),0)</f>
        <v>0</v>
      </c>
      <c r="R166" s="257"/>
      <c r="S166" s="83"/>
      <c r="T166" s="266"/>
    </row>
    <row r="167" spans="1:20" ht="7.95" customHeight="1" thickBot="1" x14ac:dyDescent="0.35">
      <c r="B167" s="265"/>
      <c r="C167" s="279" t="s">
        <v>134</v>
      </c>
      <c r="D167" s="167">
        <v>1</v>
      </c>
      <c r="E167" s="73"/>
      <c r="F167" s="63"/>
      <c r="G167" s="63"/>
      <c r="H167" s="63"/>
      <c r="I167" s="63"/>
      <c r="J167" s="63"/>
      <c r="K167" s="63"/>
      <c r="L167" s="63"/>
      <c r="M167" s="63"/>
      <c r="N167" s="63"/>
      <c r="O167" s="63"/>
      <c r="P167" s="63"/>
      <c r="Q167" s="63"/>
      <c r="R167" s="74"/>
      <c r="S167" s="68"/>
      <c r="T167" s="264"/>
    </row>
    <row r="168" spans="1:20" ht="45.45" customHeight="1" thickBot="1" x14ac:dyDescent="0.35">
      <c r="B168" s="265"/>
      <c r="C168" s="279" t="s">
        <v>134</v>
      </c>
      <c r="D168" s="163">
        <v>1</v>
      </c>
      <c r="E168" s="68"/>
      <c r="F168" s="57"/>
      <c r="G168" s="155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68"/>
      <c r="S168" s="68"/>
      <c r="T168" s="264"/>
    </row>
    <row r="169" spans="1:20" x14ac:dyDescent="0.3">
      <c r="B169" s="265"/>
      <c r="C169" s="279" t="s">
        <v>134</v>
      </c>
      <c r="D169" s="166">
        <v>1</v>
      </c>
      <c r="E169" s="220" t="s">
        <v>78</v>
      </c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66"/>
      <c r="S169" s="68"/>
      <c r="T169" s="264"/>
    </row>
    <row r="170" spans="1:20" x14ac:dyDescent="0.3">
      <c r="B170" s="265"/>
      <c r="C170" s="279" t="s">
        <v>134</v>
      </c>
      <c r="D170" s="36" t="s">
        <v>97</v>
      </c>
      <c r="E170" s="221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69"/>
      <c r="S170" s="68"/>
      <c r="T170" s="264"/>
    </row>
    <row r="171" spans="1:20" x14ac:dyDescent="0.3">
      <c r="B171" s="265"/>
      <c r="C171" s="279" t="s">
        <v>134</v>
      </c>
      <c r="D171" s="37" t="s">
        <v>98</v>
      </c>
      <c r="E171" s="11">
        <f>+Proyección!E171</f>
        <v>0</v>
      </c>
      <c r="F171" s="10">
        <f>+E171+F37</f>
        <v>0</v>
      </c>
      <c r="G171" s="38">
        <f>+E171+G37</f>
        <v>0</v>
      </c>
      <c r="H171" s="54">
        <f>+IFERROR(+(F171-G171),0)</f>
        <v>0</v>
      </c>
      <c r="I171" s="10">
        <f>+F171+I37</f>
        <v>0</v>
      </c>
      <c r="J171" s="38">
        <f>+G171+J37</f>
        <v>0</v>
      </c>
      <c r="K171" s="54">
        <f>+IFERROR(+(I171-J171),0)</f>
        <v>0</v>
      </c>
      <c r="L171" s="10">
        <f>+I171+L37</f>
        <v>0</v>
      </c>
      <c r="M171" s="38">
        <f>+J171+M37</f>
        <v>0</v>
      </c>
      <c r="N171" s="54">
        <f>+IFERROR(+(L171-M171),0)</f>
        <v>0</v>
      </c>
      <c r="O171" s="10">
        <f>+L171+O37</f>
        <v>0</v>
      </c>
      <c r="P171" s="38">
        <f>+M171+P37</f>
        <v>0</v>
      </c>
      <c r="Q171" s="54">
        <f>+IFERROR(+(O171-P171),0)</f>
        <v>0</v>
      </c>
      <c r="R171" s="69"/>
      <c r="S171" s="68"/>
      <c r="T171" s="264"/>
    </row>
    <row r="172" spans="1:20" x14ac:dyDescent="0.3">
      <c r="B172" s="265"/>
      <c r="C172" s="112"/>
      <c r="D172" s="37" t="s">
        <v>76</v>
      </c>
      <c r="E172" s="11">
        <f>+Proyección!E172</f>
        <v>0</v>
      </c>
      <c r="F172" s="10" t="e">
        <f>+E172+VLOOKUP($D$172,$D$12:$F$160,3,0)</f>
        <v>#N/A</v>
      </c>
      <c r="G172" s="38" t="e">
        <f>+E172+VLOOKUP($D$172,$D$12:$G$160,4,0)</f>
        <v>#N/A</v>
      </c>
      <c r="H172" s="54">
        <f>+IFERROR(+(F172-G172),0)</f>
        <v>0</v>
      </c>
      <c r="I172" s="208" t="e">
        <f>+F172+VLOOKUP($D$172,$D$12:$I$160,6,0)</f>
        <v>#N/A</v>
      </c>
      <c r="J172" s="38" t="e">
        <f>+G172+VLOOKUP($D$172,$D$12:$J$160,7,0)</f>
        <v>#N/A</v>
      </c>
      <c r="K172" s="54">
        <f t="shared" ref="K172" si="36">+IFERROR(+(I172-J172),0)</f>
        <v>0</v>
      </c>
      <c r="L172" s="208" t="e">
        <f>+I172+VLOOKUP($D$172,$D$12:$L$160,9,0)</f>
        <v>#N/A</v>
      </c>
      <c r="M172" s="38" t="e">
        <f>+J172+VLOOKUP($D$172,$D$12:$M$160,10,0)</f>
        <v>#N/A</v>
      </c>
      <c r="N172" s="54">
        <f t="shared" ref="N172" si="37">+IFERROR(+(L172-M172),0)</f>
        <v>0</v>
      </c>
      <c r="O172" s="208" t="e">
        <f>+L172+VLOOKUP($D$172,$D$12:$O$160,12,0)</f>
        <v>#N/A</v>
      </c>
      <c r="P172" s="38" t="e">
        <f>+M172+VLOOKUP($D$172,$D$12:$P$160,13,0)</f>
        <v>#N/A</v>
      </c>
      <c r="Q172" s="54">
        <f t="shared" ref="Q172" si="38">+IFERROR(+(O172-P172),0)</f>
        <v>0</v>
      </c>
      <c r="R172" s="69"/>
      <c r="S172" s="68"/>
      <c r="T172" s="264"/>
    </row>
    <row r="173" spans="1:20" x14ac:dyDescent="0.3">
      <c r="B173" s="265"/>
      <c r="C173" s="112"/>
      <c r="D173" s="37" t="s">
        <v>99</v>
      </c>
      <c r="E173" s="11">
        <f>+Proyección!E173</f>
        <v>0</v>
      </c>
      <c r="F173" s="10">
        <v>0</v>
      </c>
      <c r="G173" s="38">
        <v>0</v>
      </c>
      <c r="H173" s="54">
        <f t="shared" ref="H173" si="39">+IFERROR(+(F173-G173),0)</f>
        <v>0</v>
      </c>
      <c r="I173" s="10">
        <v>0</v>
      </c>
      <c r="J173" s="38">
        <v>0</v>
      </c>
      <c r="K173" s="54">
        <f>+IFERROR(+(I173-J173),0)</f>
        <v>0</v>
      </c>
      <c r="L173" s="10">
        <v>0</v>
      </c>
      <c r="M173" s="38">
        <v>0</v>
      </c>
      <c r="N173" s="54">
        <f>+IFERROR(+(L173-M173),0)</f>
        <v>0</v>
      </c>
      <c r="O173" s="10">
        <v>0</v>
      </c>
      <c r="P173" s="38">
        <v>0</v>
      </c>
      <c r="Q173" s="54">
        <f>+IFERROR(+(O173-P173),0)</f>
        <v>0</v>
      </c>
      <c r="R173" s="69"/>
      <c r="S173" s="68"/>
      <c r="T173" s="264"/>
    </row>
    <row r="174" spans="1:20" x14ac:dyDescent="0.3">
      <c r="B174" s="265"/>
      <c r="C174" s="279" t="s">
        <v>134</v>
      </c>
      <c r="D174" s="165">
        <v>1</v>
      </c>
      <c r="E174" s="11"/>
      <c r="F174" s="10"/>
      <c r="G174" s="38"/>
      <c r="H174" s="50"/>
      <c r="I174" s="10"/>
      <c r="J174" s="38"/>
      <c r="K174" s="50"/>
      <c r="L174" s="10"/>
      <c r="M174" s="38"/>
      <c r="N174" s="50"/>
      <c r="O174" s="10"/>
      <c r="P174" s="38"/>
      <c r="Q174" s="50"/>
      <c r="R174" s="69"/>
      <c r="S174" s="68"/>
      <c r="T174" s="264"/>
    </row>
    <row r="175" spans="1:20" x14ac:dyDescent="0.3">
      <c r="B175" s="265"/>
      <c r="C175" s="279" t="s">
        <v>134</v>
      </c>
      <c r="D175" s="36" t="s">
        <v>100</v>
      </c>
      <c r="E175" s="11"/>
      <c r="F175" s="10"/>
      <c r="G175" s="38"/>
      <c r="H175" s="50"/>
      <c r="I175" s="10"/>
      <c r="J175" s="38"/>
      <c r="K175" s="50"/>
      <c r="L175" s="10"/>
      <c r="M175" s="38"/>
      <c r="N175" s="50"/>
      <c r="O175" s="10"/>
      <c r="P175" s="38"/>
      <c r="Q175" s="50"/>
      <c r="R175" s="69"/>
      <c r="S175" s="68"/>
      <c r="T175" s="264"/>
    </row>
    <row r="176" spans="1:20" x14ac:dyDescent="0.3">
      <c r="B176" s="265"/>
      <c r="C176" s="279" t="s">
        <v>134</v>
      </c>
      <c r="D176" s="37" t="s">
        <v>95</v>
      </c>
      <c r="E176" s="41" t="s">
        <v>102</v>
      </c>
      <c r="F176" s="202">
        <f>+IFERROR(F52/F24,0)</f>
        <v>0</v>
      </c>
      <c r="G176" s="203">
        <f>+IFERROR(G52/G24,0)</f>
        <v>0</v>
      </c>
      <c r="H176" s="51" t="s">
        <v>102</v>
      </c>
      <c r="I176" s="202">
        <f>+IFERROR(I52/I24,0)</f>
        <v>0</v>
      </c>
      <c r="J176" s="203">
        <f>+IFERROR(J52/J24,0)</f>
        <v>0</v>
      </c>
      <c r="K176" s="51" t="s">
        <v>102</v>
      </c>
      <c r="L176" s="202">
        <f>+IFERROR(L52/L24,0)</f>
        <v>0</v>
      </c>
      <c r="M176" s="203">
        <f>+IFERROR(M52/M24,0)</f>
        <v>0</v>
      </c>
      <c r="N176" s="51" t="s">
        <v>102</v>
      </c>
      <c r="O176" s="202">
        <f>+IFERROR(O52/O24,0)</f>
        <v>0</v>
      </c>
      <c r="P176" s="203">
        <f>+IFERROR(P52/P24,0)</f>
        <v>0</v>
      </c>
      <c r="Q176" s="51" t="s">
        <v>102</v>
      </c>
      <c r="R176" s="69"/>
      <c r="S176" s="68"/>
      <c r="T176" s="264"/>
    </row>
    <row r="177" spans="2:20" x14ac:dyDescent="0.3">
      <c r="B177" s="265"/>
      <c r="C177" s="279" t="s">
        <v>134</v>
      </c>
      <c r="D177" s="37" t="s">
        <v>96</v>
      </c>
      <c r="E177" s="41" t="s">
        <v>102</v>
      </c>
      <c r="F177" s="204">
        <f>+IFERROR(IF(F166&lt;=0,0,(F166*35%)),0)</f>
        <v>0</v>
      </c>
      <c r="G177" s="205">
        <f>+IFERROR(IF(G166&lt;=0,0,(G166*35%)),0)</f>
        <v>0</v>
      </c>
      <c r="H177" s="51" t="s">
        <v>102</v>
      </c>
      <c r="I177" s="204">
        <f>+IFERROR(IF(I166&lt;=0,0,(I166*35%)),0)</f>
        <v>0</v>
      </c>
      <c r="J177" s="205">
        <f>+IFERROR(IF(J166&lt;=0,0,(J166*35%)),0)</f>
        <v>0</v>
      </c>
      <c r="K177" s="51" t="s">
        <v>102</v>
      </c>
      <c r="L177" s="204">
        <f>+IFERROR(IF(L166&lt;=0,0,(L166*35%)),0)</f>
        <v>0</v>
      </c>
      <c r="M177" s="205">
        <f>+IFERROR(IF(M166&lt;=0,0,(M166*35%)),0)</f>
        <v>0</v>
      </c>
      <c r="N177" s="51" t="s">
        <v>102</v>
      </c>
      <c r="O177" s="204">
        <f>+IFERROR(IF(O166&lt;=0,0,(O166*35%)),0)</f>
        <v>0</v>
      </c>
      <c r="P177" s="205">
        <f>+IFERROR(IF(P166&lt;=0,0,(P166*35%)),0)</f>
        <v>0</v>
      </c>
      <c r="Q177" s="51" t="s">
        <v>102</v>
      </c>
      <c r="R177" s="69"/>
      <c r="S177" s="68"/>
      <c r="T177" s="264"/>
    </row>
    <row r="178" spans="2:20" x14ac:dyDescent="0.3">
      <c r="B178" s="265"/>
      <c r="C178" s="279" t="s">
        <v>134</v>
      </c>
      <c r="D178" s="37" t="s">
        <v>101</v>
      </c>
      <c r="E178" s="41" t="s">
        <v>102</v>
      </c>
      <c r="F178" s="41" t="s">
        <v>102</v>
      </c>
      <c r="G178" s="206" t="s">
        <v>102</v>
      </c>
      <c r="H178" s="207">
        <f>+IFERROR((H166-F166)/F166,0)</f>
        <v>0</v>
      </c>
      <c r="I178" s="41" t="s">
        <v>102</v>
      </c>
      <c r="J178" s="206" t="s">
        <v>102</v>
      </c>
      <c r="K178" s="207">
        <f>+IFERROR((K166-I166)/I166,0)</f>
        <v>0</v>
      </c>
      <c r="L178" s="41" t="s">
        <v>102</v>
      </c>
      <c r="M178" s="206" t="s">
        <v>102</v>
      </c>
      <c r="N178" s="207">
        <f>+IFERROR((N166-L166)/L166,0)</f>
        <v>0</v>
      </c>
      <c r="O178" s="41" t="s">
        <v>102</v>
      </c>
      <c r="P178" s="206" t="s">
        <v>102</v>
      </c>
      <c r="Q178" s="207">
        <f>+IFERROR((Q166-O166)/O166,0)</f>
        <v>0</v>
      </c>
      <c r="R178" s="69"/>
      <c r="S178" s="68"/>
      <c r="T178" s="264"/>
    </row>
    <row r="179" spans="2:20" ht="15" thickBot="1" x14ac:dyDescent="0.35">
      <c r="B179" s="265"/>
      <c r="C179" s="279" t="s">
        <v>134</v>
      </c>
      <c r="D179" s="164">
        <v>1</v>
      </c>
      <c r="E179" s="30"/>
      <c r="F179" s="31"/>
      <c r="G179" s="32"/>
      <c r="H179" s="31"/>
      <c r="I179" s="31"/>
      <c r="J179" s="32"/>
      <c r="K179" s="31"/>
      <c r="L179" s="31"/>
      <c r="M179" s="32"/>
      <c r="N179" s="31"/>
      <c r="O179" s="31"/>
      <c r="P179" s="32"/>
      <c r="Q179" s="31"/>
      <c r="R179" s="74"/>
      <c r="S179" s="68"/>
      <c r="T179" s="264"/>
    </row>
    <row r="180" spans="2:20" x14ac:dyDescent="0.3">
      <c r="B180" s="265"/>
      <c r="C180" s="112"/>
      <c r="D180" s="163">
        <v>1</v>
      </c>
      <c r="E180" s="68"/>
      <c r="F180" s="57"/>
      <c r="G180" s="57"/>
      <c r="H180" s="57"/>
      <c r="I180" s="57"/>
      <c r="J180" s="57"/>
      <c r="K180" s="57"/>
      <c r="L180" s="57"/>
      <c r="M180" s="57"/>
      <c r="N180" s="57"/>
      <c r="O180" s="57"/>
      <c r="P180" s="57"/>
      <c r="Q180" s="57"/>
      <c r="R180" s="68"/>
      <c r="S180" s="68"/>
      <c r="T180" s="264"/>
    </row>
    <row r="181" spans="2:20" ht="37.049999999999997" customHeight="1" x14ac:dyDescent="0.3">
      <c r="B181" s="267"/>
      <c r="C181" s="118"/>
      <c r="D181" s="268">
        <v>1</v>
      </c>
      <c r="E181" s="269"/>
      <c r="F181" s="269"/>
      <c r="G181" s="269"/>
      <c r="H181" s="269"/>
      <c r="I181" s="269"/>
      <c r="J181" s="269"/>
      <c r="K181" s="269"/>
      <c r="L181" s="269"/>
      <c r="M181" s="269"/>
      <c r="N181" s="269"/>
      <c r="O181" s="269"/>
      <c r="P181" s="269"/>
      <c r="Q181" s="269"/>
      <c r="R181" s="269"/>
      <c r="S181" s="269"/>
      <c r="T181" s="270"/>
    </row>
    <row r="182" spans="2:20" x14ac:dyDescent="0.3"/>
    <row r="183" spans="2:20" x14ac:dyDescent="0.3"/>
    <row r="184" spans="2:20" x14ac:dyDescent="0.3"/>
  </sheetData>
  <autoFilter ref="C6:Q181" xr:uid="{00000000-0009-0000-0000-00000C000000}"/>
  <mergeCells count="1">
    <mergeCell ref="D166:E166"/>
  </mergeCells>
  <conditionalFormatting sqref="F180:I180 F162:I162 L162 L180 O180 O162 F164:I165 F163:G163 L164:L165 O164:O165 F167:I168 F166:H166 L167:L168 O167:O168">
    <cfRule type="cellIs" dxfId="224" priority="153" operator="lessThan">
      <formula>0</formula>
    </cfRule>
  </conditionalFormatting>
  <conditionalFormatting sqref="G160:G166">
    <cfRule type="cellIs" dxfId="223" priority="142" operator="lessThan">
      <formula>0</formula>
    </cfRule>
  </conditionalFormatting>
  <conditionalFormatting sqref="M160:M162 M164:M165">
    <cfRule type="cellIs" dxfId="222" priority="134" operator="lessThan">
      <formula>0</formula>
    </cfRule>
  </conditionalFormatting>
  <conditionalFormatting sqref="F169:I170 L169:L170 O169:O170">
    <cfRule type="cellIs" dxfId="221" priority="152" operator="lessThan">
      <formula>0</formula>
    </cfRule>
  </conditionalFormatting>
  <conditionalFormatting sqref="F176:F177">
    <cfRule type="cellIs" dxfId="220" priority="150" operator="lessThan">
      <formula>0</formula>
    </cfRule>
  </conditionalFormatting>
  <conditionalFormatting sqref="G176:G178">
    <cfRule type="cellIs" dxfId="219" priority="149" operator="lessThan">
      <formula>0</formula>
    </cfRule>
  </conditionalFormatting>
  <conditionalFormatting sqref="I176">
    <cfRule type="cellIs" dxfId="218" priority="148" operator="lessThan">
      <formula>0</formula>
    </cfRule>
  </conditionalFormatting>
  <conditionalFormatting sqref="L176">
    <cfRule type="cellIs" dxfId="217" priority="147" operator="lessThan">
      <formula>0</formula>
    </cfRule>
  </conditionalFormatting>
  <conditionalFormatting sqref="O176">
    <cfRule type="cellIs" dxfId="216" priority="146" operator="lessThan">
      <formula>0</formula>
    </cfRule>
  </conditionalFormatting>
  <conditionalFormatting sqref="H178">
    <cfRule type="cellIs" dxfId="215" priority="143" operator="lessThan">
      <formula>0</formula>
    </cfRule>
  </conditionalFormatting>
  <conditionalFormatting sqref="J180:K180 J162:K162 J164:K165 J167:K168 K166">
    <cfRule type="cellIs" dxfId="214" priority="141" operator="lessThan">
      <formula>0</formula>
    </cfRule>
  </conditionalFormatting>
  <conditionalFormatting sqref="J160:J162 J164:J165">
    <cfRule type="cellIs" dxfId="213" priority="138" operator="lessThan">
      <formula>0</formula>
    </cfRule>
  </conditionalFormatting>
  <conditionalFormatting sqref="J169:K170">
    <cfRule type="cellIs" dxfId="212" priority="140" operator="lessThan">
      <formula>0</formula>
    </cfRule>
  </conditionalFormatting>
  <conditionalFormatting sqref="J176 J178">
    <cfRule type="cellIs" dxfId="211" priority="139" operator="lessThan">
      <formula>0</formula>
    </cfRule>
  </conditionalFormatting>
  <conditionalFormatting sqref="M180:N180 M162:N162 M164:N165 M167:N168 N166">
    <cfRule type="cellIs" dxfId="210" priority="137" operator="lessThan">
      <formula>0</formula>
    </cfRule>
  </conditionalFormatting>
  <conditionalFormatting sqref="M169:N170">
    <cfRule type="cellIs" dxfId="209" priority="136" operator="lessThan">
      <formula>0</formula>
    </cfRule>
  </conditionalFormatting>
  <conditionalFormatting sqref="M176 M178">
    <cfRule type="cellIs" dxfId="208" priority="135" operator="lessThan">
      <formula>0</formula>
    </cfRule>
  </conditionalFormatting>
  <conditionalFormatting sqref="P161:P162 P164:P165">
    <cfRule type="cellIs" dxfId="207" priority="130" operator="lessThan">
      <formula>0</formula>
    </cfRule>
  </conditionalFormatting>
  <conditionalFormatting sqref="P180:Q180 P162:Q162 P164:Q165 P167:Q168 Q166">
    <cfRule type="cellIs" dxfId="206" priority="133" operator="lessThan">
      <formula>0</formula>
    </cfRule>
  </conditionalFormatting>
  <conditionalFormatting sqref="P169:Q170">
    <cfRule type="cellIs" dxfId="205" priority="132" operator="lessThan">
      <formula>0</formula>
    </cfRule>
  </conditionalFormatting>
  <conditionalFormatting sqref="P176 P178">
    <cfRule type="cellIs" dxfId="204" priority="131" operator="lessThan">
      <formula>0</formula>
    </cfRule>
  </conditionalFormatting>
  <conditionalFormatting sqref="I166">
    <cfRule type="cellIs" dxfId="203" priority="72" operator="lessThan">
      <formula>0</formula>
    </cfRule>
  </conditionalFormatting>
  <conditionalFormatting sqref="L166">
    <cfRule type="cellIs" dxfId="202" priority="71" operator="lessThan">
      <formula>0</formula>
    </cfRule>
  </conditionalFormatting>
  <conditionalFormatting sqref="O166">
    <cfRule type="cellIs" dxfId="201" priority="70" operator="lessThan">
      <formula>0</formula>
    </cfRule>
  </conditionalFormatting>
  <conditionalFormatting sqref="J166">
    <cfRule type="cellIs" dxfId="200" priority="62" operator="lessThan">
      <formula>0</formula>
    </cfRule>
  </conditionalFormatting>
  <conditionalFormatting sqref="J166">
    <cfRule type="cellIs" dxfId="199" priority="61" operator="lessThan">
      <formula>0</formula>
    </cfRule>
  </conditionalFormatting>
  <conditionalFormatting sqref="M166">
    <cfRule type="cellIs" dxfId="198" priority="60" operator="lessThan">
      <formula>0</formula>
    </cfRule>
  </conditionalFormatting>
  <conditionalFormatting sqref="M166">
    <cfRule type="cellIs" dxfId="197" priority="59" operator="lessThan">
      <formula>0</formula>
    </cfRule>
  </conditionalFormatting>
  <conditionalFormatting sqref="P166">
    <cfRule type="cellIs" dxfId="196" priority="58" operator="lessThan">
      <formula>0</formula>
    </cfRule>
  </conditionalFormatting>
  <conditionalFormatting sqref="P166">
    <cfRule type="cellIs" dxfId="195" priority="57" operator="lessThan">
      <formula>0</formula>
    </cfRule>
  </conditionalFormatting>
  <conditionalFormatting sqref="I177">
    <cfRule type="cellIs" dxfId="194" priority="42" operator="lessThan">
      <formula>0</formula>
    </cfRule>
  </conditionalFormatting>
  <conditionalFormatting sqref="J177">
    <cfRule type="cellIs" dxfId="193" priority="41" operator="lessThan">
      <formula>0</formula>
    </cfRule>
  </conditionalFormatting>
  <conditionalFormatting sqref="L177">
    <cfRule type="cellIs" dxfId="192" priority="40" operator="lessThan">
      <formula>0</formula>
    </cfRule>
  </conditionalFormatting>
  <conditionalFormatting sqref="M177">
    <cfRule type="cellIs" dxfId="191" priority="39" operator="lessThan">
      <formula>0</formula>
    </cfRule>
  </conditionalFormatting>
  <conditionalFormatting sqref="O177">
    <cfRule type="cellIs" dxfId="190" priority="38" operator="lessThan">
      <formula>0</formula>
    </cfRule>
  </conditionalFormatting>
  <conditionalFormatting sqref="P177">
    <cfRule type="cellIs" dxfId="189" priority="37" operator="lessThan">
      <formula>0</formula>
    </cfRule>
  </conditionalFormatting>
  <conditionalFormatting sqref="K178">
    <cfRule type="cellIs" dxfId="188" priority="20" operator="lessThan">
      <formula>0</formula>
    </cfRule>
  </conditionalFormatting>
  <conditionalFormatting sqref="N178">
    <cfRule type="cellIs" dxfId="187" priority="19" operator="lessThan">
      <formula>0</formula>
    </cfRule>
  </conditionalFormatting>
  <conditionalFormatting sqref="Q178">
    <cfRule type="cellIs" dxfId="186" priority="18" operator="lessThan">
      <formula>0</formula>
    </cfRule>
  </conditionalFormatting>
  <conditionalFormatting sqref="I163">
    <cfRule type="cellIs" dxfId="185" priority="9" operator="lessThan">
      <formula>0</formula>
    </cfRule>
  </conditionalFormatting>
  <conditionalFormatting sqref="L163">
    <cfRule type="cellIs" dxfId="184" priority="8" operator="lessThan">
      <formula>0</formula>
    </cfRule>
  </conditionalFormatting>
  <conditionalFormatting sqref="O163">
    <cfRule type="cellIs" dxfId="183" priority="7" operator="lessThan">
      <formula>0</formula>
    </cfRule>
  </conditionalFormatting>
  <conditionalFormatting sqref="J163">
    <cfRule type="cellIs" dxfId="182" priority="6" operator="lessThan">
      <formula>0</formula>
    </cfRule>
  </conditionalFormatting>
  <conditionalFormatting sqref="J163">
    <cfRule type="cellIs" dxfId="181" priority="5" operator="lessThan">
      <formula>0</formula>
    </cfRule>
  </conditionalFormatting>
  <conditionalFormatting sqref="M163">
    <cfRule type="cellIs" dxfId="180" priority="4" operator="lessThan">
      <formula>0</formula>
    </cfRule>
  </conditionalFormatting>
  <conditionalFormatting sqref="M163">
    <cfRule type="cellIs" dxfId="179" priority="3" operator="lessThan">
      <formula>0</formula>
    </cfRule>
  </conditionalFormatting>
  <conditionalFormatting sqref="P163">
    <cfRule type="cellIs" dxfId="178" priority="2" operator="lessThan">
      <formula>0</formula>
    </cfRule>
  </conditionalFormatting>
  <conditionalFormatting sqref="P163">
    <cfRule type="cellIs" dxfId="177" priority="1" operator="lessThan">
      <formula>0</formula>
    </cfRule>
  </conditionalFormatting>
  <pageMargins left="0.7" right="0.7" top="0.75" bottom="0.75" header="0.3" footer="0.3"/>
  <pageSetup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5"/>
  <dimension ref="A1:AQ181"/>
  <sheetViews>
    <sheetView showGridLines="0" zoomScale="98" zoomScaleNormal="98" workbookViewId="0">
      <pane xSplit="5" ySplit="6" topLeftCell="F17" activePane="bottomRight" state="frozen"/>
      <selection pane="topRight" activeCell="E1" sqref="E1"/>
      <selection pane="bottomLeft" activeCell="A7" sqref="A7"/>
      <selection pane="bottomRight" activeCell="D92" sqref="D92"/>
    </sheetView>
  </sheetViews>
  <sheetFormatPr baseColWidth="10" defaultRowHeight="14.4" zeroHeight="1" outlineLevelCol="1" x14ac:dyDescent="0.3"/>
  <cols>
    <col min="1" max="1" width="2.109375" style="119" customWidth="1"/>
    <col min="2" max="2" width="2.109375" style="105" customWidth="1"/>
    <col min="3" max="3" width="8.77734375" bestFit="1" customWidth="1"/>
    <col min="4" max="4" width="31.21875" customWidth="1"/>
    <col min="5" max="5" width="12.77734375" customWidth="1"/>
    <col min="6" max="6" width="14.6640625" customWidth="1"/>
    <col min="7" max="7" width="14.6640625" customWidth="1" outlineLevel="1"/>
    <col min="8" max="8" width="14.88671875" customWidth="1" outlineLevel="1"/>
    <col min="9" max="9" width="14.6640625" customWidth="1"/>
    <col min="10" max="11" width="14.6640625" customWidth="1" outlineLevel="1"/>
    <col min="12" max="12" width="14.6640625" customWidth="1"/>
    <col min="13" max="13" width="14.6640625" customWidth="1" outlineLevel="1"/>
    <col min="14" max="14" width="16.44140625" customWidth="1" outlineLevel="1"/>
    <col min="15" max="15" width="16.44140625" customWidth="1"/>
    <col min="16" max="17" width="16.44140625" customWidth="1" outlineLevel="1"/>
    <col min="18" max="18" width="16.44140625" customWidth="1"/>
    <col min="19" max="20" width="16.44140625" customWidth="1" outlineLevel="1"/>
    <col min="21" max="21" width="16.44140625" customWidth="1"/>
    <col min="22" max="23" width="16.44140625" customWidth="1" outlineLevel="1"/>
    <col min="24" max="24" width="16.44140625" customWidth="1"/>
    <col min="25" max="26" width="16.44140625" customWidth="1" outlineLevel="1"/>
    <col min="27" max="27" width="16.44140625" customWidth="1"/>
    <col min="28" max="29" width="16.44140625" customWidth="1" outlineLevel="1"/>
    <col min="30" max="30" width="16.44140625" customWidth="1"/>
    <col min="31" max="32" width="16.44140625" customWidth="1" outlineLevel="1"/>
    <col min="33" max="33" width="16.44140625" customWidth="1"/>
    <col min="34" max="35" width="16.44140625" customWidth="1" outlineLevel="1"/>
    <col min="36" max="36" width="16.44140625" customWidth="1"/>
    <col min="37" max="38" width="16.44140625" customWidth="1" outlineLevel="1"/>
    <col min="39" max="39" width="16.44140625" customWidth="1"/>
    <col min="40" max="41" width="16.44140625" customWidth="1" outlineLevel="1"/>
    <col min="42" max="42" width="7.44140625" customWidth="1"/>
    <col min="43" max="43" width="5.88671875" customWidth="1"/>
  </cols>
  <sheetData>
    <row r="1" spans="2:43" ht="7.05" customHeight="1" x14ac:dyDescent="0.3">
      <c r="D1" s="119"/>
    </row>
    <row r="2" spans="2:43" ht="37.5" customHeight="1" x14ac:dyDescent="0.3">
      <c r="B2" s="274"/>
      <c r="C2" s="271"/>
      <c r="D2" s="259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  <c r="AG2" s="260"/>
      <c r="AH2" s="260"/>
      <c r="AI2" s="260"/>
      <c r="AJ2" s="260"/>
      <c r="AK2" s="260"/>
      <c r="AL2" s="260"/>
      <c r="AM2" s="260"/>
      <c r="AN2" s="276"/>
      <c r="AO2" s="276"/>
      <c r="AP2" s="276"/>
      <c r="AQ2" s="277"/>
    </row>
    <row r="3" spans="2:43" ht="0.75" customHeight="1" x14ac:dyDescent="0.3">
      <c r="B3" s="265"/>
      <c r="C3" s="68"/>
      <c r="D3" s="172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5"/>
      <c r="AO3" s="55"/>
      <c r="AP3" s="55"/>
      <c r="AQ3" s="264"/>
    </row>
    <row r="4" spans="2:43" ht="58.05" customHeight="1" x14ac:dyDescent="0.3">
      <c r="B4" s="265"/>
      <c r="C4" s="68"/>
      <c r="D4" s="105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264"/>
    </row>
    <row r="5" spans="2:43" ht="12.75" customHeight="1" x14ac:dyDescent="0.3">
      <c r="B5" s="265"/>
      <c r="C5" s="68"/>
      <c r="D5" s="105"/>
      <c r="E5" s="135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264"/>
    </row>
    <row r="6" spans="2:43" ht="25.95" customHeight="1" x14ac:dyDescent="0.3">
      <c r="B6" s="265"/>
      <c r="C6" s="318" t="s">
        <v>134</v>
      </c>
      <c r="D6" s="218" t="s">
        <v>79</v>
      </c>
      <c r="E6" s="309" t="s">
        <v>222</v>
      </c>
      <c r="F6" s="313" t="s">
        <v>235</v>
      </c>
      <c r="G6" s="314" t="s">
        <v>236</v>
      </c>
      <c r="H6" s="327" t="s">
        <v>237</v>
      </c>
      <c r="I6" s="313" t="s">
        <v>245</v>
      </c>
      <c r="J6" s="314" t="s">
        <v>246</v>
      </c>
      <c r="K6" s="327" t="s">
        <v>247</v>
      </c>
      <c r="L6" s="313" t="s">
        <v>248</v>
      </c>
      <c r="M6" s="314" t="s">
        <v>249</v>
      </c>
      <c r="N6" s="327" t="s">
        <v>250</v>
      </c>
      <c r="O6" s="313" t="s">
        <v>251</v>
      </c>
      <c r="P6" s="314" t="s">
        <v>252</v>
      </c>
      <c r="Q6" s="327" t="s">
        <v>253</v>
      </c>
      <c r="R6" s="313" t="s">
        <v>254</v>
      </c>
      <c r="S6" s="314" t="s">
        <v>255</v>
      </c>
      <c r="T6" s="327" t="s">
        <v>256</v>
      </c>
      <c r="U6" s="313" t="s">
        <v>257</v>
      </c>
      <c r="V6" s="314" t="s">
        <v>258</v>
      </c>
      <c r="W6" s="327" t="s">
        <v>259</v>
      </c>
      <c r="X6" s="313" t="s">
        <v>260</v>
      </c>
      <c r="Y6" s="314" t="s">
        <v>261</v>
      </c>
      <c r="Z6" s="327" t="s">
        <v>262</v>
      </c>
      <c r="AA6" s="313" t="s">
        <v>263</v>
      </c>
      <c r="AB6" s="314" t="s">
        <v>264</v>
      </c>
      <c r="AC6" s="327" t="s">
        <v>265</v>
      </c>
      <c r="AD6" s="313" t="s">
        <v>266</v>
      </c>
      <c r="AE6" s="314" t="s">
        <v>267</v>
      </c>
      <c r="AF6" s="327" t="s">
        <v>268</v>
      </c>
      <c r="AG6" s="313" t="s">
        <v>269</v>
      </c>
      <c r="AH6" s="314" t="s">
        <v>270</v>
      </c>
      <c r="AI6" s="327" t="s">
        <v>271</v>
      </c>
      <c r="AJ6" s="313" t="s">
        <v>272</v>
      </c>
      <c r="AK6" s="314" t="s">
        <v>273</v>
      </c>
      <c r="AL6" s="327" t="s">
        <v>274</v>
      </c>
      <c r="AM6" s="313" t="s">
        <v>275</v>
      </c>
      <c r="AN6" s="314" t="s">
        <v>276</v>
      </c>
      <c r="AO6" s="327" t="s">
        <v>277</v>
      </c>
      <c r="AP6" s="137"/>
      <c r="AQ6" s="264"/>
    </row>
    <row r="7" spans="2:43" ht="8.25" customHeight="1" x14ac:dyDescent="0.3">
      <c r="B7" s="265"/>
      <c r="C7" s="112"/>
      <c r="D7" s="105">
        <v>1</v>
      </c>
      <c r="E7" s="292"/>
      <c r="F7" s="68"/>
      <c r="G7" s="138"/>
      <c r="H7" s="45"/>
      <c r="I7" s="68"/>
      <c r="J7" s="138"/>
      <c r="K7" s="45"/>
      <c r="L7" s="68"/>
      <c r="M7" s="138"/>
      <c r="N7" s="45"/>
      <c r="O7" s="68"/>
      <c r="P7" s="138"/>
      <c r="Q7" s="45"/>
      <c r="R7" s="68"/>
      <c r="S7" s="138"/>
      <c r="T7" s="45"/>
      <c r="U7" s="68"/>
      <c r="V7" s="138"/>
      <c r="W7" s="45"/>
      <c r="X7" s="68"/>
      <c r="Y7" s="138"/>
      <c r="Z7" s="45"/>
      <c r="AA7" s="68"/>
      <c r="AB7" s="138"/>
      <c r="AC7" s="45"/>
      <c r="AD7" s="68"/>
      <c r="AE7" s="138"/>
      <c r="AF7" s="45"/>
      <c r="AG7" s="68"/>
      <c r="AH7" s="138"/>
      <c r="AI7" s="45"/>
      <c r="AJ7" s="68"/>
      <c r="AK7" s="138"/>
      <c r="AL7" s="45"/>
      <c r="AM7" s="68"/>
      <c r="AN7" s="138"/>
      <c r="AO7" s="45"/>
      <c r="AP7" s="68"/>
      <c r="AQ7" s="264"/>
    </row>
    <row r="8" spans="2:43" ht="8.25" customHeight="1" x14ac:dyDescent="0.3">
      <c r="B8" s="265"/>
      <c r="C8" s="279" t="s">
        <v>134</v>
      </c>
      <c r="D8" s="105">
        <v>1</v>
      </c>
      <c r="E8" s="292"/>
      <c r="F8" s="68"/>
      <c r="G8" s="138"/>
      <c r="H8" s="45"/>
      <c r="I8" s="68"/>
      <c r="J8" s="138"/>
      <c r="K8" s="45"/>
      <c r="L8" s="68"/>
      <c r="M8" s="138"/>
      <c r="N8" s="45"/>
      <c r="O8" s="68"/>
      <c r="P8" s="138"/>
      <c r="Q8" s="45"/>
      <c r="R8" s="68"/>
      <c r="S8" s="138"/>
      <c r="T8" s="45"/>
      <c r="U8" s="68"/>
      <c r="V8" s="138"/>
      <c r="W8" s="45"/>
      <c r="X8" s="68"/>
      <c r="Y8" s="138"/>
      <c r="Z8" s="45"/>
      <c r="AA8" s="68"/>
      <c r="AB8" s="138"/>
      <c r="AC8" s="45"/>
      <c r="AD8" s="68"/>
      <c r="AE8" s="138"/>
      <c r="AF8" s="45"/>
      <c r="AG8" s="68"/>
      <c r="AH8" s="138"/>
      <c r="AI8" s="45"/>
      <c r="AJ8" s="68"/>
      <c r="AK8" s="138"/>
      <c r="AL8" s="45"/>
      <c r="AM8" s="68"/>
      <c r="AN8" s="138"/>
      <c r="AO8" s="45"/>
      <c r="AP8" s="68"/>
      <c r="AQ8" s="264"/>
    </row>
    <row r="9" spans="2:43" ht="15" customHeight="1" x14ac:dyDescent="0.3">
      <c r="B9" s="265"/>
      <c r="C9" s="279" t="s">
        <v>134</v>
      </c>
      <c r="D9" s="139" t="s">
        <v>45</v>
      </c>
      <c r="E9" s="293"/>
      <c r="F9" s="140">
        <v>0</v>
      </c>
      <c r="G9" s="141">
        <v>0</v>
      </c>
      <c r="H9" s="46">
        <f>IFERROR((IF(AND(G9&gt;=0,F9&gt;=0),-(F9-G9),+IF(AND(G9&lt;0,F9&lt;0),-(F9-G9),+IF(AND(G9&lt;0,F9&gt;=0),-(F9-G9),+IF(AND(G9&gt;=0,F9&lt;0),(G9-F9),0))))),0)</f>
        <v>0</v>
      </c>
      <c r="I9" s="142">
        <f>+F166</f>
        <v>0</v>
      </c>
      <c r="J9" s="228">
        <f>+G166</f>
        <v>0</v>
      </c>
      <c r="K9" s="46">
        <f>IFERROR((IF(AND(J9&gt;=0,I9&gt;=0),-(I9-J9),+IF(AND(J9&lt;0,I9&lt;0),-(I9-J9),+IF(AND(J9&lt;0,I9&gt;=0),-(I9-J9),+IF(AND(J9&gt;=0,I9&lt;0),(J9-I9),0))))),0)</f>
        <v>0</v>
      </c>
      <c r="L9" s="142">
        <f>+I166</f>
        <v>0</v>
      </c>
      <c r="M9" s="228">
        <f>+J166</f>
        <v>0</v>
      </c>
      <c r="N9" s="46">
        <f>IFERROR((IF(AND(M9&gt;=0,L9&gt;=0),-(L9-M9),+IF(AND(M9&lt;0,L9&lt;0),-(L9-M9),+IF(AND(M9&lt;0,L9&gt;=0),-(L9-M9),+IF(AND(M9&gt;=0,L9&lt;0),(M9-L9),0))))),0)</f>
        <v>0</v>
      </c>
      <c r="O9" s="142">
        <f>+L166</f>
        <v>0</v>
      </c>
      <c r="P9" s="228">
        <f>+M166</f>
        <v>0</v>
      </c>
      <c r="Q9" s="46">
        <f>IFERROR((IF(AND(P9&gt;=0,O9&gt;=0),-(O9-P9),+IF(AND(P9&lt;0,O9&lt;0),-(O9-P9),+IF(AND(P9&lt;0,O9&gt;=0),-(O9-P9),+IF(AND(P9&gt;=0,O9&lt;0),(P9-O9),0))))),0)</f>
        <v>0</v>
      </c>
      <c r="R9" s="142">
        <f>+O166</f>
        <v>0</v>
      </c>
      <c r="S9" s="228">
        <f>+P166</f>
        <v>0</v>
      </c>
      <c r="T9" s="46">
        <f>IFERROR((IF(AND(S9&gt;=0,R9&gt;=0),-(R9-S9),+IF(AND(S9&lt;0,R9&lt;0),-(R9-S9),+IF(AND(S9&lt;0,R9&gt;=0),-(R9-S9),+IF(AND(S9&gt;=0,R9&lt;0),(S9-R9),0))))),0)</f>
        <v>0</v>
      </c>
      <c r="U9" s="142">
        <f>+R166</f>
        <v>0</v>
      </c>
      <c r="V9" s="228">
        <f>+S166</f>
        <v>0</v>
      </c>
      <c r="W9" s="46">
        <f>IFERROR((IF(AND(V9&gt;=0,U9&gt;=0),-(U9-V9),+IF(AND(V9&lt;0,U9&lt;0),-(U9-V9),+IF(AND(V9&lt;0,U9&gt;=0),-(U9-V9),+IF(AND(V9&gt;=0,U9&lt;0),(V9-U9),0))))),0)</f>
        <v>0</v>
      </c>
      <c r="X9" s="142">
        <f>+U166</f>
        <v>0</v>
      </c>
      <c r="Y9" s="228">
        <f>+V166</f>
        <v>0</v>
      </c>
      <c r="Z9" s="46">
        <f>IFERROR((IF(AND(Y9&gt;=0,X9&gt;=0),-(X9-Y9),+IF(AND(Y9&lt;0,X9&lt;0),-(X9-Y9),+IF(AND(Y9&lt;0,X9&gt;=0),-(X9-Y9),+IF(AND(Y9&gt;=0,X9&lt;0),(Y9-X9),0))))),0)</f>
        <v>0</v>
      </c>
      <c r="AA9" s="142">
        <f>+X166</f>
        <v>0</v>
      </c>
      <c r="AB9" s="228">
        <f>+Y166</f>
        <v>0</v>
      </c>
      <c r="AC9" s="46">
        <f>IFERROR((IF(AND(AB9&gt;=0,AA9&gt;=0),-(AA9-AB9),+IF(AND(AB9&lt;0,AA9&lt;0),-(AA9-AB9),+IF(AND(AB9&lt;0,AA9&gt;=0),-(AA9-AB9),+IF(AND(AB9&gt;=0,AA9&lt;0),(AB9-AA9),0))))),0)</f>
        <v>0</v>
      </c>
      <c r="AD9" s="142">
        <f>+AA166</f>
        <v>0</v>
      </c>
      <c r="AE9" s="228">
        <f>+AB166</f>
        <v>0</v>
      </c>
      <c r="AF9" s="46">
        <f>IFERROR((IF(AND(AE9&gt;=0,AD9&gt;=0),-(AD9-AE9),+IF(AND(AE9&lt;0,AD9&lt;0),-(AD9-AE9),+IF(AND(AE9&lt;0,AD9&gt;=0),-(AD9-AE9),+IF(AND(AE9&gt;=0,AD9&lt;0),(AE9-AD9),0))))),0)</f>
        <v>0</v>
      </c>
      <c r="AG9" s="142">
        <f>+AD166</f>
        <v>0</v>
      </c>
      <c r="AH9" s="228">
        <f>+AE166</f>
        <v>0</v>
      </c>
      <c r="AI9" s="46">
        <f>IFERROR((IF(AND(AH9&gt;=0,AG9&gt;=0),-(AG9-AH9),+IF(AND(AH9&lt;0,AG9&lt;0),-(AG9-AH9),+IF(AND(AH9&lt;0,AG9&gt;=0),-(AG9-AH9),+IF(AND(AH9&gt;=0,AG9&lt;0),(AH9-AG9),0))))),0)</f>
        <v>0</v>
      </c>
      <c r="AJ9" s="142">
        <f>+AG166</f>
        <v>0</v>
      </c>
      <c r="AK9" s="228">
        <f>+AH166</f>
        <v>0</v>
      </c>
      <c r="AL9" s="46">
        <f>IFERROR((IF(AND(AK9&gt;=0,AJ9&gt;=0),-(AJ9-AK9),+IF(AND(AK9&lt;0,AJ9&lt;0),-(AJ9-AK9),+IF(AND(AK9&lt;0,AJ9&gt;=0),-(AJ9-AK9),+IF(AND(AK9&gt;=0,AJ9&lt;0),(AK9-AJ9),0))))),0)</f>
        <v>0</v>
      </c>
      <c r="AM9" s="142">
        <f t="shared" ref="AM9" si="0">+AJ166</f>
        <v>0</v>
      </c>
      <c r="AN9" s="228">
        <f>+AK166</f>
        <v>0</v>
      </c>
      <c r="AO9" s="46">
        <f>IFERROR((IF(AND(AN9&gt;=0,AM9&gt;=0),-(AM9-AN9),+IF(AND(AN9&lt;0,AM9&lt;0),-(AM9-AN9),+IF(AND(AN9&lt;0,AM9&gt;=0),-(AM9-AN9),+IF(AND(AN9&gt;=0,AM9&lt;0),(AN9-AM9),0))))),0)</f>
        <v>0</v>
      </c>
      <c r="AP9" s="142"/>
      <c r="AQ9" s="264"/>
    </row>
    <row r="10" spans="2:43" ht="15" customHeight="1" x14ac:dyDescent="0.3">
      <c r="B10" s="265"/>
      <c r="C10" s="279" t="s">
        <v>134</v>
      </c>
      <c r="D10" s="105">
        <v>1</v>
      </c>
      <c r="E10" s="294"/>
      <c r="F10" s="143"/>
      <c r="G10" s="144"/>
      <c r="H10" s="46"/>
      <c r="I10" s="102"/>
      <c r="J10" s="144"/>
      <c r="K10" s="46"/>
      <c r="L10" s="102"/>
      <c r="M10" s="144"/>
      <c r="N10" s="46"/>
      <c r="O10" s="102"/>
      <c r="P10" s="144"/>
      <c r="Q10" s="46"/>
      <c r="R10" s="102"/>
      <c r="S10" s="144"/>
      <c r="T10" s="46"/>
      <c r="U10" s="102"/>
      <c r="V10" s="144"/>
      <c r="W10" s="46"/>
      <c r="X10" s="102"/>
      <c r="Y10" s="144"/>
      <c r="Z10" s="46"/>
      <c r="AA10" s="102"/>
      <c r="AB10" s="144"/>
      <c r="AC10" s="46"/>
      <c r="AD10" s="102"/>
      <c r="AE10" s="144"/>
      <c r="AF10" s="46"/>
      <c r="AG10" s="102"/>
      <c r="AH10" s="144"/>
      <c r="AI10" s="46"/>
      <c r="AJ10" s="102"/>
      <c r="AK10" s="144"/>
      <c r="AL10" s="46"/>
      <c r="AM10" s="102"/>
      <c r="AN10" s="144"/>
      <c r="AO10" s="46"/>
      <c r="AP10" s="102"/>
      <c r="AQ10" s="264"/>
    </row>
    <row r="11" spans="2:43" ht="8.25" customHeight="1" x14ac:dyDescent="0.3">
      <c r="B11" s="265"/>
      <c r="C11" s="112"/>
      <c r="D11" s="105">
        <v>1</v>
      </c>
      <c r="E11" s="292"/>
      <c r="F11" s="68"/>
      <c r="G11" s="138"/>
      <c r="H11" s="46"/>
      <c r="I11" s="68"/>
      <c r="J11" s="138"/>
      <c r="K11" s="46"/>
      <c r="L11" s="68"/>
      <c r="M11" s="138"/>
      <c r="N11" s="46"/>
      <c r="O11" s="68"/>
      <c r="P11" s="138"/>
      <c r="Q11" s="46"/>
      <c r="R11" s="68"/>
      <c r="S11" s="138"/>
      <c r="T11" s="46"/>
      <c r="U11" s="68"/>
      <c r="V11" s="138"/>
      <c r="W11" s="46"/>
      <c r="X11" s="68"/>
      <c r="Y11" s="138"/>
      <c r="Z11" s="46"/>
      <c r="AA11" s="68"/>
      <c r="AB11" s="138"/>
      <c r="AC11" s="46"/>
      <c r="AD11" s="68"/>
      <c r="AE11" s="138"/>
      <c r="AF11" s="46"/>
      <c r="AG11" s="68"/>
      <c r="AH11" s="138"/>
      <c r="AI11" s="46"/>
      <c r="AJ11" s="68"/>
      <c r="AK11" s="138"/>
      <c r="AL11" s="46"/>
      <c r="AM11" s="68"/>
      <c r="AN11" s="138"/>
      <c r="AO11" s="46"/>
      <c r="AP11" s="68"/>
      <c r="AQ11" s="264"/>
    </row>
    <row r="12" spans="2:43" x14ac:dyDescent="0.3">
      <c r="B12" s="265"/>
      <c r="C12" s="115">
        <v>1</v>
      </c>
      <c r="D12" s="112" t="str">
        <f>+IFERROR(+IF(Inputs!D12="","",Inputs!D12),0)</f>
        <v>Salario Luisa (ejemplo)</v>
      </c>
      <c r="E12" s="295">
        <f>+IFERROR((G12+J12+M12+P12+S12+V12+Y12+AB12+AE12+AH12+AK12+AN12)/($G$24+$J$24+$M$24+$P$24+$S$24+$V$24+$Y$24+$AB$24+$AE$24+$AH$24+$AK$24+$AN$24),0)</f>
        <v>0</v>
      </c>
      <c r="F12" s="15">
        <f>+IFERROR((+VLOOKUP(D12,Inputs!$D$12:$E$17,2,0)),0)</f>
        <v>0</v>
      </c>
      <c r="G12" s="20">
        <v>0</v>
      </c>
      <c r="H12" s="46">
        <f>+IFERROR(-(F12-G12),0)</f>
        <v>0</v>
      </c>
      <c r="I12" s="15">
        <f>+F12</f>
        <v>0</v>
      </c>
      <c r="J12" s="20">
        <v>0</v>
      </c>
      <c r="K12" s="46">
        <f>+IFERROR(-(I12-J12),0)</f>
        <v>0</v>
      </c>
      <c r="L12" s="15">
        <f>+I12</f>
        <v>0</v>
      </c>
      <c r="M12" s="20">
        <v>0</v>
      </c>
      <c r="N12" s="46">
        <f>+IFERROR(-(L12-M12),0)</f>
        <v>0</v>
      </c>
      <c r="O12" s="15">
        <f>+L12</f>
        <v>0</v>
      </c>
      <c r="P12" s="20">
        <v>0</v>
      </c>
      <c r="Q12" s="46">
        <f>+IFERROR(-(O12-P12),0)</f>
        <v>0</v>
      </c>
      <c r="R12" s="15">
        <f>+O12</f>
        <v>0</v>
      </c>
      <c r="S12" s="20">
        <v>0</v>
      </c>
      <c r="T12" s="46">
        <f>+IFERROR(-(R12-S12),0)</f>
        <v>0</v>
      </c>
      <c r="U12" s="15">
        <f>+R12</f>
        <v>0</v>
      </c>
      <c r="V12" s="20">
        <v>0</v>
      </c>
      <c r="W12" s="46">
        <f>+IFERROR(-(U12-V12),0)</f>
        <v>0</v>
      </c>
      <c r="X12" s="15">
        <f>+U12</f>
        <v>0</v>
      </c>
      <c r="Y12" s="20">
        <v>0</v>
      </c>
      <c r="Z12" s="46">
        <f>+IFERROR(-(X12-Y12),0)</f>
        <v>0</v>
      </c>
      <c r="AA12" s="15">
        <f>+X12</f>
        <v>0</v>
      </c>
      <c r="AB12" s="20">
        <v>0</v>
      </c>
      <c r="AC12" s="46">
        <f>+IFERROR(-(AA12-AB12),0)</f>
        <v>0</v>
      </c>
      <c r="AD12" s="15">
        <f>+AA12</f>
        <v>0</v>
      </c>
      <c r="AE12" s="20">
        <v>0</v>
      </c>
      <c r="AF12" s="46">
        <f>+IFERROR(-(AD12-AE12),0)</f>
        <v>0</v>
      </c>
      <c r="AG12" s="15">
        <f>+AD12</f>
        <v>0</v>
      </c>
      <c r="AH12" s="20">
        <v>0</v>
      </c>
      <c r="AI12" s="46">
        <f>+IFERROR(-(AG12-AH12),0)</f>
        <v>0</v>
      </c>
      <c r="AJ12" s="15">
        <f>+AG12</f>
        <v>0</v>
      </c>
      <c r="AK12" s="20">
        <v>0</v>
      </c>
      <c r="AL12" s="46">
        <f>+IFERROR(-(AJ12-AK12),0)</f>
        <v>0</v>
      </c>
      <c r="AM12" s="15">
        <f>+AJ12</f>
        <v>0</v>
      </c>
      <c r="AN12" s="20">
        <v>0</v>
      </c>
      <c r="AO12" s="46">
        <f>+IFERROR(-(AM12-AN12),0)</f>
        <v>0</v>
      </c>
      <c r="AP12" s="15"/>
      <c r="AQ12" s="264"/>
    </row>
    <row r="13" spans="2:43" x14ac:dyDescent="0.3">
      <c r="B13" s="265"/>
      <c r="C13" s="115">
        <v>2</v>
      </c>
      <c r="D13" s="112" t="str">
        <f>+IFERROR(+IF(Inputs!D13="","",Inputs!D13),0)</f>
        <v>Salario Tomás  (ejemplo)</v>
      </c>
      <c r="E13" s="296">
        <f t="shared" ref="E13:E23" si="1">+IFERROR((G13+J13+M13+P13+S13+V13+Y13+AB13+AE13+AH13+AK13+AN13)/($G$24+$J$24+$M$24+$P$24+$S$24+$V$24+$Y$24+$AB$24+$AE$24+$AH$24+$AK$24+$AN$24),0)</f>
        <v>0</v>
      </c>
      <c r="F13" s="15">
        <f>+IFERROR((+VLOOKUP(D13,Inputs!$D$12:$E$17,2,0)),0)</f>
        <v>0</v>
      </c>
      <c r="G13" s="20">
        <v>0</v>
      </c>
      <c r="H13" s="46">
        <f t="shared" ref="H13:H17" si="2">+IFERROR(-(F13-G13),0)</f>
        <v>0</v>
      </c>
      <c r="I13" s="15">
        <f t="shared" ref="I13:I17" si="3">+F13</f>
        <v>0</v>
      </c>
      <c r="J13" s="20">
        <v>0</v>
      </c>
      <c r="K13" s="46">
        <f t="shared" ref="K13:K17" si="4">+IFERROR(-(I13-J13),0)</f>
        <v>0</v>
      </c>
      <c r="L13" s="15">
        <f t="shared" ref="L13:L17" si="5">+I13</f>
        <v>0</v>
      </c>
      <c r="M13" s="20">
        <v>0</v>
      </c>
      <c r="N13" s="46">
        <f t="shared" ref="N13:N17" si="6">+IFERROR(-(L13-M13),0)</f>
        <v>0</v>
      </c>
      <c r="O13" s="15">
        <f t="shared" ref="O13:O17" si="7">+L13</f>
        <v>0</v>
      </c>
      <c r="P13" s="20">
        <v>0</v>
      </c>
      <c r="Q13" s="46">
        <f t="shared" ref="Q13:Q17" si="8">+IFERROR(-(O13-P13),0)</f>
        <v>0</v>
      </c>
      <c r="R13" s="15">
        <f t="shared" ref="R13:R17" si="9">+O13</f>
        <v>0</v>
      </c>
      <c r="S13" s="20">
        <v>0</v>
      </c>
      <c r="T13" s="46">
        <f t="shared" ref="T13:T17" si="10">+IFERROR(-(R13-S13),0)</f>
        <v>0</v>
      </c>
      <c r="U13" s="15">
        <f t="shared" ref="U13:U17" si="11">+R13</f>
        <v>0</v>
      </c>
      <c r="V13" s="20">
        <v>0</v>
      </c>
      <c r="W13" s="46">
        <f t="shared" ref="W13:W17" si="12">+IFERROR(-(U13-V13),0)</f>
        <v>0</v>
      </c>
      <c r="X13" s="15">
        <f t="shared" ref="X13:X17" si="13">+U13</f>
        <v>0</v>
      </c>
      <c r="Y13" s="20">
        <v>0</v>
      </c>
      <c r="Z13" s="46">
        <f t="shared" ref="Z13:Z17" si="14">+IFERROR(-(X13-Y13),0)</f>
        <v>0</v>
      </c>
      <c r="AA13" s="15">
        <f t="shared" ref="AA13:AA17" si="15">+X13</f>
        <v>0</v>
      </c>
      <c r="AB13" s="20">
        <v>0</v>
      </c>
      <c r="AC13" s="46">
        <f t="shared" ref="AC13:AC17" si="16">+IFERROR(-(AA13-AB13),0)</f>
        <v>0</v>
      </c>
      <c r="AD13" s="15">
        <f t="shared" ref="AD13:AD17" si="17">+AA13</f>
        <v>0</v>
      </c>
      <c r="AE13" s="20">
        <v>0</v>
      </c>
      <c r="AF13" s="46">
        <f t="shared" ref="AF13:AF17" si="18">+IFERROR(-(AD13-AE13),0)</f>
        <v>0</v>
      </c>
      <c r="AG13" s="15">
        <f t="shared" ref="AG13:AG17" si="19">+AD13</f>
        <v>0</v>
      </c>
      <c r="AH13" s="20">
        <v>0</v>
      </c>
      <c r="AI13" s="46">
        <f t="shared" ref="AI13:AI17" si="20">+IFERROR(-(AG13-AH13),0)</f>
        <v>0</v>
      </c>
      <c r="AJ13" s="15">
        <f t="shared" ref="AJ13:AJ17" si="21">+AG13</f>
        <v>0</v>
      </c>
      <c r="AK13" s="20">
        <v>0</v>
      </c>
      <c r="AL13" s="46">
        <f t="shared" ref="AL13:AL17" si="22">+IFERROR(-(AJ13-AK13),0)</f>
        <v>0</v>
      </c>
      <c r="AM13" s="15">
        <f t="shared" ref="AM13:AM17" si="23">+AJ13</f>
        <v>0</v>
      </c>
      <c r="AN13" s="20">
        <v>0</v>
      </c>
      <c r="AO13" s="46">
        <f t="shared" ref="AO13:AO17" si="24">+IFERROR(-(AM13-AN13),0)</f>
        <v>0</v>
      </c>
      <c r="AP13" s="15"/>
      <c r="AQ13" s="264"/>
    </row>
    <row r="14" spans="2:43" x14ac:dyDescent="0.3">
      <c r="B14" s="265"/>
      <c r="C14" s="115">
        <v>3</v>
      </c>
      <c r="D14" s="112" t="str">
        <f>+IFERROR(+IF(Inputs!D14="","",Inputs!D14),0)</f>
        <v/>
      </c>
      <c r="E14" s="296">
        <f t="shared" si="1"/>
        <v>0</v>
      </c>
      <c r="F14" s="15">
        <f>+IFERROR((+VLOOKUP(D14,Inputs!$D$12:$E$17,2,0)),0)</f>
        <v>0</v>
      </c>
      <c r="G14" s="20">
        <v>0</v>
      </c>
      <c r="H14" s="46">
        <f t="shared" si="2"/>
        <v>0</v>
      </c>
      <c r="I14" s="15">
        <f t="shared" si="3"/>
        <v>0</v>
      </c>
      <c r="J14" s="20">
        <v>0</v>
      </c>
      <c r="K14" s="46">
        <f t="shared" si="4"/>
        <v>0</v>
      </c>
      <c r="L14" s="15">
        <f t="shared" si="5"/>
        <v>0</v>
      </c>
      <c r="M14" s="20">
        <v>0</v>
      </c>
      <c r="N14" s="46">
        <f t="shared" si="6"/>
        <v>0</v>
      </c>
      <c r="O14" s="15">
        <f t="shared" si="7"/>
        <v>0</v>
      </c>
      <c r="P14" s="20">
        <v>0</v>
      </c>
      <c r="Q14" s="46">
        <f t="shared" si="8"/>
        <v>0</v>
      </c>
      <c r="R14" s="15">
        <f t="shared" si="9"/>
        <v>0</v>
      </c>
      <c r="S14" s="20">
        <v>0</v>
      </c>
      <c r="T14" s="46">
        <f t="shared" si="10"/>
        <v>0</v>
      </c>
      <c r="U14" s="15">
        <f t="shared" si="11"/>
        <v>0</v>
      </c>
      <c r="V14" s="20">
        <v>0</v>
      </c>
      <c r="W14" s="46">
        <f t="shared" si="12"/>
        <v>0</v>
      </c>
      <c r="X14" s="15">
        <f t="shared" si="13"/>
        <v>0</v>
      </c>
      <c r="Y14" s="20">
        <v>0</v>
      </c>
      <c r="Z14" s="46">
        <f t="shared" si="14"/>
        <v>0</v>
      </c>
      <c r="AA14" s="15">
        <f t="shared" si="15"/>
        <v>0</v>
      </c>
      <c r="AB14" s="20">
        <v>0</v>
      </c>
      <c r="AC14" s="46">
        <f t="shared" si="16"/>
        <v>0</v>
      </c>
      <c r="AD14" s="15">
        <f t="shared" si="17"/>
        <v>0</v>
      </c>
      <c r="AE14" s="20">
        <v>0</v>
      </c>
      <c r="AF14" s="46">
        <f t="shared" si="18"/>
        <v>0</v>
      </c>
      <c r="AG14" s="15">
        <f t="shared" si="19"/>
        <v>0</v>
      </c>
      <c r="AH14" s="20">
        <v>0</v>
      </c>
      <c r="AI14" s="46">
        <f t="shared" si="20"/>
        <v>0</v>
      </c>
      <c r="AJ14" s="15">
        <f t="shared" si="21"/>
        <v>0</v>
      </c>
      <c r="AK14" s="20">
        <v>0</v>
      </c>
      <c r="AL14" s="46">
        <f t="shared" si="22"/>
        <v>0</v>
      </c>
      <c r="AM14" s="15">
        <f t="shared" si="23"/>
        <v>0</v>
      </c>
      <c r="AN14" s="20">
        <v>0</v>
      </c>
      <c r="AO14" s="46">
        <f t="shared" si="24"/>
        <v>0</v>
      </c>
      <c r="AP14" s="15"/>
      <c r="AQ14" s="264"/>
    </row>
    <row r="15" spans="2:43" x14ac:dyDescent="0.3">
      <c r="B15" s="265"/>
      <c r="C15" s="115">
        <v>4</v>
      </c>
      <c r="D15" s="112" t="str">
        <f>+IFERROR(+IF(Inputs!D15="","",Inputs!D15),0)</f>
        <v/>
      </c>
      <c r="E15" s="296">
        <f t="shared" si="1"/>
        <v>0</v>
      </c>
      <c r="F15" s="15">
        <f>+IFERROR((+VLOOKUP(D15,Inputs!$D$12:$E$17,2,0)),0)</f>
        <v>0</v>
      </c>
      <c r="G15" s="20">
        <v>0</v>
      </c>
      <c r="H15" s="46">
        <f t="shared" si="2"/>
        <v>0</v>
      </c>
      <c r="I15" s="15">
        <f t="shared" si="3"/>
        <v>0</v>
      </c>
      <c r="J15" s="20">
        <v>0</v>
      </c>
      <c r="K15" s="46">
        <f t="shared" si="4"/>
        <v>0</v>
      </c>
      <c r="L15" s="15">
        <f t="shared" si="5"/>
        <v>0</v>
      </c>
      <c r="M15" s="20">
        <v>0</v>
      </c>
      <c r="N15" s="46">
        <f t="shared" si="6"/>
        <v>0</v>
      </c>
      <c r="O15" s="15">
        <f t="shared" si="7"/>
        <v>0</v>
      </c>
      <c r="P15" s="20">
        <v>0</v>
      </c>
      <c r="Q15" s="46">
        <f t="shared" si="8"/>
        <v>0</v>
      </c>
      <c r="R15" s="15">
        <f t="shared" si="9"/>
        <v>0</v>
      </c>
      <c r="S15" s="20">
        <v>0</v>
      </c>
      <c r="T15" s="46">
        <f t="shared" si="10"/>
        <v>0</v>
      </c>
      <c r="U15" s="15">
        <f t="shared" si="11"/>
        <v>0</v>
      </c>
      <c r="V15" s="20">
        <v>0</v>
      </c>
      <c r="W15" s="46">
        <f t="shared" si="12"/>
        <v>0</v>
      </c>
      <c r="X15" s="15">
        <f t="shared" si="13"/>
        <v>0</v>
      </c>
      <c r="Y15" s="20">
        <v>0</v>
      </c>
      <c r="Z15" s="46">
        <f t="shared" si="14"/>
        <v>0</v>
      </c>
      <c r="AA15" s="15">
        <f t="shared" si="15"/>
        <v>0</v>
      </c>
      <c r="AB15" s="20">
        <v>0</v>
      </c>
      <c r="AC15" s="46">
        <f t="shared" si="16"/>
        <v>0</v>
      </c>
      <c r="AD15" s="15">
        <f t="shared" si="17"/>
        <v>0</v>
      </c>
      <c r="AE15" s="20">
        <v>0</v>
      </c>
      <c r="AF15" s="46">
        <f t="shared" si="18"/>
        <v>0</v>
      </c>
      <c r="AG15" s="15">
        <f t="shared" si="19"/>
        <v>0</v>
      </c>
      <c r="AH15" s="20">
        <v>0</v>
      </c>
      <c r="AI15" s="46">
        <f t="shared" si="20"/>
        <v>0</v>
      </c>
      <c r="AJ15" s="15">
        <f t="shared" si="21"/>
        <v>0</v>
      </c>
      <c r="AK15" s="20">
        <v>0</v>
      </c>
      <c r="AL15" s="46">
        <f t="shared" si="22"/>
        <v>0</v>
      </c>
      <c r="AM15" s="15">
        <f t="shared" si="23"/>
        <v>0</v>
      </c>
      <c r="AN15" s="20">
        <v>0</v>
      </c>
      <c r="AO15" s="46">
        <f t="shared" si="24"/>
        <v>0</v>
      </c>
      <c r="AP15" s="15"/>
      <c r="AQ15" s="264"/>
    </row>
    <row r="16" spans="2:43" x14ac:dyDescent="0.3">
      <c r="B16" s="265"/>
      <c r="C16" s="115">
        <v>5</v>
      </c>
      <c r="D16" s="112" t="str">
        <f>+IFERROR(+IF(Inputs!D16="","",Inputs!D16),0)</f>
        <v/>
      </c>
      <c r="E16" s="311">
        <f>+IFERROR((G16+J16+M16+P16+S16+V16+Y16+AB16+AE16+AH16+AK16+AN16)/($G$24+$J$24+$M$24+$P$24+$S$24+$V$24+$Y$24+$AB$24+$AE$24+$AH$24+$AK$24+$AN$24),0)</f>
        <v>0</v>
      </c>
      <c r="F16" s="15">
        <f>+IFERROR((+VLOOKUP(D16,Inputs!$D$12:$E$17,2,0)),0)</f>
        <v>0</v>
      </c>
      <c r="G16" s="225">
        <v>0</v>
      </c>
      <c r="H16" s="46">
        <f t="shared" si="2"/>
        <v>0</v>
      </c>
      <c r="I16" s="15">
        <f t="shared" si="3"/>
        <v>0</v>
      </c>
      <c r="J16" s="20">
        <v>0</v>
      </c>
      <c r="K16" s="46">
        <f t="shared" si="4"/>
        <v>0</v>
      </c>
      <c r="L16" s="15">
        <f t="shared" si="5"/>
        <v>0</v>
      </c>
      <c r="M16" s="20">
        <v>0</v>
      </c>
      <c r="N16" s="46">
        <f t="shared" si="6"/>
        <v>0</v>
      </c>
      <c r="O16" s="15">
        <f t="shared" si="7"/>
        <v>0</v>
      </c>
      <c r="P16" s="20">
        <v>0</v>
      </c>
      <c r="Q16" s="46">
        <f t="shared" si="8"/>
        <v>0</v>
      </c>
      <c r="R16" s="15">
        <f t="shared" si="9"/>
        <v>0</v>
      </c>
      <c r="S16" s="20">
        <v>0</v>
      </c>
      <c r="T16" s="46">
        <f t="shared" si="10"/>
        <v>0</v>
      </c>
      <c r="U16" s="15">
        <f t="shared" si="11"/>
        <v>0</v>
      </c>
      <c r="V16" s="20">
        <v>0</v>
      </c>
      <c r="W16" s="46">
        <f t="shared" si="12"/>
        <v>0</v>
      </c>
      <c r="X16" s="15">
        <f t="shared" si="13"/>
        <v>0</v>
      </c>
      <c r="Y16" s="20">
        <v>0</v>
      </c>
      <c r="Z16" s="46">
        <f t="shared" si="14"/>
        <v>0</v>
      </c>
      <c r="AA16" s="15">
        <f t="shared" si="15"/>
        <v>0</v>
      </c>
      <c r="AB16" s="20">
        <v>0</v>
      </c>
      <c r="AC16" s="46">
        <f t="shared" si="16"/>
        <v>0</v>
      </c>
      <c r="AD16" s="15">
        <f t="shared" si="17"/>
        <v>0</v>
      </c>
      <c r="AE16" s="20">
        <v>0</v>
      </c>
      <c r="AF16" s="46">
        <f t="shared" si="18"/>
        <v>0</v>
      </c>
      <c r="AG16" s="15">
        <f t="shared" si="19"/>
        <v>0</v>
      </c>
      <c r="AH16" s="20">
        <v>0</v>
      </c>
      <c r="AI16" s="46">
        <f t="shared" si="20"/>
        <v>0</v>
      </c>
      <c r="AJ16" s="15">
        <f t="shared" si="21"/>
        <v>0</v>
      </c>
      <c r="AK16" s="20">
        <v>0</v>
      </c>
      <c r="AL16" s="46">
        <f t="shared" si="22"/>
        <v>0</v>
      </c>
      <c r="AM16" s="15">
        <f t="shared" si="23"/>
        <v>0</v>
      </c>
      <c r="AN16" s="20">
        <v>0</v>
      </c>
      <c r="AO16" s="46">
        <f t="shared" si="24"/>
        <v>0</v>
      </c>
      <c r="AP16" s="15"/>
      <c r="AQ16" s="264"/>
    </row>
    <row r="17" spans="2:43" x14ac:dyDescent="0.3">
      <c r="B17" s="265"/>
      <c r="C17" s="115">
        <v>6</v>
      </c>
      <c r="D17" s="112" t="str">
        <f>+IFERROR(+IF(Inputs!D17="","",Inputs!D17),0)</f>
        <v/>
      </c>
      <c r="E17" s="296">
        <f t="shared" si="1"/>
        <v>0</v>
      </c>
      <c r="F17" s="15">
        <f>+IFERROR((+VLOOKUP(D17,Inputs!$D$12:$E$17,2,0)),0)</f>
        <v>0</v>
      </c>
      <c r="G17" s="20">
        <v>0</v>
      </c>
      <c r="H17" s="46">
        <f t="shared" si="2"/>
        <v>0</v>
      </c>
      <c r="I17" s="15">
        <f t="shared" si="3"/>
        <v>0</v>
      </c>
      <c r="J17" s="20">
        <v>0</v>
      </c>
      <c r="K17" s="46">
        <f t="shared" si="4"/>
        <v>0</v>
      </c>
      <c r="L17" s="15">
        <f t="shared" si="5"/>
        <v>0</v>
      </c>
      <c r="M17" s="20">
        <v>0</v>
      </c>
      <c r="N17" s="46">
        <f t="shared" si="6"/>
        <v>0</v>
      </c>
      <c r="O17" s="15">
        <f t="shared" si="7"/>
        <v>0</v>
      </c>
      <c r="P17" s="20">
        <v>0</v>
      </c>
      <c r="Q17" s="46">
        <f t="shared" si="8"/>
        <v>0</v>
      </c>
      <c r="R17" s="15">
        <f t="shared" si="9"/>
        <v>0</v>
      </c>
      <c r="S17" s="20">
        <v>0</v>
      </c>
      <c r="T17" s="46">
        <f t="shared" si="10"/>
        <v>0</v>
      </c>
      <c r="U17" s="15">
        <f t="shared" si="11"/>
        <v>0</v>
      </c>
      <c r="V17" s="20">
        <v>0</v>
      </c>
      <c r="W17" s="46">
        <f t="shared" si="12"/>
        <v>0</v>
      </c>
      <c r="X17" s="15">
        <f t="shared" si="13"/>
        <v>0</v>
      </c>
      <c r="Y17" s="20">
        <v>0</v>
      </c>
      <c r="Z17" s="46">
        <f t="shared" si="14"/>
        <v>0</v>
      </c>
      <c r="AA17" s="15">
        <f t="shared" si="15"/>
        <v>0</v>
      </c>
      <c r="AB17" s="20">
        <v>0</v>
      </c>
      <c r="AC17" s="46">
        <f t="shared" si="16"/>
        <v>0</v>
      </c>
      <c r="AD17" s="15">
        <f t="shared" si="17"/>
        <v>0</v>
      </c>
      <c r="AE17" s="20">
        <v>0</v>
      </c>
      <c r="AF17" s="46">
        <f t="shared" si="18"/>
        <v>0</v>
      </c>
      <c r="AG17" s="15">
        <f t="shared" si="19"/>
        <v>0</v>
      </c>
      <c r="AH17" s="20">
        <v>0</v>
      </c>
      <c r="AI17" s="46">
        <f t="shared" si="20"/>
        <v>0</v>
      </c>
      <c r="AJ17" s="15">
        <f t="shared" si="21"/>
        <v>0</v>
      </c>
      <c r="AK17" s="20">
        <v>0</v>
      </c>
      <c r="AL17" s="46">
        <f t="shared" si="22"/>
        <v>0</v>
      </c>
      <c r="AM17" s="15">
        <f t="shared" si="23"/>
        <v>0</v>
      </c>
      <c r="AN17" s="20">
        <v>0</v>
      </c>
      <c r="AO17" s="46">
        <f t="shared" si="24"/>
        <v>0</v>
      </c>
      <c r="AP17" s="15"/>
      <c r="AQ17" s="264"/>
    </row>
    <row r="18" spans="2:43" x14ac:dyDescent="0.3">
      <c r="B18" s="265"/>
      <c r="C18" s="115">
        <v>7</v>
      </c>
      <c r="D18" s="112" t="str">
        <f>+IFERROR(+IF(Inputs!I12="","",Inputs!I12),0)</f>
        <v>Prima Luisa  (ejemplo)</v>
      </c>
      <c r="E18" s="296">
        <f t="shared" si="1"/>
        <v>0</v>
      </c>
      <c r="F18" s="15">
        <f>+IFERROR(+IF(Inputs!L12&lt;&gt;"X",0,+(+VLOOKUP(D18,Inputs!$I$12:$J$17,2,0))),0)</f>
        <v>0</v>
      </c>
      <c r="G18" s="20">
        <v>0</v>
      </c>
      <c r="H18" s="282">
        <f>+IFERROR(-(F18-G18),0)</f>
        <v>0</v>
      </c>
      <c r="I18" s="15">
        <f>+IFERROR(+IF(Inputs!M12&lt;&gt;"X",0,+(+VLOOKUP(D18,Inputs!$I$12:$J$17,2,0))),0)</f>
        <v>0</v>
      </c>
      <c r="J18" s="20">
        <v>0</v>
      </c>
      <c r="K18" s="282">
        <f>+IFERROR(-(I18-J18),0)</f>
        <v>0</v>
      </c>
      <c r="L18" s="15">
        <f>+IFERROR(+IF(Inputs!N12&lt;&gt;"X",0,+(+VLOOKUP(D18,Inputs!$I$12:$J$17,2,0))),0)</f>
        <v>0</v>
      </c>
      <c r="M18" s="20">
        <v>0</v>
      </c>
      <c r="N18" s="282">
        <f>+IFERROR(-(L18-M18),0)</f>
        <v>0</v>
      </c>
      <c r="O18" s="15">
        <f>+IFERROR(+IF(Inputs!O12&lt;&gt;"X",0,+(+VLOOKUP(D18,Inputs!$I$12:$J$17,2,0))),0)</f>
        <v>0</v>
      </c>
      <c r="P18" s="20">
        <v>0</v>
      </c>
      <c r="Q18" s="282">
        <f>+IFERROR(-(O18-P18),0)</f>
        <v>0</v>
      </c>
      <c r="R18" s="15">
        <f>+IFERROR(+IF(Inputs!P12&lt;&gt;"X",0,+(+VLOOKUP(D18,Inputs!$I$12:$J$17,2,0))),0)</f>
        <v>0</v>
      </c>
      <c r="S18" s="20">
        <v>0</v>
      </c>
      <c r="T18" s="282">
        <f>+IFERROR(-(R18-S18),0)</f>
        <v>0</v>
      </c>
      <c r="U18" s="15">
        <f>+IFERROR(+IF(Inputs!Q12&lt;&gt;"X",0,+(+VLOOKUP(D18,Inputs!$I$12:$J$17,2,0))),0)</f>
        <v>0</v>
      </c>
      <c r="V18" s="20">
        <v>0</v>
      </c>
      <c r="W18" s="282">
        <f>+IFERROR(-(U18-V18),0)</f>
        <v>0</v>
      </c>
      <c r="X18" s="15">
        <f>+IFERROR(+IF(Inputs!R12&lt;&gt;"X",0,+(+VLOOKUP(D18,Inputs!$I$12:$J$17,2,0))),0)</f>
        <v>0</v>
      </c>
      <c r="Y18" s="20">
        <v>0</v>
      </c>
      <c r="Z18" s="282">
        <f>+IFERROR(-(X18-Y18),0)</f>
        <v>0</v>
      </c>
      <c r="AA18" s="15">
        <f>+IFERROR(+IF(Inputs!S12&lt;&gt;"X",0,+(+VLOOKUP(D18,Inputs!$I$12:$J$17,2,0))),0)</f>
        <v>0</v>
      </c>
      <c r="AB18" s="20">
        <v>0</v>
      </c>
      <c r="AC18" s="282">
        <f>+IFERROR(-(AA18-AB18),0)</f>
        <v>0</v>
      </c>
      <c r="AD18" s="15">
        <f>+IFERROR(+IF(Inputs!T12&lt;&gt;"X",0,+(+VLOOKUP(D18,Inputs!$I$12:$J$17,2,0))),0)</f>
        <v>0</v>
      </c>
      <c r="AE18" s="20">
        <v>0</v>
      </c>
      <c r="AF18" s="282">
        <f>+IFERROR(-(AD18-AE18),0)</f>
        <v>0</v>
      </c>
      <c r="AG18" s="15">
        <f>+IFERROR(+IF(Inputs!U12&lt;&gt;"X",0,+(+VLOOKUP(D18,Inputs!$I$12:$J$17,2,0))),0)</f>
        <v>0</v>
      </c>
      <c r="AH18" s="20">
        <v>0</v>
      </c>
      <c r="AI18" s="282">
        <f>+IFERROR(-(AG18-AH18),0)</f>
        <v>0</v>
      </c>
      <c r="AJ18" s="15">
        <f>+IFERROR(+IF(Inputs!V12&lt;&gt;"X",0,+(+VLOOKUP(D18,Inputs!$I$12:$J$17,2,0))),0)</f>
        <v>0</v>
      </c>
      <c r="AK18" s="20">
        <v>0</v>
      </c>
      <c r="AL18" s="282">
        <f>+IFERROR(-(AJ18-AK18),0)</f>
        <v>0</v>
      </c>
      <c r="AM18" s="15">
        <f>+IFERROR(+IF(Inputs!W12&lt;&gt;"X",0,+(+VLOOKUP(D18,Inputs!$I$12:$J$17,2,0))),0)</f>
        <v>0</v>
      </c>
      <c r="AN18" s="20">
        <v>0</v>
      </c>
      <c r="AO18" s="282">
        <f>+IFERROR(-(AM18-AN18),0)</f>
        <v>0</v>
      </c>
      <c r="AP18" s="15"/>
      <c r="AQ18" s="264"/>
    </row>
    <row r="19" spans="2:43" x14ac:dyDescent="0.3">
      <c r="B19" s="265"/>
      <c r="C19" s="115">
        <v>8</v>
      </c>
      <c r="D19" s="112" t="str">
        <f>+IFERROR(+IF(Inputs!I13="","",Inputs!I13),0)</f>
        <v>Prima Tomás  (ejemplo)</v>
      </c>
      <c r="E19" s="296">
        <f>+IFERROR((G19+J19+M19+P19+S19+V19+Y19+AB19+AE19+AH19+AK19+AN19)/($G$24+$J$24+$M$24+$P$24+$S$24+$V$24+$Y$24+$AB$24+$AE$24+$AH$24+$AK$24+$AN$24),0)</f>
        <v>0</v>
      </c>
      <c r="F19" s="15">
        <f>+IFERROR(+IF(Inputs!L13&lt;&gt;"X",0,+(+VLOOKUP(D19,Inputs!$I$12:$J$17,2,0))),0)</f>
        <v>0</v>
      </c>
      <c r="G19" s="20">
        <v>0</v>
      </c>
      <c r="H19" s="282">
        <f t="shared" ref="H19:H23" si="25">+IFERROR(-(F19-G19),0)</f>
        <v>0</v>
      </c>
      <c r="I19" s="15">
        <f>+IFERROR(+IF(Inputs!M13&lt;&gt;"X",0,+(+VLOOKUP(D19,Inputs!$I$12:$J$17,2,0))),0)</f>
        <v>0</v>
      </c>
      <c r="J19" s="20">
        <v>0</v>
      </c>
      <c r="K19" s="282">
        <f t="shared" ref="K19:K23" si="26">+IFERROR(-(I19-J19),0)</f>
        <v>0</v>
      </c>
      <c r="L19" s="102">
        <f>+IFERROR(+IF(Inputs!N13&lt;&gt;"X",0,+(+VLOOKUP(D19,Inputs!$I$12:$J$17,2,0))),0)</f>
        <v>0</v>
      </c>
      <c r="M19" s="20">
        <v>0</v>
      </c>
      <c r="N19" s="282">
        <f t="shared" ref="N19:N23" si="27">+IFERROR(-(L19-M19),0)</f>
        <v>0</v>
      </c>
      <c r="O19" s="15">
        <f>+IFERROR(+IF(Inputs!O13&lt;&gt;"X",0,+(+VLOOKUP(D19,Inputs!$I$12:$J$17,2,0))),0)</f>
        <v>0</v>
      </c>
      <c r="P19" s="20">
        <v>0</v>
      </c>
      <c r="Q19" s="282">
        <f t="shared" ref="Q19:Q23" si="28">+IFERROR(-(O19-P19),0)</f>
        <v>0</v>
      </c>
      <c r="R19" s="15">
        <f>+IFERROR(+IF(Inputs!P13&lt;&gt;"X",0,+(+VLOOKUP(D19,Inputs!$I$12:$J$17,2,0))),0)</f>
        <v>0</v>
      </c>
      <c r="S19" s="20">
        <v>0</v>
      </c>
      <c r="T19" s="282">
        <f t="shared" ref="T19:T23" si="29">+IFERROR(-(R19-S19),0)</f>
        <v>0</v>
      </c>
      <c r="U19" s="15">
        <f>+IFERROR(+IF(Inputs!Q13&lt;&gt;"X",0,+(+VLOOKUP(D19,Inputs!$I$12:$J$17,2,0))),0)</f>
        <v>0</v>
      </c>
      <c r="V19" s="20">
        <v>0</v>
      </c>
      <c r="W19" s="282">
        <f t="shared" ref="W19:W23" si="30">+IFERROR(-(U19-V19),0)</f>
        <v>0</v>
      </c>
      <c r="X19" s="15">
        <f>+IFERROR(+IF(Inputs!R13&lt;&gt;"X",0,+(+VLOOKUP(D19,Inputs!$I$12:$J$17,2,0))),0)</f>
        <v>0</v>
      </c>
      <c r="Y19" s="20">
        <v>0</v>
      </c>
      <c r="Z19" s="282">
        <f t="shared" ref="Z19:Z23" si="31">+IFERROR(-(X19-Y19),0)</f>
        <v>0</v>
      </c>
      <c r="AA19" s="15">
        <f>+IFERROR(+IF(Inputs!S13&lt;&gt;"X",0,+(+VLOOKUP(D19,Inputs!$I$12:$J$17,2,0))),0)</f>
        <v>0</v>
      </c>
      <c r="AB19" s="20">
        <v>0</v>
      </c>
      <c r="AC19" s="282">
        <f t="shared" ref="AC19:AC23" si="32">+IFERROR(-(AA19-AB19),0)</f>
        <v>0</v>
      </c>
      <c r="AD19" s="15">
        <f>+IFERROR(+IF(Inputs!T13&lt;&gt;"X",0,+(+VLOOKUP(D19,Inputs!$I$12:$J$17,2,0))),0)</f>
        <v>0</v>
      </c>
      <c r="AE19" s="20">
        <v>0</v>
      </c>
      <c r="AF19" s="282">
        <f t="shared" ref="AF19:AF23" si="33">+IFERROR(-(AD19-AE19),0)</f>
        <v>0</v>
      </c>
      <c r="AG19" s="15">
        <f>+IFERROR(+IF(Inputs!U13&lt;&gt;"X",0,+(+VLOOKUP(D19,Inputs!$I$12:$J$17,2,0))),0)</f>
        <v>0</v>
      </c>
      <c r="AH19" s="20">
        <v>0</v>
      </c>
      <c r="AI19" s="282">
        <f t="shared" ref="AI19:AI23" si="34">+IFERROR(-(AG19-AH19),0)</f>
        <v>0</v>
      </c>
      <c r="AJ19" s="15">
        <f>+IFERROR(+IF(Inputs!V13&lt;&gt;"X",0,+(+VLOOKUP(D19,Inputs!$I$12:$J$17,2,0))),0)</f>
        <v>0</v>
      </c>
      <c r="AK19" s="20">
        <v>0</v>
      </c>
      <c r="AL19" s="282">
        <f t="shared" ref="AL19:AL23" si="35">+IFERROR(-(AJ19-AK19),0)</f>
        <v>0</v>
      </c>
      <c r="AM19" s="15">
        <f>+IFERROR(+IF(Inputs!W13&lt;&gt;"X",0,+(+VLOOKUP(D19,Inputs!$I$12:$J$17,2,0))),0)</f>
        <v>0</v>
      </c>
      <c r="AN19" s="20">
        <v>0</v>
      </c>
      <c r="AO19" s="282">
        <f t="shared" ref="AO19:AO23" si="36">+IFERROR(-(AM19-AN19),0)</f>
        <v>0</v>
      </c>
      <c r="AP19" s="15"/>
      <c r="AQ19" s="264"/>
    </row>
    <row r="20" spans="2:43" x14ac:dyDescent="0.3">
      <c r="B20" s="265"/>
      <c r="C20" s="115">
        <v>9</v>
      </c>
      <c r="D20" s="112" t="str">
        <f>+IFERROR(+IF(Inputs!I14="","",Inputs!I14),0)</f>
        <v>Intereses cesantías (ejemplo)</v>
      </c>
      <c r="E20" s="296">
        <f t="shared" si="1"/>
        <v>0</v>
      </c>
      <c r="F20" s="15">
        <f>+IFERROR(+IF(Inputs!L14&lt;&gt;"X",0,+(+VLOOKUP(D20,Inputs!$I$12:$J$17,2,0))),0)</f>
        <v>0</v>
      </c>
      <c r="G20" s="20">
        <v>0</v>
      </c>
      <c r="H20" s="282">
        <f t="shared" si="25"/>
        <v>0</v>
      </c>
      <c r="I20" s="15">
        <f>+IFERROR(+IF(Inputs!M14&lt;&gt;"X",0,+(+VLOOKUP(D20,Inputs!$I$12:$J$17,2,0))),0)</f>
        <v>0</v>
      </c>
      <c r="J20" s="20">
        <v>0</v>
      </c>
      <c r="K20" s="282">
        <f t="shared" si="26"/>
        <v>0</v>
      </c>
      <c r="L20" s="102">
        <f>+IFERROR(+IF(Inputs!N14&lt;&gt;"X",0,+(+VLOOKUP(D20,Inputs!$I$12:$J$17,2,0))),0)</f>
        <v>0</v>
      </c>
      <c r="M20" s="20">
        <v>0</v>
      </c>
      <c r="N20" s="282">
        <f t="shared" si="27"/>
        <v>0</v>
      </c>
      <c r="O20" s="15">
        <f>+IFERROR(+IF(Inputs!O14&lt;&gt;"X",0,+(+VLOOKUP(D20,Inputs!$I$12:$J$17,2,0))),0)</f>
        <v>0</v>
      </c>
      <c r="P20" s="20">
        <v>0</v>
      </c>
      <c r="Q20" s="282">
        <f t="shared" si="28"/>
        <v>0</v>
      </c>
      <c r="R20" s="15">
        <f>+IFERROR(+IF(Inputs!P14&lt;&gt;"X",0,+(+VLOOKUP(D20,Inputs!$I$12:$J$17,2,0))),0)</f>
        <v>0</v>
      </c>
      <c r="S20" s="20">
        <v>0</v>
      </c>
      <c r="T20" s="282">
        <f t="shared" si="29"/>
        <v>0</v>
      </c>
      <c r="U20" s="15">
        <f>+IFERROR(+IF(Inputs!Q14&lt;&gt;"X",0,+(+VLOOKUP(D20,Inputs!$I$12:$J$17,2,0))),0)</f>
        <v>0</v>
      </c>
      <c r="V20" s="20">
        <v>0</v>
      </c>
      <c r="W20" s="282">
        <f t="shared" si="30"/>
        <v>0</v>
      </c>
      <c r="X20" s="15">
        <f>+IFERROR(+IF(Inputs!R14&lt;&gt;"X",0,+(+VLOOKUP(D20,Inputs!$I$12:$J$17,2,0))),0)</f>
        <v>0</v>
      </c>
      <c r="Y20" s="20">
        <v>0</v>
      </c>
      <c r="Z20" s="282">
        <f t="shared" si="31"/>
        <v>0</v>
      </c>
      <c r="AA20" s="15">
        <f>+IFERROR(+IF(Inputs!S14&lt;&gt;"X",0,+(+VLOOKUP(D20,Inputs!$I$12:$J$17,2,0))),0)</f>
        <v>0</v>
      </c>
      <c r="AB20" s="20">
        <v>0</v>
      </c>
      <c r="AC20" s="282">
        <f t="shared" si="32"/>
        <v>0</v>
      </c>
      <c r="AD20" s="15">
        <f>+IFERROR(+IF(Inputs!T14&lt;&gt;"X",0,+(+VLOOKUP(D20,Inputs!$I$12:$J$17,2,0))),0)</f>
        <v>0</v>
      </c>
      <c r="AE20" s="20">
        <v>0</v>
      </c>
      <c r="AF20" s="282">
        <f t="shared" si="33"/>
        <v>0</v>
      </c>
      <c r="AG20" s="15">
        <f>+IFERROR(+IF(Inputs!U14&lt;&gt;"X",0,+(+VLOOKUP(D20,Inputs!$I$12:$J$17,2,0))),0)</f>
        <v>0</v>
      </c>
      <c r="AH20" s="20">
        <v>0</v>
      </c>
      <c r="AI20" s="282">
        <f t="shared" si="34"/>
        <v>0</v>
      </c>
      <c r="AJ20" s="15">
        <f>+IFERROR(+IF(Inputs!V14&lt;&gt;"X",0,+(+VLOOKUP(D20,Inputs!$I$12:$J$17,2,0))),0)</f>
        <v>0</v>
      </c>
      <c r="AK20" s="20">
        <v>0</v>
      </c>
      <c r="AL20" s="282">
        <f t="shared" si="35"/>
        <v>0</v>
      </c>
      <c r="AM20" s="15">
        <f>+IFERROR(+IF(Inputs!W14&lt;&gt;"X",0,+(+VLOOKUP(D20,Inputs!$I$12:$J$17,2,0))),0)</f>
        <v>0</v>
      </c>
      <c r="AN20" s="20">
        <v>0</v>
      </c>
      <c r="AO20" s="282">
        <f t="shared" si="36"/>
        <v>0</v>
      </c>
      <c r="AP20" s="15"/>
      <c r="AQ20" s="264"/>
    </row>
    <row r="21" spans="2:43" x14ac:dyDescent="0.3">
      <c r="B21" s="265"/>
      <c r="C21" s="115">
        <v>10</v>
      </c>
      <c r="D21" s="112" t="str">
        <f>+IFERROR(+IF(Inputs!I15="","",Inputs!I15),0)</f>
        <v/>
      </c>
      <c r="E21" s="296">
        <f t="shared" si="1"/>
        <v>0</v>
      </c>
      <c r="F21" s="15">
        <f>+IFERROR(+IF(Inputs!L15&lt;&gt;"X",0,+(+VLOOKUP(D21,Inputs!$I$12:$J$17,2,0))),0)</f>
        <v>0</v>
      </c>
      <c r="G21" s="20">
        <v>0</v>
      </c>
      <c r="H21" s="282">
        <f t="shared" si="25"/>
        <v>0</v>
      </c>
      <c r="I21" s="15">
        <f>+IFERROR(+IF(Inputs!M15&lt;&gt;"X",0,+(+VLOOKUP(D21,Inputs!$I$12:$J$17,2,0))),0)</f>
        <v>0</v>
      </c>
      <c r="J21" s="20">
        <v>0</v>
      </c>
      <c r="K21" s="282">
        <f t="shared" si="26"/>
        <v>0</v>
      </c>
      <c r="L21" s="102">
        <f>+IFERROR(+IF(Inputs!N15&lt;&gt;"X",0,+(+VLOOKUP(D21,Inputs!$I$12:$J$17,2,0))),0)</f>
        <v>0</v>
      </c>
      <c r="M21" s="20">
        <v>0</v>
      </c>
      <c r="N21" s="282">
        <f t="shared" si="27"/>
        <v>0</v>
      </c>
      <c r="O21" s="15">
        <f>+IFERROR(+IF(Inputs!O15&lt;&gt;"X",0,+(+VLOOKUP(D21,Inputs!$I$12:$J$17,2,0))),0)</f>
        <v>0</v>
      </c>
      <c r="P21" s="20">
        <v>0</v>
      </c>
      <c r="Q21" s="282">
        <f t="shared" si="28"/>
        <v>0</v>
      </c>
      <c r="R21" s="15">
        <f>+IFERROR(+IF(Inputs!P15&lt;&gt;"X",0,+(+VLOOKUP(D21,Inputs!$I$12:$J$17,2,0))),0)</f>
        <v>0</v>
      </c>
      <c r="S21" s="20">
        <v>0</v>
      </c>
      <c r="T21" s="282">
        <f t="shared" si="29"/>
        <v>0</v>
      </c>
      <c r="U21" s="15">
        <f>+IFERROR(+IF(Inputs!Q15&lt;&gt;"X",0,+(+VLOOKUP(D21,Inputs!$I$12:$J$17,2,0))),0)</f>
        <v>0</v>
      </c>
      <c r="V21" s="20">
        <v>0</v>
      </c>
      <c r="W21" s="282">
        <f t="shared" si="30"/>
        <v>0</v>
      </c>
      <c r="X21" s="15">
        <f>+IFERROR(+IF(Inputs!R15&lt;&gt;"X",0,+(+VLOOKUP(D21,Inputs!$I$12:$J$17,2,0))),0)</f>
        <v>0</v>
      </c>
      <c r="Y21" s="20">
        <v>0</v>
      </c>
      <c r="Z21" s="282">
        <f t="shared" si="31"/>
        <v>0</v>
      </c>
      <c r="AA21" s="15">
        <f>+IFERROR(+IF(Inputs!S15&lt;&gt;"X",0,+(+VLOOKUP(D21,Inputs!$I$12:$J$17,2,0))),0)</f>
        <v>0</v>
      </c>
      <c r="AB21" s="20">
        <v>0</v>
      </c>
      <c r="AC21" s="282">
        <f t="shared" si="32"/>
        <v>0</v>
      </c>
      <c r="AD21" s="15">
        <f>+IFERROR(+IF(Inputs!T15&lt;&gt;"X",0,+(+VLOOKUP(D21,Inputs!$I$12:$J$17,2,0))),0)</f>
        <v>0</v>
      </c>
      <c r="AE21" s="20">
        <v>0</v>
      </c>
      <c r="AF21" s="282">
        <f t="shared" si="33"/>
        <v>0</v>
      </c>
      <c r="AG21" s="15">
        <f>+IFERROR(+IF(Inputs!U15&lt;&gt;"X",0,+(+VLOOKUP(D21,Inputs!$I$12:$J$17,2,0))),0)</f>
        <v>0</v>
      </c>
      <c r="AH21" s="20">
        <v>0</v>
      </c>
      <c r="AI21" s="282">
        <f t="shared" si="34"/>
        <v>0</v>
      </c>
      <c r="AJ21" s="15">
        <f>+IFERROR(+IF(Inputs!V15&lt;&gt;"X",0,+(+VLOOKUP(D21,Inputs!$I$12:$J$17,2,0))),0)</f>
        <v>0</v>
      </c>
      <c r="AK21" s="20">
        <v>0</v>
      </c>
      <c r="AL21" s="282">
        <f t="shared" si="35"/>
        <v>0</v>
      </c>
      <c r="AM21" s="15">
        <f>+IFERROR(+IF(Inputs!W15&lt;&gt;"X",0,+(+VLOOKUP(D21,Inputs!$I$12:$J$17,2,0))),0)</f>
        <v>0</v>
      </c>
      <c r="AN21" s="20">
        <v>0</v>
      </c>
      <c r="AO21" s="282">
        <f t="shared" si="36"/>
        <v>0</v>
      </c>
      <c r="AP21" s="15"/>
      <c r="AQ21" s="264"/>
    </row>
    <row r="22" spans="2:43" x14ac:dyDescent="0.3">
      <c r="B22" s="265"/>
      <c r="C22" s="115">
        <v>11</v>
      </c>
      <c r="D22" s="112" t="str">
        <f>+IFERROR(+IF(Inputs!I16="","",Inputs!I16),0)</f>
        <v/>
      </c>
      <c r="E22" s="296">
        <f t="shared" si="1"/>
        <v>0</v>
      </c>
      <c r="F22" s="15">
        <f>+IFERROR(+IF(Inputs!L16&lt;&gt;"X",0,+(+VLOOKUP(D22,Inputs!$I$12:$J$17,2,0))),0)</f>
        <v>0</v>
      </c>
      <c r="G22" s="20">
        <v>0</v>
      </c>
      <c r="H22" s="282">
        <f t="shared" si="25"/>
        <v>0</v>
      </c>
      <c r="I22" s="15">
        <f>+IFERROR(+IF(Inputs!M16&lt;&gt;"X",0,+(+VLOOKUP(D22,Inputs!$I$12:$J$17,2,0))),0)</f>
        <v>0</v>
      </c>
      <c r="J22" s="20">
        <v>0</v>
      </c>
      <c r="K22" s="282">
        <f t="shared" si="26"/>
        <v>0</v>
      </c>
      <c r="L22" s="102">
        <f>+IFERROR(+IF(Inputs!N16&lt;&gt;"X",0,+(+VLOOKUP(D22,Inputs!$I$12:$J$17,2,0))),0)</f>
        <v>0</v>
      </c>
      <c r="M22" s="20">
        <v>0</v>
      </c>
      <c r="N22" s="282">
        <f t="shared" si="27"/>
        <v>0</v>
      </c>
      <c r="O22" s="15">
        <f>+IFERROR(+IF(Inputs!O16&lt;&gt;"X",0,+(+VLOOKUP(D22,Inputs!$I$12:$J$17,2,0))),0)</f>
        <v>0</v>
      </c>
      <c r="P22" s="20">
        <v>0</v>
      </c>
      <c r="Q22" s="282">
        <f t="shared" si="28"/>
        <v>0</v>
      </c>
      <c r="R22" s="15">
        <f>+IFERROR(+IF(Inputs!P16&lt;&gt;"X",0,+(+VLOOKUP(D22,Inputs!$I$12:$J$17,2,0))),0)</f>
        <v>0</v>
      </c>
      <c r="S22" s="20">
        <v>0</v>
      </c>
      <c r="T22" s="282">
        <f t="shared" si="29"/>
        <v>0</v>
      </c>
      <c r="U22" s="15">
        <f>+IFERROR(+IF(Inputs!Q16&lt;&gt;"X",0,+(+VLOOKUP(D22,Inputs!$I$12:$J$17,2,0))),0)</f>
        <v>0</v>
      </c>
      <c r="V22" s="20">
        <v>0</v>
      </c>
      <c r="W22" s="282">
        <f t="shared" si="30"/>
        <v>0</v>
      </c>
      <c r="X22" s="15">
        <f>+IFERROR(+IF(Inputs!R16&lt;&gt;"X",0,+(+VLOOKUP(D22,Inputs!$I$12:$J$17,2,0))),0)</f>
        <v>0</v>
      </c>
      <c r="Y22" s="20">
        <v>0</v>
      </c>
      <c r="Z22" s="282">
        <f t="shared" si="31"/>
        <v>0</v>
      </c>
      <c r="AA22" s="15">
        <f>+IFERROR(+IF(Inputs!S16&lt;&gt;"X",0,+(+VLOOKUP(D22,Inputs!$I$12:$J$17,2,0))),0)</f>
        <v>0</v>
      </c>
      <c r="AB22" s="20">
        <v>0</v>
      </c>
      <c r="AC22" s="282">
        <f t="shared" si="32"/>
        <v>0</v>
      </c>
      <c r="AD22" s="15">
        <f>+IFERROR(+IF(Inputs!T16&lt;&gt;"X",0,+(+VLOOKUP(D22,Inputs!$I$12:$J$17,2,0))),0)</f>
        <v>0</v>
      </c>
      <c r="AE22" s="20">
        <v>0</v>
      </c>
      <c r="AF22" s="282">
        <f t="shared" si="33"/>
        <v>0</v>
      </c>
      <c r="AG22" s="15">
        <f>+IFERROR(+IF(Inputs!U16&lt;&gt;"X",0,+(+VLOOKUP(D22,Inputs!$I$12:$J$17,2,0))),0)</f>
        <v>0</v>
      </c>
      <c r="AH22" s="20">
        <v>0</v>
      </c>
      <c r="AI22" s="282">
        <f t="shared" si="34"/>
        <v>0</v>
      </c>
      <c r="AJ22" s="15">
        <f>+IFERROR(+IF(Inputs!V16&lt;&gt;"X",0,+(+VLOOKUP(D22,Inputs!$I$12:$J$17,2,0))),0)</f>
        <v>0</v>
      </c>
      <c r="AK22" s="20">
        <v>0</v>
      </c>
      <c r="AL22" s="282">
        <f t="shared" si="35"/>
        <v>0</v>
      </c>
      <c r="AM22" s="15">
        <f>+IFERROR(+IF(Inputs!W16&lt;&gt;"X",0,+(+VLOOKUP(D22,Inputs!$I$12:$J$17,2,0))),0)</f>
        <v>0</v>
      </c>
      <c r="AN22" s="20">
        <v>0</v>
      </c>
      <c r="AO22" s="282">
        <f t="shared" si="36"/>
        <v>0</v>
      </c>
      <c r="AP22" s="15"/>
      <c r="AQ22" s="264"/>
    </row>
    <row r="23" spans="2:43" x14ac:dyDescent="0.3">
      <c r="B23" s="265"/>
      <c r="C23" s="115">
        <v>12</v>
      </c>
      <c r="D23" s="118" t="str">
        <f>+IFERROR(+IF(Inputs!I17="","",Inputs!I17),0)</f>
        <v/>
      </c>
      <c r="E23" s="297">
        <f t="shared" si="1"/>
        <v>0</v>
      </c>
      <c r="F23" s="4">
        <f>+IFERROR(+IF(Inputs!L17&lt;&gt;"X",0,+(+VLOOKUP(D23,Inputs!$I$12:$J$17,2,0))),0)</f>
        <v>0</v>
      </c>
      <c r="G23" s="19">
        <v>0</v>
      </c>
      <c r="H23" s="47">
        <f t="shared" si="25"/>
        <v>0</v>
      </c>
      <c r="I23" s="4">
        <f>+IFERROR(+IF(Inputs!M17&lt;&gt;"X",0,+(+VLOOKUP(D23,Inputs!$I$12:$J$17,2,0))),0)</f>
        <v>0</v>
      </c>
      <c r="J23" s="19">
        <v>0</v>
      </c>
      <c r="K23" s="47">
        <f t="shared" si="26"/>
        <v>0</v>
      </c>
      <c r="L23" s="4">
        <f>+IFERROR(+IF(Inputs!N17&lt;&gt;"X",0,+(+VLOOKUP(D23,Inputs!$I$12:$J$17,2,0))),0)</f>
        <v>0</v>
      </c>
      <c r="M23" s="19">
        <v>0</v>
      </c>
      <c r="N23" s="47">
        <f t="shared" si="27"/>
        <v>0</v>
      </c>
      <c r="O23" s="4">
        <f>+IFERROR(+IF(Inputs!O17&lt;&gt;"X",0,+(+VLOOKUP(D23,Inputs!$I$12:$J$17,2,0))),0)</f>
        <v>0</v>
      </c>
      <c r="P23" s="19">
        <v>0</v>
      </c>
      <c r="Q23" s="47">
        <f t="shared" si="28"/>
        <v>0</v>
      </c>
      <c r="R23" s="4">
        <f>+IFERROR(+IF(Inputs!P17&lt;&gt;"X",0,+(+VLOOKUP(D23,Inputs!$I$12:$J$17,2,0))),0)</f>
        <v>0</v>
      </c>
      <c r="S23" s="19">
        <v>0</v>
      </c>
      <c r="T23" s="47">
        <f t="shared" si="29"/>
        <v>0</v>
      </c>
      <c r="U23" s="4">
        <f>+IFERROR(+IF(Inputs!Q17&lt;&gt;"X",0,+(+VLOOKUP(D23,Inputs!$I$12:$J$17,2,0))),0)</f>
        <v>0</v>
      </c>
      <c r="V23" s="19">
        <v>0</v>
      </c>
      <c r="W23" s="47">
        <f t="shared" si="30"/>
        <v>0</v>
      </c>
      <c r="X23" s="4">
        <f>+IFERROR(+IF(Inputs!R17&lt;&gt;"X",0,+(+VLOOKUP(D23,Inputs!$I$12:$J$17,2,0))),0)</f>
        <v>0</v>
      </c>
      <c r="Y23" s="19">
        <v>0</v>
      </c>
      <c r="Z23" s="47">
        <f t="shared" si="31"/>
        <v>0</v>
      </c>
      <c r="AA23" s="4">
        <f>+IFERROR(+IF(Inputs!S17&lt;&gt;"X",0,+(+VLOOKUP(D23,Inputs!$I$12:$J$17,2,0))),0)</f>
        <v>0</v>
      </c>
      <c r="AB23" s="19">
        <v>0</v>
      </c>
      <c r="AC23" s="47">
        <f t="shared" si="32"/>
        <v>0</v>
      </c>
      <c r="AD23" s="4">
        <f>+IFERROR(+IF(Inputs!T17&lt;&gt;"X",0,+(+VLOOKUP(D23,Inputs!$I$12:$J$17,2,0))),0)</f>
        <v>0</v>
      </c>
      <c r="AE23" s="19">
        <v>0</v>
      </c>
      <c r="AF23" s="47">
        <f t="shared" si="33"/>
        <v>0</v>
      </c>
      <c r="AG23" s="4">
        <f>+IFERROR(+IF(Inputs!U17&lt;&gt;"X",0,+(+VLOOKUP(D23,Inputs!$I$12:$J$17,2,0))),0)</f>
        <v>0</v>
      </c>
      <c r="AH23" s="19">
        <v>0</v>
      </c>
      <c r="AI23" s="47">
        <f t="shared" si="34"/>
        <v>0</v>
      </c>
      <c r="AJ23" s="4">
        <f>+IFERROR(+IF(Inputs!V17&lt;&gt;"X",0,+(+VLOOKUP(D23,Inputs!$I$12:$J$17,2,0))),0)</f>
        <v>0</v>
      </c>
      <c r="AK23" s="19">
        <v>0</v>
      </c>
      <c r="AL23" s="47">
        <f t="shared" si="35"/>
        <v>0</v>
      </c>
      <c r="AM23" s="4">
        <f>+IFERROR(+IF(Inputs!W17&lt;&gt;"X",0,+(+VLOOKUP(D23,Inputs!$I$12:$J$17,2,0))),0)</f>
        <v>0</v>
      </c>
      <c r="AN23" s="19">
        <v>0</v>
      </c>
      <c r="AO23" s="47">
        <f t="shared" si="36"/>
        <v>0</v>
      </c>
      <c r="AP23" s="15"/>
      <c r="AQ23" s="264"/>
    </row>
    <row r="24" spans="2:43" x14ac:dyDescent="0.3">
      <c r="B24" s="265"/>
      <c r="C24" s="279" t="s">
        <v>134</v>
      </c>
      <c r="D24" s="239" t="s">
        <v>61</v>
      </c>
      <c r="E24" s="296"/>
      <c r="F24" s="231">
        <f>+SUM(F12:F23)</f>
        <v>0</v>
      </c>
      <c r="G24" s="20">
        <f>+SUM(G12:G23)</f>
        <v>0</v>
      </c>
      <c r="H24" s="320">
        <f t="shared" ref="H24" si="37">+IFERROR(+(F24-G24),0)</f>
        <v>0</v>
      </c>
      <c r="I24" s="231">
        <f>+SUM(I12:I23)</f>
        <v>0</v>
      </c>
      <c r="J24" s="20">
        <f>+SUM(J12:J23)</f>
        <v>0</v>
      </c>
      <c r="K24" s="320">
        <f>+IFERROR(+(I24-J24),0)</f>
        <v>0</v>
      </c>
      <c r="L24" s="231">
        <f>+SUM(L12:L23)</f>
        <v>0</v>
      </c>
      <c r="M24" s="20">
        <f>+SUM(M12:M23)</f>
        <v>0</v>
      </c>
      <c r="N24" s="320">
        <f>+IFERROR(+(L24-M24),0)</f>
        <v>0</v>
      </c>
      <c r="O24" s="231">
        <f>+SUM(O12:O23)</f>
        <v>0</v>
      </c>
      <c r="P24" s="20">
        <f>+SUM(P12:P23)</f>
        <v>0</v>
      </c>
      <c r="Q24" s="320">
        <f>+IFERROR(+(O24-P24),0)</f>
        <v>0</v>
      </c>
      <c r="R24" s="231">
        <f>+SUM(R12:R23)</f>
        <v>0</v>
      </c>
      <c r="S24" s="20">
        <f>+SUM(S12:S23)</f>
        <v>0</v>
      </c>
      <c r="T24" s="320">
        <f>+IFERROR(+(R24-S24),0)</f>
        <v>0</v>
      </c>
      <c r="U24" s="231">
        <f>+SUM(U12:U23)</f>
        <v>0</v>
      </c>
      <c r="V24" s="20">
        <f>+SUM(V12:V23)</f>
        <v>0</v>
      </c>
      <c r="W24" s="320">
        <f>+IFERROR(+(U24-V24),0)</f>
        <v>0</v>
      </c>
      <c r="X24" s="231">
        <f>+SUM(X12:X23)</f>
        <v>0</v>
      </c>
      <c r="Y24" s="20">
        <f>+SUM(Y12:Y23)</f>
        <v>0</v>
      </c>
      <c r="Z24" s="320">
        <f>+IFERROR(+(X24-Y24),0)</f>
        <v>0</v>
      </c>
      <c r="AA24" s="231">
        <f>+SUM(AA12:AA23)</f>
        <v>0</v>
      </c>
      <c r="AB24" s="20">
        <f>+SUM(AB12:AB23)</f>
        <v>0</v>
      </c>
      <c r="AC24" s="320">
        <f>+IFERROR(+(AA24-AB24),0)</f>
        <v>0</v>
      </c>
      <c r="AD24" s="231">
        <f>+SUM(AD12:AD23)</f>
        <v>0</v>
      </c>
      <c r="AE24" s="20">
        <f>+SUM(AE12:AE23)</f>
        <v>0</v>
      </c>
      <c r="AF24" s="320">
        <f>+IFERROR(+(AD24-AE24),0)</f>
        <v>0</v>
      </c>
      <c r="AG24" s="231">
        <f>+SUM(AG12:AG23)</f>
        <v>0</v>
      </c>
      <c r="AH24" s="20">
        <f>+SUM(AH12:AH23)</f>
        <v>0</v>
      </c>
      <c r="AI24" s="320">
        <f>+IFERROR(+(AG24-AH24),0)</f>
        <v>0</v>
      </c>
      <c r="AJ24" s="231">
        <f>+SUM(AJ12:AJ23)</f>
        <v>0</v>
      </c>
      <c r="AK24" s="20">
        <f>+SUM(AK12:AK23)</f>
        <v>0</v>
      </c>
      <c r="AL24" s="320">
        <f>+IFERROR(+(AJ24-AK24),0)</f>
        <v>0</v>
      </c>
      <c r="AM24" s="231">
        <f>+SUM(AM12:AM23)</f>
        <v>0</v>
      </c>
      <c r="AN24" s="20">
        <f>+SUM(AN12:AN23)</f>
        <v>0</v>
      </c>
      <c r="AO24" s="320">
        <f>+IFERROR(+(AM24-AN24),0)</f>
        <v>0</v>
      </c>
      <c r="AP24" s="147"/>
      <c r="AQ24" s="264"/>
    </row>
    <row r="25" spans="2:43" x14ac:dyDescent="0.3">
      <c r="B25" s="265"/>
      <c r="C25" s="279" t="s">
        <v>134</v>
      </c>
      <c r="D25" s="105">
        <v>1</v>
      </c>
      <c r="E25" s="298"/>
      <c r="F25" s="15"/>
      <c r="G25" s="20"/>
      <c r="H25" s="46"/>
      <c r="I25" s="15"/>
      <c r="J25" s="20"/>
      <c r="K25" s="46"/>
      <c r="L25" s="15"/>
      <c r="M25" s="20"/>
      <c r="N25" s="46"/>
      <c r="O25" s="15"/>
      <c r="P25" s="20"/>
      <c r="Q25" s="46"/>
      <c r="R25" s="15"/>
      <c r="S25" s="20"/>
      <c r="T25" s="46"/>
      <c r="U25" s="15"/>
      <c r="V25" s="20"/>
      <c r="W25" s="46"/>
      <c r="X25" s="15"/>
      <c r="Y25" s="20"/>
      <c r="Z25" s="46"/>
      <c r="AA25" s="15"/>
      <c r="AB25" s="20"/>
      <c r="AC25" s="46"/>
      <c r="AD25" s="15"/>
      <c r="AE25" s="20"/>
      <c r="AF25" s="46"/>
      <c r="AG25" s="15"/>
      <c r="AH25" s="20"/>
      <c r="AI25" s="46"/>
      <c r="AJ25" s="15"/>
      <c r="AK25" s="20"/>
      <c r="AL25" s="46"/>
      <c r="AM25" s="15"/>
      <c r="AN25" s="20"/>
      <c r="AO25" s="46"/>
      <c r="AP25" s="15"/>
      <c r="AQ25" s="264"/>
    </row>
    <row r="26" spans="2:43" ht="6.45" customHeight="1" x14ac:dyDescent="0.3">
      <c r="B26" s="265"/>
      <c r="C26" s="279" t="s">
        <v>134</v>
      </c>
      <c r="D26" s="105">
        <v>1</v>
      </c>
      <c r="E26" s="298"/>
      <c r="F26" s="15"/>
      <c r="G26" s="20"/>
      <c r="H26" s="46"/>
      <c r="I26" s="15"/>
      <c r="J26" s="20"/>
      <c r="K26" s="46"/>
      <c r="L26" s="15"/>
      <c r="M26" s="20"/>
      <c r="N26" s="46"/>
      <c r="O26" s="15"/>
      <c r="P26" s="20"/>
      <c r="Q26" s="46"/>
      <c r="R26" s="15"/>
      <c r="S26" s="20"/>
      <c r="T26" s="46"/>
      <c r="U26" s="15"/>
      <c r="V26" s="20"/>
      <c r="W26" s="46"/>
      <c r="X26" s="15"/>
      <c r="Y26" s="20"/>
      <c r="Z26" s="46"/>
      <c r="AA26" s="15"/>
      <c r="AB26" s="20"/>
      <c r="AC26" s="46"/>
      <c r="AD26" s="15"/>
      <c r="AE26" s="20"/>
      <c r="AF26" s="46"/>
      <c r="AG26" s="15"/>
      <c r="AH26" s="20"/>
      <c r="AI26" s="46"/>
      <c r="AJ26" s="15"/>
      <c r="AK26" s="20"/>
      <c r="AL26" s="46"/>
      <c r="AM26" s="15"/>
      <c r="AN26" s="20"/>
      <c r="AO26" s="46"/>
      <c r="AP26" s="15"/>
      <c r="AQ26" s="264"/>
    </row>
    <row r="27" spans="2:43" x14ac:dyDescent="0.3">
      <c r="B27" s="265"/>
      <c r="C27" s="115">
        <v>1</v>
      </c>
      <c r="D27" s="112" t="str">
        <f>+IFERROR(+IF(Inputs!D22="","",Inputs!D22),0)</f>
        <v>Para comprar casa propia  (ejemplo)</v>
      </c>
      <c r="E27" s="295">
        <f t="shared" ref="E27:E37" si="38">+IFERROR((G27+J27+M27+P27+S27+V27+Y27+AB27+AE27+AH27+AK27+AN27)/($G$24+$J$24+$M$24+$P$24+$S$24+$V$24+$Y$24+$AB$24+$AE$24+$AH$24+$AK$24+$AN$24),0)</f>
        <v>0</v>
      </c>
      <c r="F27" s="15">
        <f>+IFERROR((+VLOOKUP(D27,Inputs!$D$22:$E$26,2,0)),0)</f>
        <v>0</v>
      </c>
      <c r="G27" s="20">
        <v>0</v>
      </c>
      <c r="H27" s="46">
        <f t="shared" ref="H27:H37" si="39">+IFERROR(+(F27-G27),0)</f>
        <v>0</v>
      </c>
      <c r="I27" s="15">
        <f t="shared" ref="I27:I31" si="40">+F27</f>
        <v>0</v>
      </c>
      <c r="J27" s="20">
        <v>0</v>
      </c>
      <c r="K27" s="46">
        <f t="shared" ref="K27:K37" si="41">+IFERROR(+(I27-J27),0)</f>
        <v>0</v>
      </c>
      <c r="L27" s="15">
        <f t="shared" ref="L27:L31" si="42">+I27</f>
        <v>0</v>
      </c>
      <c r="M27" s="20">
        <v>0</v>
      </c>
      <c r="N27" s="46">
        <f t="shared" ref="N27:N37" si="43">+IFERROR(+(L27-M27),0)</f>
        <v>0</v>
      </c>
      <c r="O27" s="15">
        <f t="shared" ref="O27:O31" si="44">+L27</f>
        <v>0</v>
      </c>
      <c r="P27" s="20">
        <v>0</v>
      </c>
      <c r="Q27" s="46">
        <f t="shared" ref="Q27:Q37" si="45">+IFERROR(+(O27-P27),0)</f>
        <v>0</v>
      </c>
      <c r="R27" s="15">
        <f t="shared" ref="R27:R31" si="46">+O27</f>
        <v>0</v>
      </c>
      <c r="S27" s="20">
        <v>0</v>
      </c>
      <c r="T27" s="46">
        <f t="shared" ref="T27:T37" si="47">+IFERROR(+(R27-S27),0)</f>
        <v>0</v>
      </c>
      <c r="U27" s="15">
        <f t="shared" ref="U27:U31" si="48">+R27</f>
        <v>0</v>
      </c>
      <c r="V27" s="20">
        <v>0</v>
      </c>
      <c r="W27" s="46">
        <f t="shared" ref="W27:W37" si="49">+IFERROR(+(U27-V27),0)</f>
        <v>0</v>
      </c>
      <c r="X27" s="15">
        <f t="shared" ref="X27:X31" si="50">+U27</f>
        <v>0</v>
      </c>
      <c r="Y27" s="20">
        <v>0</v>
      </c>
      <c r="Z27" s="46">
        <f t="shared" ref="Z27:Z37" si="51">+IFERROR(+(X27-Y27),0)</f>
        <v>0</v>
      </c>
      <c r="AA27" s="15">
        <f t="shared" ref="AA27:AA31" si="52">+X27</f>
        <v>0</v>
      </c>
      <c r="AB27" s="20">
        <v>0</v>
      </c>
      <c r="AC27" s="46">
        <f t="shared" ref="AC27:AC37" si="53">+IFERROR(+(AA27-AB27),0)</f>
        <v>0</v>
      </c>
      <c r="AD27" s="15">
        <f t="shared" ref="AD27:AD31" si="54">+AA27</f>
        <v>0</v>
      </c>
      <c r="AE27" s="20">
        <v>0</v>
      </c>
      <c r="AF27" s="46">
        <f t="shared" ref="AF27:AF37" si="55">+IFERROR(+(AD27-AE27),0)</f>
        <v>0</v>
      </c>
      <c r="AG27" s="15">
        <f t="shared" ref="AG27:AG31" si="56">+AD27</f>
        <v>0</v>
      </c>
      <c r="AH27" s="20">
        <v>0</v>
      </c>
      <c r="AI27" s="46">
        <f t="shared" ref="AI27:AI37" si="57">+IFERROR(+(AG27-AH27),0)</f>
        <v>0</v>
      </c>
      <c r="AJ27" s="15">
        <f t="shared" ref="AJ27:AJ31" si="58">+AG27</f>
        <v>0</v>
      </c>
      <c r="AK27" s="20">
        <v>0</v>
      </c>
      <c r="AL27" s="46">
        <f t="shared" ref="AL27:AL37" si="59">+IFERROR(+(AJ27-AK27),0)</f>
        <v>0</v>
      </c>
      <c r="AM27" s="15">
        <f t="shared" ref="AM27:AM31" si="60">+AJ27</f>
        <v>0</v>
      </c>
      <c r="AN27" s="20">
        <v>0</v>
      </c>
      <c r="AO27" s="46">
        <f t="shared" ref="AO27:AO37" si="61">+IFERROR(+(AM27-AN27),0)</f>
        <v>0</v>
      </c>
      <c r="AP27" s="15"/>
      <c r="AQ27" s="264"/>
    </row>
    <row r="28" spans="2:43" x14ac:dyDescent="0.3">
      <c r="B28" s="265"/>
      <c r="C28" s="115">
        <v>2</v>
      </c>
      <c r="D28" s="112" t="str">
        <f>+IFERROR(+IF(Inputs!D23="","",Inputs!D23),0)</f>
        <v>Postgrado Luisa  (ejemplo)</v>
      </c>
      <c r="E28" s="295">
        <f t="shared" si="38"/>
        <v>0</v>
      </c>
      <c r="F28" s="15">
        <f>+IFERROR((+VLOOKUP(D28,Inputs!$D$22:$E$26,2,0)),0)</f>
        <v>0</v>
      </c>
      <c r="G28" s="20">
        <v>0</v>
      </c>
      <c r="H28" s="46">
        <f t="shared" ref="H28:H35" si="62">+IFERROR(+(F28-G28),0)</f>
        <v>0</v>
      </c>
      <c r="I28" s="15">
        <f t="shared" si="40"/>
        <v>0</v>
      </c>
      <c r="J28" s="20">
        <v>0</v>
      </c>
      <c r="K28" s="46">
        <f t="shared" ref="K28:K31" si="63">+IFERROR(+(I28-J28),0)</f>
        <v>0</v>
      </c>
      <c r="L28" s="15">
        <f t="shared" si="42"/>
        <v>0</v>
      </c>
      <c r="M28" s="20">
        <v>0</v>
      </c>
      <c r="N28" s="46">
        <f t="shared" ref="N28:N31" si="64">+IFERROR(+(L28-M28),0)</f>
        <v>0</v>
      </c>
      <c r="O28" s="15">
        <f t="shared" si="44"/>
        <v>0</v>
      </c>
      <c r="P28" s="20">
        <v>0</v>
      </c>
      <c r="Q28" s="46">
        <f t="shared" ref="Q28:Q31" si="65">+IFERROR(+(O28-P28),0)</f>
        <v>0</v>
      </c>
      <c r="R28" s="15">
        <f t="shared" si="46"/>
        <v>0</v>
      </c>
      <c r="S28" s="20">
        <v>0</v>
      </c>
      <c r="T28" s="46">
        <f t="shared" ref="T28:T31" si="66">+IFERROR(+(R28-S28),0)</f>
        <v>0</v>
      </c>
      <c r="U28" s="15">
        <f t="shared" si="48"/>
        <v>0</v>
      </c>
      <c r="V28" s="20">
        <v>0</v>
      </c>
      <c r="W28" s="46">
        <f t="shared" ref="W28:W31" si="67">+IFERROR(+(U28-V28),0)</f>
        <v>0</v>
      </c>
      <c r="X28" s="15">
        <f t="shared" si="50"/>
        <v>0</v>
      </c>
      <c r="Y28" s="20">
        <v>0</v>
      </c>
      <c r="Z28" s="46">
        <f t="shared" ref="Z28:Z31" si="68">+IFERROR(+(X28-Y28),0)</f>
        <v>0</v>
      </c>
      <c r="AA28" s="15">
        <f t="shared" si="52"/>
        <v>0</v>
      </c>
      <c r="AB28" s="20">
        <v>0</v>
      </c>
      <c r="AC28" s="46">
        <f t="shared" ref="AC28:AC31" si="69">+IFERROR(+(AA28-AB28),0)</f>
        <v>0</v>
      </c>
      <c r="AD28" s="15">
        <f t="shared" si="54"/>
        <v>0</v>
      </c>
      <c r="AE28" s="20">
        <v>0</v>
      </c>
      <c r="AF28" s="46">
        <f t="shared" ref="AF28:AF31" si="70">+IFERROR(+(AD28-AE28),0)</f>
        <v>0</v>
      </c>
      <c r="AG28" s="15">
        <f t="shared" si="56"/>
        <v>0</v>
      </c>
      <c r="AH28" s="20">
        <v>0</v>
      </c>
      <c r="AI28" s="46">
        <f t="shared" ref="AI28:AI31" si="71">+IFERROR(+(AG28-AH28),0)</f>
        <v>0</v>
      </c>
      <c r="AJ28" s="15">
        <f t="shared" si="58"/>
        <v>0</v>
      </c>
      <c r="AK28" s="20">
        <v>0</v>
      </c>
      <c r="AL28" s="46">
        <f t="shared" ref="AL28:AL31" si="72">+IFERROR(+(AJ28-AK28),0)</f>
        <v>0</v>
      </c>
      <c r="AM28" s="15">
        <f t="shared" si="60"/>
        <v>0</v>
      </c>
      <c r="AN28" s="20">
        <v>0</v>
      </c>
      <c r="AO28" s="46">
        <f t="shared" si="61"/>
        <v>0</v>
      </c>
      <c r="AP28" s="15"/>
      <c r="AQ28" s="264"/>
    </row>
    <row r="29" spans="2:43" x14ac:dyDescent="0.3">
      <c r="B29" s="265"/>
      <c r="C29" s="115">
        <v>3</v>
      </c>
      <c r="D29" s="112" t="str">
        <f>+IFERROR(+IF(Inputs!D24="","",Inputs!D24),0)</f>
        <v>Jubilación  (ejemplo)</v>
      </c>
      <c r="E29" s="295">
        <f t="shared" si="38"/>
        <v>0</v>
      </c>
      <c r="F29" s="15">
        <f>+IFERROR((+VLOOKUP(D29,Inputs!$D$22:$E$26,2,0)),0)</f>
        <v>0</v>
      </c>
      <c r="G29" s="20">
        <v>0</v>
      </c>
      <c r="H29" s="46">
        <f t="shared" si="62"/>
        <v>0</v>
      </c>
      <c r="I29" s="15">
        <f t="shared" si="40"/>
        <v>0</v>
      </c>
      <c r="J29" s="20">
        <v>0</v>
      </c>
      <c r="K29" s="46">
        <f t="shared" si="63"/>
        <v>0</v>
      </c>
      <c r="L29" s="15">
        <f t="shared" si="42"/>
        <v>0</v>
      </c>
      <c r="M29" s="20">
        <v>0</v>
      </c>
      <c r="N29" s="46">
        <f t="shared" si="64"/>
        <v>0</v>
      </c>
      <c r="O29" s="15">
        <f t="shared" si="44"/>
        <v>0</v>
      </c>
      <c r="P29" s="20">
        <v>0</v>
      </c>
      <c r="Q29" s="46">
        <f t="shared" si="65"/>
        <v>0</v>
      </c>
      <c r="R29" s="15">
        <f t="shared" si="46"/>
        <v>0</v>
      </c>
      <c r="S29" s="20">
        <v>0</v>
      </c>
      <c r="T29" s="46">
        <f t="shared" si="66"/>
        <v>0</v>
      </c>
      <c r="U29" s="15">
        <f t="shared" si="48"/>
        <v>0</v>
      </c>
      <c r="V29" s="20">
        <v>0</v>
      </c>
      <c r="W29" s="46">
        <f t="shared" si="67"/>
        <v>0</v>
      </c>
      <c r="X29" s="15">
        <f t="shared" si="50"/>
        <v>0</v>
      </c>
      <c r="Y29" s="20">
        <v>0</v>
      </c>
      <c r="Z29" s="46">
        <f t="shared" si="68"/>
        <v>0</v>
      </c>
      <c r="AA29" s="15">
        <f t="shared" si="52"/>
        <v>0</v>
      </c>
      <c r="AB29" s="20">
        <v>0</v>
      </c>
      <c r="AC29" s="46">
        <f t="shared" si="69"/>
        <v>0</v>
      </c>
      <c r="AD29" s="15">
        <f t="shared" si="54"/>
        <v>0</v>
      </c>
      <c r="AE29" s="20">
        <v>0</v>
      </c>
      <c r="AF29" s="46">
        <f t="shared" si="70"/>
        <v>0</v>
      </c>
      <c r="AG29" s="15">
        <f t="shared" si="56"/>
        <v>0</v>
      </c>
      <c r="AH29" s="20">
        <v>0</v>
      </c>
      <c r="AI29" s="46">
        <f t="shared" si="71"/>
        <v>0</v>
      </c>
      <c r="AJ29" s="15">
        <f t="shared" si="58"/>
        <v>0</v>
      </c>
      <c r="AK29" s="20">
        <v>0</v>
      </c>
      <c r="AL29" s="46">
        <f t="shared" si="72"/>
        <v>0</v>
      </c>
      <c r="AM29" s="15">
        <f t="shared" si="60"/>
        <v>0</v>
      </c>
      <c r="AN29" s="20">
        <v>0</v>
      </c>
      <c r="AO29" s="46">
        <f t="shared" si="61"/>
        <v>0</v>
      </c>
      <c r="AP29" s="15"/>
      <c r="AQ29" s="264"/>
    </row>
    <row r="30" spans="2:43" x14ac:dyDescent="0.3">
      <c r="B30" s="265"/>
      <c r="C30" s="115">
        <v>4</v>
      </c>
      <c r="D30" s="112" t="str">
        <f>+IFERROR(+IF(Inputs!D25="","",Inputs!D25),0)</f>
        <v/>
      </c>
      <c r="E30" s="295">
        <f t="shared" si="38"/>
        <v>0</v>
      </c>
      <c r="F30" s="15">
        <f>+IFERROR((+VLOOKUP(D30,Inputs!$D$22:$E$26,2,0)),0)</f>
        <v>0</v>
      </c>
      <c r="G30" s="20">
        <v>0</v>
      </c>
      <c r="H30" s="46">
        <f t="shared" si="62"/>
        <v>0</v>
      </c>
      <c r="I30" s="15">
        <f t="shared" si="40"/>
        <v>0</v>
      </c>
      <c r="J30" s="20">
        <v>0</v>
      </c>
      <c r="K30" s="46">
        <f t="shared" si="63"/>
        <v>0</v>
      </c>
      <c r="L30" s="15">
        <f t="shared" si="42"/>
        <v>0</v>
      </c>
      <c r="M30" s="20">
        <v>0</v>
      </c>
      <c r="N30" s="46">
        <f t="shared" si="64"/>
        <v>0</v>
      </c>
      <c r="O30" s="15">
        <f t="shared" si="44"/>
        <v>0</v>
      </c>
      <c r="P30" s="20">
        <v>0</v>
      </c>
      <c r="Q30" s="46">
        <f t="shared" si="65"/>
        <v>0</v>
      </c>
      <c r="R30" s="15">
        <f t="shared" si="46"/>
        <v>0</v>
      </c>
      <c r="S30" s="20">
        <v>0</v>
      </c>
      <c r="T30" s="46">
        <f t="shared" si="66"/>
        <v>0</v>
      </c>
      <c r="U30" s="15">
        <f t="shared" si="48"/>
        <v>0</v>
      </c>
      <c r="V30" s="20">
        <v>0</v>
      </c>
      <c r="W30" s="46">
        <f t="shared" si="67"/>
        <v>0</v>
      </c>
      <c r="X30" s="15">
        <f t="shared" si="50"/>
        <v>0</v>
      </c>
      <c r="Y30" s="20">
        <v>0</v>
      </c>
      <c r="Z30" s="46">
        <f t="shared" si="68"/>
        <v>0</v>
      </c>
      <c r="AA30" s="15">
        <f t="shared" si="52"/>
        <v>0</v>
      </c>
      <c r="AB30" s="20">
        <v>0</v>
      </c>
      <c r="AC30" s="46">
        <f t="shared" si="69"/>
        <v>0</v>
      </c>
      <c r="AD30" s="15">
        <f t="shared" si="54"/>
        <v>0</v>
      </c>
      <c r="AE30" s="20">
        <v>0</v>
      </c>
      <c r="AF30" s="46">
        <f t="shared" si="70"/>
        <v>0</v>
      </c>
      <c r="AG30" s="15">
        <f t="shared" si="56"/>
        <v>0</v>
      </c>
      <c r="AH30" s="20">
        <v>0</v>
      </c>
      <c r="AI30" s="46">
        <f t="shared" si="71"/>
        <v>0</v>
      </c>
      <c r="AJ30" s="15">
        <f t="shared" si="58"/>
        <v>0</v>
      </c>
      <c r="AK30" s="20">
        <v>0</v>
      </c>
      <c r="AL30" s="46">
        <f t="shared" si="72"/>
        <v>0</v>
      </c>
      <c r="AM30" s="15">
        <f t="shared" si="60"/>
        <v>0</v>
      </c>
      <c r="AN30" s="20">
        <v>0</v>
      </c>
      <c r="AO30" s="46">
        <f t="shared" si="61"/>
        <v>0</v>
      </c>
      <c r="AP30" s="15"/>
      <c r="AQ30" s="264"/>
    </row>
    <row r="31" spans="2:43" x14ac:dyDescent="0.3">
      <c r="B31" s="265"/>
      <c r="C31" s="115">
        <v>5</v>
      </c>
      <c r="D31" s="112" t="str">
        <f>+IFERROR(+IF(Inputs!D26="","",Inputs!D26),0)</f>
        <v/>
      </c>
      <c r="E31" s="295">
        <f t="shared" si="38"/>
        <v>0</v>
      </c>
      <c r="F31" s="15">
        <f>+IFERROR((+VLOOKUP(D31,Inputs!$D$22:$E$26,2,0)),0)</f>
        <v>0</v>
      </c>
      <c r="G31" s="20">
        <v>0</v>
      </c>
      <c r="H31" s="46">
        <f t="shared" si="62"/>
        <v>0</v>
      </c>
      <c r="I31" s="15">
        <f t="shared" si="40"/>
        <v>0</v>
      </c>
      <c r="J31" s="20">
        <v>0</v>
      </c>
      <c r="K31" s="46">
        <f t="shared" si="63"/>
        <v>0</v>
      </c>
      <c r="L31" s="15">
        <f t="shared" si="42"/>
        <v>0</v>
      </c>
      <c r="M31" s="20">
        <v>0</v>
      </c>
      <c r="N31" s="46">
        <f t="shared" si="64"/>
        <v>0</v>
      </c>
      <c r="O31" s="15">
        <f t="shared" si="44"/>
        <v>0</v>
      </c>
      <c r="P31" s="20">
        <v>0</v>
      </c>
      <c r="Q31" s="46">
        <f t="shared" si="65"/>
        <v>0</v>
      </c>
      <c r="R31" s="15">
        <f t="shared" si="46"/>
        <v>0</v>
      </c>
      <c r="S31" s="20">
        <v>0</v>
      </c>
      <c r="T31" s="46">
        <f t="shared" si="66"/>
        <v>0</v>
      </c>
      <c r="U31" s="15">
        <f t="shared" si="48"/>
        <v>0</v>
      </c>
      <c r="V31" s="20">
        <v>0</v>
      </c>
      <c r="W31" s="46">
        <f t="shared" si="67"/>
        <v>0</v>
      </c>
      <c r="X31" s="15">
        <f t="shared" si="50"/>
        <v>0</v>
      </c>
      <c r="Y31" s="20">
        <v>0</v>
      </c>
      <c r="Z31" s="46">
        <f t="shared" si="68"/>
        <v>0</v>
      </c>
      <c r="AA31" s="15">
        <f t="shared" si="52"/>
        <v>0</v>
      </c>
      <c r="AB31" s="20">
        <v>0</v>
      </c>
      <c r="AC31" s="46">
        <f t="shared" si="69"/>
        <v>0</v>
      </c>
      <c r="AD31" s="15">
        <f t="shared" si="54"/>
        <v>0</v>
      </c>
      <c r="AE31" s="20">
        <v>0</v>
      </c>
      <c r="AF31" s="46">
        <f t="shared" si="70"/>
        <v>0</v>
      </c>
      <c r="AG31" s="15">
        <f t="shared" si="56"/>
        <v>0</v>
      </c>
      <c r="AH31" s="20">
        <v>0</v>
      </c>
      <c r="AI31" s="46">
        <f t="shared" si="71"/>
        <v>0</v>
      </c>
      <c r="AJ31" s="15">
        <f t="shared" si="58"/>
        <v>0</v>
      </c>
      <c r="AK31" s="20">
        <v>0</v>
      </c>
      <c r="AL31" s="46">
        <f t="shared" si="72"/>
        <v>0</v>
      </c>
      <c r="AM31" s="15">
        <f t="shared" si="60"/>
        <v>0</v>
      </c>
      <c r="AN31" s="20">
        <v>0</v>
      </c>
      <c r="AO31" s="46">
        <f t="shared" si="61"/>
        <v>0</v>
      </c>
      <c r="AP31" s="15"/>
      <c r="AQ31" s="264"/>
    </row>
    <row r="32" spans="2:43" x14ac:dyDescent="0.3">
      <c r="B32" s="265"/>
      <c r="C32" s="115">
        <v>6</v>
      </c>
      <c r="D32" s="112" t="str">
        <f>+IFERROR(+IF(Inputs!I22="","",Inputs!I22),0)</f>
        <v>Abono extra a casa propia (ejemplo)</v>
      </c>
      <c r="E32" s="295">
        <f t="shared" si="38"/>
        <v>0</v>
      </c>
      <c r="F32" s="15">
        <f>+IFERROR(+IF(Inputs!L22&lt;&gt;"X",0,+(+VLOOKUP(D32,Inputs!$I$22:$J$26,2,0))),0)</f>
        <v>0</v>
      </c>
      <c r="G32" s="20">
        <v>0</v>
      </c>
      <c r="H32" s="46">
        <f t="shared" si="62"/>
        <v>0</v>
      </c>
      <c r="I32" s="15">
        <f>+IFERROR(+IF(Inputs!M22&lt;&gt;"X",0,+(+VLOOKUP(D32,Inputs!$I$22:$J$26,2,0))),0)</f>
        <v>0</v>
      </c>
      <c r="J32" s="20">
        <v>0</v>
      </c>
      <c r="K32" s="46">
        <f t="shared" ref="K32" si="73">+IFERROR(+(I32-J32),0)</f>
        <v>0</v>
      </c>
      <c r="L32" s="15">
        <f>+IFERROR(+IF(Inputs!N22&lt;&gt;"X",0,+(+VLOOKUP(D32,Inputs!$I$22:$J$26,2,0))),0)</f>
        <v>0</v>
      </c>
      <c r="M32" s="20">
        <v>0</v>
      </c>
      <c r="N32" s="46">
        <f t="shared" ref="N32" si="74">+IFERROR(+(L32-M32),0)</f>
        <v>0</v>
      </c>
      <c r="O32" s="15">
        <f>+IFERROR(+IF(Inputs!O22&lt;&gt;"X",0,+(+VLOOKUP(D32,Inputs!$I$22:$J$26,2,0))),0)</f>
        <v>0</v>
      </c>
      <c r="P32" s="20">
        <v>0</v>
      </c>
      <c r="Q32" s="46">
        <f t="shared" ref="Q32" si="75">+IFERROR(+(O32-P32),0)</f>
        <v>0</v>
      </c>
      <c r="R32" s="15">
        <f>+IFERROR(+IF(Inputs!P22&lt;&gt;"X",0,+(+VLOOKUP(D32,Inputs!$I$22:$J$26,2,0))),0)</f>
        <v>0</v>
      </c>
      <c r="S32" s="20">
        <v>0</v>
      </c>
      <c r="T32" s="46">
        <f t="shared" ref="T32" si="76">+IFERROR(+(R32-S32),0)</f>
        <v>0</v>
      </c>
      <c r="U32" s="15">
        <f>+IFERROR(+IF(Inputs!Q22&lt;&gt;"X",0,+(+VLOOKUP(D32,Inputs!$I$22:$J$26,2,0))),0)</f>
        <v>0</v>
      </c>
      <c r="V32" s="20">
        <v>0</v>
      </c>
      <c r="W32" s="46">
        <f t="shared" ref="W32" si="77">+IFERROR(+(U32-V32),0)</f>
        <v>0</v>
      </c>
      <c r="X32" s="15">
        <f>+IFERROR(+IF(Inputs!R22&lt;&gt;"X",0,+(+VLOOKUP(D32,Inputs!$I$22:$J$26,2,0))),0)</f>
        <v>0</v>
      </c>
      <c r="Y32" s="20">
        <v>0</v>
      </c>
      <c r="Z32" s="46">
        <f>+IFERROR(+(X32-Y32),0)</f>
        <v>0</v>
      </c>
      <c r="AA32" s="15">
        <f>+IFERROR(+IF(Inputs!S22&lt;&gt;"X",0,+(+VLOOKUP(D32,Inputs!$I$22:$J$26,2,0))),0)</f>
        <v>0</v>
      </c>
      <c r="AB32" s="20">
        <v>0</v>
      </c>
      <c r="AC32" s="46">
        <f>+IFERROR(+(AA32-AB32),0)</f>
        <v>0</v>
      </c>
      <c r="AD32" s="15">
        <f>+IFERROR(+IF(Inputs!T22&lt;&gt;"X",0,+(+VLOOKUP(D32,Inputs!$I$22:$J$26,2,0))),0)</f>
        <v>0</v>
      </c>
      <c r="AE32" s="20">
        <v>0</v>
      </c>
      <c r="AF32" s="46">
        <f>+IFERROR(+(AD32-AE32),0)</f>
        <v>0</v>
      </c>
      <c r="AG32" s="15">
        <f>+IFERROR(+IF(Inputs!U22&lt;&gt;"X",0,+(+VLOOKUP(D32,Inputs!$I$22:$J$26,2,0))),0)</f>
        <v>0</v>
      </c>
      <c r="AH32" s="20">
        <v>0</v>
      </c>
      <c r="AI32" s="46">
        <f>+IFERROR(+(AG32-AH32),0)</f>
        <v>0</v>
      </c>
      <c r="AJ32" s="15">
        <f>+IFERROR(+IF(Inputs!V22&lt;&gt;"X",0,+(+VLOOKUP(D32,Inputs!$I$22:$J$26,2,0))),0)</f>
        <v>0</v>
      </c>
      <c r="AK32" s="20">
        <v>0</v>
      </c>
      <c r="AL32" s="46">
        <f>+IFERROR(+(AJ32-AK32),0)</f>
        <v>0</v>
      </c>
      <c r="AM32" s="15">
        <f>+IFERROR(+IF(Inputs!W22&lt;&gt;"X",0,+(+VLOOKUP(D32,Inputs!$I$22:$J$26,2,0))),0)</f>
        <v>0</v>
      </c>
      <c r="AN32" s="20">
        <v>0</v>
      </c>
      <c r="AO32" s="46">
        <f>+IFERROR(+(AM32-AN32),0)</f>
        <v>0</v>
      </c>
      <c r="AP32" s="15"/>
      <c r="AQ32" s="264"/>
    </row>
    <row r="33" spans="2:43" x14ac:dyDescent="0.3">
      <c r="B33" s="265"/>
      <c r="C33" s="115">
        <v>7</v>
      </c>
      <c r="D33" s="112" t="str">
        <f>+IFERROR(+IF(Inputs!I23="","",Inputs!I23),0)</f>
        <v/>
      </c>
      <c r="E33" s="295">
        <f t="shared" si="38"/>
        <v>0</v>
      </c>
      <c r="F33" s="15">
        <f>+IFERROR(+IF(Inputs!L23&lt;&gt;"X",0,+(+VLOOKUP(D33,Inputs!$I$22:$J$26,2,0))),0)</f>
        <v>0</v>
      </c>
      <c r="G33" s="20">
        <v>0</v>
      </c>
      <c r="H33" s="46">
        <f t="shared" si="62"/>
        <v>0</v>
      </c>
      <c r="I33" s="15">
        <f>+IFERROR(+IF(Inputs!M23&lt;&gt;"X",0,+(+VLOOKUP(D33,Inputs!$I$22:$J$26,2,0))),0)</f>
        <v>0</v>
      </c>
      <c r="J33" s="20">
        <v>0</v>
      </c>
      <c r="K33" s="46">
        <f t="shared" ref="K33:K36" si="78">+IFERROR(+(I33-J33),0)</f>
        <v>0</v>
      </c>
      <c r="L33" s="15">
        <f>+IFERROR(+IF(Inputs!N23&lt;&gt;"X",0,+(+VLOOKUP(D33,Inputs!$I$22:$J$26,2,0))),0)</f>
        <v>0</v>
      </c>
      <c r="M33" s="20">
        <v>0</v>
      </c>
      <c r="N33" s="46">
        <f t="shared" ref="N33:N36" si="79">+IFERROR(+(L33-M33),0)</f>
        <v>0</v>
      </c>
      <c r="O33" s="15">
        <f>+IFERROR(+IF(Inputs!O23&lt;&gt;"X",0,+(+VLOOKUP(D33,Inputs!$I$22:$J$26,2,0))),0)</f>
        <v>0</v>
      </c>
      <c r="P33" s="20">
        <v>0</v>
      </c>
      <c r="Q33" s="46">
        <f t="shared" ref="Q33:Q36" si="80">+IFERROR(+(O33-P33),0)</f>
        <v>0</v>
      </c>
      <c r="R33" s="15">
        <f>+IFERROR(+IF(Inputs!P23&lt;&gt;"X",0,+(+VLOOKUP(D33,Inputs!$I$22:$J$26,2,0))),0)</f>
        <v>0</v>
      </c>
      <c r="S33" s="20">
        <v>0</v>
      </c>
      <c r="T33" s="46">
        <f t="shared" ref="T33:T36" si="81">+IFERROR(+(R33-S33),0)</f>
        <v>0</v>
      </c>
      <c r="U33" s="15">
        <f>+IFERROR(+IF(Inputs!Q23&lt;&gt;"X",0,+(+VLOOKUP(D33,Inputs!$I$22:$J$26,2,0))),0)</f>
        <v>0</v>
      </c>
      <c r="V33" s="20">
        <v>0</v>
      </c>
      <c r="W33" s="46">
        <f t="shared" ref="W33:W36" si="82">+IFERROR(+(U33-V33),0)</f>
        <v>0</v>
      </c>
      <c r="X33" s="15">
        <f>+IFERROR(+IF(Inputs!R23&lt;&gt;"X",0,+(+VLOOKUP(D33,Inputs!$I$22:$J$26,2,0))),0)</f>
        <v>0</v>
      </c>
      <c r="Y33" s="20">
        <v>0</v>
      </c>
      <c r="Z33" s="46">
        <f t="shared" ref="Z33:Z36" si="83">+IFERROR(+(X33-Y33),0)</f>
        <v>0</v>
      </c>
      <c r="AA33" s="15">
        <f>+IFERROR(+IF(Inputs!S23&lt;&gt;"X",0,+(+VLOOKUP(D33,Inputs!$I$22:$J$26,2,0))),0)</f>
        <v>0</v>
      </c>
      <c r="AB33" s="20">
        <v>0</v>
      </c>
      <c r="AC33" s="46">
        <f t="shared" ref="AC33:AC36" si="84">+IFERROR(+(AA33-AB33),0)</f>
        <v>0</v>
      </c>
      <c r="AD33" s="15">
        <f>+IFERROR(+IF(Inputs!T23&lt;&gt;"X",0,+(+VLOOKUP(D33,Inputs!$I$22:$J$26,2,0))),0)</f>
        <v>0</v>
      </c>
      <c r="AE33" s="20">
        <v>0</v>
      </c>
      <c r="AF33" s="46">
        <f t="shared" ref="AF33:AF36" si="85">+IFERROR(+(AD33-AE33),0)</f>
        <v>0</v>
      </c>
      <c r="AG33" s="15">
        <f>+IFERROR(+IF(Inputs!U23&lt;&gt;"X",0,+(+VLOOKUP(D33,Inputs!$I$22:$J$26,2,0))),0)</f>
        <v>0</v>
      </c>
      <c r="AH33" s="20">
        <v>0</v>
      </c>
      <c r="AI33" s="46">
        <f t="shared" ref="AI33:AI36" si="86">+IFERROR(+(AG33-AH33),0)</f>
        <v>0</v>
      </c>
      <c r="AJ33" s="15">
        <f>+IFERROR(+IF(Inputs!V23&lt;&gt;"X",0,+(+VLOOKUP(D33,Inputs!$I$22:$J$26,2,0))),0)</f>
        <v>0</v>
      </c>
      <c r="AK33" s="20">
        <v>0</v>
      </c>
      <c r="AL33" s="46">
        <f t="shared" ref="AL33:AL36" si="87">+IFERROR(+(AJ33-AK33),0)</f>
        <v>0</v>
      </c>
      <c r="AM33" s="15">
        <f>+IFERROR(+IF(Inputs!W23&lt;&gt;"X",0,+(+VLOOKUP(D33,Inputs!$I$22:$J$26,2,0))),0)</f>
        <v>0</v>
      </c>
      <c r="AN33" s="20">
        <v>0</v>
      </c>
      <c r="AO33" s="46">
        <f t="shared" ref="AO33:AO36" si="88">+IFERROR(+(AM33-AN33),0)</f>
        <v>0</v>
      </c>
      <c r="AP33" s="15"/>
      <c r="AQ33" s="264"/>
    </row>
    <row r="34" spans="2:43" x14ac:dyDescent="0.3">
      <c r="B34" s="265"/>
      <c r="C34" s="115">
        <v>8</v>
      </c>
      <c r="D34" s="112" t="str">
        <f>+IFERROR(+IF(Inputs!I24="","",Inputs!I24),0)</f>
        <v/>
      </c>
      <c r="E34" s="295">
        <f t="shared" si="38"/>
        <v>0</v>
      </c>
      <c r="F34" s="15">
        <f>+IFERROR(+IF(Inputs!L24&lt;&gt;"X",0,+(+VLOOKUP(D34,Inputs!$I$22:$J$26,2,0))),0)</f>
        <v>0</v>
      </c>
      <c r="G34" s="20">
        <v>0</v>
      </c>
      <c r="H34" s="46">
        <f t="shared" si="62"/>
        <v>0</v>
      </c>
      <c r="I34" s="15">
        <f>+IFERROR(+IF(Inputs!M24&lt;&gt;"X",0,+(+VLOOKUP(D34,Inputs!$I$22:$J$26,2,0))),0)</f>
        <v>0</v>
      </c>
      <c r="J34" s="20">
        <v>0</v>
      </c>
      <c r="K34" s="46">
        <f t="shared" si="78"/>
        <v>0</v>
      </c>
      <c r="L34" s="15">
        <f>+IFERROR(+IF(Inputs!N24&lt;&gt;"X",0,+(+VLOOKUP(D34,Inputs!$I$22:$J$26,2,0))),0)</f>
        <v>0</v>
      </c>
      <c r="M34" s="20">
        <v>0</v>
      </c>
      <c r="N34" s="46">
        <f t="shared" si="79"/>
        <v>0</v>
      </c>
      <c r="O34" s="15">
        <f>+IFERROR(+IF(Inputs!O24&lt;&gt;"X",0,+(+VLOOKUP(D34,Inputs!$I$22:$J$26,2,0))),0)</f>
        <v>0</v>
      </c>
      <c r="P34" s="20">
        <v>0</v>
      </c>
      <c r="Q34" s="46">
        <f t="shared" si="80"/>
        <v>0</v>
      </c>
      <c r="R34" s="15">
        <f>+IFERROR(+IF(Inputs!P24&lt;&gt;"X",0,+(+VLOOKUP(D34,Inputs!$I$22:$J$26,2,0))),0)</f>
        <v>0</v>
      </c>
      <c r="S34" s="20">
        <v>0</v>
      </c>
      <c r="T34" s="46">
        <f t="shared" si="81"/>
        <v>0</v>
      </c>
      <c r="U34" s="15">
        <f>+IFERROR(+IF(Inputs!Q24&lt;&gt;"X",0,+(+VLOOKUP(D34,Inputs!$I$22:$J$26,2,0))),0)</f>
        <v>0</v>
      </c>
      <c r="V34" s="20">
        <v>0</v>
      </c>
      <c r="W34" s="46">
        <f t="shared" si="82"/>
        <v>0</v>
      </c>
      <c r="X34" s="15">
        <f>+IFERROR(+IF(Inputs!R24&lt;&gt;"X",0,+(+VLOOKUP(D34,Inputs!$I$22:$J$26,2,0))),0)</f>
        <v>0</v>
      </c>
      <c r="Y34" s="20">
        <v>0</v>
      </c>
      <c r="Z34" s="46">
        <f t="shared" si="83"/>
        <v>0</v>
      </c>
      <c r="AA34" s="15">
        <f>+IFERROR(+IF(Inputs!S24&lt;&gt;"X",0,+(+VLOOKUP(D34,Inputs!$I$22:$J$26,2,0))),0)</f>
        <v>0</v>
      </c>
      <c r="AB34" s="20">
        <v>0</v>
      </c>
      <c r="AC34" s="46">
        <f t="shared" si="84"/>
        <v>0</v>
      </c>
      <c r="AD34" s="15">
        <f>+IFERROR(+IF(Inputs!T24&lt;&gt;"X",0,+(+VLOOKUP(D34,Inputs!$I$22:$J$26,2,0))),0)</f>
        <v>0</v>
      </c>
      <c r="AE34" s="20">
        <v>0</v>
      </c>
      <c r="AF34" s="46">
        <f t="shared" si="85"/>
        <v>0</v>
      </c>
      <c r="AG34" s="15">
        <f>+IFERROR(+IF(Inputs!U24&lt;&gt;"X",0,+(+VLOOKUP(D34,Inputs!$I$22:$J$26,2,0))),0)</f>
        <v>0</v>
      </c>
      <c r="AH34" s="20">
        <v>0</v>
      </c>
      <c r="AI34" s="46">
        <f t="shared" si="86"/>
        <v>0</v>
      </c>
      <c r="AJ34" s="15">
        <f>+IFERROR(+IF(Inputs!V24&lt;&gt;"X",0,+(+VLOOKUP(D34,Inputs!$I$22:$J$26,2,0))),0)</f>
        <v>0</v>
      </c>
      <c r="AK34" s="20">
        <v>0</v>
      </c>
      <c r="AL34" s="46">
        <f t="shared" si="87"/>
        <v>0</v>
      </c>
      <c r="AM34" s="15">
        <f>+IFERROR(+IF(Inputs!W24&lt;&gt;"X",0,+(+VLOOKUP(D34,Inputs!$I$22:$J$26,2,0))),0)</f>
        <v>0</v>
      </c>
      <c r="AN34" s="20">
        <v>0</v>
      </c>
      <c r="AO34" s="46">
        <f t="shared" si="88"/>
        <v>0</v>
      </c>
      <c r="AP34" s="15"/>
      <c r="AQ34" s="264"/>
    </row>
    <row r="35" spans="2:43" x14ac:dyDescent="0.3">
      <c r="B35" s="265"/>
      <c r="C35" s="115">
        <v>9</v>
      </c>
      <c r="D35" s="112" t="str">
        <f>+IFERROR(+IF(Inputs!I25="","",Inputs!I25),0)</f>
        <v/>
      </c>
      <c r="E35" s="295">
        <f t="shared" si="38"/>
        <v>0</v>
      </c>
      <c r="F35" s="15">
        <f>+IFERROR(+IF(Inputs!L25&lt;&gt;"X",0,+(+VLOOKUP(D35,Inputs!$I$22:$J$26,2,0))),0)</f>
        <v>0</v>
      </c>
      <c r="G35" s="20">
        <v>0</v>
      </c>
      <c r="H35" s="46">
        <f t="shared" si="62"/>
        <v>0</v>
      </c>
      <c r="I35" s="15">
        <f>+IFERROR(+IF(Inputs!M25&lt;&gt;"X",0,+(+VLOOKUP(D35,Inputs!$I$22:$J$26,2,0))),0)</f>
        <v>0</v>
      </c>
      <c r="J35" s="20">
        <v>0</v>
      </c>
      <c r="K35" s="46">
        <f t="shared" si="78"/>
        <v>0</v>
      </c>
      <c r="L35" s="15">
        <f>+IFERROR(+IF(Inputs!N25&lt;&gt;"X",0,+(+VLOOKUP(D35,Inputs!$I$22:$J$26,2,0))),0)</f>
        <v>0</v>
      </c>
      <c r="M35" s="20">
        <v>0</v>
      </c>
      <c r="N35" s="46">
        <f t="shared" si="79"/>
        <v>0</v>
      </c>
      <c r="O35" s="15">
        <f>+IFERROR(+IF(Inputs!O25&lt;&gt;"X",0,+(+VLOOKUP(D35,Inputs!$I$22:$J$26,2,0))),0)</f>
        <v>0</v>
      </c>
      <c r="P35" s="20">
        <v>0</v>
      </c>
      <c r="Q35" s="46">
        <f t="shared" si="80"/>
        <v>0</v>
      </c>
      <c r="R35" s="15">
        <f>+IFERROR(+IF(Inputs!P25&lt;&gt;"X",0,+(+VLOOKUP(D35,Inputs!$I$22:$J$26,2,0))),0)</f>
        <v>0</v>
      </c>
      <c r="S35" s="20">
        <v>0</v>
      </c>
      <c r="T35" s="46">
        <f t="shared" si="81"/>
        <v>0</v>
      </c>
      <c r="U35" s="15">
        <f>+IFERROR(+IF(Inputs!Q25&lt;&gt;"X",0,+(+VLOOKUP(D35,Inputs!$I$22:$J$26,2,0))),0)</f>
        <v>0</v>
      </c>
      <c r="V35" s="20">
        <v>0</v>
      </c>
      <c r="W35" s="46">
        <f t="shared" si="82"/>
        <v>0</v>
      </c>
      <c r="X35" s="15">
        <f>+IFERROR(+IF(Inputs!R25&lt;&gt;"X",0,+(+VLOOKUP(D35,Inputs!$I$22:$J$26,2,0))),0)</f>
        <v>0</v>
      </c>
      <c r="Y35" s="20">
        <v>0</v>
      </c>
      <c r="Z35" s="46">
        <f t="shared" si="83"/>
        <v>0</v>
      </c>
      <c r="AA35" s="15">
        <f>+IFERROR(+IF(Inputs!S25&lt;&gt;"X",0,+(+VLOOKUP(D35,Inputs!$I$22:$J$26,2,0))),0)</f>
        <v>0</v>
      </c>
      <c r="AB35" s="20">
        <v>0</v>
      </c>
      <c r="AC35" s="46">
        <f t="shared" si="84"/>
        <v>0</v>
      </c>
      <c r="AD35" s="15">
        <f>+IFERROR(+IF(Inputs!T25&lt;&gt;"X",0,+(+VLOOKUP(D35,Inputs!$I$22:$J$26,2,0))),0)</f>
        <v>0</v>
      </c>
      <c r="AE35" s="20">
        <v>0</v>
      </c>
      <c r="AF35" s="46">
        <f t="shared" si="85"/>
        <v>0</v>
      </c>
      <c r="AG35" s="15">
        <f>+IFERROR(+IF(Inputs!U25&lt;&gt;"X",0,+(+VLOOKUP(D35,Inputs!$I$22:$J$26,2,0))),0)</f>
        <v>0</v>
      </c>
      <c r="AH35" s="20">
        <v>0</v>
      </c>
      <c r="AI35" s="46">
        <f t="shared" si="86"/>
        <v>0</v>
      </c>
      <c r="AJ35" s="15">
        <f>+IFERROR(+IF(Inputs!V25&lt;&gt;"X",0,+(+VLOOKUP(D35,Inputs!$I$22:$J$26,2,0))),0)</f>
        <v>0</v>
      </c>
      <c r="AK35" s="20">
        <v>0</v>
      </c>
      <c r="AL35" s="46">
        <f t="shared" si="87"/>
        <v>0</v>
      </c>
      <c r="AM35" s="15">
        <f>+IFERROR(+IF(Inputs!W25&lt;&gt;"X",0,+(+VLOOKUP(D35,Inputs!$I$22:$J$26,2,0))),0)</f>
        <v>0</v>
      </c>
      <c r="AN35" s="20">
        <v>0</v>
      </c>
      <c r="AO35" s="46">
        <f t="shared" si="88"/>
        <v>0</v>
      </c>
      <c r="AP35" s="15"/>
      <c r="AQ35" s="264"/>
    </row>
    <row r="36" spans="2:43" x14ac:dyDescent="0.3">
      <c r="B36" s="265"/>
      <c r="C36" s="115">
        <v>10</v>
      </c>
      <c r="D36" s="118" t="str">
        <f>+IFERROR(+IF(Inputs!I26="","",Inputs!I26),0)</f>
        <v/>
      </c>
      <c r="E36" s="299">
        <f t="shared" si="38"/>
        <v>0</v>
      </c>
      <c r="F36" s="4">
        <f>+IFERROR(+IF(Inputs!L26&lt;&gt;"X",0,+(+VLOOKUP(D36,Inputs!$I$22:$J$26,2,0))),0)</f>
        <v>0</v>
      </c>
      <c r="G36" s="19">
        <v>0</v>
      </c>
      <c r="H36" s="47">
        <f t="shared" si="39"/>
        <v>0</v>
      </c>
      <c r="I36" s="4">
        <f>+IFERROR(+IF(Inputs!M26&lt;&gt;"X",0,+(+VLOOKUP(D36,Inputs!$I$22:$J$26,2,0))),0)</f>
        <v>0</v>
      </c>
      <c r="J36" s="19">
        <v>0</v>
      </c>
      <c r="K36" s="47">
        <f t="shared" si="78"/>
        <v>0</v>
      </c>
      <c r="L36" s="4">
        <f>+IFERROR(+IF(Inputs!N26&lt;&gt;"X",0,+(+VLOOKUP(D36,Inputs!$I$22:$J$26,2,0))),0)</f>
        <v>0</v>
      </c>
      <c r="M36" s="19">
        <v>0</v>
      </c>
      <c r="N36" s="47">
        <f t="shared" si="79"/>
        <v>0</v>
      </c>
      <c r="O36" s="4">
        <f>+IFERROR(+IF(Inputs!O26&lt;&gt;"X",0,+(+VLOOKUP(D36,Inputs!$I$22:$J$26,2,0))),0)</f>
        <v>0</v>
      </c>
      <c r="P36" s="19">
        <v>0</v>
      </c>
      <c r="Q36" s="47">
        <f t="shared" si="80"/>
        <v>0</v>
      </c>
      <c r="R36" s="4">
        <f>+IFERROR(+IF(Inputs!P26&lt;&gt;"X",0,+(+VLOOKUP(D36,Inputs!$I$22:$J$26,2,0))),0)</f>
        <v>0</v>
      </c>
      <c r="S36" s="19">
        <v>0</v>
      </c>
      <c r="T36" s="47">
        <f t="shared" si="81"/>
        <v>0</v>
      </c>
      <c r="U36" s="4">
        <f>+IFERROR(+IF(Inputs!Q26&lt;&gt;"X",0,+(+VLOOKUP(D36,Inputs!$I$22:$J$26,2,0))),0)</f>
        <v>0</v>
      </c>
      <c r="V36" s="19">
        <v>0</v>
      </c>
      <c r="W36" s="47">
        <f t="shared" si="82"/>
        <v>0</v>
      </c>
      <c r="X36" s="4">
        <f>+IFERROR(+IF(Inputs!R26&lt;&gt;"X",0,+(+VLOOKUP(D36,Inputs!$I$22:$J$26,2,0))),0)</f>
        <v>0</v>
      </c>
      <c r="Y36" s="19">
        <v>0</v>
      </c>
      <c r="Z36" s="47">
        <f t="shared" si="83"/>
        <v>0</v>
      </c>
      <c r="AA36" s="4">
        <f>+IFERROR(+IF(Inputs!S26&lt;&gt;"X",0,+(+VLOOKUP(D36,Inputs!$I$22:$J$26,2,0))),0)</f>
        <v>0</v>
      </c>
      <c r="AB36" s="19">
        <v>0</v>
      </c>
      <c r="AC36" s="47">
        <f t="shared" si="84"/>
        <v>0</v>
      </c>
      <c r="AD36" s="4">
        <f>+IFERROR(+IF(Inputs!T26&lt;&gt;"X",0,+(+VLOOKUP(D36,Inputs!$I$22:$J$26,2,0))),0)</f>
        <v>0</v>
      </c>
      <c r="AE36" s="19">
        <v>0</v>
      </c>
      <c r="AF36" s="47">
        <f t="shared" si="85"/>
        <v>0</v>
      </c>
      <c r="AG36" s="4">
        <f>+IFERROR(+IF(Inputs!U26&lt;&gt;"X",0,+(+VLOOKUP(D36,Inputs!$I$22:$J$26,2,0))),0)</f>
        <v>0</v>
      </c>
      <c r="AH36" s="19">
        <v>0</v>
      </c>
      <c r="AI36" s="47">
        <f t="shared" si="86"/>
        <v>0</v>
      </c>
      <c r="AJ36" s="4">
        <f>+IFERROR(+IF(Inputs!V26&lt;&gt;"X",0,+(+VLOOKUP(D36,Inputs!$I$22:$J$26,2,0))),0)</f>
        <v>0</v>
      </c>
      <c r="AK36" s="19">
        <v>0</v>
      </c>
      <c r="AL36" s="47">
        <f t="shared" si="87"/>
        <v>0</v>
      </c>
      <c r="AM36" s="4">
        <f>+IFERROR(+IF(Inputs!W26&lt;&gt;"X",0,+(+VLOOKUP(D36,Inputs!$I$22:$J$26,2,0))),0)</f>
        <v>0</v>
      </c>
      <c r="AN36" s="19">
        <v>0</v>
      </c>
      <c r="AO36" s="47">
        <f t="shared" si="88"/>
        <v>0</v>
      </c>
      <c r="AP36" s="15"/>
      <c r="AQ36" s="264"/>
    </row>
    <row r="37" spans="2:43" x14ac:dyDescent="0.3">
      <c r="B37" s="265"/>
      <c r="C37" s="279" t="s">
        <v>134</v>
      </c>
      <c r="D37" s="104" t="s">
        <v>62</v>
      </c>
      <c r="E37" s="300">
        <f t="shared" si="38"/>
        <v>0</v>
      </c>
      <c r="F37" s="18">
        <f>+SUM(F27:F36)</f>
        <v>0</v>
      </c>
      <c r="G37" s="148">
        <f>+SUM(G27:G36)</f>
        <v>0</v>
      </c>
      <c r="H37" s="46">
        <f t="shared" si="39"/>
        <v>0</v>
      </c>
      <c r="I37" s="18">
        <f>+SUM(I27:I36)</f>
        <v>0</v>
      </c>
      <c r="J37" s="148">
        <f>+SUM(J27:J36)</f>
        <v>0</v>
      </c>
      <c r="K37" s="46">
        <f t="shared" si="41"/>
        <v>0</v>
      </c>
      <c r="L37" s="18">
        <f>+SUM(L27:L36)</f>
        <v>0</v>
      </c>
      <c r="M37" s="148">
        <f>+SUM(M27:M36)</f>
        <v>0</v>
      </c>
      <c r="N37" s="46">
        <f t="shared" si="43"/>
        <v>0</v>
      </c>
      <c r="O37" s="18">
        <f>+SUM(O27:O36)</f>
        <v>0</v>
      </c>
      <c r="P37" s="148">
        <f>+SUM(P27:P36)</f>
        <v>0</v>
      </c>
      <c r="Q37" s="46">
        <f t="shared" si="45"/>
        <v>0</v>
      </c>
      <c r="R37" s="18">
        <f>+SUM(R27:R36)</f>
        <v>0</v>
      </c>
      <c r="S37" s="148">
        <f>+SUM(S27:S36)</f>
        <v>0</v>
      </c>
      <c r="T37" s="46">
        <f t="shared" si="47"/>
        <v>0</v>
      </c>
      <c r="U37" s="18">
        <f>+SUM(U27:U36)</f>
        <v>0</v>
      </c>
      <c r="V37" s="148">
        <f>+SUM(V27:V36)</f>
        <v>0</v>
      </c>
      <c r="W37" s="46">
        <f t="shared" si="49"/>
        <v>0</v>
      </c>
      <c r="X37" s="18">
        <f>+SUM(X27:X36)</f>
        <v>0</v>
      </c>
      <c r="Y37" s="148">
        <f>+SUM(Y27:Y36)</f>
        <v>0</v>
      </c>
      <c r="Z37" s="46">
        <f t="shared" si="51"/>
        <v>0</v>
      </c>
      <c r="AA37" s="18">
        <f>+SUM(AA27:AA36)</f>
        <v>0</v>
      </c>
      <c r="AB37" s="148">
        <f>+SUM(AB27:AB36)</f>
        <v>0</v>
      </c>
      <c r="AC37" s="46">
        <f t="shared" si="53"/>
        <v>0</v>
      </c>
      <c r="AD37" s="18">
        <f>+SUM(AD27:AD36)</f>
        <v>0</v>
      </c>
      <c r="AE37" s="148">
        <f>+SUM(AE27:AE36)</f>
        <v>0</v>
      </c>
      <c r="AF37" s="46">
        <f t="shared" si="55"/>
        <v>0</v>
      </c>
      <c r="AG37" s="18">
        <f>+SUM(AG27:AG36)</f>
        <v>0</v>
      </c>
      <c r="AH37" s="148">
        <f>+SUM(AH27:AH36)</f>
        <v>0</v>
      </c>
      <c r="AI37" s="46">
        <f t="shared" si="57"/>
        <v>0</v>
      </c>
      <c r="AJ37" s="18">
        <f>+SUM(AJ27:AJ36)</f>
        <v>0</v>
      </c>
      <c r="AK37" s="148">
        <f>+SUM(AK27:AK36)</f>
        <v>0</v>
      </c>
      <c r="AL37" s="46">
        <f t="shared" si="59"/>
        <v>0</v>
      </c>
      <c r="AM37" s="18">
        <f>+SUM(AM27:AM36)</f>
        <v>0</v>
      </c>
      <c r="AN37" s="148">
        <f>+SUM(AN27:AN36)</f>
        <v>0</v>
      </c>
      <c r="AO37" s="46">
        <f t="shared" si="61"/>
        <v>0</v>
      </c>
      <c r="AP37" s="18"/>
      <c r="AQ37" s="264"/>
    </row>
    <row r="38" spans="2:43" x14ac:dyDescent="0.3">
      <c r="B38" s="265"/>
      <c r="C38" s="279"/>
      <c r="D38" s="105">
        <v>1</v>
      </c>
      <c r="E38" s="298"/>
      <c r="F38" s="15"/>
      <c r="G38" s="20"/>
      <c r="H38" s="46"/>
      <c r="I38" s="15"/>
      <c r="J38" s="20"/>
      <c r="K38" s="46"/>
      <c r="L38" s="15"/>
      <c r="M38" s="20"/>
      <c r="N38" s="46"/>
      <c r="O38" s="15"/>
      <c r="P38" s="20"/>
      <c r="Q38" s="46"/>
      <c r="R38" s="15"/>
      <c r="S38" s="20"/>
      <c r="T38" s="46"/>
      <c r="U38" s="15"/>
      <c r="V38" s="20"/>
      <c r="W38" s="46"/>
      <c r="X38" s="15"/>
      <c r="Y38" s="20"/>
      <c r="Z38" s="46"/>
      <c r="AA38" s="15"/>
      <c r="AB38" s="20"/>
      <c r="AC38" s="46"/>
      <c r="AD38" s="15"/>
      <c r="AE38" s="20"/>
      <c r="AF38" s="46"/>
      <c r="AG38" s="15"/>
      <c r="AH38" s="20"/>
      <c r="AI38" s="46"/>
      <c r="AJ38" s="15"/>
      <c r="AK38" s="20"/>
      <c r="AL38" s="46"/>
      <c r="AM38" s="15"/>
      <c r="AN38" s="20"/>
      <c r="AO38" s="46"/>
      <c r="AP38" s="15"/>
      <c r="AQ38" s="264"/>
    </row>
    <row r="39" spans="2:43" ht="9.4499999999999993" customHeight="1" x14ac:dyDescent="0.3">
      <c r="B39" s="265"/>
      <c r="C39" s="279"/>
      <c r="D39" s="105">
        <v>1</v>
      </c>
      <c r="E39" s="298"/>
      <c r="F39" s="15"/>
      <c r="G39" s="20"/>
      <c r="H39" s="46"/>
      <c r="I39" s="15"/>
      <c r="J39" s="20"/>
      <c r="K39" s="46"/>
      <c r="L39" s="15"/>
      <c r="M39" s="20"/>
      <c r="N39" s="46"/>
      <c r="O39" s="15"/>
      <c r="P39" s="20"/>
      <c r="Q39" s="46"/>
      <c r="R39" s="15"/>
      <c r="S39" s="20"/>
      <c r="T39" s="46"/>
      <c r="U39" s="15"/>
      <c r="V39" s="20"/>
      <c r="W39" s="46"/>
      <c r="X39" s="15"/>
      <c r="Y39" s="20"/>
      <c r="Z39" s="46"/>
      <c r="AA39" s="15"/>
      <c r="AB39" s="20"/>
      <c r="AC39" s="46"/>
      <c r="AD39" s="15"/>
      <c r="AE39" s="20"/>
      <c r="AF39" s="46"/>
      <c r="AG39" s="15"/>
      <c r="AH39" s="20"/>
      <c r="AI39" s="46"/>
      <c r="AJ39" s="15"/>
      <c r="AK39" s="20"/>
      <c r="AL39" s="46"/>
      <c r="AM39" s="15"/>
      <c r="AN39" s="20"/>
      <c r="AO39" s="46"/>
      <c r="AP39" s="15"/>
      <c r="AQ39" s="264"/>
    </row>
    <row r="40" spans="2:43" x14ac:dyDescent="0.3">
      <c r="B40" s="265"/>
      <c r="C40" s="115">
        <v>1</v>
      </c>
      <c r="D40" s="112" t="str">
        <f>+IFERROR(+IF(Inputs!D31="","",Inputs!D31),0)</f>
        <v>Crédito de vehículo (ejemplo)</v>
      </c>
      <c r="E40" s="295">
        <f t="shared" ref="E40:E52" si="89">+IFERROR((G40+J40+M40+P40+S40+V40+Y40+AB40+AE40+AH40+AK40+AN40)/($G$24+$J$24+$M$24+$P$24+$S$24+$V$24+$Y$24+$AB$24+$AE$24+$AH$24+$AK$24+$AN$24),0)</f>
        <v>0</v>
      </c>
      <c r="F40" s="15">
        <f>+IFERROR((+VLOOKUP(D40,Inputs!$D$31:$E$36,2,0)),0)</f>
        <v>0</v>
      </c>
      <c r="G40" s="21">
        <v>0</v>
      </c>
      <c r="H40" s="46">
        <f t="shared" ref="H40:H52" si="90">+IFERROR(+(F40-G40),0)</f>
        <v>0</v>
      </c>
      <c r="I40" s="15">
        <f t="shared" ref="I40:I45" si="91">+F40</f>
        <v>0</v>
      </c>
      <c r="J40" s="21">
        <v>0</v>
      </c>
      <c r="K40" s="46">
        <f t="shared" ref="K40:K52" si="92">+IFERROR(+(I40-J40),0)</f>
        <v>0</v>
      </c>
      <c r="L40" s="15">
        <f t="shared" ref="L40:L45" si="93">+I40</f>
        <v>0</v>
      </c>
      <c r="M40" s="21">
        <v>0</v>
      </c>
      <c r="N40" s="46">
        <f t="shared" ref="N40:N52" si="94">+IFERROR(+(L40-M40),0)</f>
        <v>0</v>
      </c>
      <c r="O40" s="15">
        <f t="shared" ref="O40:O45" si="95">+L40</f>
        <v>0</v>
      </c>
      <c r="P40" s="21">
        <v>0</v>
      </c>
      <c r="Q40" s="46">
        <f t="shared" ref="Q40:Q52" si="96">+IFERROR(+(O40-P40),0)</f>
        <v>0</v>
      </c>
      <c r="R40" s="15">
        <f t="shared" ref="R40:R45" si="97">+O40</f>
        <v>0</v>
      </c>
      <c r="S40" s="21">
        <v>0</v>
      </c>
      <c r="T40" s="46">
        <f t="shared" ref="T40:T52" si="98">+IFERROR(+(R40-S40),0)</f>
        <v>0</v>
      </c>
      <c r="U40" s="15">
        <f t="shared" ref="U40:U45" si="99">+R40</f>
        <v>0</v>
      </c>
      <c r="V40" s="21">
        <v>0</v>
      </c>
      <c r="W40" s="46">
        <f t="shared" ref="W40:W52" si="100">+IFERROR(+(U40-V40),0)</f>
        <v>0</v>
      </c>
      <c r="X40" s="15">
        <f t="shared" ref="X40:X45" si="101">+U40</f>
        <v>0</v>
      </c>
      <c r="Y40" s="21">
        <v>0</v>
      </c>
      <c r="Z40" s="46">
        <f t="shared" ref="Z40:Z52" si="102">+IFERROR(+(X40-Y40),0)</f>
        <v>0</v>
      </c>
      <c r="AA40" s="15">
        <f t="shared" ref="AA40:AA45" si="103">+X40</f>
        <v>0</v>
      </c>
      <c r="AB40" s="21">
        <v>0</v>
      </c>
      <c r="AC40" s="46">
        <f t="shared" ref="AC40:AC52" si="104">+IFERROR(+(AA40-AB40),0)</f>
        <v>0</v>
      </c>
      <c r="AD40" s="15">
        <f t="shared" ref="AD40:AD45" si="105">+AA40</f>
        <v>0</v>
      </c>
      <c r="AE40" s="21">
        <v>0</v>
      </c>
      <c r="AF40" s="46">
        <f t="shared" ref="AF40:AF52" si="106">+IFERROR(+(AD40-AE40),0)</f>
        <v>0</v>
      </c>
      <c r="AG40" s="15">
        <f t="shared" ref="AG40:AG45" si="107">+AD40</f>
        <v>0</v>
      </c>
      <c r="AH40" s="21">
        <v>0</v>
      </c>
      <c r="AI40" s="46">
        <f t="shared" ref="AI40:AI52" si="108">+IFERROR(+(AG40-AH40),0)</f>
        <v>0</v>
      </c>
      <c r="AJ40" s="15">
        <f t="shared" ref="AJ40:AJ45" si="109">+AG40</f>
        <v>0</v>
      </c>
      <c r="AK40" s="21">
        <v>0</v>
      </c>
      <c r="AL40" s="46">
        <f t="shared" ref="AL40:AL52" si="110">+IFERROR(+(AJ40-AK40),0)</f>
        <v>0</v>
      </c>
      <c r="AM40" s="15">
        <f t="shared" ref="AM40:AM45" si="111">+AJ40</f>
        <v>0</v>
      </c>
      <c r="AN40" s="21">
        <v>0</v>
      </c>
      <c r="AO40" s="46">
        <f t="shared" ref="AO40:AO52" si="112">+IFERROR(+(AM40-AN40),0)</f>
        <v>0</v>
      </c>
      <c r="AP40" s="15"/>
      <c r="AQ40" s="264"/>
    </row>
    <row r="41" spans="2:43" x14ac:dyDescent="0.3">
      <c r="B41" s="265"/>
      <c r="C41" s="115">
        <v>2</v>
      </c>
      <c r="D41" s="112" t="str">
        <f>+IFERROR(+IF(Inputs!D32="","",Inputs!D32),0)</f>
        <v>Tarjeta de crédito 1 (ejemplo)</v>
      </c>
      <c r="E41" s="295">
        <f t="shared" si="89"/>
        <v>0</v>
      </c>
      <c r="F41" s="15">
        <f>+IFERROR((+VLOOKUP(D41,Inputs!$D$31:$E$36,2,0)),0)</f>
        <v>0</v>
      </c>
      <c r="G41" s="21">
        <v>0</v>
      </c>
      <c r="H41" s="46">
        <f t="shared" ref="H41:H50" si="113">+IFERROR(+(F41-G41),0)</f>
        <v>0</v>
      </c>
      <c r="I41" s="15">
        <f t="shared" si="91"/>
        <v>0</v>
      </c>
      <c r="J41" s="21">
        <v>0</v>
      </c>
      <c r="K41" s="46">
        <f t="shared" ref="K41:K46" si="114">+IFERROR(+(I41-J41),0)</f>
        <v>0</v>
      </c>
      <c r="L41" s="15">
        <f t="shared" si="93"/>
        <v>0</v>
      </c>
      <c r="M41" s="21">
        <v>0</v>
      </c>
      <c r="N41" s="46">
        <f t="shared" ref="N41:N46" si="115">+IFERROR(+(L41-M41),0)</f>
        <v>0</v>
      </c>
      <c r="O41" s="15">
        <f t="shared" si="95"/>
        <v>0</v>
      </c>
      <c r="P41" s="21">
        <v>0</v>
      </c>
      <c r="Q41" s="46">
        <f t="shared" ref="Q41:Q46" si="116">+IFERROR(+(O41-P41),0)</f>
        <v>0</v>
      </c>
      <c r="R41" s="15">
        <f t="shared" si="97"/>
        <v>0</v>
      </c>
      <c r="S41" s="21">
        <v>0</v>
      </c>
      <c r="T41" s="46">
        <f t="shared" ref="T41:T46" si="117">+IFERROR(+(R41-S41),0)</f>
        <v>0</v>
      </c>
      <c r="U41" s="15">
        <f t="shared" si="99"/>
        <v>0</v>
      </c>
      <c r="V41" s="21">
        <v>0</v>
      </c>
      <c r="W41" s="46">
        <f t="shared" ref="W41:W46" si="118">+IFERROR(+(U41-V41),0)</f>
        <v>0</v>
      </c>
      <c r="X41" s="15">
        <f t="shared" si="101"/>
        <v>0</v>
      </c>
      <c r="Y41" s="21">
        <v>0</v>
      </c>
      <c r="Z41" s="46">
        <f t="shared" ref="Z41:Z46" si="119">+IFERROR(+(X41-Y41),0)</f>
        <v>0</v>
      </c>
      <c r="AA41" s="15">
        <f t="shared" si="103"/>
        <v>0</v>
      </c>
      <c r="AB41" s="21">
        <v>0</v>
      </c>
      <c r="AC41" s="46">
        <f t="shared" ref="AC41:AC46" si="120">+IFERROR(+(AA41-AB41),0)</f>
        <v>0</v>
      </c>
      <c r="AD41" s="15">
        <f t="shared" si="105"/>
        <v>0</v>
      </c>
      <c r="AE41" s="21">
        <v>0</v>
      </c>
      <c r="AF41" s="46">
        <f t="shared" ref="AF41:AF46" si="121">+IFERROR(+(AD41-AE41),0)</f>
        <v>0</v>
      </c>
      <c r="AG41" s="15">
        <f t="shared" si="107"/>
        <v>0</v>
      </c>
      <c r="AH41" s="21">
        <v>0</v>
      </c>
      <c r="AI41" s="46">
        <f t="shared" ref="AI41:AI46" si="122">+IFERROR(+(AG41-AH41),0)</f>
        <v>0</v>
      </c>
      <c r="AJ41" s="15">
        <f t="shared" si="109"/>
        <v>0</v>
      </c>
      <c r="AK41" s="21">
        <v>0</v>
      </c>
      <c r="AL41" s="46">
        <f t="shared" ref="AL41:AL46" si="123">+IFERROR(+(AJ41-AK41),0)</f>
        <v>0</v>
      </c>
      <c r="AM41" s="15">
        <f t="shared" si="111"/>
        <v>0</v>
      </c>
      <c r="AN41" s="21">
        <v>0</v>
      </c>
      <c r="AO41" s="46">
        <f t="shared" si="112"/>
        <v>0</v>
      </c>
      <c r="AP41" s="15"/>
      <c r="AQ41" s="264"/>
    </row>
    <row r="42" spans="2:43" x14ac:dyDescent="0.3">
      <c r="B42" s="265"/>
      <c r="C42" s="115">
        <v>3</v>
      </c>
      <c r="D42" s="112" t="str">
        <f>+IFERROR(+IF(Inputs!D33="","",Inputs!D33),0)</f>
        <v/>
      </c>
      <c r="E42" s="295">
        <f t="shared" si="89"/>
        <v>0</v>
      </c>
      <c r="F42" s="15">
        <f>+IFERROR((+VLOOKUP(D42,Inputs!$D$31:$E$36,2,0)),0)</f>
        <v>0</v>
      </c>
      <c r="G42" s="21">
        <v>0</v>
      </c>
      <c r="H42" s="46">
        <f t="shared" si="113"/>
        <v>0</v>
      </c>
      <c r="I42" s="15">
        <f t="shared" si="91"/>
        <v>0</v>
      </c>
      <c r="J42" s="21">
        <v>0</v>
      </c>
      <c r="K42" s="46">
        <f t="shared" si="114"/>
        <v>0</v>
      </c>
      <c r="L42" s="15">
        <f t="shared" si="93"/>
        <v>0</v>
      </c>
      <c r="M42" s="21">
        <v>0</v>
      </c>
      <c r="N42" s="46">
        <f t="shared" si="115"/>
        <v>0</v>
      </c>
      <c r="O42" s="15">
        <f t="shared" si="95"/>
        <v>0</v>
      </c>
      <c r="P42" s="21">
        <v>0</v>
      </c>
      <c r="Q42" s="46">
        <f t="shared" si="116"/>
        <v>0</v>
      </c>
      <c r="R42" s="15">
        <f t="shared" si="97"/>
        <v>0</v>
      </c>
      <c r="S42" s="21">
        <v>0</v>
      </c>
      <c r="T42" s="46">
        <f t="shared" si="117"/>
        <v>0</v>
      </c>
      <c r="U42" s="15">
        <f t="shared" si="99"/>
        <v>0</v>
      </c>
      <c r="V42" s="21">
        <v>0</v>
      </c>
      <c r="W42" s="46">
        <f t="shared" si="118"/>
        <v>0</v>
      </c>
      <c r="X42" s="15">
        <f t="shared" si="101"/>
        <v>0</v>
      </c>
      <c r="Y42" s="21">
        <v>0</v>
      </c>
      <c r="Z42" s="46">
        <f t="shared" si="119"/>
        <v>0</v>
      </c>
      <c r="AA42" s="15">
        <f t="shared" si="103"/>
        <v>0</v>
      </c>
      <c r="AB42" s="21">
        <v>0</v>
      </c>
      <c r="AC42" s="46">
        <f t="shared" si="120"/>
        <v>0</v>
      </c>
      <c r="AD42" s="15">
        <f t="shared" si="105"/>
        <v>0</v>
      </c>
      <c r="AE42" s="21">
        <v>0</v>
      </c>
      <c r="AF42" s="46">
        <f t="shared" si="121"/>
        <v>0</v>
      </c>
      <c r="AG42" s="15">
        <f t="shared" si="107"/>
        <v>0</v>
      </c>
      <c r="AH42" s="21">
        <v>0</v>
      </c>
      <c r="AI42" s="46">
        <f t="shared" si="122"/>
        <v>0</v>
      </c>
      <c r="AJ42" s="15">
        <f t="shared" si="109"/>
        <v>0</v>
      </c>
      <c r="AK42" s="21">
        <v>0</v>
      </c>
      <c r="AL42" s="46">
        <f t="shared" si="123"/>
        <v>0</v>
      </c>
      <c r="AM42" s="15">
        <f t="shared" si="111"/>
        <v>0</v>
      </c>
      <c r="AN42" s="21">
        <v>0</v>
      </c>
      <c r="AO42" s="46">
        <f t="shared" si="112"/>
        <v>0</v>
      </c>
      <c r="AP42" s="15"/>
      <c r="AQ42" s="264"/>
    </row>
    <row r="43" spans="2:43" x14ac:dyDescent="0.3">
      <c r="B43" s="265"/>
      <c r="C43" s="115">
        <v>4</v>
      </c>
      <c r="D43" s="112" t="str">
        <f>+IFERROR(+IF(Inputs!D34="","",Inputs!D34),0)</f>
        <v/>
      </c>
      <c r="E43" s="295">
        <f t="shared" si="89"/>
        <v>0</v>
      </c>
      <c r="F43" s="15">
        <f>+IFERROR((+VLOOKUP(D43,Inputs!$D$31:$E$36,2,0)),0)</f>
        <v>0</v>
      </c>
      <c r="G43" s="21">
        <v>0</v>
      </c>
      <c r="H43" s="46">
        <f t="shared" si="113"/>
        <v>0</v>
      </c>
      <c r="I43" s="15">
        <f t="shared" si="91"/>
        <v>0</v>
      </c>
      <c r="J43" s="21">
        <v>0</v>
      </c>
      <c r="K43" s="46">
        <f t="shared" si="114"/>
        <v>0</v>
      </c>
      <c r="L43" s="15">
        <f t="shared" si="93"/>
        <v>0</v>
      </c>
      <c r="M43" s="21">
        <v>0</v>
      </c>
      <c r="N43" s="46">
        <f t="shared" si="115"/>
        <v>0</v>
      </c>
      <c r="O43" s="15">
        <f t="shared" si="95"/>
        <v>0</v>
      </c>
      <c r="P43" s="21">
        <v>0</v>
      </c>
      <c r="Q43" s="46">
        <f t="shared" si="116"/>
        <v>0</v>
      </c>
      <c r="R43" s="15">
        <f t="shared" si="97"/>
        <v>0</v>
      </c>
      <c r="S43" s="21">
        <v>0</v>
      </c>
      <c r="T43" s="46">
        <f t="shared" si="117"/>
        <v>0</v>
      </c>
      <c r="U43" s="15">
        <f t="shared" si="99"/>
        <v>0</v>
      </c>
      <c r="V43" s="21">
        <v>0</v>
      </c>
      <c r="W43" s="46">
        <f t="shared" si="118"/>
        <v>0</v>
      </c>
      <c r="X43" s="15">
        <f t="shared" si="101"/>
        <v>0</v>
      </c>
      <c r="Y43" s="21">
        <v>0</v>
      </c>
      <c r="Z43" s="46">
        <f t="shared" si="119"/>
        <v>0</v>
      </c>
      <c r="AA43" s="15">
        <f t="shared" si="103"/>
        <v>0</v>
      </c>
      <c r="AB43" s="21">
        <v>0</v>
      </c>
      <c r="AC43" s="46">
        <f t="shared" si="120"/>
        <v>0</v>
      </c>
      <c r="AD43" s="15">
        <f t="shared" si="105"/>
        <v>0</v>
      </c>
      <c r="AE43" s="21">
        <v>0</v>
      </c>
      <c r="AF43" s="46">
        <f t="shared" si="121"/>
        <v>0</v>
      </c>
      <c r="AG43" s="15">
        <f t="shared" si="107"/>
        <v>0</v>
      </c>
      <c r="AH43" s="21">
        <v>0</v>
      </c>
      <c r="AI43" s="46">
        <f t="shared" si="122"/>
        <v>0</v>
      </c>
      <c r="AJ43" s="15">
        <f t="shared" si="109"/>
        <v>0</v>
      </c>
      <c r="AK43" s="21">
        <v>0</v>
      </c>
      <c r="AL43" s="46">
        <f t="shared" si="123"/>
        <v>0</v>
      </c>
      <c r="AM43" s="15">
        <f t="shared" si="111"/>
        <v>0</v>
      </c>
      <c r="AN43" s="21">
        <v>0</v>
      </c>
      <c r="AO43" s="46">
        <f t="shared" si="112"/>
        <v>0</v>
      </c>
      <c r="AP43" s="15"/>
      <c r="AQ43" s="264"/>
    </row>
    <row r="44" spans="2:43" x14ac:dyDescent="0.3">
      <c r="B44" s="265"/>
      <c r="C44" s="115">
        <v>5</v>
      </c>
      <c r="D44" s="112" t="str">
        <f>+IFERROR(+IF(Inputs!D35="","",Inputs!D35),0)</f>
        <v/>
      </c>
      <c r="E44" s="295">
        <f t="shared" si="89"/>
        <v>0</v>
      </c>
      <c r="F44" s="15">
        <f>+IFERROR((+VLOOKUP(D44,Inputs!$D$31:$E$36,2,0)),0)</f>
        <v>0</v>
      </c>
      <c r="G44" s="21">
        <v>0</v>
      </c>
      <c r="H44" s="46">
        <f t="shared" si="113"/>
        <v>0</v>
      </c>
      <c r="I44" s="15">
        <f t="shared" si="91"/>
        <v>0</v>
      </c>
      <c r="J44" s="21">
        <v>0</v>
      </c>
      <c r="K44" s="46">
        <f t="shared" si="114"/>
        <v>0</v>
      </c>
      <c r="L44" s="15">
        <f t="shared" si="93"/>
        <v>0</v>
      </c>
      <c r="M44" s="21">
        <v>0</v>
      </c>
      <c r="N44" s="46">
        <f t="shared" si="115"/>
        <v>0</v>
      </c>
      <c r="O44" s="15">
        <f t="shared" si="95"/>
        <v>0</v>
      </c>
      <c r="P44" s="21">
        <v>0</v>
      </c>
      <c r="Q44" s="46">
        <f t="shared" si="116"/>
        <v>0</v>
      </c>
      <c r="R44" s="15">
        <f t="shared" si="97"/>
        <v>0</v>
      </c>
      <c r="S44" s="21">
        <v>0</v>
      </c>
      <c r="T44" s="46">
        <f t="shared" si="117"/>
        <v>0</v>
      </c>
      <c r="U44" s="15">
        <f t="shared" si="99"/>
        <v>0</v>
      </c>
      <c r="V44" s="21">
        <v>0</v>
      </c>
      <c r="W44" s="46">
        <f t="shared" si="118"/>
        <v>0</v>
      </c>
      <c r="X44" s="15">
        <f t="shared" si="101"/>
        <v>0</v>
      </c>
      <c r="Y44" s="21">
        <v>0</v>
      </c>
      <c r="Z44" s="46">
        <f t="shared" si="119"/>
        <v>0</v>
      </c>
      <c r="AA44" s="15">
        <f t="shared" si="103"/>
        <v>0</v>
      </c>
      <c r="AB44" s="21">
        <v>0</v>
      </c>
      <c r="AC44" s="46">
        <f t="shared" si="120"/>
        <v>0</v>
      </c>
      <c r="AD44" s="15">
        <f t="shared" si="105"/>
        <v>0</v>
      </c>
      <c r="AE44" s="21">
        <v>0</v>
      </c>
      <c r="AF44" s="46">
        <f t="shared" si="121"/>
        <v>0</v>
      </c>
      <c r="AG44" s="15">
        <f t="shared" si="107"/>
        <v>0</v>
      </c>
      <c r="AH44" s="21">
        <v>0</v>
      </c>
      <c r="AI44" s="46">
        <f t="shared" si="122"/>
        <v>0</v>
      </c>
      <c r="AJ44" s="15">
        <f t="shared" si="109"/>
        <v>0</v>
      </c>
      <c r="AK44" s="21">
        <v>0</v>
      </c>
      <c r="AL44" s="46">
        <f t="shared" si="123"/>
        <v>0</v>
      </c>
      <c r="AM44" s="15">
        <f t="shared" si="111"/>
        <v>0</v>
      </c>
      <c r="AN44" s="21">
        <v>0</v>
      </c>
      <c r="AO44" s="46">
        <f t="shared" si="112"/>
        <v>0</v>
      </c>
      <c r="AP44" s="15"/>
      <c r="AQ44" s="264"/>
    </row>
    <row r="45" spans="2:43" x14ac:dyDescent="0.3">
      <c r="B45" s="265"/>
      <c r="C45" s="115">
        <v>6</v>
      </c>
      <c r="D45" s="112" t="str">
        <f>+IFERROR(+IF(Inputs!D36="","",Inputs!D36),0)</f>
        <v/>
      </c>
      <c r="E45" s="295">
        <f t="shared" si="89"/>
        <v>0</v>
      </c>
      <c r="F45" s="15">
        <f>+IFERROR((+VLOOKUP(D45,Inputs!$D$31:$E$36,2,0)),0)</f>
        <v>0</v>
      </c>
      <c r="G45" s="21">
        <v>0</v>
      </c>
      <c r="H45" s="46">
        <f t="shared" si="113"/>
        <v>0</v>
      </c>
      <c r="I45" s="15">
        <f t="shared" si="91"/>
        <v>0</v>
      </c>
      <c r="J45" s="21">
        <v>0</v>
      </c>
      <c r="K45" s="46">
        <f t="shared" si="114"/>
        <v>0</v>
      </c>
      <c r="L45" s="15">
        <f t="shared" si="93"/>
        <v>0</v>
      </c>
      <c r="M45" s="21">
        <v>0</v>
      </c>
      <c r="N45" s="46">
        <f t="shared" si="115"/>
        <v>0</v>
      </c>
      <c r="O45" s="15">
        <f t="shared" si="95"/>
        <v>0</v>
      </c>
      <c r="P45" s="21">
        <v>0</v>
      </c>
      <c r="Q45" s="46">
        <f t="shared" si="116"/>
        <v>0</v>
      </c>
      <c r="R45" s="15">
        <f t="shared" si="97"/>
        <v>0</v>
      </c>
      <c r="S45" s="21">
        <v>0</v>
      </c>
      <c r="T45" s="46">
        <f t="shared" si="117"/>
        <v>0</v>
      </c>
      <c r="U45" s="15">
        <f t="shared" si="99"/>
        <v>0</v>
      </c>
      <c r="V45" s="21">
        <v>0</v>
      </c>
      <c r="W45" s="46">
        <f t="shared" si="118"/>
        <v>0</v>
      </c>
      <c r="X45" s="15">
        <f t="shared" si="101"/>
        <v>0</v>
      </c>
      <c r="Y45" s="21">
        <v>0</v>
      </c>
      <c r="Z45" s="46">
        <f t="shared" si="119"/>
        <v>0</v>
      </c>
      <c r="AA45" s="15">
        <f t="shared" si="103"/>
        <v>0</v>
      </c>
      <c r="AB45" s="21">
        <v>0</v>
      </c>
      <c r="AC45" s="46">
        <f t="shared" si="120"/>
        <v>0</v>
      </c>
      <c r="AD45" s="15">
        <f t="shared" si="105"/>
        <v>0</v>
      </c>
      <c r="AE45" s="21">
        <v>0</v>
      </c>
      <c r="AF45" s="46">
        <f t="shared" si="121"/>
        <v>0</v>
      </c>
      <c r="AG45" s="15">
        <f t="shared" si="107"/>
        <v>0</v>
      </c>
      <c r="AH45" s="21">
        <v>0</v>
      </c>
      <c r="AI45" s="46">
        <f t="shared" si="122"/>
        <v>0</v>
      </c>
      <c r="AJ45" s="15">
        <f t="shared" si="109"/>
        <v>0</v>
      </c>
      <c r="AK45" s="21">
        <v>0</v>
      </c>
      <c r="AL45" s="46">
        <f t="shared" si="123"/>
        <v>0</v>
      </c>
      <c r="AM45" s="15">
        <f t="shared" si="111"/>
        <v>0</v>
      </c>
      <c r="AN45" s="21">
        <v>0</v>
      </c>
      <c r="AO45" s="46">
        <f t="shared" si="112"/>
        <v>0</v>
      </c>
      <c r="AP45" s="15"/>
      <c r="AQ45" s="264"/>
    </row>
    <row r="46" spans="2:43" x14ac:dyDescent="0.3">
      <c r="B46" s="265"/>
      <c r="C46" s="115">
        <v>7</v>
      </c>
      <c r="D46" s="112" t="str">
        <f>+IFERROR(+IF(Inputs!I31="","",Inputs!I31),0)</f>
        <v>Abono trimestral préstamo (ejemplo)</v>
      </c>
      <c r="E46" s="295">
        <f t="shared" si="89"/>
        <v>0</v>
      </c>
      <c r="F46" s="15">
        <f>+IFERROR(+IF(Inputs!L31&lt;&gt;"X",0,+(+VLOOKUP(D46,Inputs!$I$31:$J$36,2,0))),0)</f>
        <v>0</v>
      </c>
      <c r="G46" s="21">
        <v>0</v>
      </c>
      <c r="H46" s="46">
        <f t="shared" si="113"/>
        <v>0</v>
      </c>
      <c r="I46" s="15">
        <f>+IFERROR(+IF(Inputs!M31&lt;&gt;"X",0,+(+VLOOKUP(D46,Inputs!$I$31:$J$36,2,0))),0)</f>
        <v>0</v>
      </c>
      <c r="J46" s="21">
        <v>0</v>
      </c>
      <c r="K46" s="46">
        <f t="shared" si="114"/>
        <v>0</v>
      </c>
      <c r="L46" s="15">
        <f>+IFERROR(+IF(Inputs!N31&lt;&gt;"X",0,+(+VLOOKUP(D46,Inputs!$I$31:$J$36,2,0))),0)</f>
        <v>0</v>
      </c>
      <c r="M46" s="21">
        <v>0</v>
      </c>
      <c r="N46" s="46">
        <f t="shared" si="115"/>
        <v>0</v>
      </c>
      <c r="O46" s="15">
        <f>+IFERROR(+IF(Inputs!O31&lt;&gt;"X",0,+(+VLOOKUP(D46,Inputs!$I$31:$J$36,2,0))),0)</f>
        <v>0</v>
      </c>
      <c r="P46" s="21">
        <v>0</v>
      </c>
      <c r="Q46" s="46">
        <f t="shared" si="116"/>
        <v>0</v>
      </c>
      <c r="R46" s="15">
        <f>+IFERROR(+IF(Inputs!P31&lt;&gt;"X",0,+(+VLOOKUP(D46,Inputs!$I$31:$J$36,2,0))),0)</f>
        <v>0</v>
      </c>
      <c r="S46" s="21">
        <v>0</v>
      </c>
      <c r="T46" s="46">
        <f t="shared" si="117"/>
        <v>0</v>
      </c>
      <c r="U46" s="15">
        <f>+IFERROR(+IF(Inputs!Q31&lt;&gt;"X",0,+(+VLOOKUP(D46,Inputs!$I$31:$J$36,2,0))),0)</f>
        <v>0</v>
      </c>
      <c r="V46" s="21">
        <v>0</v>
      </c>
      <c r="W46" s="46">
        <f t="shared" si="118"/>
        <v>0</v>
      </c>
      <c r="X46" s="15">
        <f>+IFERROR(+IF(Inputs!R31&lt;&gt;"X",0,+(+VLOOKUP(D46,Inputs!$I$31:$J$36,2,0))),0)</f>
        <v>0</v>
      </c>
      <c r="Y46" s="21">
        <v>0</v>
      </c>
      <c r="Z46" s="46">
        <f t="shared" si="119"/>
        <v>0</v>
      </c>
      <c r="AA46" s="15">
        <f>+IFERROR(+IF(Inputs!S31&lt;&gt;"X",0,+(+VLOOKUP(D46,Inputs!$I$31:$J$36,2,0))),0)</f>
        <v>0</v>
      </c>
      <c r="AB46" s="21">
        <v>0</v>
      </c>
      <c r="AC46" s="46">
        <f t="shared" si="120"/>
        <v>0</v>
      </c>
      <c r="AD46" s="15">
        <f>+IFERROR(+IF(Inputs!T31&lt;&gt;"X",0,+(+VLOOKUP(D46,Inputs!$I$31:$J$36,2,0))),0)</f>
        <v>0</v>
      </c>
      <c r="AE46" s="21">
        <v>0</v>
      </c>
      <c r="AF46" s="46">
        <f t="shared" si="121"/>
        <v>0</v>
      </c>
      <c r="AG46" s="15">
        <f>+IFERROR(+IF(Inputs!U31&lt;&gt;"X",0,+(+VLOOKUP(D46,Inputs!$I$31:$J$36,2,0))),0)</f>
        <v>0</v>
      </c>
      <c r="AH46" s="21">
        <v>0</v>
      </c>
      <c r="AI46" s="46">
        <f t="shared" si="122"/>
        <v>0</v>
      </c>
      <c r="AJ46" s="15">
        <f>+IFERROR(+IF(Inputs!V31&lt;&gt;"X",0,+(+VLOOKUP(D46,Inputs!$I$31:$J$36,2,0))),0)</f>
        <v>0</v>
      </c>
      <c r="AK46" s="21">
        <v>0</v>
      </c>
      <c r="AL46" s="46">
        <f t="shared" si="123"/>
        <v>0</v>
      </c>
      <c r="AM46" s="15">
        <f>+IFERROR(+IF(Inputs!W31&lt;&gt;"X",0,+(+VLOOKUP(D46,Inputs!$I$31:$J$36,2,0))),0)</f>
        <v>0</v>
      </c>
      <c r="AN46" s="21">
        <v>0</v>
      </c>
      <c r="AO46" s="46">
        <f t="shared" si="112"/>
        <v>0</v>
      </c>
      <c r="AP46" s="15"/>
      <c r="AQ46" s="264"/>
    </row>
    <row r="47" spans="2:43" x14ac:dyDescent="0.3">
      <c r="B47" s="265"/>
      <c r="C47" s="115">
        <v>8</v>
      </c>
      <c r="D47" s="112" t="str">
        <f>+IFERROR(+IF(Inputs!I32="","",Inputs!I32),0)</f>
        <v/>
      </c>
      <c r="E47" s="295">
        <f t="shared" si="89"/>
        <v>0</v>
      </c>
      <c r="F47" s="15">
        <f>+IFERROR(+IF(Inputs!L32&lt;&gt;"X",0,+(+VLOOKUP(D47,Inputs!$I$31:$J$36,2,0))),0)</f>
        <v>0</v>
      </c>
      <c r="G47" s="21">
        <v>0</v>
      </c>
      <c r="H47" s="46">
        <f t="shared" si="113"/>
        <v>0</v>
      </c>
      <c r="I47" s="15">
        <f>+IFERROR(+IF(Inputs!M32&lt;&gt;"X",0,+(+VLOOKUP(D47,Inputs!$I$31:$J$36,2,0))),0)</f>
        <v>0</v>
      </c>
      <c r="J47" s="21">
        <v>0</v>
      </c>
      <c r="K47" s="46">
        <f t="shared" ref="K47:K51" si="124">+IFERROR(+(I47-J47),0)</f>
        <v>0</v>
      </c>
      <c r="L47" s="15">
        <f>+IFERROR(+IF(Inputs!N32&lt;&gt;"X",0,+(+VLOOKUP(D47,Inputs!$I$31:$J$36,2,0))),0)</f>
        <v>0</v>
      </c>
      <c r="M47" s="21">
        <v>0</v>
      </c>
      <c r="N47" s="46">
        <f t="shared" ref="N47:N51" si="125">+IFERROR(+(L47-M47),0)</f>
        <v>0</v>
      </c>
      <c r="O47" s="15">
        <f>+IFERROR(+IF(Inputs!O32&lt;&gt;"X",0,+(+VLOOKUP(D47,Inputs!$I$31:$J$36,2,0))),0)</f>
        <v>0</v>
      </c>
      <c r="P47" s="21">
        <v>0</v>
      </c>
      <c r="Q47" s="46">
        <f t="shared" ref="Q47:Q51" si="126">+IFERROR(+(O47-P47),0)</f>
        <v>0</v>
      </c>
      <c r="R47" s="15">
        <f>+IFERROR(+IF(Inputs!P32&lt;&gt;"X",0,+(+VLOOKUP(D47,Inputs!$I$31:$J$36,2,0))),0)</f>
        <v>0</v>
      </c>
      <c r="S47" s="21">
        <v>0</v>
      </c>
      <c r="T47" s="46">
        <f t="shared" ref="T47:T51" si="127">+IFERROR(+(R47-S47),0)</f>
        <v>0</v>
      </c>
      <c r="U47" s="15">
        <f>+IFERROR(+IF(Inputs!Q32&lt;&gt;"X",0,+(+VLOOKUP(D47,Inputs!$I$31:$J$36,2,0))),0)</f>
        <v>0</v>
      </c>
      <c r="V47" s="21">
        <v>0</v>
      </c>
      <c r="W47" s="46">
        <f t="shared" ref="W47:W51" si="128">+IFERROR(+(U47-V47),0)</f>
        <v>0</v>
      </c>
      <c r="X47" s="15">
        <f>+IFERROR(+IF(Inputs!R32&lt;&gt;"X",0,+(+VLOOKUP(D47,Inputs!$I$31:$J$36,2,0))),0)</f>
        <v>0</v>
      </c>
      <c r="Y47" s="21">
        <v>0</v>
      </c>
      <c r="Z47" s="46">
        <f t="shared" ref="Z47:Z51" si="129">+IFERROR(+(X47-Y47),0)</f>
        <v>0</v>
      </c>
      <c r="AA47" s="15">
        <f>+IFERROR(+IF(Inputs!S32&lt;&gt;"X",0,+(+VLOOKUP(D47,Inputs!$I$31:$J$36,2,0))),0)</f>
        <v>0</v>
      </c>
      <c r="AB47" s="21">
        <v>0</v>
      </c>
      <c r="AC47" s="46">
        <f t="shared" ref="AC47:AC51" si="130">+IFERROR(+(AA47-AB47),0)</f>
        <v>0</v>
      </c>
      <c r="AD47" s="15">
        <f>+IFERROR(+IF(Inputs!T32&lt;&gt;"X",0,+(+VLOOKUP(D47,Inputs!$I$31:$J$36,2,0))),0)</f>
        <v>0</v>
      </c>
      <c r="AE47" s="21">
        <v>0</v>
      </c>
      <c r="AF47" s="46">
        <f t="shared" ref="AF47:AF51" si="131">+IFERROR(+(AD47-AE47),0)</f>
        <v>0</v>
      </c>
      <c r="AG47" s="15">
        <f>+IFERROR(+IF(Inputs!U32&lt;&gt;"X",0,+(+VLOOKUP(D47,Inputs!$I$31:$J$36,2,0))),0)</f>
        <v>0</v>
      </c>
      <c r="AH47" s="21">
        <v>0</v>
      </c>
      <c r="AI47" s="46">
        <f t="shared" ref="AI47:AI51" si="132">+IFERROR(+(AG47-AH47),0)</f>
        <v>0</v>
      </c>
      <c r="AJ47" s="15">
        <f>+IFERROR(+IF(Inputs!V32&lt;&gt;"X",0,+(+VLOOKUP(D47,Inputs!$I$31:$J$36,2,0))),0)</f>
        <v>0</v>
      </c>
      <c r="AK47" s="21">
        <v>0</v>
      </c>
      <c r="AL47" s="46">
        <f t="shared" ref="AL47:AL51" si="133">+IFERROR(+(AJ47-AK47),0)</f>
        <v>0</v>
      </c>
      <c r="AM47" s="15">
        <f>+IFERROR(+IF(Inputs!W32&lt;&gt;"X",0,+(+VLOOKUP(D47,Inputs!$I$31:$J$36,2,0))),0)</f>
        <v>0</v>
      </c>
      <c r="AN47" s="21">
        <v>0</v>
      </c>
      <c r="AO47" s="46">
        <f t="shared" si="112"/>
        <v>0</v>
      </c>
      <c r="AP47" s="15"/>
      <c r="AQ47" s="264"/>
    </row>
    <row r="48" spans="2:43" x14ac:dyDescent="0.3">
      <c r="B48" s="265"/>
      <c r="C48" s="115">
        <v>9</v>
      </c>
      <c r="D48" s="112" t="str">
        <f>+IFERROR(+IF(Inputs!I33="","",Inputs!I33),0)</f>
        <v/>
      </c>
      <c r="E48" s="295">
        <f t="shared" si="89"/>
        <v>0</v>
      </c>
      <c r="F48" s="15">
        <f>+IFERROR(+IF(Inputs!L33&lt;&gt;"X",0,+(+VLOOKUP(D48,Inputs!$I$31:$J$36,2,0))),0)</f>
        <v>0</v>
      </c>
      <c r="G48" s="21">
        <v>0</v>
      </c>
      <c r="H48" s="46">
        <f t="shared" si="113"/>
        <v>0</v>
      </c>
      <c r="I48" s="15">
        <f>+IFERROR(+IF(Inputs!M33&lt;&gt;"X",0,+(+VLOOKUP(D48,Inputs!$I$31:$J$36,2,0))),0)</f>
        <v>0</v>
      </c>
      <c r="J48" s="21">
        <v>0</v>
      </c>
      <c r="K48" s="46">
        <f t="shared" si="124"/>
        <v>0</v>
      </c>
      <c r="L48" s="15">
        <f>+IFERROR(+IF(Inputs!N33&lt;&gt;"X",0,+(+VLOOKUP(D48,Inputs!$I$31:$J$36,2,0))),0)</f>
        <v>0</v>
      </c>
      <c r="M48" s="21">
        <v>0</v>
      </c>
      <c r="N48" s="46">
        <f t="shared" si="125"/>
        <v>0</v>
      </c>
      <c r="O48" s="15">
        <f>+IFERROR(+IF(Inputs!O33&lt;&gt;"X",0,+(+VLOOKUP(D48,Inputs!$I$31:$J$36,2,0))),0)</f>
        <v>0</v>
      </c>
      <c r="P48" s="21">
        <v>0</v>
      </c>
      <c r="Q48" s="46">
        <f t="shared" si="126"/>
        <v>0</v>
      </c>
      <c r="R48" s="15">
        <f>+IFERROR(+IF(Inputs!P33&lt;&gt;"X",0,+(+VLOOKUP(D48,Inputs!$I$31:$J$36,2,0))),0)</f>
        <v>0</v>
      </c>
      <c r="S48" s="21">
        <v>0</v>
      </c>
      <c r="T48" s="46">
        <f t="shared" si="127"/>
        <v>0</v>
      </c>
      <c r="U48" s="15">
        <f>+IFERROR(+IF(Inputs!Q33&lt;&gt;"X",0,+(+VLOOKUP(D48,Inputs!$I$31:$J$36,2,0))),0)</f>
        <v>0</v>
      </c>
      <c r="V48" s="21">
        <v>0</v>
      </c>
      <c r="W48" s="46">
        <f t="shared" si="128"/>
        <v>0</v>
      </c>
      <c r="X48" s="15">
        <f>+IFERROR(+IF(Inputs!R33&lt;&gt;"X",0,+(+VLOOKUP(D48,Inputs!$I$31:$J$36,2,0))),0)</f>
        <v>0</v>
      </c>
      <c r="Y48" s="21">
        <v>0</v>
      </c>
      <c r="Z48" s="46">
        <f t="shared" si="129"/>
        <v>0</v>
      </c>
      <c r="AA48" s="15">
        <f>+IFERROR(+IF(Inputs!S33&lt;&gt;"X",0,+(+VLOOKUP(D48,Inputs!$I$31:$J$36,2,0))),0)</f>
        <v>0</v>
      </c>
      <c r="AB48" s="21">
        <v>0</v>
      </c>
      <c r="AC48" s="46">
        <f t="shared" si="130"/>
        <v>0</v>
      </c>
      <c r="AD48" s="15">
        <f>+IFERROR(+IF(Inputs!T33&lt;&gt;"X",0,+(+VLOOKUP(D48,Inputs!$I$31:$J$36,2,0))),0)</f>
        <v>0</v>
      </c>
      <c r="AE48" s="21">
        <v>0</v>
      </c>
      <c r="AF48" s="46">
        <f t="shared" si="131"/>
        <v>0</v>
      </c>
      <c r="AG48" s="15">
        <f>+IFERROR(+IF(Inputs!U33&lt;&gt;"X",0,+(+VLOOKUP(D48,Inputs!$I$31:$J$36,2,0))),0)</f>
        <v>0</v>
      </c>
      <c r="AH48" s="21">
        <v>0</v>
      </c>
      <c r="AI48" s="46">
        <f t="shared" si="132"/>
        <v>0</v>
      </c>
      <c r="AJ48" s="15">
        <f>+IFERROR(+IF(Inputs!V33&lt;&gt;"X",0,+(+VLOOKUP(D48,Inputs!$I$31:$J$36,2,0))),0)</f>
        <v>0</v>
      </c>
      <c r="AK48" s="21">
        <v>0</v>
      </c>
      <c r="AL48" s="46">
        <f t="shared" si="133"/>
        <v>0</v>
      </c>
      <c r="AM48" s="15">
        <f>+IFERROR(+IF(Inputs!W33&lt;&gt;"X",0,+(+VLOOKUP(D48,Inputs!$I$31:$J$36,2,0))),0)</f>
        <v>0</v>
      </c>
      <c r="AN48" s="21">
        <v>0</v>
      </c>
      <c r="AO48" s="46">
        <f t="shared" si="112"/>
        <v>0</v>
      </c>
      <c r="AP48" s="15"/>
      <c r="AQ48" s="264"/>
    </row>
    <row r="49" spans="2:43" x14ac:dyDescent="0.3">
      <c r="B49" s="265"/>
      <c r="C49" s="115">
        <v>10</v>
      </c>
      <c r="D49" s="112" t="str">
        <f>+IFERROR(+IF(Inputs!I34="","",Inputs!I34),0)</f>
        <v/>
      </c>
      <c r="E49" s="295">
        <f t="shared" si="89"/>
        <v>0</v>
      </c>
      <c r="F49" s="15">
        <f>+IFERROR(+IF(Inputs!L34&lt;&gt;"X",0,+(+VLOOKUP(D49,Inputs!$I$31:$J$36,2,0))),0)</f>
        <v>0</v>
      </c>
      <c r="G49" s="21">
        <v>0</v>
      </c>
      <c r="H49" s="46">
        <f t="shared" si="113"/>
        <v>0</v>
      </c>
      <c r="I49" s="15">
        <f>+IFERROR(+IF(Inputs!M34&lt;&gt;"X",0,+(+VLOOKUP(D49,Inputs!$I$31:$J$36,2,0))),0)</f>
        <v>0</v>
      </c>
      <c r="J49" s="21">
        <v>0</v>
      </c>
      <c r="K49" s="46">
        <f t="shared" si="124"/>
        <v>0</v>
      </c>
      <c r="L49" s="15">
        <f>+IFERROR(+IF(Inputs!N34&lt;&gt;"X",0,+(+VLOOKUP(D49,Inputs!$I$31:$J$36,2,0))),0)</f>
        <v>0</v>
      </c>
      <c r="M49" s="21">
        <v>0</v>
      </c>
      <c r="N49" s="46">
        <f t="shared" si="125"/>
        <v>0</v>
      </c>
      <c r="O49" s="15">
        <f>+IFERROR(+IF(Inputs!O34&lt;&gt;"X",0,+(+VLOOKUP(D49,Inputs!$I$31:$J$36,2,0))),0)</f>
        <v>0</v>
      </c>
      <c r="P49" s="21">
        <v>0</v>
      </c>
      <c r="Q49" s="46">
        <f t="shared" si="126"/>
        <v>0</v>
      </c>
      <c r="R49" s="15">
        <f>+IFERROR(+IF(Inputs!P34&lt;&gt;"X",0,+(+VLOOKUP(D49,Inputs!$I$31:$J$36,2,0))),0)</f>
        <v>0</v>
      </c>
      <c r="S49" s="21">
        <v>0</v>
      </c>
      <c r="T49" s="46">
        <f t="shared" si="127"/>
        <v>0</v>
      </c>
      <c r="U49" s="15">
        <f>+IFERROR(+IF(Inputs!Q34&lt;&gt;"X",0,+(+VLOOKUP(D49,Inputs!$I$31:$J$36,2,0))),0)</f>
        <v>0</v>
      </c>
      <c r="V49" s="21">
        <v>0</v>
      </c>
      <c r="W49" s="46">
        <f t="shared" si="128"/>
        <v>0</v>
      </c>
      <c r="X49" s="15">
        <f>+IFERROR(+IF(Inputs!R34&lt;&gt;"X",0,+(+VLOOKUP(D49,Inputs!$I$31:$J$36,2,0))),0)</f>
        <v>0</v>
      </c>
      <c r="Y49" s="21">
        <v>0</v>
      </c>
      <c r="Z49" s="46">
        <f t="shared" si="129"/>
        <v>0</v>
      </c>
      <c r="AA49" s="15">
        <f>+IFERROR(+IF(Inputs!S34&lt;&gt;"X",0,+(+VLOOKUP(D49,Inputs!$I$31:$J$36,2,0))),0)</f>
        <v>0</v>
      </c>
      <c r="AB49" s="21">
        <v>0</v>
      </c>
      <c r="AC49" s="46">
        <f t="shared" si="130"/>
        <v>0</v>
      </c>
      <c r="AD49" s="15">
        <f>+IFERROR(+IF(Inputs!T34&lt;&gt;"X",0,+(+VLOOKUP(D49,Inputs!$I$31:$J$36,2,0))),0)</f>
        <v>0</v>
      </c>
      <c r="AE49" s="21">
        <v>0</v>
      </c>
      <c r="AF49" s="46">
        <f t="shared" si="131"/>
        <v>0</v>
      </c>
      <c r="AG49" s="15">
        <f>+IFERROR(+IF(Inputs!U34&lt;&gt;"X",0,+(+VLOOKUP(D49,Inputs!$I$31:$J$36,2,0))),0)</f>
        <v>0</v>
      </c>
      <c r="AH49" s="21">
        <v>0</v>
      </c>
      <c r="AI49" s="46">
        <f t="shared" si="132"/>
        <v>0</v>
      </c>
      <c r="AJ49" s="15">
        <f>+IFERROR(+IF(Inputs!V34&lt;&gt;"X",0,+(+VLOOKUP(D49,Inputs!$I$31:$J$36,2,0))),0)</f>
        <v>0</v>
      </c>
      <c r="AK49" s="21">
        <v>0</v>
      </c>
      <c r="AL49" s="46">
        <f t="shared" si="133"/>
        <v>0</v>
      </c>
      <c r="AM49" s="15">
        <f>+IFERROR(+IF(Inputs!W34&lt;&gt;"X",0,+(+VLOOKUP(D49,Inputs!$I$31:$J$36,2,0))),0)</f>
        <v>0</v>
      </c>
      <c r="AN49" s="21">
        <v>0</v>
      </c>
      <c r="AO49" s="46">
        <f t="shared" si="112"/>
        <v>0</v>
      </c>
      <c r="AP49" s="15"/>
      <c r="AQ49" s="264"/>
    </row>
    <row r="50" spans="2:43" x14ac:dyDescent="0.3">
      <c r="B50" s="265"/>
      <c r="C50" s="115">
        <v>11</v>
      </c>
      <c r="D50" s="112" t="str">
        <f>+IFERROR(+IF(Inputs!I35="","",Inputs!I35),0)</f>
        <v/>
      </c>
      <c r="E50" s="295">
        <f t="shared" si="89"/>
        <v>0</v>
      </c>
      <c r="F50" s="15">
        <f>+IFERROR(+IF(Inputs!L35&lt;&gt;"X",0,+(+VLOOKUP(D50,Inputs!$I$31:$J$36,2,0))),0)</f>
        <v>0</v>
      </c>
      <c r="G50" s="21">
        <v>0</v>
      </c>
      <c r="H50" s="46">
        <f t="shared" si="113"/>
        <v>0</v>
      </c>
      <c r="I50" s="15">
        <f>+IFERROR(+IF(Inputs!M35&lt;&gt;"X",0,+(+VLOOKUP(D50,Inputs!$I$31:$J$36,2,0))),0)</f>
        <v>0</v>
      </c>
      <c r="J50" s="21">
        <v>0</v>
      </c>
      <c r="K50" s="46">
        <f t="shared" si="124"/>
        <v>0</v>
      </c>
      <c r="L50" s="15">
        <f>+IFERROR(+IF(Inputs!N35&lt;&gt;"X",0,+(+VLOOKUP(D50,Inputs!$I$31:$J$36,2,0))),0)</f>
        <v>0</v>
      </c>
      <c r="M50" s="21">
        <v>0</v>
      </c>
      <c r="N50" s="46">
        <f t="shared" si="125"/>
        <v>0</v>
      </c>
      <c r="O50" s="15">
        <f>+IFERROR(+IF(Inputs!O35&lt;&gt;"X",0,+(+VLOOKUP(D50,Inputs!$I$31:$J$36,2,0))),0)</f>
        <v>0</v>
      </c>
      <c r="P50" s="21">
        <v>0</v>
      </c>
      <c r="Q50" s="46">
        <f t="shared" si="126"/>
        <v>0</v>
      </c>
      <c r="R50" s="15">
        <f>+IFERROR(+IF(Inputs!P35&lt;&gt;"X",0,+(+VLOOKUP(D50,Inputs!$I$31:$J$36,2,0))),0)</f>
        <v>0</v>
      </c>
      <c r="S50" s="21">
        <v>0</v>
      </c>
      <c r="T50" s="46">
        <f t="shared" si="127"/>
        <v>0</v>
      </c>
      <c r="U50" s="15">
        <f>+IFERROR(+IF(Inputs!Q35&lt;&gt;"X",0,+(+VLOOKUP(D50,Inputs!$I$31:$J$36,2,0))),0)</f>
        <v>0</v>
      </c>
      <c r="V50" s="21">
        <v>0</v>
      </c>
      <c r="W50" s="46">
        <f t="shared" si="128"/>
        <v>0</v>
      </c>
      <c r="X50" s="15">
        <f>+IFERROR(+IF(Inputs!R35&lt;&gt;"X",0,+(+VLOOKUP(D50,Inputs!$I$31:$J$36,2,0))),0)</f>
        <v>0</v>
      </c>
      <c r="Y50" s="21">
        <v>0</v>
      </c>
      <c r="Z50" s="46">
        <f t="shared" si="129"/>
        <v>0</v>
      </c>
      <c r="AA50" s="15">
        <f>+IFERROR(+IF(Inputs!S35&lt;&gt;"X",0,+(+VLOOKUP(D50,Inputs!$I$31:$J$36,2,0))),0)</f>
        <v>0</v>
      </c>
      <c r="AB50" s="21">
        <v>0</v>
      </c>
      <c r="AC50" s="46">
        <f t="shared" si="130"/>
        <v>0</v>
      </c>
      <c r="AD50" s="15">
        <f>+IFERROR(+IF(Inputs!T35&lt;&gt;"X",0,+(+VLOOKUP(D50,Inputs!$I$31:$J$36,2,0))),0)</f>
        <v>0</v>
      </c>
      <c r="AE50" s="21">
        <v>0</v>
      </c>
      <c r="AF50" s="46">
        <f t="shared" si="131"/>
        <v>0</v>
      </c>
      <c r="AG50" s="15">
        <f>+IFERROR(+IF(Inputs!U35&lt;&gt;"X",0,+(+VLOOKUP(D50,Inputs!$I$31:$J$36,2,0))),0)</f>
        <v>0</v>
      </c>
      <c r="AH50" s="21">
        <v>0</v>
      </c>
      <c r="AI50" s="46">
        <f t="shared" si="132"/>
        <v>0</v>
      </c>
      <c r="AJ50" s="15">
        <f>+IFERROR(+IF(Inputs!V35&lt;&gt;"X",0,+(+VLOOKUP(D50,Inputs!$I$31:$J$36,2,0))),0)</f>
        <v>0</v>
      </c>
      <c r="AK50" s="21">
        <v>0</v>
      </c>
      <c r="AL50" s="46">
        <f t="shared" si="133"/>
        <v>0</v>
      </c>
      <c r="AM50" s="15">
        <f>+IFERROR(+IF(Inputs!W35&lt;&gt;"X",0,+(+VLOOKUP(D50,Inputs!$I$31:$J$36,2,0))),0)</f>
        <v>0</v>
      </c>
      <c r="AN50" s="21">
        <v>0</v>
      </c>
      <c r="AO50" s="46">
        <f t="shared" si="112"/>
        <v>0</v>
      </c>
      <c r="AP50" s="15"/>
      <c r="AQ50" s="264"/>
    </row>
    <row r="51" spans="2:43" x14ac:dyDescent="0.3">
      <c r="B51" s="265"/>
      <c r="C51" s="115">
        <v>12</v>
      </c>
      <c r="D51" s="118" t="str">
        <f>+IFERROR(+IF(Inputs!I36="","",Inputs!I36),0)</f>
        <v/>
      </c>
      <c r="E51" s="299">
        <f t="shared" si="89"/>
        <v>0</v>
      </c>
      <c r="F51" s="4">
        <f>+IFERROR(+IF(Inputs!L36&lt;&gt;"X",0,+(+VLOOKUP(D51,Inputs!$I$31:$J$36,2,0))),0)</f>
        <v>0</v>
      </c>
      <c r="G51" s="22">
        <v>0</v>
      </c>
      <c r="H51" s="47">
        <f t="shared" si="90"/>
        <v>0</v>
      </c>
      <c r="I51" s="4">
        <f>+IFERROR(+IF(Inputs!M36&lt;&gt;"X",0,+(+VLOOKUP(D51,Inputs!$I$31:$J$36,2,0))),0)</f>
        <v>0</v>
      </c>
      <c r="J51" s="22">
        <v>0</v>
      </c>
      <c r="K51" s="47">
        <f t="shared" si="124"/>
        <v>0</v>
      </c>
      <c r="L51" s="4">
        <f>+IFERROR(+IF(Inputs!N36&lt;&gt;"X",0,+(+VLOOKUP(D51,Inputs!$I$31:$J$36,2,0))),0)</f>
        <v>0</v>
      </c>
      <c r="M51" s="22">
        <v>0</v>
      </c>
      <c r="N51" s="47">
        <f t="shared" si="125"/>
        <v>0</v>
      </c>
      <c r="O51" s="4">
        <f>+IFERROR(+IF(Inputs!O36&lt;&gt;"X",0,+(+VLOOKUP(D51,Inputs!$I$31:$J$36,2,0))),0)</f>
        <v>0</v>
      </c>
      <c r="P51" s="22">
        <v>0</v>
      </c>
      <c r="Q51" s="47">
        <f t="shared" si="126"/>
        <v>0</v>
      </c>
      <c r="R51" s="4">
        <f>+IFERROR(+IF(Inputs!P36&lt;&gt;"X",0,+(+VLOOKUP(D51,Inputs!$I$31:$J$36,2,0))),0)</f>
        <v>0</v>
      </c>
      <c r="S51" s="22">
        <v>0</v>
      </c>
      <c r="T51" s="47">
        <f t="shared" si="127"/>
        <v>0</v>
      </c>
      <c r="U51" s="4">
        <f>+IFERROR(+IF(Inputs!Q36&lt;&gt;"X",0,+(+VLOOKUP(D51,Inputs!$I$31:$J$36,2,0))),0)</f>
        <v>0</v>
      </c>
      <c r="V51" s="22">
        <v>0</v>
      </c>
      <c r="W51" s="47">
        <f t="shared" si="128"/>
        <v>0</v>
      </c>
      <c r="X51" s="4">
        <f>+IFERROR(+IF(Inputs!R36&lt;&gt;"X",0,+(+VLOOKUP(D51,Inputs!$I$31:$J$36,2,0))),0)</f>
        <v>0</v>
      </c>
      <c r="Y51" s="22">
        <v>0</v>
      </c>
      <c r="Z51" s="47">
        <f t="shared" si="129"/>
        <v>0</v>
      </c>
      <c r="AA51" s="4">
        <f>+IFERROR(+IF(Inputs!S36&lt;&gt;"X",0,+(+VLOOKUP(D51,Inputs!$I$31:$J$36,2,0))),0)</f>
        <v>0</v>
      </c>
      <c r="AB51" s="22">
        <v>0</v>
      </c>
      <c r="AC51" s="47">
        <f t="shared" si="130"/>
        <v>0</v>
      </c>
      <c r="AD51" s="4">
        <f>+IFERROR(+IF(Inputs!T36&lt;&gt;"X",0,+(+VLOOKUP(D51,Inputs!$I$31:$J$36,2,0))),0)</f>
        <v>0</v>
      </c>
      <c r="AE51" s="22">
        <v>0</v>
      </c>
      <c r="AF51" s="47">
        <f t="shared" si="131"/>
        <v>0</v>
      </c>
      <c r="AG51" s="4">
        <f>+IFERROR(+IF(Inputs!U36&lt;&gt;"X",0,+(+VLOOKUP(D51,Inputs!$I$31:$J$36,2,0))),0)</f>
        <v>0</v>
      </c>
      <c r="AH51" s="22">
        <v>0</v>
      </c>
      <c r="AI51" s="47">
        <f t="shared" si="132"/>
        <v>0</v>
      </c>
      <c r="AJ51" s="4">
        <f>+IFERROR(+IF(Inputs!V36&lt;&gt;"X",0,+(+VLOOKUP(D51,Inputs!$I$31:$J$36,2,0))),0)</f>
        <v>0</v>
      </c>
      <c r="AK51" s="22">
        <v>0</v>
      </c>
      <c r="AL51" s="47">
        <f t="shared" si="133"/>
        <v>0</v>
      </c>
      <c r="AM51" s="4">
        <f>+IFERROR(+IF(Inputs!W36&lt;&gt;"X",0,+(+VLOOKUP(D51,Inputs!$I$31:$J$36,2,0))),0)</f>
        <v>0</v>
      </c>
      <c r="AN51" s="22">
        <v>0</v>
      </c>
      <c r="AO51" s="47">
        <f t="shared" si="112"/>
        <v>0</v>
      </c>
      <c r="AP51" s="15"/>
      <c r="AQ51" s="264"/>
    </row>
    <row r="52" spans="2:43" x14ac:dyDescent="0.3">
      <c r="B52" s="265"/>
      <c r="C52" s="279" t="s">
        <v>134</v>
      </c>
      <c r="D52" s="104" t="s">
        <v>66</v>
      </c>
      <c r="E52" s="300">
        <f t="shared" si="89"/>
        <v>0</v>
      </c>
      <c r="F52" s="147">
        <f>+SUM(F40:F51)</f>
        <v>0</v>
      </c>
      <c r="G52" s="148">
        <f>+SUM(G40:G51)</f>
        <v>0</v>
      </c>
      <c r="H52" s="46">
        <f t="shared" si="90"/>
        <v>0</v>
      </c>
      <c r="I52" s="147">
        <f>+SUM(I40:I51)</f>
        <v>0</v>
      </c>
      <c r="J52" s="148">
        <f>+SUM(J40:J51)</f>
        <v>0</v>
      </c>
      <c r="K52" s="46">
        <f t="shared" si="92"/>
        <v>0</v>
      </c>
      <c r="L52" s="147">
        <f>+SUM(L40:L51)</f>
        <v>0</v>
      </c>
      <c r="M52" s="148">
        <f>+SUM(M40:M51)</f>
        <v>0</v>
      </c>
      <c r="N52" s="46">
        <f t="shared" si="94"/>
        <v>0</v>
      </c>
      <c r="O52" s="147">
        <f>+SUM(O40:O51)</f>
        <v>0</v>
      </c>
      <c r="P52" s="148">
        <f>+SUM(P40:P51)</f>
        <v>0</v>
      </c>
      <c r="Q52" s="46">
        <f t="shared" si="96"/>
        <v>0</v>
      </c>
      <c r="R52" s="147">
        <f>+SUM(R40:R51)</f>
        <v>0</v>
      </c>
      <c r="S52" s="148">
        <f>+SUM(S40:S51)</f>
        <v>0</v>
      </c>
      <c r="T52" s="46">
        <f t="shared" si="98"/>
        <v>0</v>
      </c>
      <c r="U52" s="147">
        <f>+SUM(U40:U51)</f>
        <v>0</v>
      </c>
      <c r="V52" s="148">
        <f>+SUM(V40:V51)</f>
        <v>0</v>
      </c>
      <c r="W52" s="46">
        <f t="shared" si="100"/>
        <v>0</v>
      </c>
      <c r="X52" s="147">
        <f>+SUM(X40:X51)</f>
        <v>0</v>
      </c>
      <c r="Y52" s="148">
        <f>+SUM(Y40:Y51)</f>
        <v>0</v>
      </c>
      <c r="Z52" s="46">
        <f t="shared" si="102"/>
        <v>0</v>
      </c>
      <c r="AA52" s="147">
        <f>+SUM(AA40:AA51)</f>
        <v>0</v>
      </c>
      <c r="AB52" s="148">
        <f>+SUM(AB40:AB51)</f>
        <v>0</v>
      </c>
      <c r="AC52" s="46">
        <f t="shared" si="104"/>
        <v>0</v>
      </c>
      <c r="AD52" s="147">
        <f>+SUM(AD40:AD51)</f>
        <v>0</v>
      </c>
      <c r="AE52" s="148">
        <f>+SUM(AE40:AE51)</f>
        <v>0</v>
      </c>
      <c r="AF52" s="46">
        <f t="shared" si="106"/>
        <v>0</v>
      </c>
      <c r="AG52" s="147">
        <f>+SUM(AG40:AG51)</f>
        <v>0</v>
      </c>
      <c r="AH52" s="148">
        <f>+SUM(AH40:AH51)</f>
        <v>0</v>
      </c>
      <c r="AI52" s="46">
        <f t="shared" si="108"/>
        <v>0</v>
      </c>
      <c r="AJ52" s="147">
        <f>+SUM(AJ40:AJ51)</f>
        <v>0</v>
      </c>
      <c r="AK52" s="148">
        <f>+SUM(AK40:AK51)</f>
        <v>0</v>
      </c>
      <c r="AL52" s="46">
        <f t="shared" si="110"/>
        <v>0</v>
      </c>
      <c r="AM52" s="147">
        <f>+SUM(AM40:AM51)</f>
        <v>0</v>
      </c>
      <c r="AN52" s="148">
        <f>+SUM(AN40:AN51)</f>
        <v>0</v>
      </c>
      <c r="AO52" s="46">
        <f t="shared" si="112"/>
        <v>0</v>
      </c>
      <c r="AP52" s="147"/>
      <c r="AQ52" s="264"/>
    </row>
    <row r="53" spans="2:43" x14ac:dyDescent="0.3">
      <c r="B53" s="265"/>
      <c r="C53" s="279"/>
      <c r="D53" s="105">
        <v>1</v>
      </c>
      <c r="E53" s="298"/>
      <c r="F53" s="15"/>
      <c r="G53" s="20"/>
      <c r="H53" s="46"/>
      <c r="I53" s="15"/>
      <c r="J53" s="20"/>
      <c r="K53" s="46"/>
      <c r="L53" s="15"/>
      <c r="M53" s="20"/>
      <c r="N53" s="46"/>
      <c r="O53" s="15"/>
      <c r="P53" s="20"/>
      <c r="Q53" s="46"/>
      <c r="R53" s="15"/>
      <c r="S53" s="20"/>
      <c r="T53" s="46"/>
      <c r="U53" s="15"/>
      <c r="V53" s="20"/>
      <c r="W53" s="46"/>
      <c r="X53" s="15"/>
      <c r="Y53" s="20"/>
      <c r="Z53" s="46"/>
      <c r="AA53" s="15"/>
      <c r="AB53" s="20"/>
      <c r="AC53" s="46"/>
      <c r="AD53" s="15"/>
      <c r="AE53" s="20"/>
      <c r="AF53" s="46"/>
      <c r="AG53" s="15"/>
      <c r="AH53" s="20"/>
      <c r="AI53" s="46"/>
      <c r="AJ53" s="15"/>
      <c r="AK53" s="20"/>
      <c r="AL53" s="46"/>
      <c r="AM53" s="15"/>
      <c r="AN53" s="20"/>
      <c r="AO53" s="46"/>
      <c r="AP53" s="15"/>
      <c r="AQ53" s="264"/>
    </row>
    <row r="54" spans="2:43" x14ac:dyDescent="0.3">
      <c r="B54" s="265"/>
      <c r="C54" s="279"/>
      <c r="D54" s="105">
        <v>1</v>
      </c>
      <c r="E54" s="298"/>
      <c r="F54" s="15"/>
      <c r="G54" s="20"/>
      <c r="H54" s="46"/>
      <c r="I54" s="15"/>
      <c r="J54" s="20"/>
      <c r="K54" s="46"/>
      <c r="L54" s="15"/>
      <c r="M54" s="20"/>
      <c r="N54" s="46"/>
      <c r="O54" s="15"/>
      <c r="P54" s="20"/>
      <c r="Q54" s="46"/>
      <c r="R54" s="15"/>
      <c r="S54" s="20"/>
      <c r="T54" s="46"/>
      <c r="U54" s="15"/>
      <c r="V54" s="20"/>
      <c r="W54" s="46"/>
      <c r="X54" s="15"/>
      <c r="Y54" s="20"/>
      <c r="Z54" s="46"/>
      <c r="AA54" s="15"/>
      <c r="AB54" s="20"/>
      <c r="AC54" s="46"/>
      <c r="AD54" s="15"/>
      <c r="AE54" s="20"/>
      <c r="AF54" s="46"/>
      <c r="AG54" s="15"/>
      <c r="AH54" s="20"/>
      <c r="AI54" s="46"/>
      <c r="AJ54" s="15"/>
      <c r="AK54" s="20"/>
      <c r="AL54" s="46"/>
      <c r="AM54" s="15"/>
      <c r="AN54" s="20"/>
      <c r="AO54" s="46"/>
      <c r="AP54" s="15"/>
      <c r="AQ54" s="264"/>
    </row>
    <row r="55" spans="2:43" ht="13.5" customHeight="1" x14ac:dyDescent="0.3">
      <c r="B55" s="265"/>
      <c r="C55" s="115">
        <v>1</v>
      </c>
      <c r="D55" s="112" t="str">
        <f>+IFERROR(+IF(Inputs!D41="","",Inputs!D41),0)</f>
        <v/>
      </c>
      <c r="E55" s="295">
        <f t="shared" ref="E55:E63" si="134">+IFERROR((G55+J55+M55+P55+S55+V55+Y55+AB55+AE55+AH55+AK55+AN55)/($G$24+$J$24+$M$24+$P$24+$S$24+$V$24+$Y$24+$AB$24+$AE$24+$AH$24+$AK$24+$AN$24),0)</f>
        <v>0</v>
      </c>
      <c r="F55" s="15">
        <f>+IFERROR((+VLOOKUP(D55,Inputs!$D$41:$E$44,2,0)),0)</f>
        <v>0</v>
      </c>
      <c r="G55" s="20">
        <v>0</v>
      </c>
      <c r="H55" s="46">
        <f t="shared" ref="H55" si="135">+IFERROR(+(F55-G55),0)</f>
        <v>0</v>
      </c>
      <c r="I55" s="15">
        <f t="shared" ref="I55:I58" si="136">+F55</f>
        <v>0</v>
      </c>
      <c r="J55" s="20">
        <v>0</v>
      </c>
      <c r="K55" s="46">
        <f t="shared" ref="K55" si="137">+IFERROR(+(I55-J55),0)</f>
        <v>0</v>
      </c>
      <c r="L55" s="15">
        <f t="shared" ref="L55:L58" si="138">+I55</f>
        <v>0</v>
      </c>
      <c r="M55" s="20">
        <v>0</v>
      </c>
      <c r="N55" s="46">
        <f t="shared" ref="N55" si="139">+IFERROR(+(L55-M55),0)</f>
        <v>0</v>
      </c>
      <c r="O55" s="15">
        <f t="shared" ref="O55:O58" si="140">+L55</f>
        <v>0</v>
      </c>
      <c r="P55" s="20">
        <v>0</v>
      </c>
      <c r="Q55" s="46">
        <f t="shared" ref="Q55" si="141">+IFERROR(+(O55-P55),0)</f>
        <v>0</v>
      </c>
      <c r="R55" s="15">
        <f t="shared" ref="R55:R58" si="142">+O55</f>
        <v>0</v>
      </c>
      <c r="S55" s="20">
        <v>0</v>
      </c>
      <c r="T55" s="46">
        <f t="shared" ref="T55" si="143">+IFERROR(+(R55-S55),0)</f>
        <v>0</v>
      </c>
      <c r="U55" s="15">
        <f t="shared" ref="U55:U58" si="144">+R55</f>
        <v>0</v>
      </c>
      <c r="V55" s="20">
        <v>0</v>
      </c>
      <c r="W55" s="46">
        <f t="shared" ref="W55" si="145">+IFERROR(+(U55-V55),0)</f>
        <v>0</v>
      </c>
      <c r="X55" s="15">
        <f t="shared" ref="X55:X58" si="146">+U55</f>
        <v>0</v>
      </c>
      <c r="Y55" s="20">
        <v>0</v>
      </c>
      <c r="Z55" s="46">
        <f t="shared" ref="Z55" si="147">+IFERROR(+(X55-Y55),0)</f>
        <v>0</v>
      </c>
      <c r="AA55" s="15">
        <f t="shared" ref="AA55:AA58" si="148">+X55</f>
        <v>0</v>
      </c>
      <c r="AB55" s="20">
        <v>0</v>
      </c>
      <c r="AC55" s="46">
        <f t="shared" ref="AC55" si="149">+IFERROR(+(AA55-AB55),0)</f>
        <v>0</v>
      </c>
      <c r="AD55" s="15">
        <f t="shared" ref="AD55:AD58" si="150">+AA55</f>
        <v>0</v>
      </c>
      <c r="AE55" s="20">
        <v>0</v>
      </c>
      <c r="AF55" s="46">
        <f t="shared" ref="AF55" si="151">+IFERROR(+(AD55-AE55),0)</f>
        <v>0</v>
      </c>
      <c r="AG55" s="15">
        <f t="shared" ref="AG55:AG58" si="152">+AD55</f>
        <v>0</v>
      </c>
      <c r="AH55" s="20">
        <v>0</v>
      </c>
      <c r="AI55" s="46">
        <f t="shared" ref="AI55" si="153">+IFERROR(+(AG55-AH55),0)</f>
        <v>0</v>
      </c>
      <c r="AJ55" s="15">
        <f t="shared" ref="AJ55:AJ58" si="154">+AG55</f>
        <v>0</v>
      </c>
      <c r="AK55" s="20">
        <v>0</v>
      </c>
      <c r="AL55" s="46">
        <f t="shared" ref="AL55" si="155">+IFERROR(+(AJ55-AK55),0)</f>
        <v>0</v>
      </c>
      <c r="AM55" s="15">
        <f t="shared" ref="AM55:AM58" si="156">+AJ55</f>
        <v>0</v>
      </c>
      <c r="AN55" s="20">
        <v>0</v>
      </c>
      <c r="AO55" s="46">
        <f t="shared" ref="AO55:AO62" si="157">+IFERROR(+(AM55-AN55),0)</f>
        <v>0</v>
      </c>
      <c r="AP55" s="15"/>
      <c r="AQ55" s="264"/>
    </row>
    <row r="56" spans="2:43" ht="13.5" customHeight="1" x14ac:dyDescent="0.3">
      <c r="B56" s="265"/>
      <c r="C56" s="115">
        <v>2</v>
      </c>
      <c r="D56" s="112" t="str">
        <f>+IFERROR(+IF(Inputs!D42="","",Inputs!D42),0)</f>
        <v/>
      </c>
      <c r="E56" s="295">
        <f t="shared" si="134"/>
        <v>0</v>
      </c>
      <c r="F56" s="15">
        <f>+IFERROR((+VLOOKUP(D56,Inputs!$D$41:$E$44,2,0)),0)</f>
        <v>0</v>
      </c>
      <c r="G56" s="20">
        <v>0</v>
      </c>
      <c r="H56" s="46">
        <f t="shared" ref="H56:H61" si="158">+IFERROR(+(F56-G56),0)</f>
        <v>0</v>
      </c>
      <c r="I56" s="15">
        <f t="shared" si="136"/>
        <v>0</v>
      </c>
      <c r="J56" s="20">
        <v>0</v>
      </c>
      <c r="K56" s="46">
        <f t="shared" ref="K56:K59" si="159">+IFERROR(+(I56-J56),0)</f>
        <v>0</v>
      </c>
      <c r="L56" s="15">
        <f t="shared" si="138"/>
        <v>0</v>
      </c>
      <c r="M56" s="20">
        <v>0</v>
      </c>
      <c r="N56" s="46">
        <f t="shared" ref="N56:N59" si="160">+IFERROR(+(L56-M56),0)</f>
        <v>0</v>
      </c>
      <c r="O56" s="15">
        <f t="shared" si="140"/>
        <v>0</v>
      </c>
      <c r="P56" s="20">
        <v>0</v>
      </c>
      <c r="Q56" s="46">
        <f t="shared" ref="Q56:Q59" si="161">+IFERROR(+(O56-P56),0)</f>
        <v>0</v>
      </c>
      <c r="R56" s="15">
        <f t="shared" si="142"/>
        <v>0</v>
      </c>
      <c r="S56" s="20">
        <v>0</v>
      </c>
      <c r="T56" s="46">
        <f t="shared" ref="T56:T59" si="162">+IFERROR(+(R56-S56),0)</f>
        <v>0</v>
      </c>
      <c r="U56" s="15">
        <f t="shared" si="144"/>
        <v>0</v>
      </c>
      <c r="V56" s="20">
        <v>0</v>
      </c>
      <c r="W56" s="46">
        <f t="shared" ref="W56:W59" si="163">+IFERROR(+(U56-V56),0)</f>
        <v>0</v>
      </c>
      <c r="X56" s="15">
        <f t="shared" si="146"/>
        <v>0</v>
      </c>
      <c r="Y56" s="20">
        <v>0</v>
      </c>
      <c r="Z56" s="46">
        <f t="shared" ref="Z56:Z59" si="164">+IFERROR(+(X56-Y56),0)</f>
        <v>0</v>
      </c>
      <c r="AA56" s="15">
        <f t="shared" si="148"/>
        <v>0</v>
      </c>
      <c r="AB56" s="20">
        <v>0</v>
      </c>
      <c r="AC56" s="46">
        <f t="shared" ref="AC56:AC59" si="165">+IFERROR(+(AA56-AB56),0)</f>
        <v>0</v>
      </c>
      <c r="AD56" s="15">
        <f t="shared" si="150"/>
        <v>0</v>
      </c>
      <c r="AE56" s="20">
        <v>0</v>
      </c>
      <c r="AF56" s="46">
        <f t="shared" ref="AF56:AF59" si="166">+IFERROR(+(AD56-AE56),0)</f>
        <v>0</v>
      </c>
      <c r="AG56" s="15">
        <f t="shared" si="152"/>
        <v>0</v>
      </c>
      <c r="AH56" s="20">
        <v>0</v>
      </c>
      <c r="AI56" s="46">
        <f t="shared" ref="AI56:AI59" si="167">+IFERROR(+(AG56-AH56),0)</f>
        <v>0</v>
      </c>
      <c r="AJ56" s="15">
        <f t="shared" si="154"/>
        <v>0</v>
      </c>
      <c r="AK56" s="20">
        <v>0</v>
      </c>
      <c r="AL56" s="46">
        <f t="shared" ref="AL56:AL59" si="168">+IFERROR(+(AJ56-AK56),0)</f>
        <v>0</v>
      </c>
      <c r="AM56" s="15">
        <f t="shared" si="156"/>
        <v>0</v>
      </c>
      <c r="AN56" s="20">
        <v>0</v>
      </c>
      <c r="AO56" s="46">
        <f t="shared" si="157"/>
        <v>0</v>
      </c>
      <c r="AP56" s="15"/>
      <c r="AQ56" s="264"/>
    </row>
    <row r="57" spans="2:43" ht="13.5" customHeight="1" x14ac:dyDescent="0.3">
      <c r="B57" s="265"/>
      <c r="C57" s="115">
        <v>3</v>
      </c>
      <c r="D57" s="112" t="str">
        <f>+IFERROR(+IF(Inputs!D43="","",Inputs!D43),0)</f>
        <v/>
      </c>
      <c r="E57" s="295">
        <f t="shared" si="134"/>
        <v>0</v>
      </c>
      <c r="F57" s="15">
        <f>+IFERROR((+VLOOKUP(D57,Inputs!$D$41:$E$44,2,0)),0)</f>
        <v>0</v>
      </c>
      <c r="G57" s="20">
        <v>0</v>
      </c>
      <c r="H57" s="46">
        <f t="shared" si="158"/>
        <v>0</v>
      </c>
      <c r="I57" s="15">
        <f t="shared" si="136"/>
        <v>0</v>
      </c>
      <c r="J57" s="20">
        <v>0</v>
      </c>
      <c r="K57" s="46">
        <f t="shared" si="159"/>
        <v>0</v>
      </c>
      <c r="L57" s="15">
        <f t="shared" si="138"/>
        <v>0</v>
      </c>
      <c r="M57" s="20">
        <v>0</v>
      </c>
      <c r="N57" s="46">
        <f t="shared" si="160"/>
        <v>0</v>
      </c>
      <c r="O57" s="15">
        <f t="shared" si="140"/>
        <v>0</v>
      </c>
      <c r="P57" s="20">
        <v>0</v>
      </c>
      <c r="Q57" s="46">
        <f t="shared" si="161"/>
        <v>0</v>
      </c>
      <c r="R57" s="15">
        <f t="shared" si="142"/>
        <v>0</v>
      </c>
      <c r="S57" s="20">
        <v>0</v>
      </c>
      <c r="T57" s="46">
        <f t="shared" si="162"/>
        <v>0</v>
      </c>
      <c r="U57" s="15">
        <f t="shared" si="144"/>
        <v>0</v>
      </c>
      <c r="V57" s="20">
        <v>0</v>
      </c>
      <c r="W57" s="46">
        <f t="shared" si="163"/>
        <v>0</v>
      </c>
      <c r="X57" s="15">
        <f t="shared" si="146"/>
        <v>0</v>
      </c>
      <c r="Y57" s="20">
        <v>0</v>
      </c>
      <c r="Z57" s="46">
        <f t="shared" si="164"/>
        <v>0</v>
      </c>
      <c r="AA57" s="15">
        <f t="shared" si="148"/>
        <v>0</v>
      </c>
      <c r="AB57" s="20">
        <v>0</v>
      </c>
      <c r="AC57" s="46">
        <f t="shared" si="165"/>
        <v>0</v>
      </c>
      <c r="AD57" s="15">
        <f t="shared" si="150"/>
        <v>0</v>
      </c>
      <c r="AE57" s="20">
        <v>0</v>
      </c>
      <c r="AF57" s="46">
        <f t="shared" si="166"/>
        <v>0</v>
      </c>
      <c r="AG57" s="15">
        <f t="shared" si="152"/>
        <v>0</v>
      </c>
      <c r="AH57" s="20">
        <v>0</v>
      </c>
      <c r="AI57" s="46">
        <f t="shared" si="167"/>
        <v>0</v>
      </c>
      <c r="AJ57" s="15">
        <f t="shared" si="154"/>
        <v>0</v>
      </c>
      <c r="AK57" s="20">
        <v>0</v>
      </c>
      <c r="AL57" s="46">
        <f t="shared" si="168"/>
        <v>0</v>
      </c>
      <c r="AM57" s="15">
        <f t="shared" si="156"/>
        <v>0</v>
      </c>
      <c r="AN57" s="20">
        <v>0</v>
      </c>
      <c r="AO57" s="46">
        <f t="shared" si="157"/>
        <v>0</v>
      </c>
      <c r="AP57" s="15"/>
      <c r="AQ57" s="264"/>
    </row>
    <row r="58" spans="2:43" ht="13.5" customHeight="1" x14ac:dyDescent="0.3">
      <c r="B58" s="265"/>
      <c r="C58" s="115">
        <v>4</v>
      </c>
      <c r="D58" s="112" t="str">
        <f>+IFERROR(+IF(Inputs!D44="","",Inputs!D44),0)</f>
        <v/>
      </c>
      <c r="E58" s="295">
        <f t="shared" si="134"/>
        <v>0</v>
      </c>
      <c r="F58" s="15">
        <f>+IFERROR((+VLOOKUP(D58,Inputs!$D$41:$E$44,2,0)),0)</f>
        <v>0</v>
      </c>
      <c r="G58" s="20">
        <v>0</v>
      </c>
      <c r="H58" s="46">
        <f t="shared" si="158"/>
        <v>0</v>
      </c>
      <c r="I58" s="15">
        <f t="shared" si="136"/>
        <v>0</v>
      </c>
      <c r="J58" s="20">
        <v>0</v>
      </c>
      <c r="K58" s="46">
        <f t="shared" si="159"/>
        <v>0</v>
      </c>
      <c r="L58" s="15">
        <f t="shared" si="138"/>
        <v>0</v>
      </c>
      <c r="M58" s="20">
        <v>0</v>
      </c>
      <c r="N58" s="46">
        <f t="shared" si="160"/>
        <v>0</v>
      </c>
      <c r="O58" s="15">
        <f t="shared" si="140"/>
        <v>0</v>
      </c>
      <c r="P58" s="20">
        <v>0</v>
      </c>
      <c r="Q58" s="46">
        <f t="shared" si="161"/>
        <v>0</v>
      </c>
      <c r="R58" s="15">
        <f t="shared" si="142"/>
        <v>0</v>
      </c>
      <c r="S58" s="20">
        <v>0</v>
      </c>
      <c r="T58" s="46">
        <f t="shared" si="162"/>
        <v>0</v>
      </c>
      <c r="U58" s="15">
        <f t="shared" si="144"/>
        <v>0</v>
      </c>
      <c r="V58" s="20">
        <v>0</v>
      </c>
      <c r="W58" s="46">
        <f t="shared" si="163"/>
        <v>0</v>
      </c>
      <c r="X58" s="15">
        <f t="shared" si="146"/>
        <v>0</v>
      </c>
      <c r="Y58" s="20">
        <v>0</v>
      </c>
      <c r="Z58" s="46">
        <f t="shared" si="164"/>
        <v>0</v>
      </c>
      <c r="AA58" s="15">
        <f t="shared" si="148"/>
        <v>0</v>
      </c>
      <c r="AB58" s="20">
        <v>0</v>
      </c>
      <c r="AC58" s="46">
        <f t="shared" si="165"/>
        <v>0</v>
      </c>
      <c r="AD58" s="15">
        <f t="shared" si="150"/>
        <v>0</v>
      </c>
      <c r="AE58" s="20">
        <v>0</v>
      </c>
      <c r="AF58" s="46">
        <f t="shared" si="166"/>
        <v>0</v>
      </c>
      <c r="AG58" s="15">
        <f t="shared" si="152"/>
        <v>0</v>
      </c>
      <c r="AH58" s="20">
        <v>0</v>
      </c>
      <c r="AI58" s="46">
        <f t="shared" si="167"/>
        <v>0</v>
      </c>
      <c r="AJ58" s="15">
        <f t="shared" si="154"/>
        <v>0</v>
      </c>
      <c r="AK58" s="20">
        <v>0</v>
      </c>
      <c r="AL58" s="46">
        <f t="shared" si="168"/>
        <v>0</v>
      </c>
      <c r="AM58" s="15">
        <f t="shared" si="156"/>
        <v>0</v>
      </c>
      <c r="AN58" s="20">
        <v>0</v>
      </c>
      <c r="AO58" s="46">
        <f t="shared" si="157"/>
        <v>0</v>
      </c>
      <c r="AP58" s="15"/>
      <c r="AQ58" s="264"/>
    </row>
    <row r="59" spans="2:43" ht="13.5" customHeight="1" x14ac:dyDescent="0.3">
      <c r="B59" s="265"/>
      <c r="C59" s="115">
        <v>5</v>
      </c>
      <c r="D59" s="112" t="str">
        <f>+IFERROR(+IF(Inputs!I41="","",Inputs!I41),0)</f>
        <v>Impuesto de renta (ejemplo)</v>
      </c>
      <c r="E59" s="295">
        <f t="shared" si="134"/>
        <v>0</v>
      </c>
      <c r="F59" s="15">
        <f>+IFERROR(+IF(Inputs!L41&lt;&gt;"X",0,+(+VLOOKUP(D59,Inputs!$I$41:$J$44,2,0))),0)</f>
        <v>0</v>
      </c>
      <c r="G59" s="20">
        <v>0</v>
      </c>
      <c r="H59" s="46">
        <f t="shared" si="158"/>
        <v>0</v>
      </c>
      <c r="I59" s="15">
        <f>+IFERROR(+IF(Inputs!M41&lt;&gt;"X",0,+(+VLOOKUP(D59,Inputs!$I$41:$J$44,2,0))),0)</f>
        <v>0</v>
      </c>
      <c r="J59" s="20">
        <v>0</v>
      </c>
      <c r="K59" s="46">
        <f t="shared" si="159"/>
        <v>0</v>
      </c>
      <c r="L59" s="15">
        <f>+IFERROR(+IF(Inputs!N41&lt;&gt;"X",0,+(+VLOOKUP(D59,Inputs!$I$41:$J$44,2,0))),0)</f>
        <v>0</v>
      </c>
      <c r="M59" s="20">
        <v>0</v>
      </c>
      <c r="N59" s="46">
        <f t="shared" si="160"/>
        <v>0</v>
      </c>
      <c r="O59" s="15">
        <f>+IFERROR(+IF(Inputs!O41&lt;&gt;"X",0,+(+VLOOKUP(D59,Inputs!$I$41:$J$44,2,0))),0)</f>
        <v>0</v>
      </c>
      <c r="P59" s="20">
        <v>0</v>
      </c>
      <c r="Q59" s="46">
        <f t="shared" si="161"/>
        <v>0</v>
      </c>
      <c r="R59" s="15">
        <f>+IFERROR(+IF(Inputs!P41&lt;&gt;"X",0,+(+VLOOKUP(D59,Inputs!$I$41:$J$44,2,0))),0)</f>
        <v>0</v>
      </c>
      <c r="S59" s="20">
        <v>0</v>
      </c>
      <c r="T59" s="46">
        <f t="shared" si="162"/>
        <v>0</v>
      </c>
      <c r="U59" s="15">
        <f>+IFERROR(+IF(Inputs!Q41&lt;&gt;"X",0,+(+VLOOKUP(D59,Inputs!$I$41:$J$44,2,0))),0)</f>
        <v>0</v>
      </c>
      <c r="V59" s="20">
        <v>0</v>
      </c>
      <c r="W59" s="46">
        <f t="shared" si="163"/>
        <v>0</v>
      </c>
      <c r="X59" s="15">
        <f>+IFERROR(+IF(Inputs!R41&lt;&gt;"X",0,+(+VLOOKUP(D59,Inputs!$I$41:$J$44,2,0))),0)</f>
        <v>0</v>
      </c>
      <c r="Y59" s="20">
        <v>0</v>
      </c>
      <c r="Z59" s="46">
        <f t="shared" si="164"/>
        <v>0</v>
      </c>
      <c r="AA59" s="15">
        <f>+IFERROR(+IF(Inputs!S41&lt;&gt;"X",0,+(+VLOOKUP(D59,Inputs!$I$41:$J$44,2,0))),0)</f>
        <v>0</v>
      </c>
      <c r="AB59" s="20">
        <v>0</v>
      </c>
      <c r="AC59" s="46">
        <f t="shared" si="165"/>
        <v>0</v>
      </c>
      <c r="AD59" s="15">
        <f>+IFERROR(+IF(Inputs!T41&lt;&gt;"X",0,+(+VLOOKUP(D59,Inputs!$I$41:$J$44,2,0))),0)</f>
        <v>0</v>
      </c>
      <c r="AE59" s="20">
        <v>0</v>
      </c>
      <c r="AF59" s="46">
        <f t="shared" si="166"/>
        <v>0</v>
      </c>
      <c r="AG59" s="15">
        <f>+IFERROR(+IF(Inputs!U41&lt;&gt;"X",0,+(+VLOOKUP(D59,Inputs!$I$41:$J$44,2,0))),0)</f>
        <v>0</v>
      </c>
      <c r="AH59" s="20">
        <v>0</v>
      </c>
      <c r="AI59" s="46">
        <f t="shared" si="167"/>
        <v>0</v>
      </c>
      <c r="AJ59" s="15">
        <f>+IFERROR(+IF(Inputs!V41&lt;&gt;"X",0,+(+VLOOKUP(D59,Inputs!$I$41:$J$44,2,0))),0)</f>
        <v>0</v>
      </c>
      <c r="AK59" s="20">
        <v>0</v>
      </c>
      <c r="AL59" s="46">
        <f t="shared" si="168"/>
        <v>0</v>
      </c>
      <c r="AM59" s="15">
        <f>+IFERROR(+IF(Inputs!W41&lt;&gt;"X",0,+(+VLOOKUP(D59,Inputs!$I$41:$J$44,2,0))),0)</f>
        <v>0</v>
      </c>
      <c r="AN59" s="20">
        <v>0</v>
      </c>
      <c r="AO59" s="46">
        <f t="shared" si="157"/>
        <v>0</v>
      </c>
      <c r="AP59" s="15"/>
      <c r="AQ59" s="264"/>
    </row>
    <row r="60" spans="2:43" ht="13.5" customHeight="1" x14ac:dyDescent="0.3">
      <c r="B60" s="265"/>
      <c r="C60" s="115">
        <v>6</v>
      </c>
      <c r="D60" s="112" t="str">
        <f>+IFERROR(+IF(Inputs!I42="","",Inputs!I42),0)</f>
        <v>Impuesto vehicular (ejemplo)</v>
      </c>
      <c r="E60" s="295">
        <f t="shared" si="134"/>
        <v>0</v>
      </c>
      <c r="F60" s="15">
        <f>+IFERROR(+IF(Inputs!L42&lt;&gt;"X",0,+(+VLOOKUP(D60,Inputs!$I$41:$J$44,2,0))),0)</f>
        <v>0</v>
      </c>
      <c r="G60" s="20">
        <v>0</v>
      </c>
      <c r="H60" s="46">
        <f t="shared" si="158"/>
        <v>0</v>
      </c>
      <c r="I60" s="15">
        <f>+IFERROR(+IF(Inputs!M42&lt;&gt;"X",0,+(+VLOOKUP(D60,Inputs!$I$41:$J$44,2,0))),0)</f>
        <v>0</v>
      </c>
      <c r="J60" s="20">
        <v>0</v>
      </c>
      <c r="K60" s="46">
        <f t="shared" ref="K60:K62" si="169">+IFERROR(+(I60-J60),0)</f>
        <v>0</v>
      </c>
      <c r="L60" s="15">
        <f>+IFERROR(+IF(Inputs!N42&lt;&gt;"X",0,+(+VLOOKUP(D60,Inputs!$I$41:$J$44,2,0))),0)</f>
        <v>0</v>
      </c>
      <c r="M60" s="20">
        <v>0</v>
      </c>
      <c r="N60" s="46">
        <f t="shared" ref="N60:N62" si="170">+IFERROR(+(L60-M60),0)</f>
        <v>0</v>
      </c>
      <c r="O60" s="15">
        <f>+IFERROR(+IF(Inputs!O42&lt;&gt;"X",0,+(+VLOOKUP(D60,Inputs!$I$41:$J$44,2,0))),0)</f>
        <v>0</v>
      </c>
      <c r="P60" s="20">
        <v>0</v>
      </c>
      <c r="Q60" s="46">
        <f t="shared" ref="Q60:Q62" si="171">+IFERROR(+(O60-P60),0)</f>
        <v>0</v>
      </c>
      <c r="R60" s="15">
        <f>+IFERROR(+IF(Inputs!P42&lt;&gt;"X",0,+(+VLOOKUP(D60,Inputs!$I$41:$J$44,2,0))),0)</f>
        <v>0</v>
      </c>
      <c r="S60" s="20">
        <v>0</v>
      </c>
      <c r="T60" s="46">
        <f t="shared" ref="T60:T62" si="172">+IFERROR(+(R60-S60),0)</f>
        <v>0</v>
      </c>
      <c r="U60" s="15">
        <f>+IFERROR(+IF(Inputs!Q42&lt;&gt;"X",0,+(+VLOOKUP(D60,Inputs!$I$41:$J$44,2,0))),0)</f>
        <v>0</v>
      </c>
      <c r="V60" s="20">
        <v>0</v>
      </c>
      <c r="W60" s="46">
        <f t="shared" ref="W60:W62" si="173">+IFERROR(+(U60-V60),0)</f>
        <v>0</v>
      </c>
      <c r="X60" s="15">
        <f>+IFERROR(+IF(Inputs!R42&lt;&gt;"X",0,+(+VLOOKUP(D60,Inputs!$I$41:$J$44,2,0))),0)</f>
        <v>0</v>
      </c>
      <c r="Y60" s="20">
        <v>0</v>
      </c>
      <c r="Z60" s="46">
        <f t="shared" ref="Z60:Z62" si="174">+IFERROR(+(X60-Y60),0)</f>
        <v>0</v>
      </c>
      <c r="AA60" s="15">
        <f>+IFERROR(+IF(Inputs!S42&lt;&gt;"X",0,+(+VLOOKUP(D60,Inputs!$I$41:$J$44,2,0))),0)</f>
        <v>0</v>
      </c>
      <c r="AB60" s="20">
        <v>0</v>
      </c>
      <c r="AC60" s="46">
        <f t="shared" ref="AC60:AC62" si="175">+IFERROR(+(AA60-AB60),0)</f>
        <v>0</v>
      </c>
      <c r="AD60" s="15">
        <f>+IFERROR(+IF(Inputs!T42&lt;&gt;"X",0,+(+VLOOKUP(D60,Inputs!$I$41:$J$44,2,0))),0)</f>
        <v>0</v>
      </c>
      <c r="AE60" s="20">
        <v>0</v>
      </c>
      <c r="AF60" s="46">
        <f t="shared" ref="AF60:AF62" si="176">+IFERROR(+(AD60-AE60),0)</f>
        <v>0</v>
      </c>
      <c r="AG60" s="15">
        <f>+IFERROR(+IF(Inputs!U42&lt;&gt;"X",0,+(+VLOOKUP(D60,Inputs!$I$41:$J$44,2,0))),0)</f>
        <v>0</v>
      </c>
      <c r="AH60" s="20">
        <v>0</v>
      </c>
      <c r="AI60" s="46">
        <f t="shared" ref="AI60:AI62" si="177">+IFERROR(+(AG60-AH60),0)</f>
        <v>0</v>
      </c>
      <c r="AJ60" s="15">
        <f>+IFERROR(+IF(Inputs!V42&lt;&gt;"X",0,+(+VLOOKUP(D60,Inputs!$I$41:$J$44,2,0))),0)</f>
        <v>0</v>
      </c>
      <c r="AK60" s="20">
        <v>0</v>
      </c>
      <c r="AL60" s="46">
        <f t="shared" ref="AL60:AL62" si="178">+IFERROR(+(AJ60-AK60),0)</f>
        <v>0</v>
      </c>
      <c r="AM60" s="15">
        <f>+IFERROR(+IF(Inputs!W42&lt;&gt;"X",0,+(+VLOOKUP(D60,Inputs!$I$41:$J$44,2,0))),0)</f>
        <v>0</v>
      </c>
      <c r="AN60" s="20">
        <v>0</v>
      </c>
      <c r="AO60" s="46">
        <f t="shared" si="157"/>
        <v>0</v>
      </c>
      <c r="AP60" s="15"/>
      <c r="AQ60" s="264"/>
    </row>
    <row r="61" spans="2:43" ht="13.5" customHeight="1" x14ac:dyDescent="0.3">
      <c r="B61" s="265"/>
      <c r="C61" s="115">
        <v>7</v>
      </c>
      <c r="D61" s="112" t="str">
        <f>+IFERROR(+IF(Inputs!I43="","",Inputs!I43),0)</f>
        <v>Impuesto predial (ejemplo)</v>
      </c>
      <c r="E61" s="295">
        <f t="shared" si="134"/>
        <v>0</v>
      </c>
      <c r="F61" s="15">
        <f>+IFERROR(+IF(Inputs!L43&lt;&gt;"X",0,+(+VLOOKUP(D61,Inputs!$I$41:$J$44,2,0))),0)</f>
        <v>0</v>
      </c>
      <c r="G61" s="20">
        <v>0</v>
      </c>
      <c r="H61" s="46">
        <f t="shared" si="158"/>
        <v>0</v>
      </c>
      <c r="I61" s="15">
        <f>+IFERROR(+IF(Inputs!M43&lt;&gt;"X",0,+(+VLOOKUP(D61,Inputs!$I$41:$J$44,2,0))),0)</f>
        <v>0</v>
      </c>
      <c r="J61" s="20">
        <v>0</v>
      </c>
      <c r="K61" s="46">
        <f>+IFERROR(+(I61-J61),0)</f>
        <v>0</v>
      </c>
      <c r="L61" s="15">
        <f>+IFERROR(+IF(Inputs!N43&lt;&gt;"X",0,+(+VLOOKUP(D61,Inputs!$I$41:$J$44,2,0))),0)</f>
        <v>0</v>
      </c>
      <c r="M61" s="20">
        <v>0</v>
      </c>
      <c r="N61" s="46">
        <f t="shared" si="170"/>
        <v>0</v>
      </c>
      <c r="O61" s="15">
        <f>+IFERROR(+IF(Inputs!O43&lt;&gt;"X",0,+(+VLOOKUP(D61,Inputs!$I$41:$J$44,2,0))),0)</f>
        <v>0</v>
      </c>
      <c r="P61" s="20">
        <v>0</v>
      </c>
      <c r="Q61" s="46">
        <f t="shared" si="171"/>
        <v>0</v>
      </c>
      <c r="R61" s="15">
        <f>+IFERROR(+IF(Inputs!P43&lt;&gt;"X",0,+(+VLOOKUP(D61,Inputs!$I$41:$J$44,2,0))),0)</f>
        <v>0</v>
      </c>
      <c r="S61" s="20">
        <v>0</v>
      </c>
      <c r="T61" s="46">
        <f t="shared" si="172"/>
        <v>0</v>
      </c>
      <c r="U61" s="15">
        <f>+IFERROR(+IF(Inputs!Q43&lt;&gt;"X",0,+(+VLOOKUP(D61,Inputs!$I$41:$J$44,2,0))),0)</f>
        <v>0</v>
      </c>
      <c r="V61" s="20">
        <v>0</v>
      </c>
      <c r="W61" s="46">
        <f t="shared" si="173"/>
        <v>0</v>
      </c>
      <c r="X61" s="15">
        <f>+IFERROR(+IF(Inputs!R43&lt;&gt;"X",0,+(+VLOOKUP(D61,Inputs!$I$41:$J$44,2,0))),0)</f>
        <v>0</v>
      </c>
      <c r="Y61" s="20">
        <v>0</v>
      </c>
      <c r="Z61" s="46">
        <f t="shared" si="174"/>
        <v>0</v>
      </c>
      <c r="AA61" s="15">
        <f>+IFERROR(+IF(Inputs!S43&lt;&gt;"X",0,+(+VLOOKUP(D61,Inputs!$I$41:$J$44,2,0))),0)</f>
        <v>0</v>
      </c>
      <c r="AB61" s="20">
        <v>0</v>
      </c>
      <c r="AC61" s="46">
        <f t="shared" si="175"/>
        <v>0</v>
      </c>
      <c r="AD61" s="15">
        <f>+IFERROR(+IF(Inputs!T43&lt;&gt;"X",0,+(+VLOOKUP(D61,Inputs!$I$41:$J$44,2,0))),0)</f>
        <v>0</v>
      </c>
      <c r="AE61" s="20">
        <v>0</v>
      </c>
      <c r="AF61" s="46">
        <f t="shared" si="176"/>
        <v>0</v>
      </c>
      <c r="AG61" s="15">
        <f>+IFERROR(+IF(Inputs!U43&lt;&gt;"X",0,+(+VLOOKUP(D61,Inputs!$I$41:$J$44,2,0))),0)</f>
        <v>0</v>
      </c>
      <c r="AH61" s="20">
        <v>0</v>
      </c>
      <c r="AI61" s="46">
        <f t="shared" si="177"/>
        <v>0</v>
      </c>
      <c r="AJ61" s="15">
        <f>+IFERROR(+IF(Inputs!V43&lt;&gt;"X",0,+(+VLOOKUP(D61,Inputs!$I$41:$J$44,2,0))),0)</f>
        <v>0</v>
      </c>
      <c r="AK61" s="20">
        <v>0</v>
      </c>
      <c r="AL61" s="46">
        <f t="shared" si="178"/>
        <v>0</v>
      </c>
      <c r="AM61" s="15">
        <f>+IFERROR(+IF(Inputs!W43&lt;&gt;"X",0,+(+VLOOKUP(D61,Inputs!$I$41:$J$44,2,0))),0)</f>
        <v>0</v>
      </c>
      <c r="AN61" s="20">
        <v>0</v>
      </c>
      <c r="AO61" s="46">
        <f t="shared" si="157"/>
        <v>0</v>
      </c>
      <c r="AP61" s="15"/>
      <c r="AQ61" s="264"/>
    </row>
    <row r="62" spans="2:43" ht="13.5" customHeight="1" x14ac:dyDescent="0.3">
      <c r="B62" s="265"/>
      <c r="C62" s="115">
        <v>8</v>
      </c>
      <c r="D62" s="118" t="str">
        <f>+IFERROR(+IF(Inputs!I44="","",Inputs!I44),0)</f>
        <v/>
      </c>
      <c r="E62" s="299">
        <f t="shared" si="134"/>
        <v>0</v>
      </c>
      <c r="F62" s="4">
        <f>+IFERROR(+IF(Inputs!L44&lt;&gt;"X",0,+(+VLOOKUP(D62,Inputs!$I$41:$J$44,2,0))),0)</f>
        <v>0</v>
      </c>
      <c r="G62" s="19">
        <v>0</v>
      </c>
      <c r="H62" s="47">
        <f t="shared" ref="H62:H63" si="179">+IFERROR(+(F62-G62),0)</f>
        <v>0</v>
      </c>
      <c r="I62" s="4">
        <f>+IFERROR(+IF(Inputs!M44&lt;&gt;"X",0,+(+VLOOKUP(D62,Inputs!$I$41:$J$44,2,0))),0)</f>
        <v>0</v>
      </c>
      <c r="J62" s="19">
        <v>0</v>
      </c>
      <c r="K62" s="47">
        <f t="shared" si="169"/>
        <v>0</v>
      </c>
      <c r="L62" s="4">
        <f>+IFERROR(+IF(Inputs!N44&lt;&gt;"X",0,+(+VLOOKUP(D62,Inputs!$I$41:$J$44,2,0))),0)</f>
        <v>0</v>
      </c>
      <c r="M62" s="19">
        <v>0</v>
      </c>
      <c r="N62" s="47">
        <f t="shared" si="170"/>
        <v>0</v>
      </c>
      <c r="O62" s="4">
        <f>+IFERROR(+IF(Inputs!O44&lt;&gt;"X",0,+(+VLOOKUP(D62,Inputs!$I$41:$J$44,2,0))),0)</f>
        <v>0</v>
      </c>
      <c r="P62" s="19">
        <v>0</v>
      </c>
      <c r="Q62" s="47">
        <f t="shared" si="171"/>
        <v>0</v>
      </c>
      <c r="R62" s="4">
        <f>+IFERROR(+IF(Inputs!P44&lt;&gt;"X",0,+(+VLOOKUP(D62,Inputs!$I$41:$J$44,2,0))),0)</f>
        <v>0</v>
      </c>
      <c r="S62" s="19">
        <v>0</v>
      </c>
      <c r="T62" s="47">
        <f t="shared" si="172"/>
        <v>0</v>
      </c>
      <c r="U62" s="4">
        <f>+IFERROR(+IF(Inputs!Q44&lt;&gt;"X",0,+(+VLOOKUP(D62,Inputs!$I$41:$J$44,2,0))),0)</f>
        <v>0</v>
      </c>
      <c r="V62" s="19">
        <v>0</v>
      </c>
      <c r="W62" s="47">
        <f t="shared" si="173"/>
        <v>0</v>
      </c>
      <c r="X62" s="4">
        <f>+IFERROR(+IF(Inputs!R44&lt;&gt;"X",0,+(+VLOOKUP(D62,Inputs!$I$41:$J$44,2,0))),0)</f>
        <v>0</v>
      </c>
      <c r="Y62" s="19">
        <v>0</v>
      </c>
      <c r="Z62" s="47">
        <f t="shared" si="174"/>
        <v>0</v>
      </c>
      <c r="AA62" s="4">
        <f>+IFERROR(+IF(Inputs!S44&lt;&gt;"X",0,+(+VLOOKUP(D62,Inputs!$I$41:$J$44,2,0))),0)</f>
        <v>0</v>
      </c>
      <c r="AB62" s="19">
        <v>0</v>
      </c>
      <c r="AC62" s="47">
        <f t="shared" si="175"/>
        <v>0</v>
      </c>
      <c r="AD62" s="4">
        <f>+IFERROR(+IF(Inputs!T44&lt;&gt;"X",0,+(+VLOOKUP(D62,Inputs!$I$41:$J$44,2,0))),0)</f>
        <v>0</v>
      </c>
      <c r="AE62" s="19">
        <v>0</v>
      </c>
      <c r="AF62" s="47">
        <f t="shared" si="176"/>
        <v>0</v>
      </c>
      <c r="AG62" s="4">
        <f>+IFERROR(+IF(Inputs!U44&lt;&gt;"X",0,+(+VLOOKUP(D62,Inputs!$I$41:$J$44,2,0))),0)</f>
        <v>0</v>
      </c>
      <c r="AH62" s="19">
        <v>0</v>
      </c>
      <c r="AI62" s="47">
        <f t="shared" si="177"/>
        <v>0</v>
      </c>
      <c r="AJ62" s="4">
        <f>+IFERROR(+IF(Inputs!V44&lt;&gt;"X",0,+(+VLOOKUP(D62,Inputs!$I$41:$J$44,2,0))),0)</f>
        <v>0</v>
      </c>
      <c r="AK62" s="19">
        <v>0</v>
      </c>
      <c r="AL62" s="47">
        <f t="shared" si="178"/>
        <v>0</v>
      </c>
      <c r="AM62" s="4">
        <f>+IFERROR(+IF(Inputs!W44&lt;&gt;"X",0,+(+VLOOKUP(D62,Inputs!$I$41:$J$44,2,0))),0)</f>
        <v>0</v>
      </c>
      <c r="AN62" s="19">
        <v>0</v>
      </c>
      <c r="AO62" s="47">
        <f t="shared" si="157"/>
        <v>0</v>
      </c>
      <c r="AP62" s="15"/>
      <c r="AQ62" s="264"/>
    </row>
    <row r="63" spans="2:43" x14ac:dyDescent="0.3">
      <c r="B63" s="265"/>
      <c r="C63" s="279" t="s">
        <v>134</v>
      </c>
      <c r="D63" s="104" t="s">
        <v>93</v>
      </c>
      <c r="E63" s="300">
        <f t="shared" si="134"/>
        <v>0</v>
      </c>
      <c r="F63" s="147">
        <f>+SUM(F55:F62)</f>
        <v>0</v>
      </c>
      <c r="G63" s="148">
        <f>+SUM(G55:G62)</f>
        <v>0</v>
      </c>
      <c r="H63" s="46">
        <f t="shared" si="179"/>
        <v>0</v>
      </c>
      <c r="I63" s="147">
        <f t="shared" ref="I63" si="180">+SUM(I55:I62)</f>
        <v>0</v>
      </c>
      <c r="J63" s="148">
        <f>+SUM(J55:J62)</f>
        <v>0</v>
      </c>
      <c r="K63" s="46">
        <f>+IFERROR(+(I63-J63),0)</f>
        <v>0</v>
      </c>
      <c r="L63" s="147">
        <f t="shared" ref="L63" si="181">+SUM(L55:L62)</f>
        <v>0</v>
      </c>
      <c r="M63" s="148">
        <f>+SUM(M55:M62)</f>
        <v>0</v>
      </c>
      <c r="N63" s="46">
        <f>+IFERROR(+(L63-M63),0)</f>
        <v>0</v>
      </c>
      <c r="O63" s="147">
        <f t="shared" ref="O63" si="182">+SUM(O55:O62)</f>
        <v>0</v>
      </c>
      <c r="P63" s="148">
        <f>+SUM(P55:P62)</f>
        <v>0</v>
      </c>
      <c r="Q63" s="46">
        <f>+IFERROR(+(O63-P63),0)</f>
        <v>0</v>
      </c>
      <c r="R63" s="147">
        <f t="shared" ref="R63" si="183">+SUM(R55:R62)</f>
        <v>0</v>
      </c>
      <c r="S63" s="148">
        <f>+SUM(S55:S62)</f>
        <v>0</v>
      </c>
      <c r="T63" s="46">
        <f>+IFERROR(+(R63-S63),0)</f>
        <v>0</v>
      </c>
      <c r="U63" s="147">
        <f t="shared" ref="U63" si="184">+SUM(U55:U62)</f>
        <v>0</v>
      </c>
      <c r="V63" s="148">
        <f>+SUM(V55:V62)</f>
        <v>0</v>
      </c>
      <c r="W63" s="46">
        <f>+IFERROR(+(U63-V63),0)</f>
        <v>0</v>
      </c>
      <c r="X63" s="147">
        <f t="shared" ref="X63" si="185">+SUM(X55:X62)</f>
        <v>0</v>
      </c>
      <c r="Y63" s="148">
        <f>+SUM(Y55:Y62)</f>
        <v>0</v>
      </c>
      <c r="Z63" s="46">
        <f>+IFERROR(+(X63-Y63),0)</f>
        <v>0</v>
      </c>
      <c r="AA63" s="147">
        <f t="shared" ref="AA63" si="186">+SUM(AA55:AA62)</f>
        <v>0</v>
      </c>
      <c r="AB63" s="148">
        <f>+SUM(AB55:AB62)</f>
        <v>0</v>
      </c>
      <c r="AC63" s="46">
        <f>+IFERROR(+(AA63-AB63),0)</f>
        <v>0</v>
      </c>
      <c r="AD63" s="147">
        <f t="shared" ref="AD63" si="187">+SUM(AD55:AD62)</f>
        <v>0</v>
      </c>
      <c r="AE63" s="148">
        <f>+SUM(AE55:AE62)</f>
        <v>0</v>
      </c>
      <c r="AF63" s="46">
        <f>+IFERROR(+(AD63-AE63),0)</f>
        <v>0</v>
      </c>
      <c r="AG63" s="147">
        <f t="shared" ref="AG63" si="188">+SUM(AG55:AG62)</f>
        <v>0</v>
      </c>
      <c r="AH63" s="148">
        <f>+SUM(AH55:AH62)</f>
        <v>0</v>
      </c>
      <c r="AI63" s="46">
        <f>+IFERROR(+(AG63-AH63),0)</f>
        <v>0</v>
      </c>
      <c r="AJ63" s="147">
        <f t="shared" ref="AJ63" si="189">+SUM(AJ55:AJ62)</f>
        <v>0</v>
      </c>
      <c r="AK63" s="148">
        <f>+SUM(AK55:AK62)</f>
        <v>0</v>
      </c>
      <c r="AL63" s="46">
        <f>+IFERROR(+(AJ63-AK63),0)</f>
        <v>0</v>
      </c>
      <c r="AM63" s="147">
        <f t="shared" ref="AM63" si="190">+SUM(AM55:AM62)</f>
        <v>0</v>
      </c>
      <c r="AN63" s="148">
        <f>+SUM(AN55:AN62)</f>
        <v>0</v>
      </c>
      <c r="AO63" s="46">
        <f>+IFERROR(+(AM63-AN63),0)</f>
        <v>0</v>
      </c>
      <c r="AP63" s="147"/>
      <c r="AQ63" s="264"/>
    </row>
    <row r="64" spans="2:43" x14ac:dyDescent="0.3">
      <c r="B64" s="265"/>
      <c r="C64" s="279"/>
      <c r="D64" s="105">
        <v>1</v>
      </c>
      <c r="E64" s="298"/>
      <c r="F64" s="15"/>
      <c r="G64" s="20"/>
      <c r="H64" s="46"/>
      <c r="I64" s="15"/>
      <c r="J64" s="20"/>
      <c r="K64" s="46"/>
      <c r="L64" s="15"/>
      <c r="M64" s="20"/>
      <c r="N64" s="46"/>
      <c r="O64" s="15"/>
      <c r="P64" s="20"/>
      <c r="Q64" s="46"/>
      <c r="R64" s="15"/>
      <c r="S64" s="20"/>
      <c r="T64" s="46"/>
      <c r="U64" s="15"/>
      <c r="V64" s="20"/>
      <c r="W64" s="46"/>
      <c r="X64" s="15"/>
      <c r="Y64" s="20"/>
      <c r="Z64" s="46"/>
      <c r="AA64" s="15"/>
      <c r="AB64" s="20"/>
      <c r="AC64" s="46"/>
      <c r="AD64" s="15"/>
      <c r="AE64" s="20"/>
      <c r="AF64" s="46"/>
      <c r="AG64" s="15"/>
      <c r="AH64" s="20"/>
      <c r="AI64" s="46"/>
      <c r="AJ64" s="15"/>
      <c r="AK64" s="20"/>
      <c r="AL64" s="46"/>
      <c r="AM64" s="15"/>
      <c r="AN64" s="20"/>
      <c r="AO64" s="46"/>
      <c r="AP64" s="15"/>
      <c r="AQ64" s="264"/>
    </row>
    <row r="65" spans="2:43" x14ac:dyDescent="0.3">
      <c r="B65" s="265"/>
      <c r="C65" s="279"/>
      <c r="D65" s="105">
        <v>1</v>
      </c>
      <c r="E65" s="298"/>
      <c r="F65" s="15"/>
      <c r="G65" s="20"/>
      <c r="H65" s="46"/>
      <c r="I65" s="15"/>
      <c r="J65" s="20"/>
      <c r="K65" s="46"/>
      <c r="L65" s="15"/>
      <c r="M65" s="20"/>
      <c r="N65" s="46"/>
      <c r="O65" s="15"/>
      <c r="P65" s="20"/>
      <c r="Q65" s="46"/>
      <c r="R65" s="15"/>
      <c r="S65" s="20"/>
      <c r="T65" s="46"/>
      <c r="U65" s="15"/>
      <c r="V65" s="20"/>
      <c r="W65" s="46"/>
      <c r="X65" s="15"/>
      <c r="Y65" s="20"/>
      <c r="Z65" s="46"/>
      <c r="AA65" s="15"/>
      <c r="AB65" s="20"/>
      <c r="AC65" s="46"/>
      <c r="AD65" s="15"/>
      <c r="AE65" s="20"/>
      <c r="AF65" s="46"/>
      <c r="AG65" s="15"/>
      <c r="AH65" s="20"/>
      <c r="AI65" s="46"/>
      <c r="AJ65" s="15"/>
      <c r="AK65" s="20"/>
      <c r="AL65" s="46"/>
      <c r="AM65" s="15"/>
      <c r="AN65" s="20"/>
      <c r="AO65" s="46"/>
      <c r="AP65" s="15"/>
      <c r="AQ65" s="264"/>
    </row>
    <row r="66" spans="2:43" x14ac:dyDescent="0.3">
      <c r="B66" s="265"/>
      <c r="C66" s="115">
        <v>1</v>
      </c>
      <c r="D66" s="112" t="str">
        <f>+IFERROR(+IF(Inputs!D68="","",Inputs!D68),0)</f>
        <v>Fondo de Emergencia (ejemplo)</v>
      </c>
      <c r="E66" s="295">
        <f t="shared" ref="E66:E94" si="191">+IFERROR((G66+J66+M66+P66+S66+V66+Y66+AB66+AE66+AH66+AK66+AN66)/($G$24+$J$24+$M$24+$P$24+$S$24+$V$24+$Y$24+$AB$24+$AE$24+$AH$24+$AK$24+$AN$24),0)</f>
        <v>0</v>
      </c>
      <c r="F66" s="15">
        <f>+IFERROR((+VLOOKUP(D66,Inputs!$D$68:$E$82,2,0)),0)</f>
        <v>0</v>
      </c>
      <c r="G66" s="21">
        <v>0</v>
      </c>
      <c r="H66" s="46">
        <f t="shared" ref="H66:H96" si="192">+IFERROR(+(F66-G66),0)</f>
        <v>0</v>
      </c>
      <c r="I66" s="16">
        <f t="shared" ref="I66:I80" si="193">+F66</f>
        <v>0</v>
      </c>
      <c r="J66" s="21">
        <v>0</v>
      </c>
      <c r="K66" s="46">
        <f t="shared" ref="K66:K96" si="194">+IFERROR(+(I66-J66),0)</f>
        <v>0</v>
      </c>
      <c r="L66" s="16">
        <f t="shared" ref="L66:L80" si="195">+I66</f>
        <v>0</v>
      </c>
      <c r="M66" s="21">
        <v>0</v>
      </c>
      <c r="N66" s="46">
        <f t="shared" ref="N66:N96" si="196">+IFERROR(+(L66-M66),0)</f>
        <v>0</v>
      </c>
      <c r="O66" s="16">
        <f t="shared" ref="O66:O80" si="197">+L66</f>
        <v>0</v>
      </c>
      <c r="P66" s="21">
        <v>0</v>
      </c>
      <c r="Q66" s="46">
        <f t="shared" ref="Q66:Q96" si="198">+IFERROR(+(O66-P66),0)</f>
        <v>0</v>
      </c>
      <c r="R66" s="16">
        <f t="shared" ref="R66:R80" si="199">+O66</f>
        <v>0</v>
      </c>
      <c r="S66" s="21">
        <v>0</v>
      </c>
      <c r="T66" s="46">
        <f t="shared" ref="T66:T96" si="200">+IFERROR(+(R66-S66),0)</f>
        <v>0</v>
      </c>
      <c r="U66" s="16">
        <f t="shared" ref="U66:U80" si="201">+R66</f>
        <v>0</v>
      </c>
      <c r="V66" s="21">
        <v>0</v>
      </c>
      <c r="W66" s="46">
        <f t="shared" ref="W66:W96" si="202">+IFERROR(+(U66-V66),0)</f>
        <v>0</v>
      </c>
      <c r="X66" s="16">
        <f t="shared" ref="X66:X80" si="203">+U66</f>
        <v>0</v>
      </c>
      <c r="Y66" s="21">
        <v>0</v>
      </c>
      <c r="Z66" s="46">
        <f t="shared" ref="Z66:Z96" si="204">+IFERROR(+(X66-Y66),0)</f>
        <v>0</v>
      </c>
      <c r="AA66" s="16">
        <f t="shared" ref="AA66:AA80" si="205">+X66</f>
        <v>0</v>
      </c>
      <c r="AB66" s="21">
        <v>0</v>
      </c>
      <c r="AC66" s="46">
        <f t="shared" ref="AC66:AC96" si="206">+IFERROR(+(AA66-AB66),0)</f>
        <v>0</v>
      </c>
      <c r="AD66" s="16">
        <f t="shared" ref="AD66:AD80" si="207">+AA66</f>
        <v>0</v>
      </c>
      <c r="AE66" s="21">
        <v>0</v>
      </c>
      <c r="AF66" s="46">
        <f t="shared" ref="AF66:AF96" si="208">+IFERROR(+(AD66-AE66),0)</f>
        <v>0</v>
      </c>
      <c r="AG66" s="16">
        <f t="shared" ref="AG66:AG80" si="209">+AD66</f>
        <v>0</v>
      </c>
      <c r="AH66" s="21">
        <v>0</v>
      </c>
      <c r="AI66" s="46">
        <f t="shared" ref="AI66:AI96" si="210">+IFERROR(+(AG66-AH66),0)</f>
        <v>0</v>
      </c>
      <c r="AJ66" s="16">
        <f t="shared" ref="AJ66:AJ80" si="211">+AG66</f>
        <v>0</v>
      </c>
      <c r="AK66" s="21">
        <v>0</v>
      </c>
      <c r="AL66" s="46">
        <f t="shared" ref="AL66:AL96" si="212">+IFERROR(+(AJ66-AK66),0)</f>
        <v>0</v>
      </c>
      <c r="AM66" s="16">
        <f t="shared" ref="AM66:AM80" si="213">+AJ66</f>
        <v>0</v>
      </c>
      <c r="AN66" s="21">
        <v>0</v>
      </c>
      <c r="AO66" s="46">
        <f t="shared" ref="AO66:AO96" si="214">+IFERROR(+(AM66-AN66),0)</f>
        <v>0</v>
      </c>
      <c r="AP66" s="16"/>
      <c r="AQ66" s="264"/>
    </row>
    <row r="67" spans="2:43" x14ac:dyDescent="0.3">
      <c r="B67" s="265"/>
      <c r="C67" s="115">
        <v>2</v>
      </c>
      <c r="D67" s="112" t="str">
        <f>+IFERROR(+IF(Inputs!D69="","",Inputs!D69),0)</f>
        <v>Alimentación (ejemplo)</v>
      </c>
      <c r="E67" s="295">
        <f t="shared" si="191"/>
        <v>0</v>
      </c>
      <c r="F67" s="15">
        <f>+IFERROR((+VLOOKUP(D67,Inputs!$D$68:$E$82,2,0)),0)</f>
        <v>0</v>
      </c>
      <c r="G67" s="21">
        <v>0</v>
      </c>
      <c r="H67" s="46">
        <f t="shared" si="192"/>
        <v>0</v>
      </c>
      <c r="I67" s="16">
        <f t="shared" si="193"/>
        <v>0</v>
      </c>
      <c r="J67" s="21">
        <v>0</v>
      </c>
      <c r="K67" s="46">
        <f t="shared" si="194"/>
        <v>0</v>
      </c>
      <c r="L67" s="16">
        <f t="shared" si="195"/>
        <v>0</v>
      </c>
      <c r="M67" s="21">
        <v>0</v>
      </c>
      <c r="N67" s="46">
        <f t="shared" si="196"/>
        <v>0</v>
      </c>
      <c r="O67" s="16">
        <f t="shared" si="197"/>
        <v>0</v>
      </c>
      <c r="P67" s="21">
        <v>0</v>
      </c>
      <c r="Q67" s="46">
        <f t="shared" si="198"/>
        <v>0</v>
      </c>
      <c r="R67" s="16">
        <f t="shared" si="199"/>
        <v>0</v>
      </c>
      <c r="S67" s="21">
        <v>0</v>
      </c>
      <c r="T67" s="46">
        <f t="shared" si="200"/>
        <v>0</v>
      </c>
      <c r="U67" s="16">
        <f t="shared" si="201"/>
        <v>0</v>
      </c>
      <c r="V67" s="21">
        <v>0</v>
      </c>
      <c r="W67" s="46">
        <f t="shared" si="202"/>
        <v>0</v>
      </c>
      <c r="X67" s="16">
        <f t="shared" si="203"/>
        <v>0</v>
      </c>
      <c r="Y67" s="21">
        <v>0</v>
      </c>
      <c r="Z67" s="46">
        <f t="shared" si="204"/>
        <v>0</v>
      </c>
      <c r="AA67" s="16">
        <f t="shared" si="205"/>
        <v>0</v>
      </c>
      <c r="AB67" s="21">
        <v>0</v>
      </c>
      <c r="AC67" s="46">
        <f t="shared" si="206"/>
        <v>0</v>
      </c>
      <c r="AD67" s="16">
        <f t="shared" si="207"/>
        <v>0</v>
      </c>
      <c r="AE67" s="21">
        <v>0</v>
      </c>
      <c r="AF67" s="46">
        <f t="shared" si="208"/>
        <v>0</v>
      </c>
      <c r="AG67" s="16">
        <f t="shared" si="209"/>
        <v>0</v>
      </c>
      <c r="AH67" s="21">
        <v>0</v>
      </c>
      <c r="AI67" s="46">
        <f t="shared" si="210"/>
        <v>0</v>
      </c>
      <c r="AJ67" s="16">
        <f t="shared" si="211"/>
        <v>0</v>
      </c>
      <c r="AK67" s="21">
        <v>0</v>
      </c>
      <c r="AL67" s="46">
        <f t="shared" si="212"/>
        <v>0</v>
      </c>
      <c r="AM67" s="16">
        <f t="shared" si="213"/>
        <v>0</v>
      </c>
      <c r="AN67" s="21">
        <v>0</v>
      </c>
      <c r="AO67" s="46">
        <f t="shared" si="214"/>
        <v>0</v>
      </c>
      <c r="AP67" s="16"/>
      <c r="AQ67" s="264"/>
    </row>
    <row r="68" spans="2:43" x14ac:dyDescent="0.3">
      <c r="B68" s="265"/>
      <c r="C68" s="115">
        <v>3</v>
      </c>
      <c r="D68" s="112" t="str">
        <f>+IFERROR(+IF(Inputs!D70="","",Inputs!D70),0)</f>
        <v>Servicios públicos (ejemplo)</v>
      </c>
      <c r="E68" s="295">
        <f t="shared" si="191"/>
        <v>0</v>
      </c>
      <c r="F68" s="15">
        <f>+IFERROR((+VLOOKUP(D68,Inputs!$D$68:$E$82,2,0)),0)</f>
        <v>0</v>
      </c>
      <c r="G68" s="21">
        <v>0</v>
      </c>
      <c r="H68" s="46">
        <f t="shared" ref="H68:H94" si="215">+IFERROR(+(F68-G68),0)</f>
        <v>0</v>
      </c>
      <c r="I68" s="16">
        <f t="shared" si="193"/>
        <v>0</v>
      </c>
      <c r="J68" s="21">
        <v>0</v>
      </c>
      <c r="K68" s="46">
        <f t="shared" ref="K68:K81" si="216">+IFERROR(+(I68-J68),0)</f>
        <v>0</v>
      </c>
      <c r="L68" s="16">
        <f t="shared" si="195"/>
        <v>0</v>
      </c>
      <c r="M68" s="21">
        <v>0</v>
      </c>
      <c r="N68" s="46">
        <f t="shared" ref="N68:N81" si="217">+IFERROR(+(L68-M68),0)</f>
        <v>0</v>
      </c>
      <c r="O68" s="16">
        <f t="shared" si="197"/>
        <v>0</v>
      </c>
      <c r="P68" s="21">
        <v>0</v>
      </c>
      <c r="Q68" s="46">
        <f t="shared" ref="Q68:Q81" si="218">+IFERROR(+(O68-P68),0)</f>
        <v>0</v>
      </c>
      <c r="R68" s="16">
        <f t="shared" si="199"/>
        <v>0</v>
      </c>
      <c r="S68" s="21">
        <v>0</v>
      </c>
      <c r="T68" s="46">
        <f t="shared" ref="T68:T81" si="219">+IFERROR(+(R68-S68),0)</f>
        <v>0</v>
      </c>
      <c r="U68" s="16">
        <f t="shared" si="201"/>
        <v>0</v>
      </c>
      <c r="V68" s="21">
        <v>0</v>
      </c>
      <c r="W68" s="46">
        <f t="shared" ref="W68:W81" si="220">+IFERROR(+(U68-V68),0)</f>
        <v>0</v>
      </c>
      <c r="X68" s="16">
        <f t="shared" si="203"/>
        <v>0</v>
      </c>
      <c r="Y68" s="21">
        <v>0</v>
      </c>
      <c r="Z68" s="46">
        <f t="shared" ref="Z68:Z81" si="221">+IFERROR(+(X68-Y68),0)</f>
        <v>0</v>
      </c>
      <c r="AA68" s="16">
        <f t="shared" si="205"/>
        <v>0</v>
      </c>
      <c r="AB68" s="21">
        <v>0</v>
      </c>
      <c r="AC68" s="46">
        <f t="shared" ref="AC68:AC81" si="222">+IFERROR(+(AA68-AB68),0)</f>
        <v>0</v>
      </c>
      <c r="AD68" s="16">
        <f t="shared" si="207"/>
        <v>0</v>
      </c>
      <c r="AE68" s="21">
        <v>0</v>
      </c>
      <c r="AF68" s="46">
        <f t="shared" ref="AF68:AF81" si="223">+IFERROR(+(AD68-AE68),0)</f>
        <v>0</v>
      </c>
      <c r="AG68" s="16">
        <f t="shared" si="209"/>
        <v>0</v>
      </c>
      <c r="AH68" s="21">
        <v>0</v>
      </c>
      <c r="AI68" s="46">
        <f t="shared" ref="AI68:AI81" si="224">+IFERROR(+(AG68-AH68),0)</f>
        <v>0</v>
      </c>
      <c r="AJ68" s="16">
        <f t="shared" si="211"/>
        <v>0</v>
      </c>
      <c r="AK68" s="21">
        <v>0</v>
      </c>
      <c r="AL68" s="46">
        <f t="shared" ref="AL68:AL81" si="225">+IFERROR(+(AJ68-AK68),0)</f>
        <v>0</v>
      </c>
      <c r="AM68" s="16">
        <f t="shared" si="213"/>
        <v>0</v>
      </c>
      <c r="AN68" s="21">
        <v>0</v>
      </c>
      <c r="AO68" s="46">
        <f t="shared" si="214"/>
        <v>0</v>
      </c>
      <c r="AP68" s="16"/>
      <c r="AQ68" s="264"/>
    </row>
    <row r="69" spans="2:43" x14ac:dyDescent="0.3">
      <c r="B69" s="265"/>
      <c r="C69" s="115">
        <v>4</v>
      </c>
      <c r="D69" s="112" t="str">
        <f>+IFERROR(+IF(Inputs!D71="","",Inputs!D71),0)</f>
        <v>Gasolina (ejemplo)</v>
      </c>
      <c r="E69" s="295">
        <f t="shared" si="191"/>
        <v>0</v>
      </c>
      <c r="F69" s="15">
        <f>+IFERROR((+VLOOKUP(D69,Inputs!$D$68:$E$82,2,0)),0)</f>
        <v>0</v>
      </c>
      <c r="G69" s="21">
        <v>0</v>
      </c>
      <c r="H69" s="46">
        <f t="shared" si="215"/>
        <v>0</v>
      </c>
      <c r="I69" s="16">
        <f t="shared" si="193"/>
        <v>0</v>
      </c>
      <c r="J69" s="21">
        <v>0</v>
      </c>
      <c r="K69" s="46">
        <f t="shared" si="216"/>
        <v>0</v>
      </c>
      <c r="L69" s="16">
        <f t="shared" si="195"/>
        <v>0</v>
      </c>
      <c r="M69" s="21">
        <v>0</v>
      </c>
      <c r="N69" s="46">
        <f t="shared" si="217"/>
        <v>0</v>
      </c>
      <c r="O69" s="16">
        <f t="shared" si="197"/>
        <v>0</v>
      </c>
      <c r="P69" s="21">
        <v>0</v>
      </c>
      <c r="Q69" s="46">
        <f t="shared" si="218"/>
        <v>0</v>
      </c>
      <c r="R69" s="16">
        <f t="shared" si="199"/>
        <v>0</v>
      </c>
      <c r="S69" s="21">
        <v>0</v>
      </c>
      <c r="T69" s="46">
        <f t="shared" si="219"/>
        <v>0</v>
      </c>
      <c r="U69" s="16">
        <f t="shared" si="201"/>
        <v>0</v>
      </c>
      <c r="V69" s="21">
        <v>0</v>
      </c>
      <c r="W69" s="46">
        <f t="shared" si="220"/>
        <v>0</v>
      </c>
      <c r="X69" s="16">
        <f t="shared" si="203"/>
        <v>0</v>
      </c>
      <c r="Y69" s="21">
        <v>0</v>
      </c>
      <c r="Z69" s="46">
        <f t="shared" si="221"/>
        <v>0</v>
      </c>
      <c r="AA69" s="16">
        <f t="shared" si="205"/>
        <v>0</v>
      </c>
      <c r="AB69" s="21">
        <v>0</v>
      </c>
      <c r="AC69" s="46">
        <f t="shared" si="222"/>
        <v>0</v>
      </c>
      <c r="AD69" s="16">
        <f t="shared" si="207"/>
        <v>0</v>
      </c>
      <c r="AE69" s="21">
        <v>0</v>
      </c>
      <c r="AF69" s="46">
        <f t="shared" si="223"/>
        <v>0</v>
      </c>
      <c r="AG69" s="16">
        <f t="shared" si="209"/>
        <v>0</v>
      </c>
      <c r="AH69" s="21">
        <v>0</v>
      </c>
      <c r="AI69" s="46">
        <f t="shared" si="224"/>
        <v>0</v>
      </c>
      <c r="AJ69" s="16">
        <f t="shared" si="211"/>
        <v>0</v>
      </c>
      <c r="AK69" s="21">
        <v>0</v>
      </c>
      <c r="AL69" s="46">
        <f t="shared" si="225"/>
        <v>0</v>
      </c>
      <c r="AM69" s="16">
        <f t="shared" si="213"/>
        <v>0</v>
      </c>
      <c r="AN69" s="21">
        <v>0</v>
      </c>
      <c r="AO69" s="46">
        <f t="shared" si="214"/>
        <v>0</v>
      </c>
      <c r="AP69" s="16"/>
      <c r="AQ69" s="264"/>
    </row>
    <row r="70" spans="2:43" x14ac:dyDescent="0.3">
      <c r="B70" s="265"/>
      <c r="C70" s="115">
        <v>5</v>
      </c>
      <c r="D70" s="112" t="str">
        <f>+IFERROR(+IF(Inputs!D72="","",Inputs!D72),0)</f>
        <v/>
      </c>
      <c r="E70" s="295">
        <f t="shared" si="191"/>
        <v>0</v>
      </c>
      <c r="F70" s="15">
        <f>+IFERROR((+VLOOKUP(D70,Inputs!$D$68:$E$82,2,0)),0)</f>
        <v>0</v>
      </c>
      <c r="G70" s="21">
        <v>0</v>
      </c>
      <c r="H70" s="46">
        <f t="shared" si="215"/>
        <v>0</v>
      </c>
      <c r="I70" s="16">
        <f t="shared" si="193"/>
        <v>0</v>
      </c>
      <c r="J70" s="21">
        <v>0</v>
      </c>
      <c r="K70" s="46">
        <f t="shared" si="216"/>
        <v>0</v>
      </c>
      <c r="L70" s="16">
        <f t="shared" si="195"/>
        <v>0</v>
      </c>
      <c r="M70" s="21">
        <v>0</v>
      </c>
      <c r="N70" s="46">
        <f t="shared" si="217"/>
        <v>0</v>
      </c>
      <c r="O70" s="16">
        <f t="shared" si="197"/>
        <v>0</v>
      </c>
      <c r="P70" s="21">
        <v>0</v>
      </c>
      <c r="Q70" s="46">
        <f t="shared" si="218"/>
        <v>0</v>
      </c>
      <c r="R70" s="16">
        <f t="shared" si="199"/>
        <v>0</v>
      </c>
      <c r="S70" s="21">
        <v>0</v>
      </c>
      <c r="T70" s="46">
        <f t="shared" si="219"/>
        <v>0</v>
      </c>
      <c r="U70" s="16">
        <f t="shared" si="201"/>
        <v>0</v>
      </c>
      <c r="V70" s="21">
        <v>0</v>
      </c>
      <c r="W70" s="46">
        <f t="shared" si="220"/>
        <v>0</v>
      </c>
      <c r="X70" s="16">
        <f t="shared" si="203"/>
        <v>0</v>
      </c>
      <c r="Y70" s="21">
        <v>0</v>
      </c>
      <c r="Z70" s="46">
        <f t="shared" si="221"/>
        <v>0</v>
      </c>
      <c r="AA70" s="16">
        <f t="shared" si="205"/>
        <v>0</v>
      </c>
      <c r="AB70" s="21">
        <v>0</v>
      </c>
      <c r="AC70" s="46">
        <f t="shared" si="222"/>
        <v>0</v>
      </c>
      <c r="AD70" s="16">
        <f t="shared" si="207"/>
        <v>0</v>
      </c>
      <c r="AE70" s="21">
        <v>0</v>
      </c>
      <c r="AF70" s="46">
        <f t="shared" si="223"/>
        <v>0</v>
      </c>
      <c r="AG70" s="16">
        <f t="shared" si="209"/>
        <v>0</v>
      </c>
      <c r="AH70" s="21">
        <v>0</v>
      </c>
      <c r="AI70" s="46">
        <f t="shared" si="224"/>
        <v>0</v>
      </c>
      <c r="AJ70" s="16">
        <f t="shared" si="211"/>
        <v>0</v>
      </c>
      <c r="AK70" s="21">
        <v>0</v>
      </c>
      <c r="AL70" s="46">
        <f t="shared" si="225"/>
        <v>0</v>
      </c>
      <c r="AM70" s="16">
        <f t="shared" si="213"/>
        <v>0</v>
      </c>
      <c r="AN70" s="21">
        <v>0</v>
      </c>
      <c r="AO70" s="46">
        <f t="shared" si="214"/>
        <v>0</v>
      </c>
      <c r="AP70" s="16"/>
      <c r="AQ70" s="264"/>
    </row>
    <row r="71" spans="2:43" x14ac:dyDescent="0.3">
      <c r="B71" s="265"/>
      <c r="C71" s="115">
        <v>6</v>
      </c>
      <c r="D71" s="112" t="str">
        <f>+IFERROR(+IF(Inputs!D73="","",Inputs!D73),0)</f>
        <v/>
      </c>
      <c r="E71" s="295">
        <f t="shared" si="191"/>
        <v>0</v>
      </c>
      <c r="F71" s="15">
        <f>+IFERROR((+VLOOKUP(D71,Inputs!$D$68:$E$82,2,0)),0)</f>
        <v>0</v>
      </c>
      <c r="G71" s="21">
        <v>0</v>
      </c>
      <c r="H71" s="46">
        <f t="shared" si="215"/>
        <v>0</v>
      </c>
      <c r="I71" s="16">
        <f t="shared" si="193"/>
        <v>0</v>
      </c>
      <c r="J71" s="21">
        <v>0</v>
      </c>
      <c r="K71" s="46">
        <f t="shared" si="216"/>
        <v>0</v>
      </c>
      <c r="L71" s="16">
        <f t="shared" si="195"/>
        <v>0</v>
      </c>
      <c r="M71" s="21">
        <v>0</v>
      </c>
      <c r="N71" s="46">
        <f t="shared" si="217"/>
        <v>0</v>
      </c>
      <c r="O71" s="16">
        <f t="shared" si="197"/>
        <v>0</v>
      </c>
      <c r="P71" s="21">
        <v>0</v>
      </c>
      <c r="Q71" s="46">
        <f t="shared" si="218"/>
        <v>0</v>
      </c>
      <c r="R71" s="16">
        <f t="shared" si="199"/>
        <v>0</v>
      </c>
      <c r="S71" s="21">
        <v>0</v>
      </c>
      <c r="T71" s="46">
        <f t="shared" si="219"/>
        <v>0</v>
      </c>
      <c r="U71" s="16">
        <f t="shared" si="201"/>
        <v>0</v>
      </c>
      <c r="V71" s="21">
        <v>0</v>
      </c>
      <c r="W71" s="46">
        <f t="shared" si="220"/>
        <v>0</v>
      </c>
      <c r="X71" s="16">
        <f t="shared" si="203"/>
        <v>0</v>
      </c>
      <c r="Y71" s="21">
        <v>0</v>
      </c>
      <c r="Z71" s="46">
        <f t="shared" si="221"/>
        <v>0</v>
      </c>
      <c r="AA71" s="16">
        <f t="shared" si="205"/>
        <v>0</v>
      </c>
      <c r="AB71" s="21">
        <v>0</v>
      </c>
      <c r="AC71" s="46">
        <f t="shared" si="222"/>
        <v>0</v>
      </c>
      <c r="AD71" s="16">
        <f t="shared" si="207"/>
        <v>0</v>
      </c>
      <c r="AE71" s="21">
        <v>0</v>
      </c>
      <c r="AF71" s="46">
        <f t="shared" si="223"/>
        <v>0</v>
      </c>
      <c r="AG71" s="16">
        <f t="shared" si="209"/>
        <v>0</v>
      </c>
      <c r="AH71" s="21">
        <v>0</v>
      </c>
      <c r="AI71" s="46">
        <f t="shared" si="224"/>
        <v>0</v>
      </c>
      <c r="AJ71" s="16">
        <f t="shared" si="211"/>
        <v>0</v>
      </c>
      <c r="AK71" s="21">
        <v>0</v>
      </c>
      <c r="AL71" s="46">
        <f t="shared" si="225"/>
        <v>0</v>
      </c>
      <c r="AM71" s="16">
        <f t="shared" si="213"/>
        <v>0</v>
      </c>
      <c r="AN71" s="21">
        <v>0</v>
      </c>
      <c r="AO71" s="46">
        <f t="shared" si="214"/>
        <v>0</v>
      </c>
      <c r="AP71" s="16"/>
      <c r="AQ71" s="264"/>
    </row>
    <row r="72" spans="2:43" x14ac:dyDescent="0.3">
      <c r="B72" s="265"/>
      <c r="C72" s="115">
        <v>7</v>
      </c>
      <c r="D72" s="112" t="str">
        <f>+IFERROR(+IF(Inputs!D74="","",Inputs!D74),0)</f>
        <v/>
      </c>
      <c r="E72" s="295">
        <f t="shared" si="191"/>
        <v>0</v>
      </c>
      <c r="F72" s="15">
        <f>+IFERROR((+VLOOKUP(D72,Inputs!$D$68:$E$82,2,0)),0)</f>
        <v>0</v>
      </c>
      <c r="G72" s="21">
        <v>0</v>
      </c>
      <c r="H72" s="46">
        <f t="shared" si="215"/>
        <v>0</v>
      </c>
      <c r="I72" s="16">
        <f t="shared" si="193"/>
        <v>0</v>
      </c>
      <c r="J72" s="21">
        <v>0</v>
      </c>
      <c r="K72" s="46">
        <f t="shared" si="216"/>
        <v>0</v>
      </c>
      <c r="L72" s="16">
        <f t="shared" si="195"/>
        <v>0</v>
      </c>
      <c r="M72" s="21">
        <v>0</v>
      </c>
      <c r="N72" s="46">
        <f t="shared" si="217"/>
        <v>0</v>
      </c>
      <c r="O72" s="16">
        <f t="shared" si="197"/>
        <v>0</v>
      </c>
      <c r="P72" s="21">
        <v>0</v>
      </c>
      <c r="Q72" s="46">
        <f t="shared" si="218"/>
        <v>0</v>
      </c>
      <c r="R72" s="16">
        <f t="shared" si="199"/>
        <v>0</v>
      </c>
      <c r="S72" s="21">
        <v>0</v>
      </c>
      <c r="T72" s="46">
        <f t="shared" si="219"/>
        <v>0</v>
      </c>
      <c r="U72" s="16">
        <f t="shared" si="201"/>
        <v>0</v>
      </c>
      <c r="V72" s="21">
        <v>0</v>
      </c>
      <c r="W72" s="46">
        <f t="shared" si="220"/>
        <v>0</v>
      </c>
      <c r="X72" s="16">
        <f t="shared" si="203"/>
        <v>0</v>
      </c>
      <c r="Y72" s="21">
        <v>0</v>
      </c>
      <c r="Z72" s="46">
        <f t="shared" si="221"/>
        <v>0</v>
      </c>
      <c r="AA72" s="16">
        <f t="shared" si="205"/>
        <v>0</v>
      </c>
      <c r="AB72" s="21">
        <v>0</v>
      </c>
      <c r="AC72" s="46">
        <f t="shared" si="222"/>
        <v>0</v>
      </c>
      <c r="AD72" s="16">
        <f t="shared" si="207"/>
        <v>0</v>
      </c>
      <c r="AE72" s="21">
        <v>0</v>
      </c>
      <c r="AF72" s="46">
        <f t="shared" si="223"/>
        <v>0</v>
      </c>
      <c r="AG72" s="16">
        <f t="shared" si="209"/>
        <v>0</v>
      </c>
      <c r="AH72" s="21">
        <v>0</v>
      </c>
      <c r="AI72" s="46">
        <f t="shared" si="224"/>
        <v>0</v>
      </c>
      <c r="AJ72" s="16">
        <f t="shared" si="211"/>
        <v>0</v>
      </c>
      <c r="AK72" s="21">
        <v>0</v>
      </c>
      <c r="AL72" s="46">
        <f t="shared" si="225"/>
        <v>0</v>
      </c>
      <c r="AM72" s="16">
        <f t="shared" si="213"/>
        <v>0</v>
      </c>
      <c r="AN72" s="21">
        <v>0</v>
      </c>
      <c r="AO72" s="46">
        <f t="shared" si="214"/>
        <v>0</v>
      </c>
      <c r="AP72" s="16"/>
      <c r="AQ72" s="264"/>
    </row>
    <row r="73" spans="2:43" x14ac:dyDescent="0.3">
      <c r="B73" s="265"/>
      <c r="C73" s="115">
        <v>8</v>
      </c>
      <c r="D73" s="112" t="str">
        <f>+IFERROR(+IF(Inputs!D75="","",Inputs!D75),0)</f>
        <v/>
      </c>
      <c r="E73" s="295">
        <f t="shared" si="191"/>
        <v>0</v>
      </c>
      <c r="F73" s="15">
        <f>+IFERROR((+VLOOKUP(D73,Inputs!$D$68:$E$82,2,0)),0)</f>
        <v>0</v>
      </c>
      <c r="G73" s="21">
        <v>0</v>
      </c>
      <c r="H73" s="46">
        <f t="shared" si="215"/>
        <v>0</v>
      </c>
      <c r="I73" s="16">
        <f t="shared" si="193"/>
        <v>0</v>
      </c>
      <c r="J73" s="21">
        <v>0</v>
      </c>
      <c r="K73" s="46">
        <f t="shared" si="216"/>
        <v>0</v>
      </c>
      <c r="L73" s="16">
        <f t="shared" si="195"/>
        <v>0</v>
      </c>
      <c r="M73" s="21">
        <v>0</v>
      </c>
      <c r="N73" s="46">
        <f t="shared" si="217"/>
        <v>0</v>
      </c>
      <c r="O73" s="16">
        <f t="shared" si="197"/>
        <v>0</v>
      </c>
      <c r="P73" s="21">
        <v>0</v>
      </c>
      <c r="Q73" s="46">
        <f t="shared" si="218"/>
        <v>0</v>
      </c>
      <c r="R73" s="16">
        <f t="shared" si="199"/>
        <v>0</v>
      </c>
      <c r="S73" s="21">
        <v>0</v>
      </c>
      <c r="T73" s="46">
        <f t="shared" si="219"/>
        <v>0</v>
      </c>
      <c r="U73" s="16">
        <f t="shared" si="201"/>
        <v>0</v>
      </c>
      <c r="V73" s="21">
        <v>0</v>
      </c>
      <c r="W73" s="46">
        <f t="shared" si="220"/>
        <v>0</v>
      </c>
      <c r="X73" s="16">
        <f t="shared" si="203"/>
        <v>0</v>
      </c>
      <c r="Y73" s="21">
        <v>0</v>
      </c>
      <c r="Z73" s="46">
        <f t="shared" si="221"/>
        <v>0</v>
      </c>
      <c r="AA73" s="16">
        <f t="shared" si="205"/>
        <v>0</v>
      </c>
      <c r="AB73" s="21">
        <v>0</v>
      </c>
      <c r="AC73" s="46">
        <f t="shared" si="222"/>
        <v>0</v>
      </c>
      <c r="AD73" s="16">
        <f t="shared" si="207"/>
        <v>0</v>
      </c>
      <c r="AE73" s="21">
        <v>0</v>
      </c>
      <c r="AF73" s="46">
        <f t="shared" si="223"/>
        <v>0</v>
      </c>
      <c r="AG73" s="16">
        <f t="shared" si="209"/>
        <v>0</v>
      </c>
      <c r="AH73" s="21">
        <v>0</v>
      </c>
      <c r="AI73" s="46">
        <f t="shared" si="224"/>
        <v>0</v>
      </c>
      <c r="AJ73" s="16">
        <f t="shared" si="211"/>
        <v>0</v>
      </c>
      <c r="AK73" s="21">
        <v>0</v>
      </c>
      <c r="AL73" s="46">
        <f t="shared" si="225"/>
        <v>0</v>
      </c>
      <c r="AM73" s="16">
        <f t="shared" si="213"/>
        <v>0</v>
      </c>
      <c r="AN73" s="21">
        <v>0</v>
      </c>
      <c r="AO73" s="46">
        <f t="shared" si="214"/>
        <v>0</v>
      </c>
      <c r="AP73" s="16"/>
      <c r="AQ73" s="264"/>
    </row>
    <row r="74" spans="2:43" x14ac:dyDescent="0.3">
      <c r="B74" s="265"/>
      <c r="C74" s="115">
        <v>9</v>
      </c>
      <c r="D74" s="112" t="str">
        <f>+IFERROR(+IF(Inputs!D76="","",Inputs!D76),0)</f>
        <v/>
      </c>
      <c r="E74" s="295">
        <f t="shared" si="191"/>
        <v>0</v>
      </c>
      <c r="F74" s="15">
        <f>+IFERROR((+VLOOKUP(D74,Inputs!$D$68:$E$82,2,0)),0)</f>
        <v>0</v>
      </c>
      <c r="G74" s="21">
        <v>0</v>
      </c>
      <c r="H74" s="46">
        <f t="shared" si="215"/>
        <v>0</v>
      </c>
      <c r="I74" s="16">
        <f t="shared" si="193"/>
        <v>0</v>
      </c>
      <c r="J74" s="21">
        <v>0</v>
      </c>
      <c r="K74" s="46">
        <f t="shared" si="216"/>
        <v>0</v>
      </c>
      <c r="L74" s="16">
        <f t="shared" si="195"/>
        <v>0</v>
      </c>
      <c r="M74" s="21">
        <v>0</v>
      </c>
      <c r="N74" s="46">
        <f t="shared" si="217"/>
        <v>0</v>
      </c>
      <c r="O74" s="16">
        <f t="shared" si="197"/>
        <v>0</v>
      </c>
      <c r="P74" s="21">
        <v>0</v>
      </c>
      <c r="Q74" s="46">
        <f t="shared" si="218"/>
        <v>0</v>
      </c>
      <c r="R74" s="16">
        <f t="shared" si="199"/>
        <v>0</v>
      </c>
      <c r="S74" s="21">
        <v>0</v>
      </c>
      <c r="T74" s="46">
        <f t="shared" si="219"/>
        <v>0</v>
      </c>
      <c r="U74" s="16">
        <f t="shared" si="201"/>
        <v>0</v>
      </c>
      <c r="V74" s="21">
        <v>0</v>
      </c>
      <c r="W74" s="46">
        <f t="shared" si="220"/>
        <v>0</v>
      </c>
      <c r="X74" s="16">
        <f t="shared" si="203"/>
        <v>0</v>
      </c>
      <c r="Y74" s="21">
        <v>0</v>
      </c>
      <c r="Z74" s="46">
        <f t="shared" si="221"/>
        <v>0</v>
      </c>
      <c r="AA74" s="16">
        <f t="shared" si="205"/>
        <v>0</v>
      </c>
      <c r="AB74" s="21">
        <v>0</v>
      </c>
      <c r="AC74" s="46">
        <f t="shared" si="222"/>
        <v>0</v>
      </c>
      <c r="AD74" s="16">
        <f t="shared" si="207"/>
        <v>0</v>
      </c>
      <c r="AE74" s="21">
        <v>0</v>
      </c>
      <c r="AF74" s="46">
        <f t="shared" si="223"/>
        <v>0</v>
      </c>
      <c r="AG74" s="16">
        <f t="shared" si="209"/>
        <v>0</v>
      </c>
      <c r="AH74" s="21">
        <v>0</v>
      </c>
      <c r="AI74" s="46">
        <f t="shared" si="224"/>
        <v>0</v>
      </c>
      <c r="AJ74" s="16">
        <f t="shared" si="211"/>
        <v>0</v>
      </c>
      <c r="AK74" s="21">
        <v>0</v>
      </c>
      <c r="AL74" s="46">
        <f t="shared" si="225"/>
        <v>0</v>
      </c>
      <c r="AM74" s="16">
        <f t="shared" si="213"/>
        <v>0</v>
      </c>
      <c r="AN74" s="21">
        <v>0</v>
      </c>
      <c r="AO74" s="46">
        <f t="shared" si="214"/>
        <v>0</v>
      </c>
      <c r="AP74" s="16"/>
      <c r="AQ74" s="264"/>
    </row>
    <row r="75" spans="2:43" x14ac:dyDescent="0.3">
      <c r="B75" s="265"/>
      <c r="C75" s="115">
        <v>10</v>
      </c>
      <c r="D75" s="112" t="str">
        <f>+IFERROR(+IF(Inputs!D77="","",Inputs!D77),0)</f>
        <v/>
      </c>
      <c r="E75" s="295">
        <f t="shared" si="191"/>
        <v>0</v>
      </c>
      <c r="F75" s="15">
        <f>+IFERROR((+VLOOKUP(D75,Inputs!$D$68:$E$82,2,0)),0)</f>
        <v>0</v>
      </c>
      <c r="G75" s="21">
        <v>0</v>
      </c>
      <c r="H75" s="46">
        <f t="shared" si="215"/>
        <v>0</v>
      </c>
      <c r="I75" s="16">
        <f t="shared" si="193"/>
        <v>0</v>
      </c>
      <c r="J75" s="21">
        <v>0</v>
      </c>
      <c r="K75" s="46">
        <f t="shared" si="216"/>
        <v>0</v>
      </c>
      <c r="L75" s="16">
        <f t="shared" si="195"/>
        <v>0</v>
      </c>
      <c r="M75" s="21">
        <v>0</v>
      </c>
      <c r="N75" s="46">
        <f t="shared" si="217"/>
        <v>0</v>
      </c>
      <c r="O75" s="16">
        <f t="shared" si="197"/>
        <v>0</v>
      </c>
      <c r="P75" s="21">
        <v>0</v>
      </c>
      <c r="Q75" s="46">
        <f t="shared" si="218"/>
        <v>0</v>
      </c>
      <c r="R75" s="16">
        <f t="shared" si="199"/>
        <v>0</v>
      </c>
      <c r="S75" s="21">
        <v>0</v>
      </c>
      <c r="T75" s="46">
        <f t="shared" si="219"/>
        <v>0</v>
      </c>
      <c r="U75" s="16">
        <f t="shared" si="201"/>
        <v>0</v>
      </c>
      <c r="V75" s="21">
        <v>0</v>
      </c>
      <c r="W75" s="46">
        <f t="shared" si="220"/>
        <v>0</v>
      </c>
      <c r="X75" s="16">
        <f t="shared" si="203"/>
        <v>0</v>
      </c>
      <c r="Y75" s="21">
        <v>0</v>
      </c>
      <c r="Z75" s="46">
        <f t="shared" si="221"/>
        <v>0</v>
      </c>
      <c r="AA75" s="16">
        <f t="shared" si="205"/>
        <v>0</v>
      </c>
      <c r="AB75" s="21">
        <v>0</v>
      </c>
      <c r="AC75" s="46">
        <f t="shared" si="222"/>
        <v>0</v>
      </c>
      <c r="AD75" s="16">
        <f t="shared" si="207"/>
        <v>0</v>
      </c>
      <c r="AE75" s="21">
        <v>0</v>
      </c>
      <c r="AF75" s="46">
        <f t="shared" si="223"/>
        <v>0</v>
      </c>
      <c r="AG75" s="16">
        <f t="shared" si="209"/>
        <v>0</v>
      </c>
      <c r="AH75" s="21">
        <v>0</v>
      </c>
      <c r="AI75" s="46">
        <f t="shared" si="224"/>
        <v>0</v>
      </c>
      <c r="AJ75" s="16">
        <f t="shared" si="211"/>
        <v>0</v>
      </c>
      <c r="AK75" s="21">
        <v>0</v>
      </c>
      <c r="AL75" s="46">
        <f t="shared" si="225"/>
        <v>0</v>
      </c>
      <c r="AM75" s="16">
        <f t="shared" si="213"/>
        <v>0</v>
      </c>
      <c r="AN75" s="21">
        <v>0</v>
      </c>
      <c r="AO75" s="46">
        <f t="shared" si="214"/>
        <v>0</v>
      </c>
      <c r="AP75" s="16"/>
      <c r="AQ75" s="264"/>
    </row>
    <row r="76" spans="2:43" x14ac:dyDescent="0.3">
      <c r="B76" s="265"/>
      <c r="C76" s="115">
        <v>11</v>
      </c>
      <c r="D76" s="112" t="str">
        <f>+IFERROR(+IF(Inputs!D78="","",Inputs!D78),0)</f>
        <v/>
      </c>
      <c r="E76" s="295">
        <f t="shared" si="191"/>
        <v>0</v>
      </c>
      <c r="F76" s="15">
        <f>+IFERROR((+VLOOKUP(D76,Inputs!$D$68:$E$82,2,0)),0)</f>
        <v>0</v>
      </c>
      <c r="G76" s="21">
        <v>0</v>
      </c>
      <c r="H76" s="46">
        <f t="shared" si="215"/>
        <v>0</v>
      </c>
      <c r="I76" s="16">
        <f t="shared" si="193"/>
        <v>0</v>
      </c>
      <c r="J76" s="21">
        <v>0</v>
      </c>
      <c r="K76" s="46">
        <f t="shared" si="216"/>
        <v>0</v>
      </c>
      <c r="L76" s="16">
        <f t="shared" si="195"/>
        <v>0</v>
      </c>
      <c r="M76" s="21">
        <v>0</v>
      </c>
      <c r="N76" s="46">
        <f t="shared" si="217"/>
        <v>0</v>
      </c>
      <c r="O76" s="16">
        <f t="shared" si="197"/>
        <v>0</v>
      </c>
      <c r="P76" s="21">
        <v>0</v>
      </c>
      <c r="Q76" s="46">
        <f t="shared" si="218"/>
        <v>0</v>
      </c>
      <c r="R76" s="16">
        <f t="shared" si="199"/>
        <v>0</v>
      </c>
      <c r="S76" s="21">
        <v>0</v>
      </c>
      <c r="T76" s="46">
        <f t="shared" si="219"/>
        <v>0</v>
      </c>
      <c r="U76" s="16">
        <f t="shared" si="201"/>
        <v>0</v>
      </c>
      <c r="V76" s="21">
        <v>0</v>
      </c>
      <c r="W76" s="46">
        <f t="shared" si="220"/>
        <v>0</v>
      </c>
      <c r="X76" s="16">
        <f t="shared" si="203"/>
        <v>0</v>
      </c>
      <c r="Y76" s="21">
        <v>0</v>
      </c>
      <c r="Z76" s="46">
        <f t="shared" si="221"/>
        <v>0</v>
      </c>
      <c r="AA76" s="16">
        <f t="shared" si="205"/>
        <v>0</v>
      </c>
      <c r="AB76" s="21">
        <v>0</v>
      </c>
      <c r="AC76" s="46">
        <f t="shared" si="222"/>
        <v>0</v>
      </c>
      <c r="AD76" s="16">
        <f t="shared" si="207"/>
        <v>0</v>
      </c>
      <c r="AE76" s="21">
        <v>0</v>
      </c>
      <c r="AF76" s="46">
        <f t="shared" si="223"/>
        <v>0</v>
      </c>
      <c r="AG76" s="16">
        <f t="shared" si="209"/>
        <v>0</v>
      </c>
      <c r="AH76" s="21">
        <v>0</v>
      </c>
      <c r="AI76" s="46">
        <f t="shared" si="224"/>
        <v>0</v>
      </c>
      <c r="AJ76" s="16">
        <f t="shared" si="211"/>
        <v>0</v>
      </c>
      <c r="AK76" s="21">
        <v>0</v>
      </c>
      <c r="AL76" s="46">
        <f t="shared" si="225"/>
        <v>0</v>
      </c>
      <c r="AM76" s="16">
        <f t="shared" si="213"/>
        <v>0</v>
      </c>
      <c r="AN76" s="21">
        <v>0</v>
      </c>
      <c r="AO76" s="46">
        <f t="shared" si="214"/>
        <v>0</v>
      </c>
      <c r="AP76" s="16"/>
      <c r="AQ76" s="264"/>
    </row>
    <row r="77" spans="2:43" x14ac:dyDescent="0.3">
      <c r="B77" s="265"/>
      <c r="C77" s="115">
        <v>12</v>
      </c>
      <c r="D77" s="112" t="str">
        <f>+IFERROR(+IF(Inputs!D79="","",Inputs!D79),0)</f>
        <v/>
      </c>
      <c r="E77" s="295">
        <f t="shared" si="191"/>
        <v>0</v>
      </c>
      <c r="F77" s="15">
        <f>+IFERROR((+VLOOKUP(D77,Inputs!$D$68:$E$82,2,0)),0)</f>
        <v>0</v>
      </c>
      <c r="G77" s="21">
        <v>0</v>
      </c>
      <c r="H77" s="46">
        <f t="shared" si="215"/>
        <v>0</v>
      </c>
      <c r="I77" s="16">
        <f t="shared" si="193"/>
        <v>0</v>
      </c>
      <c r="J77" s="21">
        <v>0</v>
      </c>
      <c r="K77" s="46">
        <f t="shared" si="216"/>
        <v>0</v>
      </c>
      <c r="L77" s="16">
        <f t="shared" si="195"/>
        <v>0</v>
      </c>
      <c r="M77" s="21">
        <v>0</v>
      </c>
      <c r="N77" s="46">
        <f t="shared" si="217"/>
        <v>0</v>
      </c>
      <c r="O77" s="16">
        <f t="shared" si="197"/>
        <v>0</v>
      </c>
      <c r="P77" s="21">
        <v>0</v>
      </c>
      <c r="Q77" s="46">
        <f t="shared" si="218"/>
        <v>0</v>
      </c>
      <c r="R77" s="16">
        <f t="shared" si="199"/>
        <v>0</v>
      </c>
      <c r="S77" s="21">
        <v>0</v>
      </c>
      <c r="T77" s="46">
        <f t="shared" si="219"/>
        <v>0</v>
      </c>
      <c r="U77" s="16">
        <f t="shared" si="201"/>
        <v>0</v>
      </c>
      <c r="V77" s="21">
        <v>0</v>
      </c>
      <c r="W77" s="46">
        <f t="shared" si="220"/>
        <v>0</v>
      </c>
      <c r="X77" s="16">
        <f t="shared" si="203"/>
        <v>0</v>
      </c>
      <c r="Y77" s="21">
        <v>0</v>
      </c>
      <c r="Z77" s="46">
        <f t="shared" si="221"/>
        <v>0</v>
      </c>
      <c r="AA77" s="16">
        <f t="shared" si="205"/>
        <v>0</v>
      </c>
      <c r="AB77" s="21">
        <v>0</v>
      </c>
      <c r="AC77" s="46">
        <f t="shared" si="222"/>
        <v>0</v>
      </c>
      <c r="AD77" s="16">
        <f t="shared" si="207"/>
        <v>0</v>
      </c>
      <c r="AE77" s="21">
        <v>0</v>
      </c>
      <c r="AF77" s="46">
        <f t="shared" si="223"/>
        <v>0</v>
      </c>
      <c r="AG77" s="16">
        <f t="shared" si="209"/>
        <v>0</v>
      </c>
      <c r="AH77" s="21">
        <v>0</v>
      </c>
      <c r="AI77" s="46">
        <f t="shared" si="224"/>
        <v>0</v>
      </c>
      <c r="AJ77" s="16">
        <f t="shared" si="211"/>
        <v>0</v>
      </c>
      <c r="AK77" s="21">
        <v>0</v>
      </c>
      <c r="AL77" s="46">
        <f t="shared" si="225"/>
        <v>0</v>
      </c>
      <c r="AM77" s="16">
        <f t="shared" si="213"/>
        <v>0</v>
      </c>
      <c r="AN77" s="21">
        <v>0</v>
      </c>
      <c r="AO77" s="46">
        <f t="shared" si="214"/>
        <v>0</v>
      </c>
      <c r="AP77" s="16"/>
      <c r="AQ77" s="264"/>
    </row>
    <row r="78" spans="2:43" x14ac:dyDescent="0.3">
      <c r="B78" s="265"/>
      <c r="C78" s="115">
        <v>13</v>
      </c>
      <c r="D78" s="112" t="str">
        <f>+IFERROR(+IF(Inputs!D80="","",Inputs!D80),0)</f>
        <v/>
      </c>
      <c r="E78" s="295">
        <f t="shared" si="191"/>
        <v>0</v>
      </c>
      <c r="F78" s="15">
        <f>+IFERROR((+VLOOKUP(D78,Inputs!$D$68:$E$82,2,0)),0)</f>
        <v>0</v>
      </c>
      <c r="G78" s="21">
        <v>0</v>
      </c>
      <c r="H78" s="46">
        <f t="shared" si="215"/>
        <v>0</v>
      </c>
      <c r="I78" s="16">
        <f t="shared" si="193"/>
        <v>0</v>
      </c>
      <c r="J78" s="21">
        <v>0</v>
      </c>
      <c r="K78" s="46">
        <f t="shared" si="216"/>
        <v>0</v>
      </c>
      <c r="L78" s="16">
        <f t="shared" si="195"/>
        <v>0</v>
      </c>
      <c r="M78" s="21">
        <v>0</v>
      </c>
      <c r="N78" s="46">
        <f t="shared" si="217"/>
        <v>0</v>
      </c>
      <c r="O78" s="16">
        <f t="shared" si="197"/>
        <v>0</v>
      </c>
      <c r="P78" s="21">
        <v>0</v>
      </c>
      <c r="Q78" s="46">
        <f t="shared" si="218"/>
        <v>0</v>
      </c>
      <c r="R78" s="16">
        <f t="shared" si="199"/>
        <v>0</v>
      </c>
      <c r="S78" s="21">
        <v>0</v>
      </c>
      <c r="T78" s="46">
        <f t="shared" si="219"/>
        <v>0</v>
      </c>
      <c r="U78" s="16">
        <f t="shared" si="201"/>
        <v>0</v>
      </c>
      <c r="V78" s="21">
        <v>0</v>
      </c>
      <c r="W78" s="46">
        <f t="shared" si="220"/>
        <v>0</v>
      </c>
      <c r="X78" s="16">
        <f t="shared" si="203"/>
        <v>0</v>
      </c>
      <c r="Y78" s="21">
        <v>0</v>
      </c>
      <c r="Z78" s="46">
        <f t="shared" si="221"/>
        <v>0</v>
      </c>
      <c r="AA78" s="16">
        <f t="shared" si="205"/>
        <v>0</v>
      </c>
      <c r="AB78" s="21">
        <v>0</v>
      </c>
      <c r="AC78" s="46">
        <f t="shared" si="222"/>
        <v>0</v>
      </c>
      <c r="AD78" s="16">
        <f t="shared" si="207"/>
        <v>0</v>
      </c>
      <c r="AE78" s="21">
        <v>0</v>
      </c>
      <c r="AF78" s="46">
        <f t="shared" si="223"/>
        <v>0</v>
      </c>
      <c r="AG78" s="16">
        <f t="shared" si="209"/>
        <v>0</v>
      </c>
      <c r="AH78" s="21">
        <v>0</v>
      </c>
      <c r="AI78" s="46">
        <f t="shared" si="224"/>
        <v>0</v>
      </c>
      <c r="AJ78" s="16">
        <f t="shared" si="211"/>
        <v>0</v>
      </c>
      <c r="AK78" s="21">
        <v>0</v>
      </c>
      <c r="AL78" s="46">
        <f t="shared" si="225"/>
        <v>0</v>
      </c>
      <c r="AM78" s="16">
        <f t="shared" si="213"/>
        <v>0</v>
      </c>
      <c r="AN78" s="21">
        <v>0</v>
      </c>
      <c r="AO78" s="46">
        <f t="shared" si="214"/>
        <v>0</v>
      </c>
      <c r="AP78" s="16"/>
      <c r="AQ78" s="264"/>
    </row>
    <row r="79" spans="2:43" x14ac:dyDescent="0.3">
      <c r="B79" s="265"/>
      <c r="C79" s="115">
        <v>14</v>
      </c>
      <c r="D79" s="112" t="str">
        <f>+IFERROR(+IF(Inputs!D81="","",Inputs!D81),0)</f>
        <v/>
      </c>
      <c r="E79" s="295">
        <f t="shared" si="191"/>
        <v>0</v>
      </c>
      <c r="F79" s="15">
        <f>+IFERROR((+VLOOKUP(D79,Inputs!$D$68:$E$82,2,0)),0)</f>
        <v>0</v>
      </c>
      <c r="G79" s="21">
        <v>0</v>
      </c>
      <c r="H79" s="46">
        <f t="shared" si="215"/>
        <v>0</v>
      </c>
      <c r="I79" s="16">
        <f t="shared" si="193"/>
        <v>0</v>
      </c>
      <c r="J79" s="21">
        <v>0</v>
      </c>
      <c r="K79" s="46">
        <f t="shared" si="216"/>
        <v>0</v>
      </c>
      <c r="L79" s="16">
        <f t="shared" si="195"/>
        <v>0</v>
      </c>
      <c r="M79" s="21">
        <v>0</v>
      </c>
      <c r="N79" s="46">
        <f t="shared" si="217"/>
        <v>0</v>
      </c>
      <c r="O79" s="16">
        <f t="shared" si="197"/>
        <v>0</v>
      </c>
      <c r="P79" s="21">
        <v>0</v>
      </c>
      <c r="Q79" s="46">
        <f t="shared" si="218"/>
        <v>0</v>
      </c>
      <c r="R79" s="16">
        <f t="shared" si="199"/>
        <v>0</v>
      </c>
      <c r="S79" s="21">
        <v>0</v>
      </c>
      <c r="T79" s="46">
        <f t="shared" si="219"/>
        <v>0</v>
      </c>
      <c r="U79" s="16">
        <f t="shared" si="201"/>
        <v>0</v>
      </c>
      <c r="V79" s="21">
        <v>0</v>
      </c>
      <c r="W79" s="46">
        <f t="shared" si="220"/>
        <v>0</v>
      </c>
      <c r="X79" s="16">
        <f t="shared" si="203"/>
        <v>0</v>
      </c>
      <c r="Y79" s="21">
        <v>0</v>
      </c>
      <c r="Z79" s="46">
        <f t="shared" si="221"/>
        <v>0</v>
      </c>
      <c r="AA79" s="16">
        <f t="shared" si="205"/>
        <v>0</v>
      </c>
      <c r="AB79" s="21">
        <v>0</v>
      </c>
      <c r="AC79" s="46">
        <f t="shared" si="222"/>
        <v>0</v>
      </c>
      <c r="AD79" s="16">
        <f t="shared" si="207"/>
        <v>0</v>
      </c>
      <c r="AE79" s="21">
        <v>0</v>
      </c>
      <c r="AF79" s="46">
        <f t="shared" si="223"/>
        <v>0</v>
      </c>
      <c r="AG79" s="16">
        <f t="shared" si="209"/>
        <v>0</v>
      </c>
      <c r="AH79" s="21">
        <v>0</v>
      </c>
      <c r="AI79" s="46">
        <f t="shared" si="224"/>
        <v>0</v>
      </c>
      <c r="AJ79" s="16">
        <f t="shared" si="211"/>
        <v>0</v>
      </c>
      <c r="AK79" s="21">
        <v>0</v>
      </c>
      <c r="AL79" s="46">
        <f t="shared" si="225"/>
        <v>0</v>
      </c>
      <c r="AM79" s="16">
        <f t="shared" si="213"/>
        <v>0</v>
      </c>
      <c r="AN79" s="21">
        <v>0</v>
      </c>
      <c r="AO79" s="46">
        <f t="shared" si="214"/>
        <v>0</v>
      </c>
      <c r="AP79" s="16"/>
      <c r="AQ79" s="264"/>
    </row>
    <row r="80" spans="2:43" x14ac:dyDescent="0.3">
      <c r="B80" s="265"/>
      <c r="C80" s="115">
        <v>15</v>
      </c>
      <c r="D80" s="112" t="str">
        <f>+IFERROR(+IF(Inputs!D82="","",Inputs!D82),0)</f>
        <v/>
      </c>
      <c r="E80" s="295">
        <f t="shared" si="191"/>
        <v>0</v>
      </c>
      <c r="F80" s="15">
        <f>+IFERROR((+VLOOKUP(D80,Inputs!$D$68:$E$82,2,0)),0)</f>
        <v>0</v>
      </c>
      <c r="G80" s="21">
        <v>0</v>
      </c>
      <c r="H80" s="46">
        <f t="shared" si="215"/>
        <v>0</v>
      </c>
      <c r="I80" s="16">
        <f t="shared" si="193"/>
        <v>0</v>
      </c>
      <c r="J80" s="21">
        <v>0</v>
      </c>
      <c r="K80" s="46">
        <f t="shared" si="216"/>
        <v>0</v>
      </c>
      <c r="L80" s="16">
        <f t="shared" si="195"/>
        <v>0</v>
      </c>
      <c r="M80" s="21">
        <v>0</v>
      </c>
      <c r="N80" s="46">
        <f t="shared" si="217"/>
        <v>0</v>
      </c>
      <c r="O80" s="16">
        <f t="shared" si="197"/>
        <v>0</v>
      </c>
      <c r="P80" s="21">
        <v>0</v>
      </c>
      <c r="Q80" s="46">
        <f t="shared" si="218"/>
        <v>0</v>
      </c>
      <c r="R80" s="16">
        <f t="shared" si="199"/>
        <v>0</v>
      </c>
      <c r="S80" s="21">
        <v>0</v>
      </c>
      <c r="T80" s="46">
        <f t="shared" si="219"/>
        <v>0</v>
      </c>
      <c r="U80" s="16">
        <f t="shared" si="201"/>
        <v>0</v>
      </c>
      <c r="V80" s="21">
        <v>0</v>
      </c>
      <c r="W80" s="46">
        <f t="shared" si="220"/>
        <v>0</v>
      </c>
      <c r="X80" s="16">
        <f t="shared" si="203"/>
        <v>0</v>
      </c>
      <c r="Y80" s="21">
        <v>0</v>
      </c>
      <c r="Z80" s="46">
        <f t="shared" si="221"/>
        <v>0</v>
      </c>
      <c r="AA80" s="16">
        <f t="shared" si="205"/>
        <v>0</v>
      </c>
      <c r="AB80" s="21">
        <v>0</v>
      </c>
      <c r="AC80" s="46">
        <f t="shared" si="222"/>
        <v>0</v>
      </c>
      <c r="AD80" s="16">
        <f t="shared" si="207"/>
        <v>0</v>
      </c>
      <c r="AE80" s="21">
        <v>0</v>
      </c>
      <c r="AF80" s="46">
        <f t="shared" si="223"/>
        <v>0</v>
      </c>
      <c r="AG80" s="16">
        <f t="shared" si="209"/>
        <v>0</v>
      </c>
      <c r="AH80" s="21">
        <v>0</v>
      </c>
      <c r="AI80" s="46">
        <f t="shared" si="224"/>
        <v>0</v>
      </c>
      <c r="AJ80" s="16">
        <f t="shared" si="211"/>
        <v>0</v>
      </c>
      <c r="AK80" s="21">
        <v>0</v>
      </c>
      <c r="AL80" s="46">
        <f t="shared" si="225"/>
        <v>0</v>
      </c>
      <c r="AM80" s="16">
        <f t="shared" si="213"/>
        <v>0</v>
      </c>
      <c r="AN80" s="21">
        <v>0</v>
      </c>
      <c r="AO80" s="46">
        <f t="shared" si="214"/>
        <v>0</v>
      </c>
      <c r="AP80" s="16"/>
      <c r="AQ80" s="264"/>
    </row>
    <row r="81" spans="2:43" x14ac:dyDescent="0.3">
      <c r="B81" s="265"/>
      <c r="C81" s="115">
        <v>16</v>
      </c>
      <c r="D81" s="112" t="str">
        <f>+IFERROR(+IF(Inputs!I49="","",Inputs!I49),0)</f>
        <v>Matrícula universidad (ejemplo)</v>
      </c>
      <c r="E81" s="295">
        <f t="shared" si="191"/>
        <v>0</v>
      </c>
      <c r="F81" s="15">
        <f>+IFERROR(+IF(Inputs!L49&lt;&gt;"X",0,+(+VLOOKUP(D81,Inputs!$I$49:$J$63,2,0))),0)</f>
        <v>0</v>
      </c>
      <c r="G81" s="21">
        <v>0</v>
      </c>
      <c r="H81" s="46">
        <f t="shared" si="215"/>
        <v>0</v>
      </c>
      <c r="I81" s="15">
        <f>+IFERROR(+IF(Inputs!M49&lt;&gt;"X",0,+(+VLOOKUP(D81,Inputs!$I$49:$J$63,2,0))),0)</f>
        <v>0</v>
      </c>
      <c r="J81" s="21">
        <v>0</v>
      </c>
      <c r="K81" s="46">
        <f t="shared" si="216"/>
        <v>0</v>
      </c>
      <c r="L81" s="15">
        <f>+IFERROR(+IF(Inputs!N49&lt;&gt;"X",0,+(+VLOOKUP(D81,Inputs!$I$49:$J$63,2,0))),0)</f>
        <v>0</v>
      </c>
      <c r="M81" s="21">
        <v>0</v>
      </c>
      <c r="N81" s="46">
        <f t="shared" si="217"/>
        <v>0</v>
      </c>
      <c r="O81" s="15">
        <f>+IFERROR(+IF(Inputs!O49&lt;&gt;"X",0,+(+VLOOKUP(D81,Inputs!$I$49:$J$63,2,0))),0)</f>
        <v>0</v>
      </c>
      <c r="P81" s="21">
        <v>0</v>
      </c>
      <c r="Q81" s="46">
        <f t="shared" si="218"/>
        <v>0</v>
      </c>
      <c r="R81" s="15">
        <f>+IFERROR(+IF(Inputs!P49&lt;&gt;"X",0,+(+VLOOKUP(D81,Inputs!$I$49:$J$63,2,0))),0)</f>
        <v>0</v>
      </c>
      <c r="S81" s="21">
        <v>0</v>
      </c>
      <c r="T81" s="46">
        <f t="shared" si="219"/>
        <v>0</v>
      </c>
      <c r="U81" s="15">
        <f>+IFERROR(+IF(Inputs!Q49&lt;&gt;"X",0,+(+VLOOKUP(D81,Inputs!$I$49:$J$63,2,0))),0)</f>
        <v>0</v>
      </c>
      <c r="V81" s="21">
        <v>0</v>
      </c>
      <c r="W81" s="46">
        <f t="shared" si="220"/>
        <v>0</v>
      </c>
      <c r="X81" s="15">
        <f>+IFERROR(+IF(Inputs!R49&lt;&gt;"X",0,+(+VLOOKUP(D81,Inputs!$I$49:$J$63,2,0))),0)</f>
        <v>0</v>
      </c>
      <c r="Y81" s="21">
        <v>0</v>
      </c>
      <c r="Z81" s="46">
        <f t="shared" si="221"/>
        <v>0</v>
      </c>
      <c r="AA81" s="15">
        <f>+IFERROR(+IF(Inputs!S49&lt;&gt;"X",0,+(+VLOOKUP(D81,Inputs!$I$49:$J$63,2,0))),0)</f>
        <v>0</v>
      </c>
      <c r="AB81" s="21">
        <v>0</v>
      </c>
      <c r="AC81" s="46">
        <f t="shared" si="222"/>
        <v>0</v>
      </c>
      <c r="AD81" s="15">
        <f>+IFERROR(+IF(Inputs!T49&lt;&gt;"X",0,+(+VLOOKUP(D81,Inputs!$I$49:$J$63,2,0))),0)</f>
        <v>0</v>
      </c>
      <c r="AE81" s="21">
        <v>0</v>
      </c>
      <c r="AF81" s="46">
        <f t="shared" si="223"/>
        <v>0</v>
      </c>
      <c r="AG81" s="15">
        <f>+IFERROR(+IF(Inputs!U49&lt;&gt;"X",0,+(+VLOOKUP(D81,Inputs!$I$49:$J$63,2,0))),0)</f>
        <v>0</v>
      </c>
      <c r="AH81" s="21">
        <v>0</v>
      </c>
      <c r="AI81" s="46">
        <f t="shared" si="224"/>
        <v>0</v>
      </c>
      <c r="AJ81" s="15">
        <f>+IFERROR(+IF(Inputs!V49&lt;&gt;"X",0,+(+VLOOKUP(D81,Inputs!$I$49:$J$63,2,0))),0)</f>
        <v>0</v>
      </c>
      <c r="AK81" s="21">
        <v>0</v>
      </c>
      <c r="AL81" s="46">
        <f t="shared" si="225"/>
        <v>0</v>
      </c>
      <c r="AM81" s="15">
        <f>+IFERROR(+IF(Inputs!W49&lt;&gt;"X",0,+(+VLOOKUP(D81,Inputs!$I$49:$J$63,2,0))),0)</f>
        <v>0</v>
      </c>
      <c r="AN81" s="21">
        <v>0</v>
      </c>
      <c r="AO81" s="46">
        <f t="shared" si="214"/>
        <v>0</v>
      </c>
      <c r="AP81" s="16"/>
      <c r="AQ81" s="264"/>
    </row>
    <row r="82" spans="2:43" x14ac:dyDescent="0.3">
      <c r="B82" s="265"/>
      <c r="C82" s="115">
        <v>17</v>
      </c>
      <c r="D82" s="112" t="str">
        <f>+IFERROR(+IF(Inputs!I50="","",Inputs!I50),0)</f>
        <v/>
      </c>
      <c r="E82" s="295">
        <f t="shared" si="191"/>
        <v>0</v>
      </c>
      <c r="F82" s="15">
        <f>+IFERROR(+IF(Inputs!L50&lt;&gt;"X",0,+(+VLOOKUP(D82,Inputs!$I$49:$J$63,2,0))),0)</f>
        <v>0</v>
      </c>
      <c r="G82" s="21">
        <v>0</v>
      </c>
      <c r="H82" s="46">
        <f t="shared" si="215"/>
        <v>0</v>
      </c>
      <c r="I82" s="16">
        <f>+IFERROR(+IF(Inputs!M50&lt;&gt;"X",0,+(+VLOOKUP(D82,Inputs!$I$49:$J$63,2,0))),0)</f>
        <v>0</v>
      </c>
      <c r="J82" s="21">
        <v>0</v>
      </c>
      <c r="K82" s="46">
        <f t="shared" ref="K82:K95" si="226">+IFERROR(+(I82-J82),0)</f>
        <v>0</v>
      </c>
      <c r="L82" s="16">
        <f>+IFERROR(+IF(Inputs!N50&lt;&gt;"X",0,+(+VLOOKUP(D82,Inputs!$I$49:$J$63,2,0))),0)</f>
        <v>0</v>
      </c>
      <c r="M82" s="21">
        <v>0</v>
      </c>
      <c r="N82" s="46">
        <f t="shared" ref="N82:N95" si="227">+IFERROR(+(L82-M82),0)</f>
        <v>0</v>
      </c>
      <c r="O82" s="16">
        <f>+IFERROR(+IF(Inputs!O50&lt;&gt;"X",0,+(+VLOOKUP(D82,Inputs!$I$49:$J$63,2,0))),0)</f>
        <v>0</v>
      </c>
      <c r="P82" s="21">
        <v>0</v>
      </c>
      <c r="Q82" s="46">
        <f t="shared" ref="Q82:Q95" si="228">+IFERROR(+(O82-P82),0)</f>
        <v>0</v>
      </c>
      <c r="R82" s="16">
        <f>+IFERROR(+IF(Inputs!P50&lt;&gt;"X",0,+(+VLOOKUP(D82,Inputs!$I$49:$J$63,2,0))),0)</f>
        <v>0</v>
      </c>
      <c r="S82" s="21">
        <v>0</v>
      </c>
      <c r="T82" s="46">
        <f t="shared" ref="T82:T95" si="229">+IFERROR(+(R82-S82),0)</f>
        <v>0</v>
      </c>
      <c r="U82" s="16">
        <f>+IFERROR(+IF(Inputs!Q50&lt;&gt;"X",0,+(+VLOOKUP(D82,Inputs!$I$49:$J$63,2,0))),0)</f>
        <v>0</v>
      </c>
      <c r="V82" s="21">
        <v>0</v>
      </c>
      <c r="W82" s="46">
        <f t="shared" ref="W82:W95" si="230">+IFERROR(+(U82-V82),0)</f>
        <v>0</v>
      </c>
      <c r="X82" s="16">
        <f>+IFERROR(+IF(Inputs!R50&lt;&gt;"X",0,+(+VLOOKUP(D82,Inputs!$I$49:$J$63,2,0))),0)</f>
        <v>0</v>
      </c>
      <c r="Y82" s="21">
        <v>0</v>
      </c>
      <c r="Z82" s="46">
        <f t="shared" ref="Z82:Z95" si="231">+IFERROR(+(X82-Y82),0)</f>
        <v>0</v>
      </c>
      <c r="AA82" s="16">
        <f>+IFERROR(+IF(Inputs!S50&lt;&gt;"X",0,+(+VLOOKUP(D82,Inputs!$I$49:$J$63,2,0))),0)</f>
        <v>0</v>
      </c>
      <c r="AB82" s="21">
        <v>0</v>
      </c>
      <c r="AC82" s="46">
        <f t="shared" ref="AC82:AC95" si="232">+IFERROR(+(AA82-AB82),0)</f>
        <v>0</v>
      </c>
      <c r="AD82" s="16">
        <f>+IFERROR(+IF(Inputs!T50&lt;&gt;"X",0,+(+VLOOKUP(D82,Inputs!$I$49:$J$63,2,0))),0)</f>
        <v>0</v>
      </c>
      <c r="AE82" s="21">
        <v>0</v>
      </c>
      <c r="AF82" s="46">
        <f t="shared" ref="AF82:AF95" si="233">+IFERROR(+(AD82-AE82),0)</f>
        <v>0</v>
      </c>
      <c r="AG82" s="16">
        <f>+IFERROR(+IF(Inputs!U50&lt;&gt;"X",0,+(+VLOOKUP(D82,Inputs!$I$49:$J$63,2,0))),0)</f>
        <v>0</v>
      </c>
      <c r="AH82" s="21">
        <v>0</v>
      </c>
      <c r="AI82" s="46">
        <f t="shared" ref="AI82:AI95" si="234">+IFERROR(+(AG82-AH82),0)</f>
        <v>0</v>
      </c>
      <c r="AJ82" s="16">
        <f>+IFERROR(+IF(Inputs!V50&lt;&gt;"X",0,+(+VLOOKUP(D82,Inputs!$I$49:$J$63,2,0))),0)</f>
        <v>0</v>
      </c>
      <c r="AK82" s="21">
        <v>0</v>
      </c>
      <c r="AL82" s="46">
        <f t="shared" ref="AL82:AL95" si="235">+IFERROR(+(AJ82-AK82),0)</f>
        <v>0</v>
      </c>
      <c r="AM82" s="16">
        <f>+IFERROR(+IF(Inputs!W50&lt;&gt;"X",0,+(+VLOOKUP(D82,Inputs!$I$49:$J$63,2,0))),0)</f>
        <v>0</v>
      </c>
      <c r="AN82" s="21">
        <v>0</v>
      </c>
      <c r="AO82" s="46">
        <f t="shared" si="214"/>
        <v>0</v>
      </c>
      <c r="AP82" s="16"/>
      <c r="AQ82" s="264"/>
    </row>
    <row r="83" spans="2:43" x14ac:dyDescent="0.3">
      <c r="B83" s="265"/>
      <c r="C83" s="115">
        <v>18</v>
      </c>
      <c r="D83" s="112" t="str">
        <f>+IFERROR(+IF(Inputs!I51="","",Inputs!I51),0)</f>
        <v/>
      </c>
      <c r="E83" s="295">
        <f t="shared" si="191"/>
        <v>0</v>
      </c>
      <c r="F83" s="15">
        <f>+IFERROR(+IF(Inputs!L51&lt;&gt;"X",0,+(+VLOOKUP(D83,Inputs!$I$49:$J$63,2,0))),0)</f>
        <v>0</v>
      </c>
      <c r="G83" s="21">
        <v>0</v>
      </c>
      <c r="H83" s="46">
        <f t="shared" si="215"/>
        <v>0</v>
      </c>
      <c r="I83" s="16">
        <f>+IFERROR(+IF(Inputs!M51&lt;&gt;"X",0,+(+VLOOKUP(D83,Inputs!$I$49:$J$63,2,0))),0)</f>
        <v>0</v>
      </c>
      <c r="J83" s="21">
        <v>0</v>
      </c>
      <c r="K83" s="46">
        <f t="shared" si="226"/>
        <v>0</v>
      </c>
      <c r="L83" s="16">
        <f>+IFERROR(+IF(Inputs!N51&lt;&gt;"X",0,+(+VLOOKUP(D83,Inputs!$I$49:$J$63,2,0))),0)</f>
        <v>0</v>
      </c>
      <c r="M83" s="21">
        <v>0</v>
      </c>
      <c r="N83" s="46">
        <f t="shared" si="227"/>
        <v>0</v>
      </c>
      <c r="O83" s="16">
        <f>+IFERROR(+IF(Inputs!O51&lt;&gt;"X",0,+(+VLOOKUP(D83,Inputs!$I$49:$J$63,2,0))),0)</f>
        <v>0</v>
      </c>
      <c r="P83" s="21">
        <v>0</v>
      </c>
      <c r="Q83" s="46">
        <f t="shared" si="228"/>
        <v>0</v>
      </c>
      <c r="R83" s="16">
        <f>+IFERROR(+IF(Inputs!P51&lt;&gt;"X",0,+(+VLOOKUP(D83,Inputs!$I$49:$J$63,2,0))),0)</f>
        <v>0</v>
      </c>
      <c r="S83" s="21">
        <v>0</v>
      </c>
      <c r="T83" s="46">
        <f t="shared" si="229"/>
        <v>0</v>
      </c>
      <c r="U83" s="16">
        <f>+IFERROR(+IF(Inputs!Q51&lt;&gt;"X",0,+(+VLOOKUP(D83,Inputs!$I$49:$J$63,2,0))),0)</f>
        <v>0</v>
      </c>
      <c r="V83" s="21">
        <v>0</v>
      </c>
      <c r="W83" s="46">
        <f t="shared" si="230"/>
        <v>0</v>
      </c>
      <c r="X83" s="16">
        <f>+IFERROR(+IF(Inputs!R51&lt;&gt;"X",0,+(+VLOOKUP(D83,Inputs!$I$49:$J$63,2,0))),0)</f>
        <v>0</v>
      </c>
      <c r="Y83" s="21">
        <v>0</v>
      </c>
      <c r="Z83" s="46">
        <f t="shared" si="231"/>
        <v>0</v>
      </c>
      <c r="AA83" s="16">
        <f>+IFERROR(+IF(Inputs!S51&lt;&gt;"X",0,+(+VLOOKUP(D83,Inputs!$I$49:$J$63,2,0))),0)</f>
        <v>0</v>
      </c>
      <c r="AB83" s="21">
        <v>0</v>
      </c>
      <c r="AC83" s="46">
        <f t="shared" si="232"/>
        <v>0</v>
      </c>
      <c r="AD83" s="16">
        <f>+IFERROR(+IF(Inputs!T51&lt;&gt;"X",0,+(+VLOOKUP(D83,Inputs!$I$49:$J$63,2,0))),0)</f>
        <v>0</v>
      </c>
      <c r="AE83" s="21">
        <v>0</v>
      </c>
      <c r="AF83" s="46">
        <f t="shared" si="233"/>
        <v>0</v>
      </c>
      <c r="AG83" s="16">
        <f>+IFERROR(+IF(Inputs!U51&lt;&gt;"X",0,+(+VLOOKUP(D83,Inputs!$I$49:$J$63,2,0))),0)</f>
        <v>0</v>
      </c>
      <c r="AH83" s="21">
        <v>0</v>
      </c>
      <c r="AI83" s="46">
        <f t="shared" si="234"/>
        <v>0</v>
      </c>
      <c r="AJ83" s="16">
        <f>+IFERROR(+IF(Inputs!V51&lt;&gt;"X",0,+(+VLOOKUP(D83,Inputs!$I$49:$J$63,2,0))),0)</f>
        <v>0</v>
      </c>
      <c r="AK83" s="21">
        <v>0</v>
      </c>
      <c r="AL83" s="46">
        <f t="shared" si="235"/>
        <v>0</v>
      </c>
      <c r="AM83" s="16">
        <f>+IFERROR(+IF(Inputs!W51&lt;&gt;"X",0,+(+VLOOKUP(D83,Inputs!$I$49:$J$63,2,0))),0)</f>
        <v>0</v>
      </c>
      <c r="AN83" s="21">
        <v>0</v>
      </c>
      <c r="AO83" s="46">
        <f t="shared" si="214"/>
        <v>0</v>
      </c>
      <c r="AP83" s="16"/>
      <c r="AQ83" s="264"/>
    </row>
    <row r="84" spans="2:43" x14ac:dyDescent="0.3">
      <c r="B84" s="265"/>
      <c r="C84" s="115">
        <v>19</v>
      </c>
      <c r="D84" s="112" t="str">
        <f>+IFERROR(+IF(Inputs!I52="","",Inputs!I52),0)</f>
        <v/>
      </c>
      <c r="E84" s="295">
        <f t="shared" si="191"/>
        <v>0</v>
      </c>
      <c r="F84" s="15">
        <f>+IFERROR(+IF(Inputs!L52&lt;&gt;"X",0,+(+VLOOKUP(D84,Inputs!$I$49:$J$63,2,0))),0)</f>
        <v>0</v>
      </c>
      <c r="G84" s="21">
        <v>0</v>
      </c>
      <c r="H84" s="46">
        <f t="shared" si="215"/>
        <v>0</v>
      </c>
      <c r="I84" s="16">
        <f>+IFERROR(+IF(Inputs!M52&lt;&gt;"X",0,+(+VLOOKUP(D84,Inputs!$I$49:$J$63,2,0))),0)</f>
        <v>0</v>
      </c>
      <c r="J84" s="21">
        <v>0</v>
      </c>
      <c r="K84" s="46">
        <f t="shared" si="226"/>
        <v>0</v>
      </c>
      <c r="L84" s="16">
        <f>+IFERROR(+IF(Inputs!N52&lt;&gt;"X",0,+(+VLOOKUP(D84,Inputs!$I$49:$J$63,2,0))),0)</f>
        <v>0</v>
      </c>
      <c r="M84" s="21">
        <v>0</v>
      </c>
      <c r="N84" s="46">
        <f t="shared" si="227"/>
        <v>0</v>
      </c>
      <c r="O84" s="16">
        <f>+IFERROR(+IF(Inputs!O52&lt;&gt;"X",0,+(+VLOOKUP(D84,Inputs!$I$49:$J$63,2,0))),0)</f>
        <v>0</v>
      </c>
      <c r="P84" s="21">
        <v>0</v>
      </c>
      <c r="Q84" s="46">
        <f t="shared" si="228"/>
        <v>0</v>
      </c>
      <c r="R84" s="16">
        <f>+IFERROR(+IF(Inputs!P52&lt;&gt;"X",0,+(+VLOOKUP(D84,Inputs!$I$49:$J$63,2,0))),0)</f>
        <v>0</v>
      </c>
      <c r="S84" s="21">
        <v>0</v>
      </c>
      <c r="T84" s="46">
        <f t="shared" si="229"/>
        <v>0</v>
      </c>
      <c r="U84" s="16">
        <f>+IFERROR(+IF(Inputs!Q52&lt;&gt;"X",0,+(+VLOOKUP(D84,Inputs!$I$49:$J$63,2,0))),0)</f>
        <v>0</v>
      </c>
      <c r="V84" s="21">
        <v>0</v>
      </c>
      <c r="W84" s="46">
        <f t="shared" si="230"/>
        <v>0</v>
      </c>
      <c r="X84" s="16">
        <f>+IFERROR(+IF(Inputs!R52&lt;&gt;"X",0,+(+VLOOKUP(D84,Inputs!$I$49:$J$63,2,0))),0)</f>
        <v>0</v>
      </c>
      <c r="Y84" s="21">
        <v>0</v>
      </c>
      <c r="Z84" s="46">
        <f t="shared" si="231"/>
        <v>0</v>
      </c>
      <c r="AA84" s="16">
        <f>+IFERROR(+IF(Inputs!S52&lt;&gt;"X",0,+(+VLOOKUP(D84,Inputs!$I$49:$J$63,2,0))),0)</f>
        <v>0</v>
      </c>
      <c r="AB84" s="21">
        <v>0</v>
      </c>
      <c r="AC84" s="46">
        <f t="shared" si="232"/>
        <v>0</v>
      </c>
      <c r="AD84" s="16">
        <f>+IFERROR(+IF(Inputs!T52&lt;&gt;"X",0,+(+VLOOKUP(D84,Inputs!$I$49:$J$63,2,0))),0)</f>
        <v>0</v>
      </c>
      <c r="AE84" s="21">
        <v>0</v>
      </c>
      <c r="AF84" s="46">
        <f t="shared" si="233"/>
        <v>0</v>
      </c>
      <c r="AG84" s="16">
        <f>+IFERROR(+IF(Inputs!U52&lt;&gt;"X",0,+(+VLOOKUP(D84,Inputs!$I$49:$J$63,2,0))),0)</f>
        <v>0</v>
      </c>
      <c r="AH84" s="21">
        <v>0</v>
      </c>
      <c r="AI84" s="46">
        <f t="shared" si="234"/>
        <v>0</v>
      </c>
      <c r="AJ84" s="16">
        <f>+IFERROR(+IF(Inputs!V52&lt;&gt;"X",0,+(+VLOOKUP(D84,Inputs!$I$49:$J$63,2,0))),0)</f>
        <v>0</v>
      </c>
      <c r="AK84" s="21">
        <v>0</v>
      </c>
      <c r="AL84" s="46">
        <f t="shared" si="235"/>
        <v>0</v>
      </c>
      <c r="AM84" s="16">
        <f>+IFERROR(+IF(Inputs!W52&lt;&gt;"X",0,+(+VLOOKUP(D84,Inputs!$I$49:$J$63,2,0))),0)</f>
        <v>0</v>
      </c>
      <c r="AN84" s="21">
        <v>0</v>
      </c>
      <c r="AO84" s="46">
        <f t="shared" si="214"/>
        <v>0</v>
      </c>
      <c r="AP84" s="16"/>
      <c r="AQ84" s="264"/>
    </row>
    <row r="85" spans="2:43" x14ac:dyDescent="0.3">
      <c r="B85" s="265"/>
      <c r="C85" s="115">
        <v>20</v>
      </c>
      <c r="D85" s="112" t="str">
        <f>+IFERROR(+IF(Inputs!I53="","",Inputs!I53),0)</f>
        <v/>
      </c>
      <c r="E85" s="295">
        <f t="shared" si="191"/>
        <v>0</v>
      </c>
      <c r="F85" s="15">
        <f>+IFERROR(+IF(Inputs!L53&lt;&gt;"X",0,+(+VLOOKUP(D85,Inputs!$I$49:$J$63,2,0))),0)</f>
        <v>0</v>
      </c>
      <c r="G85" s="21">
        <v>0</v>
      </c>
      <c r="H85" s="46">
        <f t="shared" si="215"/>
        <v>0</v>
      </c>
      <c r="I85" s="16">
        <f>+IFERROR(+IF(Inputs!M53&lt;&gt;"X",0,+(+VLOOKUP(D85,Inputs!$I$49:$J$63,2,0))),0)</f>
        <v>0</v>
      </c>
      <c r="J85" s="21">
        <v>0</v>
      </c>
      <c r="K85" s="46">
        <f t="shared" si="226"/>
        <v>0</v>
      </c>
      <c r="L85" s="16">
        <f>+IFERROR(+IF(Inputs!N53&lt;&gt;"X",0,+(+VLOOKUP(D85,Inputs!$I$49:$J$63,2,0))),0)</f>
        <v>0</v>
      </c>
      <c r="M85" s="21">
        <v>0</v>
      </c>
      <c r="N85" s="46">
        <f t="shared" si="227"/>
        <v>0</v>
      </c>
      <c r="O85" s="16">
        <f>+IFERROR(+IF(Inputs!O53&lt;&gt;"X",0,+(+VLOOKUP(D85,Inputs!$I$49:$J$63,2,0))),0)</f>
        <v>0</v>
      </c>
      <c r="P85" s="21">
        <v>0</v>
      </c>
      <c r="Q85" s="46">
        <f t="shared" si="228"/>
        <v>0</v>
      </c>
      <c r="R85" s="16">
        <f>+IFERROR(+IF(Inputs!P53&lt;&gt;"X",0,+(+VLOOKUP(D85,Inputs!$I$49:$J$63,2,0))),0)</f>
        <v>0</v>
      </c>
      <c r="S85" s="21">
        <v>0</v>
      </c>
      <c r="T85" s="46">
        <f t="shared" si="229"/>
        <v>0</v>
      </c>
      <c r="U85" s="16">
        <f>+IFERROR(+IF(Inputs!Q53&lt;&gt;"X",0,+(+VLOOKUP(D85,Inputs!$I$49:$J$63,2,0))),0)</f>
        <v>0</v>
      </c>
      <c r="V85" s="21">
        <v>0</v>
      </c>
      <c r="W85" s="46">
        <f t="shared" si="230"/>
        <v>0</v>
      </c>
      <c r="X85" s="16">
        <f>+IFERROR(+IF(Inputs!R53&lt;&gt;"X",0,+(+VLOOKUP(D85,Inputs!$I$49:$J$63,2,0))),0)</f>
        <v>0</v>
      </c>
      <c r="Y85" s="21">
        <v>0</v>
      </c>
      <c r="Z85" s="46">
        <f t="shared" si="231"/>
        <v>0</v>
      </c>
      <c r="AA85" s="16">
        <f>+IFERROR(+IF(Inputs!S53&lt;&gt;"X",0,+(+VLOOKUP(D85,Inputs!$I$49:$J$63,2,0))),0)</f>
        <v>0</v>
      </c>
      <c r="AB85" s="21">
        <v>0</v>
      </c>
      <c r="AC85" s="46">
        <f t="shared" si="232"/>
        <v>0</v>
      </c>
      <c r="AD85" s="16">
        <f>+IFERROR(+IF(Inputs!T53&lt;&gt;"X",0,+(+VLOOKUP(D85,Inputs!$I$49:$J$63,2,0))),0)</f>
        <v>0</v>
      </c>
      <c r="AE85" s="21">
        <v>0</v>
      </c>
      <c r="AF85" s="46">
        <f t="shared" si="233"/>
        <v>0</v>
      </c>
      <c r="AG85" s="16">
        <f>+IFERROR(+IF(Inputs!U53&lt;&gt;"X",0,+(+VLOOKUP(D85,Inputs!$I$49:$J$63,2,0))),0)</f>
        <v>0</v>
      </c>
      <c r="AH85" s="21">
        <v>0</v>
      </c>
      <c r="AI85" s="46">
        <f t="shared" si="234"/>
        <v>0</v>
      </c>
      <c r="AJ85" s="16">
        <f>+IFERROR(+IF(Inputs!V53&lt;&gt;"X",0,+(+VLOOKUP(D85,Inputs!$I$49:$J$63,2,0))),0)</f>
        <v>0</v>
      </c>
      <c r="AK85" s="21">
        <v>0</v>
      </c>
      <c r="AL85" s="46">
        <f t="shared" si="235"/>
        <v>0</v>
      </c>
      <c r="AM85" s="16">
        <f>+IFERROR(+IF(Inputs!W53&lt;&gt;"X",0,+(+VLOOKUP(D85,Inputs!$I$49:$J$63,2,0))),0)</f>
        <v>0</v>
      </c>
      <c r="AN85" s="21">
        <v>0</v>
      </c>
      <c r="AO85" s="46">
        <f t="shared" si="214"/>
        <v>0</v>
      </c>
      <c r="AP85" s="16"/>
      <c r="AQ85" s="264"/>
    </row>
    <row r="86" spans="2:43" x14ac:dyDescent="0.3">
      <c r="B86" s="265"/>
      <c r="C86" s="115">
        <v>21</v>
      </c>
      <c r="D86" s="112" t="str">
        <f>+IFERROR(+IF(Inputs!I54="","",Inputs!I54),0)</f>
        <v/>
      </c>
      <c r="E86" s="295">
        <f t="shared" si="191"/>
        <v>0</v>
      </c>
      <c r="F86" s="15">
        <f>+IFERROR(+IF(Inputs!L54&lt;&gt;"X",0,+(+VLOOKUP(D86,Inputs!$I$49:$J$63,2,0))),0)</f>
        <v>0</v>
      </c>
      <c r="G86" s="21">
        <v>0</v>
      </c>
      <c r="H86" s="46">
        <f t="shared" si="215"/>
        <v>0</v>
      </c>
      <c r="I86" s="16">
        <f>+IFERROR(+IF(Inputs!M54&lt;&gt;"X",0,+(+VLOOKUP(D86,Inputs!$I$49:$J$63,2,0))),0)</f>
        <v>0</v>
      </c>
      <c r="J86" s="21">
        <v>0</v>
      </c>
      <c r="K86" s="46">
        <f t="shared" si="226"/>
        <v>0</v>
      </c>
      <c r="L86" s="16">
        <f>+IFERROR(+IF(Inputs!N54&lt;&gt;"X",0,+(+VLOOKUP(D86,Inputs!$I$49:$J$63,2,0))),0)</f>
        <v>0</v>
      </c>
      <c r="M86" s="21">
        <v>0</v>
      </c>
      <c r="N86" s="46">
        <f t="shared" si="227"/>
        <v>0</v>
      </c>
      <c r="O86" s="16">
        <f>+IFERROR(+IF(Inputs!O54&lt;&gt;"X",0,+(+VLOOKUP(D86,Inputs!$I$49:$J$63,2,0))),0)</f>
        <v>0</v>
      </c>
      <c r="P86" s="21">
        <v>0</v>
      </c>
      <c r="Q86" s="46">
        <f t="shared" si="228"/>
        <v>0</v>
      </c>
      <c r="R86" s="16">
        <f>+IFERROR(+IF(Inputs!P54&lt;&gt;"X",0,+(+VLOOKUP(D86,Inputs!$I$49:$J$63,2,0))),0)</f>
        <v>0</v>
      </c>
      <c r="S86" s="21">
        <v>0</v>
      </c>
      <c r="T86" s="46">
        <f t="shared" si="229"/>
        <v>0</v>
      </c>
      <c r="U86" s="16">
        <f>+IFERROR(+IF(Inputs!Q54&lt;&gt;"X",0,+(+VLOOKUP(D86,Inputs!$I$49:$J$63,2,0))),0)</f>
        <v>0</v>
      </c>
      <c r="V86" s="21">
        <v>0</v>
      </c>
      <c r="W86" s="46">
        <f t="shared" si="230"/>
        <v>0</v>
      </c>
      <c r="X86" s="16">
        <f>+IFERROR(+IF(Inputs!R54&lt;&gt;"X",0,+(+VLOOKUP(D86,Inputs!$I$49:$J$63,2,0))),0)</f>
        <v>0</v>
      </c>
      <c r="Y86" s="21">
        <v>0</v>
      </c>
      <c r="Z86" s="46">
        <f t="shared" si="231"/>
        <v>0</v>
      </c>
      <c r="AA86" s="16">
        <f>+IFERROR(+IF(Inputs!S54&lt;&gt;"X",0,+(+VLOOKUP(D86,Inputs!$I$49:$J$63,2,0))),0)</f>
        <v>0</v>
      </c>
      <c r="AB86" s="21">
        <v>0</v>
      </c>
      <c r="AC86" s="46">
        <f t="shared" si="232"/>
        <v>0</v>
      </c>
      <c r="AD86" s="16">
        <f>+IFERROR(+IF(Inputs!T54&lt;&gt;"X",0,+(+VLOOKUP(D86,Inputs!$I$49:$J$63,2,0))),0)</f>
        <v>0</v>
      </c>
      <c r="AE86" s="21">
        <v>0</v>
      </c>
      <c r="AF86" s="46">
        <f t="shared" si="233"/>
        <v>0</v>
      </c>
      <c r="AG86" s="16">
        <f>+IFERROR(+IF(Inputs!U54&lt;&gt;"X",0,+(+VLOOKUP(D86,Inputs!$I$49:$J$63,2,0))),0)</f>
        <v>0</v>
      </c>
      <c r="AH86" s="21">
        <v>0</v>
      </c>
      <c r="AI86" s="46">
        <f t="shared" si="234"/>
        <v>0</v>
      </c>
      <c r="AJ86" s="16">
        <f>+IFERROR(+IF(Inputs!V54&lt;&gt;"X",0,+(+VLOOKUP(D86,Inputs!$I$49:$J$63,2,0))),0)</f>
        <v>0</v>
      </c>
      <c r="AK86" s="21">
        <v>0</v>
      </c>
      <c r="AL86" s="46">
        <f t="shared" si="235"/>
        <v>0</v>
      </c>
      <c r="AM86" s="16">
        <f>+IFERROR(+IF(Inputs!W54&lt;&gt;"X",0,+(+VLOOKUP(D86,Inputs!$I$49:$J$63,2,0))),0)</f>
        <v>0</v>
      </c>
      <c r="AN86" s="21">
        <v>0</v>
      </c>
      <c r="AO86" s="46">
        <f t="shared" si="214"/>
        <v>0</v>
      </c>
      <c r="AP86" s="16"/>
      <c r="AQ86" s="264"/>
    </row>
    <row r="87" spans="2:43" x14ac:dyDescent="0.3">
      <c r="B87" s="265"/>
      <c r="C87" s="115">
        <v>22</v>
      </c>
      <c r="D87" s="112" t="str">
        <f>+IFERROR(+IF(Inputs!I55="","",Inputs!I55),0)</f>
        <v/>
      </c>
      <c r="E87" s="295">
        <f t="shared" si="191"/>
        <v>0</v>
      </c>
      <c r="F87" s="15">
        <f>+IFERROR(+IF(Inputs!L55&lt;&gt;"X",0,+(+VLOOKUP(D87,Inputs!$I$49:$J$63,2,0))),0)</f>
        <v>0</v>
      </c>
      <c r="G87" s="21">
        <v>0</v>
      </c>
      <c r="H87" s="46">
        <f t="shared" si="215"/>
        <v>0</v>
      </c>
      <c r="I87" s="16">
        <f>+IFERROR(+IF(Inputs!M55&lt;&gt;"X",0,+(+VLOOKUP(D87,Inputs!$I$49:$J$63,2,0))),0)</f>
        <v>0</v>
      </c>
      <c r="J87" s="21">
        <v>0</v>
      </c>
      <c r="K87" s="46">
        <f t="shared" si="226"/>
        <v>0</v>
      </c>
      <c r="L87" s="16">
        <f>+IFERROR(+IF(Inputs!N55&lt;&gt;"X",0,+(+VLOOKUP(D87,Inputs!$I$49:$J$63,2,0))),0)</f>
        <v>0</v>
      </c>
      <c r="M87" s="21">
        <v>0</v>
      </c>
      <c r="N87" s="46">
        <f t="shared" si="227"/>
        <v>0</v>
      </c>
      <c r="O87" s="16">
        <f>+IFERROR(+IF(Inputs!O55&lt;&gt;"X",0,+(+VLOOKUP(D87,Inputs!$I$49:$J$63,2,0))),0)</f>
        <v>0</v>
      </c>
      <c r="P87" s="21">
        <v>0</v>
      </c>
      <c r="Q87" s="46">
        <f t="shared" si="228"/>
        <v>0</v>
      </c>
      <c r="R87" s="16">
        <f>+IFERROR(+IF(Inputs!P55&lt;&gt;"X",0,+(+VLOOKUP(D87,Inputs!$I$49:$J$63,2,0))),0)</f>
        <v>0</v>
      </c>
      <c r="S87" s="21">
        <v>0</v>
      </c>
      <c r="T87" s="46">
        <f t="shared" si="229"/>
        <v>0</v>
      </c>
      <c r="U87" s="16">
        <f>+IFERROR(+IF(Inputs!Q55&lt;&gt;"X",0,+(+VLOOKUP(D87,Inputs!$I$49:$J$63,2,0))),0)</f>
        <v>0</v>
      </c>
      <c r="V87" s="21">
        <v>0</v>
      </c>
      <c r="W87" s="46">
        <f t="shared" si="230"/>
        <v>0</v>
      </c>
      <c r="X87" s="16">
        <f>+IFERROR(+IF(Inputs!R55&lt;&gt;"X",0,+(+VLOOKUP(D87,Inputs!$I$49:$J$63,2,0))),0)</f>
        <v>0</v>
      </c>
      <c r="Y87" s="21">
        <v>0</v>
      </c>
      <c r="Z87" s="46">
        <f t="shared" si="231"/>
        <v>0</v>
      </c>
      <c r="AA87" s="16">
        <f>+IFERROR(+IF(Inputs!S55&lt;&gt;"X",0,+(+VLOOKUP(D87,Inputs!$I$49:$J$63,2,0))),0)</f>
        <v>0</v>
      </c>
      <c r="AB87" s="21">
        <v>0</v>
      </c>
      <c r="AC87" s="46">
        <f t="shared" si="232"/>
        <v>0</v>
      </c>
      <c r="AD87" s="16">
        <f>+IFERROR(+IF(Inputs!T55&lt;&gt;"X",0,+(+VLOOKUP(D87,Inputs!$I$49:$J$63,2,0))),0)</f>
        <v>0</v>
      </c>
      <c r="AE87" s="21">
        <v>0</v>
      </c>
      <c r="AF87" s="46">
        <f t="shared" si="233"/>
        <v>0</v>
      </c>
      <c r="AG87" s="16">
        <f>+IFERROR(+IF(Inputs!U55&lt;&gt;"X",0,+(+VLOOKUP(D87,Inputs!$I$49:$J$63,2,0))),0)</f>
        <v>0</v>
      </c>
      <c r="AH87" s="21">
        <v>0</v>
      </c>
      <c r="AI87" s="46">
        <f t="shared" si="234"/>
        <v>0</v>
      </c>
      <c r="AJ87" s="16">
        <f>+IFERROR(+IF(Inputs!V55&lt;&gt;"X",0,+(+VLOOKUP(D87,Inputs!$I$49:$J$63,2,0))),0)</f>
        <v>0</v>
      </c>
      <c r="AK87" s="21">
        <v>0</v>
      </c>
      <c r="AL87" s="46">
        <f t="shared" si="235"/>
        <v>0</v>
      </c>
      <c r="AM87" s="16">
        <f>+IFERROR(+IF(Inputs!W55&lt;&gt;"X",0,+(+VLOOKUP(D87,Inputs!$I$49:$J$63,2,0))),0)</f>
        <v>0</v>
      </c>
      <c r="AN87" s="21">
        <v>0</v>
      </c>
      <c r="AO87" s="46">
        <f t="shared" si="214"/>
        <v>0</v>
      </c>
      <c r="AP87" s="16"/>
      <c r="AQ87" s="264"/>
    </row>
    <row r="88" spans="2:43" x14ac:dyDescent="0.3">
      <c r="B88" s="265"/>
      <c r="C88" s="115">
        <v>23</v>
      </c>
      <c r="D88" s="112" t="str">
        <f>+IFERROR(+IF(Inputs!I56="","",Inputs!I56),0)</f>
        <v/>
      </c>
      <c r="E88" s="295">
        <f t="shared" si="191"/>
        <v>0</v>
      </c>
      <c r="F88" s="15">
        <f>+IFERROR(+IF(Inputs!L56&lt;&gt;"X",0,+(+VLOOKUP(D88,Inputs!$I$49:$J$63,2,0))),0)</f>
        <v>0</v>
      </c>
      <c r="G88" s="21">
        <v>0</v>
      </c>
      <c r="H88" s="46">
        <f t="shared" si="215"/>
        <v>0</v>
      </c>
      <c r="I88" s="16">
        <f>+IFERROR(+IF(Inputs!M56&lt;&gt;"X",0,+(+VLOOKUP(D88,Inputs!$I$49:$J$63,2,0))),0)</f>
        <v>0</v>
      </c>
      <c r="J88" s="21">
        <v>0</v>
      </c>
      <c r="K88" s="46">
        <f t="shared" si="226"/>
        <v>0</v>
      </c>
      <c r="L88" s="16">
        <f>+IFERROR(+IF(Inputs!N56&lt;&gt;"X",0,+(+VLOOKUP(D88,Inputs!$I$49:$J$63,2,0))),0)</f>
        <v>0</v>
      </c>
      <c r="M88" s="21">
        <v>0</v>
      </c>
      <c r="N88" s="46">
        <f t="shared" si="227"/>
        <v>0</v>
      </c>
      <c r="O88" s="16">
        <f>+IFERROR(+IF(Inputs!O56&lt;&gt;"X",0,+(+VLOOKUP(D88,Inputs!$I$49:$J$63,2,0))),0)</f>
        <v>0</v>
      </c>
      <c r="P88" s="21">
        <v>0</v>
      </c>
      <c r="Q88" s="46">
        <f t="shared" si="228"/>
        <v>0</v>
      </c>
      <c r="R88" s="16">
        <f>+IFERROR(+IF(Inputs!P56&lt;&gt;"X",0,+(+VLOOKUP(D88,Inputs!$I$49:$J$63,2,0))),0)</f>
        <v>0</v>
      </c>
      <c r="S88" s="21">
        <v>0</v>
      </c>
      <c r="T88" s="46">
        <f t="shared" si="229"/>
        <v>0</v>
      </c>
      <c r="U88" s="16">
        <f>+IFERROR(+IF(Inputs!Q56&lt;&gt;"X",0,+(+VLOOKUP(D88,Inputs!$I$49:$J$63,2,0))),0)</f>
        <v>0</v>
      </c>
      <c r="V88" s="21">
        <v>0</v>
      </c>
      <c r="W88" s="46">
        <f t="shared" si="230"/>
        <v>0</v>
      </c>
      <c r="X88" s="16">
        <f>+IFERROR(+IF(Inputs!R56&lt;&gt;"X",0,+(+VLOOKUP(D88,Inputs!$I$49:$J$63,2,0))),0)</f>
        <v>0</v>
      </c>
      <c r="Y88" s="21">
        <v>0</v>
      </c>
      <c r="Z88" s="46">
        <f t="shared" si="231"/>
        <v>0</v>
      </c>
      <c r="AA88" s="16">
        <f>+IFERROR(+IF(Inputs!S56&lt;&gt;"X",0,+(+VLOOKUP(D88,Inputs!$I$49:$J$63,2,0))),0)</f>
        <v>0</v>
      </c>
      <c r="AB88" s="21">
        <v>0</v>
      </c>
      <c r="AC88" s="46">
        <f t="shared" si="232"/>
        <v>0</v>
      </c>
      <c r="AD88" s="16">
        <f>+IFERROR(+IF(Inputs!T56&lt;&gt;"X",0,+(+VLOOKUP(D88,Inputs!$I$49:$J$63,2,0))),0)</f>
        <v>0</v>
      </c>
      <c r="AE88" s="21">
        <v>0</v>
      </c>
      <c r="AF88" s="46">
        <f t="shared" si="233"/>
        <v>0</v>
      </c>
      <c r="AG88" s="16">
        <f>+IFERROR(+IF(Inputs!U56&lt;&gt;"X",0,+(+VLOOKUP(D88,Inputs!$I$49:$J$63,2,0))),0)</f>
        <v>0</v>
      </c>
      <c r="AH88" s="21">
        <v>0</v>
      </c>
      <c r="AI88" s="46">
        <f t="shared" si="234"/>
        <v>0</v>
      </c>
      <c r="AJ88" s="16">
        <f>+IFERROR(+IF(Inputs!V56&lt;&gt;"X",0,+(+VLOOKUP(D88,Inputs!$I$49:$J$63,2,0))),0)</f>
        <v>0</v>
      </c>
      <c r="AK88" s="21">
        <v>0</v>
      </c>
      <c r="AL88" s="46">
        <f t="shared" si="235"/>
        <v>0</v>
      </c>
      <c r="AM88" s="16">
        <f>+IFERROR(+IF(Inputs!W56&lt;&gt;"X",0,+(+VLOOKUP(D88,Inputs!$I$49:$J$63,2,0))),0)</f>
        <v>0</v>
      </c>
      <c r="AN88" s="21">
        <v>0</v>
      </c>
      <c r="AO88" s="46">
        <f t="shared" si="214"/>
        <v>0</v>
      </c>
      <c r="AP88" s="16"/>
      <c r="AQ88" s="264"/>
    </row>
    <row r="89" spans="2:43" x14ac:dyDescent="0.3">
      <c r="B89" s="265"/>
      <c r="C89" s="115">
        <v>24</v>
      </c>
      <c r="D89" s="112" t="str">
        <f>+IFERROR(+IF(Inputs!I57="","",Inputs!I57),0)</f>
        <v/>
      </c>
      <c r="E89" s="295">
        <f t="shared" si="191"/>
        <v>0</v>
      </c>
      <c r="F89" s="15">
        <f>+IFERROR(+IF(Inputs!L57&lt;&gt;"X",0,+(+VLOOKUP(D89,Inputs!$I$49:$J$63,2,0))),0)</f>
        <v>0</v>
      </c>
      <c r="G89" s="21">
        <v>0</v>
      </c>
      <c r="H89" s="46">
        <f t="shared" si="215"/>
        <v>0</v>
      </c>
      <c r="I89" s="16">
        <f>+IFERROR(+IF(Inputs!M57&lt;&gt;"X",0,+(+VLOOKUP(D89,Inputs!$I$49:$J$63,2,0))),0)</f>
        <v>0</v>
      </c>
      <c r="J89" s="21">
        <v>0</v>
      </c>
      <c r="K89" s="46">
        <f t="shared" si="226"/>
        <v>0</v>
      </c>
      <c r="L89" s="16">
        <f>+IFERROR(+IF(Inputs!N57&lt;&gt;"X",0,+(+VLOOKUP(D89,Inputs!$I$49:$J$63,2,0))),0)</f>
        <v>0</v>
      </c>
      <c r="M89" s="21">
        <v>0</v>
      </c>
      <c r="N89" s="46">
        <f t="shared" si="227"/>
        <v>0</v>
      </c>
      <c r="O89" s="16">
        <f>+IFERROR(+IF(Inputs!O57&lt;&gt;"X",0,+(+VLOOKUP(D89,Inputs!$I$49:$J$63,2,0))),0)</f>
        <v>0</v>
      </c>
      <c r="P89" s="21">
        <v>0</v>
      </c>
      <c r="Q89" s="46">
        <f t="shared" si="228"/>
        <v>0</v>
      </c>
      <c r="R89" s="16">
        <f>+IFERROR(+IF(Inputs!P57&lt;&gt;"X",0,+(+VLOOKUP(D89,Inputs!$I$49:$J$63,2,0))),0)</f>
        <v>0</v>
      </c>
      <c r="S89" s="21">
        <v>0</v>
      </c>
      <c r="T89" s="46">
        <f t="shared" si="229"/>
        <v>0</v>
      </c>
      <c r="U89" s="16">
        <f>+IFERROR(+IF(Inputs!Q57&lt;&gt;"X",0,+(+VLOOKUP(D89,Inputs!$I$49:$J$63,2,0))),0)</f>
        <v>0</v>
      </c>
      <c r="V89" s="21">
        <v>0</v>
      </c>
      <c r="W89" s="46">
        <f t="shared" si="230"/>
        <v>0</v>
      </c>
      <c r="X89" s="16">
        <f>+IFERROR(+IF(Inputs!R57&lt;&gt;"X",0,+(+VLOOKUP(D89,Inputs!$I$49:$J$63,2,0))),0)</f>
        <v>0</v>
      </c>
      <c r="Y89" s="21">
        <v>0</v>
      </c>
      <c r="Z89" s="46">
        <f t="shared" si="231"/>
        <v>0</v>
      </c>
      <c r="AA89" s="16">
        <f>+IFERROR(+IF(Inputs!S57&lt;&gt;"X",0,+(+VLOOKUP(D89,Inputs!$I$49:$J$63,2,0))),0)</f>
        <v>0</v>
      </c>
      <c r="AB89" s="21">
        <v>0</v>
      </c>
      <c r="AC89" s="46">
        <f t="shared" si="232"/>
        <v>0</v>
      </c>
      <c r="AD89" s="16">
        <f>+IFERROR(+IF(Inputs!T57&lt;&gt;"X",0,+(+VLOOKUP(D89,Inputs!$I$49:$J$63,2,0))),0)</f>
        <v>0</v>
      </c>
      <c r="AE89" s="21">
        <v>0</v>
      </c>
      <c r="AF89" s="46">
        <f t="shared" si="233"/>
        <v>0</v>
      </c>
      <c r="AG89" s="16">
        <f>+IFERROR(+IF(Inputs!U57&lt;&gt;"X",0,+(+VLOOKUP(D89,Inputs!$I$49:$J$63,2,0))),0)</f>
        <v>0</v>
      </c>
      <c r="AH89" s="21">
        <v>0</v>
      </c>
      <c r="AI89" s="46">
        <f t="shared" si="234"/>
        <v>0</v>
      </c>
      <c r="AJ89" s="16">
        <f>+IFERROR(+IF(Inputs!V57&lt;&gt;"X",0,+(+VLOOKUP(D89,Inputs!$I$49:$J$63,2,0))),0)</f>
        <v>0</v>
      </c>
      <c r="AK89" s="21">
        <v>0</v>
      </c>
      <c r="AL89" s="46">
        <f t="shared" si="235"/>
        <v>0</v>
      </c>
      <c r="AM89" s="16">
        <f>+IFERROR(+IF(Inputs!W57&lt;&gt;"X",0,+(+VLOOKUP(D89,Inputs!$I$49:$J$63,2,0))),0)</f>
        <v>0</v>
      </c>
      <c r="AN89" s="21">
        <v>0</v>
      </c>
      <c r="AO89" s="46">
        <f t="shared" si="214"/>
        <v>0</v>
      </c>
      <c r="AP89" s="16"/>
      <c r="AQ89" s="264"/>
    </row>
    <row r="90" spans="2:43" x14ac:dyDescent="0.3">
      <c r="B90" s="265"/>
      <c r="C90" s="115">
        <v>25</v>
      </c>
      <c r="D90" s="112" t="str">
        <f>+IFERROR(+IF(Inputs!I58="","",Inputs!I58),0)</f>
        <v/>
      </c>
      <c r="E90" s="295">
        <f t="shared" si="191"/>
        <v>0</v>
      </c>
      <c r="F90" s="15">
        <f>+IFERROR(+IF(Inputs!L58&lt;&gt;"X",0,+(+VLOOKUP(D90,Inputs!$I$49:$J$63,2,0))),0)</f>
        <v>0</v>
      </c>
      <c r="G90" s="21">
        <v>0</v>
      </c>
      <c r="H90" s="46">
        <f t="shared" si="215"/>
        <v>0</v>
      </c>
      <c r="I90" s="16">
        <f>+IFERROR(+IF(Inputs!M58&lt;&gt;"X",0,+(+VLOOKUP(D90,Inputs!$I$49:$J$63,2,0))),0)</f>
        <v>0</v>
      </c>
      <c r="J90" s="21">
        <v>0</v>
      </c>
      <c r="K90" s="46">
        <f t="shared" si="226"/>
        <v>0</v>
      </c>
      <c r="L90" s="16">
        <f>+IFERROR(+IF(Inputs!N58&lt;&gt;"X",0,+(+VLOOKUP(D90,Inputs!$I$49:$J$63,2,0))),0)</f>
        <v>0</v>
      </c>
      <c r="M90" s="21">
        <v>0</v>
      </c>
      <c r="N90" s="46">
        <f t="shared" si="227"/>
        <v>0</v>
      </c>
      <c r="O90" s="16">
        <f>+IFERROR(+IF(Inputs!O58&lt;&gt;"X",0,+(+VLOOKUP(D90,Inputs!$I$49:$J$63,2,0))),0)</f>
        <v>0</v>
      </c>
      <c r="P90" s="21">
        <v>0</v>
      </c>
      <c r="Q90" s="46">
        <f t="shared" si="228"/>
        <v>0</v>
      </c>
      <c r="R90" s="16">
        <f>+IFERROR(+IF(Inputs!P58&lt;&gt;"X",0,+(+VLOOKUP(D90,Inputs!$I$49:$J$63,2,0))),0)</f>
        <v>0</v>
      </c>
      <c r="S90" s="21">
        <v>0</v>
      </c>
      <c r="T90" s="46">
        <f t="shared" si="229"/>
        <v>0</v>
      </c>
      <c r="U90" s="16">
        <f>+IFERROR(+IF(Inputs!Q58&lt;&gt;"X",0,+(+VLOOKUP(D90,Inputs!$I$49:$J$63,2,0))),0)</f>
        <v>0</v>
      </c>
      <c r="V90" s="21">
        <v>0</v>
      </c>
      <c r="W90" s="46">
        <f t="shared" si="230"/>
        <v>0</v>
      </c>
      <c r="X90" s="16">
        <f>+IFERROR(+IF(Inputs!R58&lt;&gt;"X",0,+(+VLOOKUP(D90,Inputs!$I$49:$J$63,2,0))),0)</f>
        <v>0</v>
      </c>
      <c r="Y90" s="21">
        <v>0</v>
      </c>
      <c r="Z90" s="46">
        <f t="shared" si="231"/>
        <v>0</v>
      </c>
      <c r="AA90" s="16">
        <f>+IFERROR(+IF(Inputs!S58&lt;&gt;"X",0,+(+VLOOKUP(D90,Inputs!$I$49:$J$63,2,0))),0)</f>
        <v>0</v>
      </c>
      <c r="AB90" s="21">
        <v>0</v>
      </c>
      <c r="AC90" s="46">
        <f t="shared" si="232"/>
        <v>0</v>
      </c>
      <c r="AD90" s="16">
        <f>+IFERROR(+IF(Inputs!T58&lt;&gt;"X",0,+(+VLOOKUP(D90,Inputs!$I$49:$J$63,2,0))),0)</f>
        <v>0</v>
      </c>
      <c r="AE90" s="21">
        <v>0</v>
      </c>
      <c r="AF90" s="46">
        <f t="shared" si="233"/>
        <v>0</v>
      </c>
      <c r="AG90" s="16">
        <f>+IFERROR(+IF(Inputs!U58&lt;&gt;"X",0,+(+VLOOKUP(D90,Inputs!$I$49:$J$63,2,0))),0)</f>
        <v>0</v>
      </c>
      <c r="AH90" s="21">
        <v>0</v>
      </c>
      <c r="AI90" s="46">
        <f t="shared" si="234"/>
        <v>0</v>
      </c>
      <c r="AJ90" s="16">
        <f>+IFERROR(+IF(Inputs!V58&lt;&gt;"X",0,+(+VLOOKUP(D90,Inputs!$I$49:$J$63,2,0))),0)</f>
        <v>0</v>
      </c>
      <c r="AK90" s="21">
        <v>0</v>
      </c>
      <c r="AL90" s="46">
        <f t="shared" si="235"/>
        <v>0</v>
      </c>
      <c r="AM90" s="16">
        <f>+IFERROR(+IF(Inputs!W58&lt;&gt;"X",0,+(+VLOOKUP(D90,Inputs!$I$49:$J$63,2,0))),0)</f>
        <v>0</v>
      </c>
      <c r="AN90" s="21">
        <v>0</v>
      </c>
      <c r="AO90" s="46">
        <f t="shared" si="214"/>
        <v>0</v>
      </c>
      <c r="AP90" s="16"/>
      <c r="AQ90" s="264"/>
    </row>
    <row r="91" spans="2:43" x14ac:dyDescent="0.3">
      <c r="B91" s="265"/>
      <c r="C91" s="115">
        <v>26</v>
      </c>
      <c r="D91" s="112" t="str">
        <f>+IFERROR(+IF(Inputs!I59="","",Inputs!I59),0)</f>
        <v/>
      </c>
      <c r="E91" s="295">
        <f t="shared" si="191"/>
        <v>0</v>
      </c>
      <c r="F91" s="16">
        <f>+IFERROR(+IF(Inputs!L59&lt;&gt;"X",0,+(+VLOOKUP(D91,Inputs!$I$49:$J$63,2,0))),0)</f>
        <v>0</v>
      </c>
      <c r="G91" s="21">
        <v>0</v>
      </c>
      <c r="H91" s="46">
        <f t="shared" si="215"/>
        <v>0</v>
      </c>
      <c r="I91" s="16">
        <f>+IFERROR(+IF(Inputs!M59&lt;&gt;"X",0,+(+VLOOKUP(D91,Inputs!$I$49:$J$63,2,0))),0)</f>
        <v>0</v>
      </c>
      <c r="J91" s="21">
        <v>0</v>
      </c>
      <c r="K91" s="46">
        <f t="shared" si="226"/>
        <v>0</v>
      </c>
      <c r="L91" s="16">
        <f>+IFERROR(+IF(Inputs!N59&lt;&gt;"X",0,+(+VLOOKUP(D91,Inputs!$I$49:$J$63,2,0))),0)</f>
        <v>0</v>
      </c>
      <c r="M91" s="21">
        <v>0</v>
      </c>
      <c r="N91" s="46">
        <f t="shared" si="227"/>
        <v>0</v>
      </c>
      <c r="O91" s="16">
        <f>+IFERROR(+IF(Inputs!O59&lt;&gt;"X",0,+(+VLOOKUP(D91,Inputs!$I$49:$J$63,2,0))),0)</f>
        <v>0</v>
      </c>
      <c r="P91" s="21">
        <v>0</v>
      </c>
      <c r="Q91" s="46">
        <f t="shared" si="228"/>
        <v>0</v>
      </c>
      <c r="R91" s="16">
        <f>+IFERROR(+IF(Inputs!P59&lt;&gt;"X",0,+(+VLOOKUP(D91,Inputs!$I$49:$J$63,2,0))),0)</f>
        <v>0</v>
      </c>
      <c r="S91" s="21">
        <v>0</v>
      </c>
      <c r="T91" s="46">
        <f t="shared" si="229"/>
        <v>0</v>
      </c>
      <c r="U91" s="16">
        <f>+IFERROR(+IF(Inputs!Q59&lt;&gt;"X",0,+(+VLOOKUP(D91,Inputs!$I$49:$J$63,2,0))),0)</f>
        <v>0</v>
      </c>
      <c r="V91" s="21">
        <v>0</v>
      </c>
      <c r="W91" s="46">
        <f t="shared" si="230"/>
        <v>0</v>
      </c>
      <c r="X91" s="16">
        <f>+IFERROR(+IF(Inputs!R59&lt;&gt;"X",0,+(+VLOOKUP(D91,Inputs!$I$49:$J$63,2,0))),0)</f>
        <v>0</v>
      </c>
      <c r="Y91" s="21">
        <v>0</v>
      </c>
      <c r="Z91" s="46">
        <f t="shared" si="231"/>
        <v>0</v>
      </c>
      <c r="AA91" s="16">
        <f>+IFERROR(+IF(Inputs!S59&lt;&gt;"X",0,+(+VLOOKUP(D91,Inputs!$I$49:$J$63,2,0))),0)</f>
        <v>0</v>
      </c>
      <c r="AB91" s="21">
        <v>0</v>
      </c>
      <c r="AC91" s="46">
        <f t="shared" si="232"/>
        <v>0</v>
      </c>
      <c r="AD91" s="16">
        <f>+IFERROR(+IF(Inputs!T59&lt;&gt;"X",0,+(+VLOOKUP(D91,Inputs!$I$49:$J$63,2,0))),0)</f>
        <v>0</v>
      </c>
      <c r="AE91" s="21">
        <v>0</v>
      </c>
      <c r="AF91" s="46">
        <f t="shared" si="233"/>
        <v>0</v>
      </c>
      <c r="AG91" s="16">
        <f>+IFERROR(+IF(Inputs!U59&lt;&gt;"X",0,+(+VLOOKUP(D91,Inputs!$I$49:$J$63,2,0))),0)</f>
        <v>0</v>
      </c>
      <c r="AH91" s="21">
        <v>0</v>
      </c>
      <c r="AI91" s="46">
        <f t="shared" si="234"/>
        <v>0</v>
      </c>
      <c r="AJ91" s="16">
        <f>+IFERROR(+IF(Inputs!V59&lt;&gt;"X",0,+(+VLOOKUP(D91,Inputs!$I$49:$J$63,2,0))),0)</f>
        <v>0</v>
      </c>
      <c r="AK91" s="21">
        <v>0</v>
      </c>
      <c r="AL91" s="46">
        <f t="shared" si="235"/>
        <v>0</v>
      </c>
      <c r="AM91" s="16">
        <f>+IFERROR(+IF(Inputs!W59&lt;&gt;"X",0,+(+VLOOKUP(D91,Inputs!$I$49:$J$63,2,0))),0)</f>
        <v>0</v>
      </c>
      <c r="AN91" s="21">
        <v>0</v>
      </c>
      <c r="AO91" s="46">
        <f t="shared" si="214"/>
        <v>0</v>
      </c>
      <c r="AP91" s="16"/>
      <c r="AQ91" s="264"/>
    </row>
    <row r="92" spans="2:43" x14ac:dyDescent="0.3">
      <c r="B92" s="265"/>
      <c r="C92" s="115">
        <v>27</v>
      </c>
      <c r="D92" s="112" t="str">
        <f>+IFERROR(+IF(Inputs!I60="","",Inputs!I60),0)</f>
        <v/>
      </c>
      <c r="E92" s="295">
        <f t="shared" si="191"/>
        <v>0</v>
      </c>
      <c r="F92" s="16">
        <f>+IFERROR(+IF(Inputs!L60&lt;&gt;"X",0,+(+VLOOKUP(D92,Inputs!$I$49:$J$63,2,0))),0)</f>
        <v>0</v>
      </c>
      <c r="G92" s="21">
        <v>0</v>
      </c>
      <c r="H92" s="46">
        <f t="shared" si="215"/>
        <v>0</v>
      </c>
      <c r="I92" s="16">
        <f>+IFERROR(+IF(Inputs!M60&lt;&gt;"X",0,+(+VLOOKUP(D92,Inputs!$I$49:$J$63,2,0))),0)</f>
        <v>0</v>
      </c>
      <c r="J92" s="21">
        <v>0</v>
      </c>
      <c r="K92" s="46">
        <f t="shared" si="226"/>
        <v>0</v>
      </c>
      <c r="L92" s="16">
        <f>+IFERROR(+IF(Inputs!N60&lt;&gt;"X",0,+(+VLOOKUP(D92,Inputs!$I$49:$J$63,2,0))),0)</f>
        <v>0</v>
      </c>
      <c r="M92" s="21">
        <v>0</v>
      </c>
      <c r="N92" s="46">
        <f t="shared" si="227"/>
        <v>0</v>
      </c>
      <c r="O92" s="16">
        <f>+IFERROR(+IF(Inputs!O60&lt;&gt;"X",0,+(+VLOOKUP(D92,Inputs!$I$49:$J$63,2,0))),0)</f>
        <v>0</v>
      </c>
      <c r="P92" s="21">
        <v>0</v>
      </c>
      <c r="Q92" s="46">
        <f t="shared" si="228"/>
        <v>0</v>
      </c>
      <c r="R92" s="16">
        <f>+IFERROR(+IF(Inputs!P60&lt;&gt;"X",0,+(+VLOOKUP(D92,Inputs!$I$49:$J$63,2,0))),0)</f>
        <v>0</v>
      </c>
      <c r="S92" s="21">
        <v>0</v>
      </c>
      <c r="T92" s="46">
        <f t="shared" si="229"/>
        <v>0</v>
      </c>
      <c r="U92" s="16">
        <f>+IFERROR(+IF(Inputs!Q60&lt;&gt;"X",0,+(+VLOOKUP(D92,Inputs!$I$49:$J$63,2,0))),0)</f>
        <v>0</v>
      </c>
      <c r="V92" s="21">
        <v>0</v>
      </c>
      <c r="W92" s="46">
        <f t="shared" si="230"/>
        <v>0</v>
      </c>
      <c r="X92" s="16">
        <f>+IFERROR(+IF(Inputs!R60&lt;&gt;"X",0,+(+VLOOKUP(D92,Inputs!$I$49:$J$63,2,0))),0)</f>
        <v>0</v>
      </c>
      <c r="Y92" s="21">
        <v>0</v>
      </c>
      <c r="Z92" s="46">
        <f t="shared" si="231"/>
        <v>0</v>
      </c>
      <c r="AA92" s="16">
        <f>+IFERROR(+IF(Inputs!S60&lt;&gt;"X",0,+(+VLOOKUP(D92,Inputs!$I$49:$J$63,2,0))),0)</f>
        <v>0</v>
      </c>
      <c r="AB92" s="21">
        <v>0</v>
      </c>
      <c r="AC92" s="46">
        <f t="shared" si="232"/>
        <v>0</v>
      </c>
      <c r="AD92" s="16">
        <f>+IFERROR(+IF(Inputs!T60&lt;&gt;"X",0,+(+VLOOKUP(D92,Inputs!$I$49:$J$63,2,0))),0)</f>
        <v>0</v>
      </c>
      <c r="AE92" s="21">
        <v>0</v>
      </c>
      <c r="AF92" s="46">
        <f t="shared" si="233"/>
        <v>0</v>
      </c>
      <c r="AG92" s="16">
        <f>+IFERROR(+IF(Inputs!U60&lt;&gt;"X",0,+(+VLOOKUP(D92,Inputs!$I$49:$J$63,2,0))),0)</f>
        <v>0</v>
      </c>
      <c r="AH92" s="21">
        <v>0</v>
      </c>
      <c r="AI92" s="46">
        <f t="shared" si="234"/>
        <v>0</v>
      </c>
      <c r="AJ92" s="16">
        <f>+IFERROR(+IF(Inputs!V60&lt;&gt;"X",0,+(+VLOOKUP(D92,Inputs!$I$49:$J$63,2,0))),0)</f>
        <v>0</v>
      </c>
      <c r="AK92" s="21">
        <v>0</v>
      </c>
      <c r="AL92" s="46">
        <f t="shared" si="235"/>
        <v>0</v>
      </c>
      <c r="AM92" s="16">
        <f>+IFERROR(+IF(Inputs!W60&lt;&gt;"X",0,+(+VLOOKUP(D92,Inputs!$I$49:$J$63,2,0))),0)</f>
        <v>0</v>
      </c>
      <c r="AN92" s="21">
        <v>0</v>
      </c>
      <c r="AO92" s="46">
        <f t="shared" si="214"/>
        <v>0</v>
      </c>
      <c r="AP92" s="16"/>
      <c r="AQ92" s="264"/>
    </row>
    <row r="93" spans="2:43" x14ac:dyDescent="0.3">
      <c r="B93" s="265"/>
      <c r="C93" s="115">
        <v>28</v>
      </c>
      <c r="D93" s="112" t="str">
        <f>+IFERROR(+IF(Inputs!I61="","",Inputs!I61),0)</f>
        <v/>
      </c>
      <c r="E93" s="295">
        <f t="shared" si="191"/>
        <v>0</v>
      </c>
      <c r="F93" s="16">
        <f>+IFERROR(+IF(Inputs!L61&lt;&gt;"X",0,+(+VLOOKUP(D93,Inputs!$I$49:$J$63,2,0))),0)</f>
        <v>0</v>
      </c>
      <c r="G93" s="21">
        <v>0</v>
      </c>
      <c r="H93" s="46">
        <f t="shared" si="215"/>
        <v>0</v>
      </c>
      <c r="I93" s="16">
        <f>+IFERROR(+IF(Inputs!M61&lt;&gt;"X",0,+(+VLOOKUP(D93,Inputs!$I$49:$J$63,2,0))),0)</f>
        <v>0</v>
      </c>
      <c r="J93" s="21">
        <v>0</v>
      </c>
      <c r="K93" s="46">
        <f t="shared" si="226"/>
        <v>0</v>
      </c>
      <c r="L93" s="16">
        <f>+IFERROR(+IF(Inputs!N61&lt;&gt;"X",0,+(+VLOOKUP(D93,Inputs!$I$49:$J$63,2,0))),0)</f>
        <v>0</v>
      </c>
      <c r="M93" s="21">
        <v>0</v>
      </c>
      <c r="N93" s="46">
        <f t="shared" si="227"/>
        <v>0</v>
      </c>
      <c r="O93" s="16">
        <f>+IFERROR(+IF(Inputs!O61&lt;&gt;"X",0,+(+VLOOKUP(D93,Inputs!$I$49:$J$63,2,0))),0)</f>
        <v>0</v>
      </c>
      <c r="P93" s="21">
        <v>0</v>
      </c>
      <c r="Q93" s="46">
        <f t="shared" si="228"/>
        <v>0</v>
      </c>
      <c r="R93" s="16">
        <f>+IFERROR(+IF(Inputs!P61&lt;&gt;"X",0,+(+VLOOKUP(D93,Inputs!$I$49:$J$63,2,0))),0)</f>
        <v>0</v>
      </c>
      <c r="S93" s="21">
        <v>0</v>
      </c>
      <c r="T93" s="46">
        <f t="shared" si="229"/>
        <v>0</v>
      </c>
      <c r="U93" s="16">
        <f>+IFERROR(+IF(Inputs!Q61&lt;&gt;"X",0,+(+VLOOKUP(D93,Inputs!$I$49:$J$63,2,0))),0)</f>
        <v>0</v>
      </c>
      <c r="V93" s="21">
        <v>0</v>
      </c>
      <c r="W93" s="46">
        <f t="shared" si="230"/>
        <v>0</v>
      </c>
      <c r="X93" s="16">
        <f>+IFERROR(+IF(Inputs!R61&lt;&gt;"X",0,+(+VLOOKUP(D93,Inputs!$I$49:$J$63,2,0))),0)</f>
        <v>0</v>
      </c>
      <c r="Y93" s="21">
        <v>0</v>
      </c>
      <c r="Z93" s="46">
        <f t="shared" si="231"/>
        <v>0</v>
      </c>
      <c r="AA93" s="16">
        <f>+IFERROR(+IF(Inputs!S61&lt;&gt;"X",0,+(+VLOOKUP(D93,Inputs!$I$49:$J$63,2,0))),0)</f>
        <v>0</v>
      </c>
      <c r="AB93" s="21">
        <v>0</v>
      </c>
      <c r="AC93" s="46">
        <f t="shared" si="232"/>
        <v>0</v>
      </c>
      <c r="AD93" s="16">
        <f>+IFERROR(+IF(Inputs!T61&lt;&gt;"X",0,+(+VLOOKUP(D93,Inputs!$I$49:$J$63,2,0))),0)</f>
        <v>0</v>
      </c>
      <c r="AE93" s="21">
        <v>0</v>
      </c>
      <c r="AF93" s="46">
        <f t="shared" si="233"/>
        <v>0</v>
      </c>
      <c r="AG93" s="16">
        <f>+IFERROR(+IF(Inputs!U61&lt;&gt;"X",0,+(+VLOOKUP(D93,Inputs!$I$49:$J$63,2,0))),0)</f>
        <v>0</v>
      </c>
      <c r="AH93" s="21">
        <v>0</v>
      </c>
      <c r="AI93" s="46">
        <f t="shared" si="234"/>
        <v>0</v>
      </c>
      <c r="AJ93" s="16">
        <f>+IFERROR(+IF(Inputs!V61&lt;&gt;"X",0,+(+VLOOKUP(D93,Inputs!$I$49:$J$63,2,0))),0)</f>
        <v>0</v>
      </c>
      <c r="AK93" s="21">
        <v>0</v>
      </c>
      <c r="AL93" s="46">
        <f t="shared" si="235"/>
        <v>0</v>
      </c>
      <c r="AM93" s="16">
        <f>+IFERROR(+IF(Inputs!W61&lt;&gt;"X",0,+(+VLOOKUP(D93,Inputs!$I$49:$J$63,2,0))),0)</f>
        <v>0</v>
      </c>
      <c r="AN93" s="21">
        <v>0</v>
      </c>
      <c r="AO93" s="46">
        <f t="shared" si="214"/>
        <v>0</v>
      </c>
      <c r="AP93" s="16"/>
      <c r="AQ93" s="264"/>
    </row>
    <row r="94" spans="2:43" x14ac:dyDescent="0.3">
      <c r="B94" s="265"/>
      <c r="C94" s="115">
        <v>29</v>
      </c>
      <c r="D94" s="112" t="str">
        <f>+IFERROR(+IF(Inputs!I62="","",Inputs!I62),0)</f>
        <v/>
      </c>
      <c r="E94" s="295">
        <f t="shared" si="191"/>
        <v>0</v>
      </c>
      <c r="F94" s="16">
        <f>+IFERROR(+IF(Inputs!L62&lt;&gt;"X",0,+(+VLOOKUP(D94,Inputs!$I$49:$J$63,2,0))),0)</f>
        <v>0</v>
      </c>
      <c r="G94" s="21">
        <v>0</v>
      </c>
      <c r="H94" s="46">
        <f t="shared" si="215"/>
        <v>0</v>
      </c>
      <c r="I94" s="16">
        <f>+IFERROR(+IF(Inputs!M62&lt;&gt;"X",0,+(+VLOOKUP(D94,Inputs!$I$49:$J$63,2,0))),0)</f>
        <v>0</v>
      </c>
      <c r="J94" s="21">
        <v>0</v>
      </c>
      <c r="K94" s="46">
        <f t="shared" si="226"/>
        <v>0</v>
      </c>
      <c r="L94" s="16">
        <f>+IFERROR(+IF(Inputs!N62&lt;&gt;"X",0,+(+VLOOKUP(D94,Inputs!$I$49:$J$63,2,0))),0)</f>
        <v>0</v>
      </c>
      <c r="M94" s="21">
        <v>0</v>
      </c>
      <c r="N94" s="46">
        <f t="shared" si="227"/>
        <v>0</v>
      </c>
      <c r="O94" s="16">
        <f>+IFERROR(+IF(Inputs!O62&lt;&gt;"X",0,+(+VLOOKUP(D94,Inputs!$I$49:$J$63,2,0))),0)</f>
        <v>0</v>
      </c>
      <c r="P94" s="21">
        <v>0</v>
      </c>
      <c r="Q94" s="46">
        <f t="shared" si="228"/>
        <v>0</v>
      </c>
      <c r="R94" s="16">
        <f>+IFERROR(+IF(Inputs!P62&lt;&gt;"X",0,+(+VLOOKUP(D94,Inputs!$I$49:$J$63,2,0))),0)</f>
        <v>0</v>
      </c>
      <c r="S94" s="21">
        <v>0</v>
      </c>
      <c r="T94" s="46">
        <f t="shared" si="229"/>
        <v>0</v>
      </c>
      <c r="U94" s="16">
        <f>+IFERROR(+IF(Inputs!Q62&lt;&gt;"X",0,+(+VLOOKUP(D94,Inputs!$I$49:$J$63,2,0))),0)</f>
        <v>0</v>
      </c>
      <c r="V94" s="21">
        <v>0</v>
      </c>
      <c r="W94" s="46">
        <f t="shared" si="230"/>
        <v>0</v>
      </c>
      <c r="X94" s="16">
        <f>+IFERROR(+IF(Inputs!R62&lt;&gt;"X",0,+(+VLOOKUP(D94,Inputs!$I$49:$J$63,2,0))),0)</f>
        <v>0</v>
      </c>
      <c r="Y94" s="21">
        <v>0</v>
      </c>
      <c r="Z94" s="46">
        <f t="shared" si="231"/>
        <v>0</v>
      </c>
      <c r="AA94" s="16">
        <f>+IFERROR(+IF(Inputs!S62&lt;&gt;"X",0,+(+VLOOKUP(D94,Inputs!$I$49:$J$63,2,0))),0)</f>
        <v>0</v>
      </c>
      <c r="AB94" s="21">
        <v>0</v>
      </c>
      <c r="AC94" s="46">
        <f t="shared" si="232"/>
        <v>0</v>
      </c>
      <c r="AD94" s="16">
        <f>+IFERROR(+IF(Inputs!T62&lt;&gt;"X",0,+(+VLOOKUP(D94,Inputs!$I$49:$J$63,2,0))),0)</f>
        <v>0</v>
      </c>
      <c r="AE94" s="21">
        <v>0</v>
      </c>
      <c r="AF94" s="46">
        <f t="shared" si="233"/>
        <v>0</v>
      </c>
      <c r="AG94" s="16">
        <f>+IFERROR(+IF(Inputs!U62&lt;&gt;"X",0,+(+VLOOKUP(D94,Inputs!$I$49:$J$63,2,0))),0)</f>
        <v>0</v>
      </c>
      <c r="AH94" s="21">
        <v>0</v>
      </c>
      <c r="AI94" s="46">
        <f t="shared" si="234"/>
        <v>0</v>
      </c>
      <c r="AJ94" s="16">
        <f>+IFERROR(+IF(Inputs!V62&lt;&gt;"X",0,+(+VLOOKUP(D94,Inputs!$I$49:$J$63,2,0))),0)</f>
        <v>0</v>
      </c>
      <c r="AK94" s="21">
        <v>0</v>
      </c>
      <c r="AL94" s="46">
        <f t="shared" si="235"/>
        <v>0</v>
      </c>
      <c r="AM94" s="16">
        <f>+IFERROR(+IF(Inputs!W62&lt;&gt;"X",0,+(+VLOOKUP(D94,Inputs!$I$49:$J$63,2,0))),0)</f>
        <v>0</v>
      </c>
      <c r="AN94" s="21">
        <v>0</v>
      </c>
      <c r="AO94" s="46">
        <f t="shared" si="214"/>
        <v>0</v>
      </c>
      <c r="AP94" s="16"/>
      <c r="AQ94" s="264"/>
    </row>
    <row r="95" spans="2:43" x14ac:dyDescent="0.3">
      <c r="B95" s="265"/>
      <c r="C95" s="115">
        <v>30</v>
      </c>
      <c r="D95" s="112" t="str">
        <f>+IFERROR(+IF(Inputs!I63="","",Inputs!I63),0)</f>
        <v/>
      </c>
      <c r="E95" s="299">
        <f t="shared" ref="E95:E96" si="236">+IFERROR((G95+J95+M95+P95+S95+V95+Y95+AB95+AE95+AH95+AK95+AN95)/($G$24+$J$24+$M$24+$P$24+$S$24+$V$24+$Y$24+$AB$24+$AE$24+$AH$24+$AK$24+$AN$24),0)</f>
        <v>0</v>
      </c>
      <c r="F95" s="6">
        <f>+IFERROR(+IF(Inputs!L63&lt;&gt;"X",0,+(+VLOOKUP(D95,Inputs!$I$49:$J$63,2,0))),0)</f>
        <v>0</v>
      </c>
      <c r="G95" s="22">
        <v>0</v>
      </c>
      <c r="H95" s="47">
        <f t="shared" si="192"/>
        <v>0</v>
      </c>
      <c r="I95" s="6">
        <f>+IFERROR(+IF(Inputs!M63&lt;&gt;"X",0,+(+VLOOKUP(D95,Inputs!$I$49:$J$63,2,0))),0)</f>
        <v>0</v>
      </c>
      <c r="J95" s="22">
        <v>0</v>
      </c>
      <c r="K95" s="47">
        <f t="shared" si="226"/>
        <v>0</v>
      </c>
      <c r="L95" s="6">
        <f>+IFERROR(+IF(Inputs!N63&lt;&gt;"X",0,+(+VLOOKUP(D95,Inputs!$I$49:$J$63,2,0))),0)</f>
        <v>0</v>
      </c>
      <c r="M95" s="22">
        <v>0</v>
      </c>
      <c r="N95" s="47">
        <f t="shared" si="227"/>
        <v>0</v>
      </c>
      <c r="O95" s="6">
        <f>+IFERROR(+IF(Inputs!O63&lt;&gt;"X",0,+(+VLOOKUP(D95,Inputs!$I$49:$J$63,2,0))),0)</f>
        <v>0</v>
      </c>
      <c r="P95" s="22">
        <v>0</v>
      </c>
      <c r="Q95" s="47">
        <f t="shared" si="228"/>
        <v>0</v>
      </c>
      <c r="R95" s="6">
        <f>+IFERROR(+IF(Inputs!P63&lt;&gt;"X",0,+(+VLOOKUP(D95,Inputs!$I$49:$J$63,2,0))),0)</f>
        <v>0</v>
      </c>
      <c r="S95" s="22">
        <v>0</v>
      </c>
      <c r="T95" s="47">
        <f t="shared" si="229"/>
        <v>0</v>
      </c>
      <c r="U95" s="9">
        <f>+IFERROR(+IF(Inputs!Q63&lt;&gt;"X",0,+(+VLOOKUP(D95,Inputs!$I$49:$J$63,2,0))),0)</f>
        <v>0</v>
      </c>
      <c r="V95" s="22">
        <v>0</v>
      </c>
      <c r="W95" s="47">
        <f t="shared" si="230"/>
        <v>0</v>
      </c>
      <c r="X95" s="6">
        <f>+IFERROR(+IF(Inputs!R63&lt;&gt;"X",0,+(+VLOOKUP(D95,Inputs!$I$49:$J$63,2,0))),0)</f>
        <v>0</v>
      </c>
      <c r="Y95" s="22">
        <v>0</v>
      </c>
      <c r="Z95" s="47">
        <f t="shared" si="231"/>
        <v>0</v>
      </c>
      <c r="AA95" s="6">
        <f>+IFERROR(+IF(Inputs!S63&lt;&gt;"X",0,+(+VLOOKUP(D95,Inputs!$I$49:$J$63,2,0))),0)</f>
        <v>0</v>
      </c>
      <c r="AB95" s="22">
        <v>0</v>
      </c>
      <c r="AC95" s="47">
        <f t="shared" si="232"/>
        <v>0</v>
      </c>
      <c r="AD95" s="6">
        <f>+IFERROR(+IF(Inputs!T63&lt;&gt;"X",0,+(+VLOOKUP(D95,Inputs!$I$49:$J$63,2,0))),0)</f>
        <v>0</v>
      </c>
      <c r="AE95" s="22">
        <v>0</v>
      </c>
      <c r="AF95" s="47">
        <f t="shared" si="233"/>
        <v>0</v>
      </c>
      <c r="AG95" s="6">
        <f>+IFERROR(+IF(Inputs!U63&lt;&gt;"X",0,+(+VLOOKUP(D95,Inputs!$I$49:$J$63,2,0))),0)</f>
        <v>0</v>
      </c>
      <c r="AH95" s="22">
        <v>0</v>
      </c>
      <c r="AI95" s="47">
        <f t="shared" si="234"/>
        <v>0</v>
      </c>
      <c r="AJ95" s="6">
        <f>+IFERROR(+IF(Inputs!V63&lt;&gt;"X",0,+(+VLOOKUP(D95,Inputs!$I$49:$J$63,2,0))),0)</f>
        <v>0</v>
      </c>
      <c r="AK95" s="22">
        <v>0</v>
      </c>
      <c r="AL95" s="47">
        <f t="shared" si="235"/>
        <v>0</v>
      </c>
      <c r="AM95" s="9">
        <f>+IFERROR(+IF(Inputs!W63&lt;&gt;"X",0,+(+VLOOKUP(D95,Inputs!$I$49:$J$63,2,0))),0)</f>
        <v>0</v>
      </c>
      <c r="AN95" s="22">
        <v>0</v>
      </c>
      <c r="AO95" s="47">
        <f t="shared" si="214"/>
        <v>0</v>
      </c>
      <c r="AP95" s="16"/>
      <c r="AQ95" s="264"/>
    </row>
    <row r="96" spans="2:43" x14ac:dyDescent="0.3">
      <c r="B96" s="265"/>
      <c r="C96" s="279" t="s">
        <v>134</v>
      </c>
      <c r="D96" s="106" t="s">
        <v>80</v>
      </c>
      <c r="E96" s="300">
        <f t="shared" si="236"/>
        <v>0</v>
      </c>
      <c r="F96" s="147">
        <f>+SUM(F66:F95)</f>
        <v>0</v>
      </c>
      <c r="G96" s="148">
        <f>+SUM(G66:G95)</f>
        <v>0</v>
      </c>
      <c r="H96" s="46">
        <f t="shared" si="192"/>
        <v>0</v>
      </c>
      <c r="I96" s="147">
        <f>+SUM(I66:I95)</f>
        <v>0</v>
      </c>
      <c r="J96" s="148">
        <f>+SUM(J66:J95)</f>
        <v>0</v>
      </c>
      <c r="K96" s="46">
        <f t="shared" si="194"/>
        <v>0</v>
      </c>
      <c r="L96" s="147">
        <f>+SUM(L66:L95)</f>
        <v>0</v>
      </c>
      <c r="M96" s="148">
        <f>+SUM(M66:M95)</f>
        <v>0</v>
      </c>
      <c r="N96" s="46">
        <f t="shared" si="196"/>
        <v>0</v>
      </c>
      <c r="O96" s="147">
        <f>+SUM(O66:O95)</f>
        <v>0</v>
      </c>
      <c r="P96" s="148">
        <f>+SUM(P66:P95)</f>
        <v>0</v>
      </c>
      <c r="Q96" s="46">
        <f t="shared" si="198"/>
        <v>0</v>
      </c>
      <c r="R96" s="147">
        <f>+SUM(R66:R95)</f>
        <v>0</v>
      </c>
      <c r="S96" s="148">
        <f>+SUM(S66:S95)</f>
        <v>0</v>
      </c>
      <c r="T96" s="46">
        <f t="shared" si="200"/>
        <v>0</v>
      </c>
      <c r="U96" s="147">
        <f>+SUM(U66:U95)</f>
        <v>0</v>
      </c>
      <c r="V96" s="148">
        <f>+SUM(V66:V95)</f>
        <v>0</v>
      </c>
      <c r="W96" s="46">
        <f t="shared" si="202"/>
        <v>0</v>
      </c>
      <c r="X96" s="147">
        <f>+SUM(X66:X95)</f>
        <v>0</v>
      </c>
      <c r="Y96" s="148">
        <f>+SUM(Y66:Y95)</f>
        <v>0</v>
      </c>
      <c r="Z96" s="46">
        <f t="shared" si="204"/>
        <v>0</v>
      </c>
      <c r="AA96" s="147">
        <f>+SUM(AA66:AA95)</f>
        <v>0</v>
      </c>
      <c r="AB96" s="148">
        <f>+SUM(AB66:AB95)</f>
        <v>0</v>
      </c>
      <c r="AC96" s="46">
        <f t="shared" si="206"/>
        <v>0</v>
      </c>
      <c r="AD96" s="147">
        <f>+SUM(AD66:AD95)</f>
        <v>0</v>
      </c>
      <c r="AE96" s="148">
        <f>+SUM(AE66:AE95)</f>
        <v>0</v>
      </c>
      <c r="AF96" s="46">
        <f t="shared" si="208"/>
        <v>0</v>
      </c>
      <c r="AG96" s="147">
        <f>+SUM(AG66:AG95)</f>
        <v>0</v>
      </c>
      <c r="AH96" s="148">
        <f>+SUM(AH66:AH95)</f>
        <v>0</v>
      </c>
      <c r="AI96" s="46">
        <f t="shared" si="210"/>
        <v>0</v>
      </c>
      <c r="AJ96" s="147">
        <f>+SUM(AJ66:AJ95)</f>
        <v>0</v>
      </c>
      <c r="AK96" s="148">
        <f>+SUM(AK66:AK95)</f>
        <v>0</v>
      </c>
      <c r="AL96" s="46">
        <f t="shared" si="212"/>
        <v>0</v>
      </c>
      <c r="AM96" s="147">
        <f>+SUM(AM66:AM95)</f>
        <v>0</v>
      </c>
      <c r="AN96" s="148">
        <f>+SUM(AN66:AN95)</f>
        <v>0</v>
      </c>
      <c r="AO96" s="46">
        <f t="shared" si="214"/>
        <v>0</v>
      </c>
      <c r="AP96" s="147"/>
      <c r="AQ96" s="264"/>
    </row>
    <row r="97" spans="2:43" ht="5.55" customHeight="1" x14ac:dyDescent="0.3">
      <c r="B97" s="265"/>
      <c r="C97" s="279"/>
      <c r="D97" s="105">
        <v>0</v>
      </c>
      <c r="E97" s="298"/>
      <c r="F97" s="15"/>
      <c r="G97" s="20"/>
      <c r="H97" s="46"/>
      <c r="I97" s="15"/>
      <c r="J97" s="20"/>
      <c r="K97" s="46"/>
      <c r="L97" s="15"/>
      <c r="M97" s="20"/>
      <c r="N97" s="46"/>
      <c r="O97" s="15"/>
      <c r="P97" s="20"/>
      <c r="Q97" s="46"/>
      <c r="R97" s="15"/>
      <c r="S97" s="20"/>
      <c r="T97" s="46"/>
      <c r="U97" s="15"/>
      <c r="V97" s="20"/>
      <c r="W97" s="46"/>
      <c r="X97" s="15"/>
      <c r="Y97" s="20"/>
      <c r="Z97" s="46"/>
      <c r="AA97" s="15"/>
      <c r="AB97" s="20"/>
      <c r="AC97" s="46"/>
      <c r="AD97" s="15"/>
      <c r="AE97" s="20"/>
      <c r="AF97" s="46"/>
      <c r="AG97" s="15"/>
      <c r="AH97" s="20"/>
      <c r="AI97" s="46"/>
      <c r="AJ97" s="15"/>
      <c r="AK97" s="20"/>
      <c r="AL97" s="46"/>
      <c r="AM97" s="15"/>
      <c r="AN97" s="20"/>
      <c r="AO97" s="46"/>
      <c r="AP97" s="15"/>
      <c r="AQ97" s="264"/>
    </row>
    <row r="98" spans="2:43" x14ac:dyDescent="0.3">
      <c r="B98" s="265"/>
      <c r="C98" s="279"/>
      <c r="D98" s="105">
        <v>1</v>
      </c>
      <c r="E98" s="298"/>
      <c r="F98" s="15"/>
      <c r="G98" s="20"/>
      <c r="H98" s="46"/>
      <c r="I98" s="15"/>
      <c r="J98" s="20"/>
      <c r="K98" s="46"/>
      <c r="L98" s="15"/>
      <c r="M98" s="20"/>
      <c r="N98" s="46"/>
      <c r="O98" s="15"/>
      <c r="P98" s="20"/>
      <c r="Q98" s="46"/>
      <c r="R98" s="15"/>
      <c r="S98" s="20"/>
      <c r="T98" s="46"/>
      <c r="U98" s="15"/>
      <c r="V98" s="20"/>
      <c r="W98" s="46"/>
      <c r="X98" s="15"/>
      <c r="Y98" s="20"/>
      <c r="Z98" s="46"/>
      <c r="AA98" s="15"/>
      <c r="AB98" s="20"/>
      <c r="AC98" s="46"/>
      <c r="AD98" s="15"/>
      <c r="AE98" s="20"/>
      <c r="AF98" s="46"/>
      <c r="AG98" s="15"/>
      <c r="AH98" s="20"/>
      <c r="AI98" s="46"/>
      <c r="AJ98" s="15"/>
      <c r="AK98" s="20"/>
      <c r="AL98" s="46"/>
      <c r="AM98" s="15"/>
      <c r="AN98" s="20"/>
      <c r="AO98" s="46"/>
      <c r="AP98" s="15"/>
      <c r="AQ98" s="264"/>
    </row>
    <row r="99" spans="2:43" x14ac:dyDescent="0.3">
      <c r="B99" s="265"/>
      <c r="C99" s="115">
        <v>1</v>
      </c>
      <c r="D99" s="112" t="str">
        <f>+IFERROR(+IF(Inputs!D49="","",Inputs!D49),0)</f>
        <v>Arriendo (ejemplo)</v>
      </c>
      <c r="E99" s="295">
        <f t="shared" ref="E99:E128" si="237">+IFERROR((G99+J99+M99+P99+S99+V99+Y99+AB99+AE99+AH99+AK99+AN99)/($G$24+$J$24+$M$24+$P$24+$S$24+$V$24+$Y$24+$AB$24+$AE$24+$AH$24+$AK$24+$AN$24),0)</f>
        <v>0</v>
      </c>
      <c r="F99" s="15">
        <f>+IFERROR((+VLOOKUP(D99,Inputs!$D$68:$E$82,2,0)),0)</f>
        <v>0</v>
      </c>
      <c r="G99" s="21">
        <v>0</v>
      </c>
      <c r="H99" s="46">
        <f t="shared" ref="H99" si="238">+IFERROR(+(F99-G99),0)</f>
        <v>0</v>
      </c>
      <c r="I99" s="15">
        <f t="shared" ref="I99:I113" si="239">+F99</f>
        <v>0</v>
      </c>
      <c r="J99" s="21">
        <v>0</v>
      </c>
      <c r="K99" s="46">
        <f t="shared" ref="K99:K129" si="240">+IFERROR(+(I99-J99),0)</f>
        <v>0</v>
      </c>
      <c r="L99" s="15">
        <f t="shared" ref="L99:L113" si="241">+I99</f>
        <v>0</v>
      </c>
      <c r="M99" s="21">
        <v>0</v>
      </c>
      <c r="N99" s="46">
        <f t="shared" ref="N99:N129" si="242">+IFERROR(+(L99-M99),0)</f>
        <v>0</v>
      </c>
      <c r="O99" s="15">
        <f t="shared" ref="O99:O113" si="243">+L99</f>
        <v>0</v>
      </c>
      <c r="P99" s="21">
        <v>0</v>
      </c>
      <c r="Q99" s="46">
        <f t="shared" ref="Q99:Q129" si="244">+IFERROR(+(O99-P99),0)</f>
        <v>0</v>
      </c>
      <c r="R99" s="15">
        <f t="shared" ref="R99:R113" si="245">+O99</f>
        <v>0</v>
      </c>
      <c r="S99" s="21">
        <v>0</v>
      </c>
      <c r="T99" s="46">
        <f t="shared" ref="T99:T129" si="246">+IFERROR(+(R99-S99),0)</f>
        <v>0</v>
      </c>
      <c r="U99" s="15">
        <f t="shared" ref="U99:U113" si="247">+R99</f>
        <v>0</v>
      </c>
      <c r="V99" s="21">
        <v>0</v>
      </c>
      <c r="W99" s="46">
        <f t="shared" ref="W99:W129" si="248">+IFERROR(+(U99-V99),0)</f>
        <v>0</v>
      </c>
      <c r="X99" s="15">
        <f t="shared" ref="X99:X113" si="249">+U99</f>
        <v>0</v>
      </c>
      <c r="Y99" s="21">
        <v>0</v>
      </c>
      <c r="Z99" s="46">
        <f t="shared" ref="Z99:Z129" si="250">+IFERROR(+(X99-Y99),0)</f>
        <v>0</v>
      </c>
      <c r="AA99" s="15">
        <f t="shared" ref="AA99:AA113" si="251">+X99</f>
        <v>0</v>
      </c>
      <c r="AB99" s="21">
        <v>0</v>
      </c>
      <c r="AC99" s="46">
        <f t="shared" ref="AC99:AC129" si="252">+IFERROR(+(AA99-AB99),0)</f>
        <v>0</v>
      </c>
      <c r="AD99" s="15">
        <f t="shared" ref="AD99:AD113" si="253">+AA99</f>
        <v>0</v>
      </c>
      <c r="AE99" s="21">
        <v>0</v>
      </c>
      <c r="AF99" s="46">
        <f t="shared" ref="AF99:AF129" si="254">+IFERROR(+(AD99-AE99),0)</f>
        <v>0</v>
      </c>
      <c r="AG99" s="15">
        <f t="shared" ref="AG99:AG113" si="255">+AD99</f>
        <v>0</v>
      </c>
      <c r="AH99" s="21">
        <v>0</v>
      </c>
      <c r="AI99" s="46">
        <f t="shared" ref="AI99:AI129" si="256">+IFERROR(+(AG99-AH99),0)</f>
        <v>0</v>
      </c>
      <c r="AJ99" s="15">
        <f t="shared" ref="AJ99:AJ113" si="257">+AG99</f>
        <v>0</v>
      </c>
      <c r="AK99" s="21">
        <v>0</v>
      </c>
      <c r="AL99" s="46">
        <f t="shared" ref="AL99:AL129" si="258">+IFERROR(+(AJ99-AK99),0)</f>
        <v>0</v>
      </c>
      <c r="AM99" s="15">
        <f t="shared" ref="AM99:AM113" si="259">+AJ99</f>
        <v>0</v>
      </c>
      <c r="AN99" s="21">
        <v>0</v>
      </c>
      <c r="AO99" s="46">
        <f t="shared" ref="AO99:AO129" si="260">+IFERROR(+(AM99-AN99),0)</f>
        <v>0</v>
      </c>
      <c r="AP99" s="15"/>
      <c r="AQ99" s="264"/>
    </row>
    <row r="100" spans="2:43" x14ac:dyDescent="0.3">
      <c r="B100" s="265"/>
      <c r="C100" s="115">
        <v>2</v>
      </c>
      <c r="D100" s="112" t="str">
        <f>+IFERROR(+IF(Inputs!D50="","",Inputs!D50),0)</f>
        <v>Administración (ejemplo)</v>
      </c>
      <c r="E100" s="295">
        <f t="shared" si="237"/>
        <v>0</v>
      </c>
      <c r="F100" s="15">
        <f>+IFERROR((+VLOOKUP(D100,Inputs!$D$68:$E$82,2,0)),0)</f>
        <v>0</v>
      </c>
      <c r="G100" s="21">
        <v>0</v>
      </c>
      <c r="H100" s="46">
        <f t="shared" ref="H100:H127" si="261">+IFERROR(+(F100-G100),0)</f>
        <v>0</v>
      </c>
      <c r="I100" s="15">
        <f t="shared" si="239"/>
        <v>0</v>
      </c>
      <c r="J100" s="21">
        <v>0</v>
      </c>
      <c r="K100" s="46">
        <f t="shared" ref="K100:K114" si="262">+IFERROR(+(I100-J100),0)</f>
        <v>0</v>
      </c>
      <c r="L100" s="15">
        <f t="shared" si="241"/>
        <v>0</v>
      </c>
      <c r="M100" s="21">
        <v>0</v>
      </c>
      <c r="N100" s="46">
        <f t="shared" ref="N100:N114" si="263">+IFERROR(+(L100-M100),0)</f>
        <v>0</v>
      </c>
      <c r="O100" s="15">
        <f t="shared" si="243"/>
        <v>0</v>
      </c>
      <c r="P100" s="21">
        <v>0</v>
      </c>
      <c r="Q100" s="46">
        <f t="shared" ref="Q100:Q114" si="264">+IFERROR(+(O100-P100),0)</f>
        <v>0</v>
      </c>
      <c r="R100" s="15">
        <f t="shared" si="245"/>
        <v>0</v>
      </c>
      <c r="S100" s="21">
        <v>0</v>
      </c>
      <c r="T100" s="46">
        <f t="shared" ref="T100:T114" si="265">+IFERROR(+(R100-S100),0)</f>
        <v>0</v>
      </c>
      <c r="U100" s="15">
        <f t="shared" si="247"/>
        <v>0</v>
      </c>
      <c r="V100" s="21">
        <v>0</v>
      </c>
      <c r="W100" s="46">
        <f t="shared" ref="W100:W114" si="266">+IFERROR(+(U100-V100),0)</f>
        <v>0</v>
      </c>
      <c r="X100" s="15">
        <f t="shared" si="249"/>
        <v>0</v>
      </c>
      <c r="Y100" s="21">
        <v>0</v>
      </c>
      <c r="Z100" s="46">
        <f t="shared" ref="Z100:Z114" si="267">+IFERROR(+(X100-Y100),0)</f>
        <v>0</v>
      </c>
      <c r="AA100" s="15">
        <f t="shared" si="251"/>
        <v>0</v>
      </c>
      <c r="AB100" s="21">
        <v>0</v>
      </c>
      <c r="AC100" s="46">
        <f t="shared" ref="AC100:AC114" si="268">+IFERROR(+(AA100-AB100),0)</f>
        <v>0</v>
      </c>
      <c r="AD100" s="15">
        <f t="shared" si="253"/>
        <v>0</v>
      </c>
      <c r="AE100" s="21">
        <v>0</v>
      </c>
      <c r="AF100" s="46">
        <f t="shared" ref="AF100:AF114" si="269">+IFERROR(+(AD100-AE100),0)</f>
        <v>0</v>
      </c>
      <c r="AG100" s="15">
        <f t="shared" si="255"/>
        <v>0</v>
      </c>
      <c r="AH100" s="21">
        <v>0</v>
      </c>
      <c r="AI100" s="46">
        <f t="shared" ref="AI100:AI114" si="270">+IFERROR(+(AG100-AH100),0)</f>
        <v>0</v>
      </c>
      <c r="AJ100" s="15">
        <f t="shared" si="257"/>
        <v>0</v>
      </c>
      <c r="AK100" s="21">
        <v>0</v>
      </c>
      <c r="AL100" s="46">
        <f t="shared" ref="AL100:AL114" si="271">+IFERROR(+(AJ100-AK100),0)</f>
        <v>0</v>
      </c>
      <c r="AM100" s="15">
        <f t="shared" si="259"/>
        <v>0</v>
      </c>
      <c r="AN100" s="21">
        <v>0</v>
      </c>
      <c r="AO100" s="46">
        <f t="shared" si="260"/>
        <v>0</v>
      </c>
      <c r="AP100" s="15"/>
      <c r="AQ100" s="264"/>
    </row>
    <row r="101" spans="2:43" x14ac:dyDescent="0.3">
      <c r="B101" s="265"/>
      <c r="C101" s="115">
        <v>3</v>
      </c>
      <c r="D101" s="112" t="str">
        <f>+IFERROR(+IF(Inputs!D51="","",Inputs!D51),0)</f>
        <v/>
      </c>
      <c r="E101" s="295">
        <f t="shared" si="237"/>
        <v>0</v>
      </c>
      <c r="F101" s="15">
        <f>+IFERROR((+VLOOKUP(D101,Inputs!$D$68:$E$82,2,0)),0)</f>
        <v>0</v>
      </c>
      <c r="G101" s="21">
        <v>0</v>
      </c>
      <c r="H101" s="46">
        <f t="shared" si="261"/>
        <v>0</v>
      </c>
      <c r="I101" s="15">
        <f t="shared" si="239"/>
        <v>0</v>
      </c>
      <c r="J101" s="21">
        <v>0</v>
      </c>
      <c r="K101" s="46">
        <f t="shared" si="262"/>
        <v>0</v>
      </c>
      <c r="L101" s="15">
        <f t="shared" si="241"/>
        <v>0</v>
      </c>
      <c r="M101" s="21">
        <v>0</v>
      </c>
      <c r="N101" s="46">
        <f t="shared" si="263"/>
        <v>0</v>
      </c>
      <c r="O101" s="15">
        <f t="shared" si="243"/>
        <v>0</v>
      </c>
      <c r="P101" s="21">
        <v>0</v>
      </c>
      <c r="Q101" s="46">
        <f t="shared" si="264"/>
        <v>0</v>
      </c>
      <c r="R101" s="15">
        <f t="shared" si="245"/>
        <v>0</v>
      </c>
      <c r="S101" s="21">
        <v>0</v>
      </c>
      <c r="T101" s="46">
        <f t="shared" si="265"/>
        <v>0</v>
      </c>
      <c r="U101" s="15">
        <f t="shared" si="247"/>
        <v>0</v>
      </c>
      <c r="V101" s="21">
        <v>0</v>
      </c>
      <c r="W101" s="46">
        <f t="shared" si="266"/>
        <v>0</v>
      </c>
      <c r="X101" s="15">
        <f t="shared" si="249"/>
        <v>0</v>
      </c>
      <c r="Y101" s="21">
        <v>0</v>
      </c>
      <c r="Z101" s="46">
        <f t="shared" si="267"/>
        <v>0</v>
      </c>
      <c r="AA101" s="15">
        <f t="shared" si="251"/>
        <v>0</v>
      </c>
      <c r="AB101" s="21">
        <v>0</v>
      </c>
      <c r="AC101" s="46">
        <f t="shared" si="268"/>
        <v>0</v>
      </c>
      <c r="AD101" s="15">
        <f t="shared" si="253"/>
        <v>0</v>
      </c>
      <c r="AE101" s="21">
        <v>0</v>
      </c>
      <c r="AF101" s="46">
        <f t="shared" si="269"/>
        <v>0</v>
      </c>
      <c r="AG101" s="15">
        <f t="shared" si="255"/>
        <v>0</v>
      </c>
      <c r="AH101" s="21">
        <v>0</v>
      </c>
      <c r="AI101" s="46">
        <f t="shared" si="270"/>
        <v>0</v>
      </c>
      <c r="AJ101" s="15">
        <f t="shared" si="257"/>
        <v>0</v>
      </c>
      <c r="AK101" s="21">
        <v>0</v>
      </c>
      <c r="AL101" s="46">
        <f t="shared" si="271"/>
        <v>0</v>
      </c>
      <c r="AM101" s="15">
        <f t="shared" si="259"/>
        <v>0</v>
      </c>
      <c r="AN101" s="21">
        <v>0</v>
      </c>
      <c r="AO101" s="46">
        <f t="shared" si="260"/>
        <v>0</v>
      </c>
      <c r="AP101" s="15"/>
      <c r="AQ101" s="264"/>
    </row>
    <row r="102" spans="2:43" x14ac:dyDescent="0.3">
      <c r="B102" s="265"/>
      <c r="C102" s="115">
        <v>4</v>
      </c>
      <c r="D102" s="112" t="str">
        <f>+IFERROR(+IF(Inputs!D52="","",Inputs!D52),0)</f>
        <v/>
      </c>
      <c r="E102" s="295">
        <f t="shared" si="237"/>
        <v>0</v>
      </c>
      <c r="F102" s="15">
        <f>+IFERROR((+VLOOKUP(D102,Inputs!$D$68:$E$82,2,0)),0)</f>
        <v>0</v>
      </c>
      <c r="G102" s="21">
        <v>0</v>
      </c>
      <c r="H102" s="46">
        <f t="shared" si="261"/>
        <v>0</v>
      </c>
      <c r="I102" s="15">
        <f t="shared" si="239"/>
        <v>0</v>
      </c>
      <c r="J102" s="21">
        <v>0</v>
      </c>
      <c r="K102" s="46">
        <f t="shared" si="262"/>
        <v>0</v>
      </c>
      <c r="L102" s="15">
        <f t="shared" si="241"/>
        <v>0</v>
      </c>
      <c r="M102" s="21">
        <v>0</v>
      </c>
      <c r="N102" s="46">
        <f t="shared" si="263"/>
        <v>0</v>
      </c>
      <c r="O102" s="15">
        <f t="shared" si="243"/>
        <v>0</v>
      </c>
      <c r="P102" s="21">
        <v>0</v>
      </c>
      <c r="Q102" s="46">
        <f t="shared" si="264"/>
        <v>0</v>
      </c>
      <c r="R102" s="15">
        <f t="shared" si="245"/>
        <v>0</v>
      </c>
      <c r="S102" s="21">
        <v>0</v>
      </c>
      <c r="T102" s="46">
        <f t="shared" si="265"/>
        <v>0</v>
      </c>
      <c r="U102" s="15">
        <f t="shared" si="247"/>
        <v>0</v>
      </c>
      <c r="V102" s="21">
        <v>0</v>
      </c>
      <c r="W102" s="46">
        <f t="shared" si="266"/>
        <v>0</v>
      </c>
      <c r="X102" s="15">
        <f t="shared" si="249"/>
        <v>0</v>
      </c>
      <c r="Y102" s="21">
        <v>0</v>
      </c>
      <c r="Z102" s="46">
        <f t="shared" si="267"/>
        <v>0</v>
      </c>
      <c r="AA102" s="15">
        <f t="shared" si="251"/>
        <v>0</v>
      </c>
      <c r="AB102" s="21">
        <v>0</v>
      </c>
      <c r="AC102" s="46">
        <f t="shared" si="268"/>
        <v>0</v>
      </c>
      <c r="AD102" s="15">
        <f t="shared" si="253"/>
        <v>0</v>
      </c>
      <c r="AE102" s="21">
        <v>0</v>
      </c>
      <c r="AF102" s="46">
        <f t="shared" si="269"/>
        <v>0</v>
      </c>
      <c r="AG102" s="15">
        <f t="shared" si="255"/>
        <v>0</v>
      </c>
      <c r="AH102" s="21">
        <v>0</v>
      </c>
      <c r="AI102" s="46">
        <f t="shared" si="270"/>
        <v>0</v>
      </c>
      <c r="AJ102" s="15">
        <f t="shared" si="257"/>
        <v>0</v>
      </c>
      <c r="AK102" s="21">
        <v>0</v>
      </c>
      <c r="AL102" s="46">
        <f t="shared" si="271"/>
        <v>0</v>
      </c>
      <c r="AM102" s="15">
        <f t="shared" si="259"/>
        <v>0</v>
      </c>
      <c r="AN102" s="21">
        <v>0</v>
      </c>
      <c r="AO102" s="46">
        <f t="shared" si="260"/>
        <v>0</v>
      </c>
      <c r="AP102" s="15"/>
      <c r="AQ102" s="264"/>
    </row>
    <row r="103" spans="2:43" x14ac:dyDescent="0.3">
      <c r="B103" s="265"/>
      <c r="C103" s="115">
        <v>5</v>
      </c>
      <c r="D103" s="112" t="str">
        <f>+IFERROR(+IF(Inputs!D53="","",Inputs!D53),0)</f>
        <v/>
      </c>
      <c r="E103" s="295">
        <f t="shared" si="237"/>
        <v>0</v>
      </c>
      <c r="F103" s="15">
        <f>+IFERROR((+VLOOKUP(D103,Inputs!$D$68:$E$82,2,0)),0)</f>
        <v>0</v>
      </c>
      <c r="G103" s="21">
        <v>0</v>
      </c>
      <c r="H103" s="46">
        <f t="shared" si="261"/>
        <v>0</v>
      </c>
      <c r="I103" s="15">
        <f t="shared" si="239"/>
        <v>0</v>
      </c>
      <c r="J103" s="21">
        <v>0</v>
      </c>
      <c r="K103" s="46">
        <f t="shared" si="262"/>
        <v>0</v>
      </c>
      <c r="L103" s="15">
        <f t="shared" si="241"/>
        <v>0</v>
      </c>
      <c r="M103" s="21">
        <v>0</v>
      </c>
      <c r="N103" s="46">
        <f t="shared" si="263"/>
        <v>0</v>
      </c>
      <c r="O103" s="15">
        <f t="shared" si="243"/>
        <v>0</v>
      </c>
      <c r="P103" s="21">
        <v>0</v>
      </c>
      <c r="Q103" s="46">
        <f t="shared" si="264"/>
        <v>0</v>
      </c>
      <c r="R103" s="15">
        <f t="shared" si="245"/>
        <v>0</v>
      </c>
      <c r="S103" s="21">
        <v>0</v>
      </c>
      <c r="T103" s="46">
        <f t="shared" si="265"/>
        <v>0</v>
      </c>
      <c r="U103" s="15">
        <f t="shared" si="247"/>
        <v>0</v>
      </c>
      <c r="V103" s="21">
        <v>0</v>
      </c>
      <c r="W103" s="46">
        <f t="shared" si="266"/>
        <v>0</v>
      </c>
      <c r="X103" s="15">
        <f t="shared" si="249"/>
        <v>0</v>
      </c>
      <c r="Y103" s="21">
        <v>0</v>
      </c>
      <c r="Z103" s="46">
        <f t="shared" si="267"/>
        <v>0</v>
      </c>
      <c r="AA103" s="15">
        <f t="shared" si="251"/>
        <v>0</v>
      </c>
      <c r="AB103" s="21">
        <v>0</v>
      </c>
      <c r="AC103" s="46">
        <f t="shared" si="268"/>
        <v>0</v>
      </c>
      <c r="AD103" s="15">
        <f t="shared" si="253"/>
        <v>0</v>
      </c>
      <c r="AE103" s="21">
        <v>0</v>
      </c>
      <c r="AF103" s="46">
        <f t="shared" si="269"/>
        <v>0</v>
      </c>
      <c r="AG103" s="15">
        <f t="shared" si="255"/>
        <v>0</v>
      </c>
      <c r="AH103" s="21">
        <v>0</v>
      </c>
      <c r="AI103" s="46">
        <f t="shared" si="270"/>
        <v>0</v>
      </c>
      <c r="AJ103" s="15">
        <f t="shared" si="257"/>
        <v>0</v>
      </c>
      <c r="AK103" s="21">
        <v>0</v>
      </c>
      <c r="AL103" s="46">
        <f t="shared" si="271"/>
        <v>0</v>
      </c>
      <c r="AM103" s="15">
        <f t="shared" si="259"/>
        <v>0</v>
      </c>
      <c r="AN103" s="21">
        <v>0</v>
      </c>
      <c r="AO103" s="46">
        <f t="shared" si="260"/>
        <v>0</v>
      </c>
      <c r="AP103" s="15"/>
      <c r="AQ103" s="264"/>
    </row>
    <row r="104" spans="2:43" x14ac:dyDescent="0.3">
      <c r="B104" s="265"/>
      <c r="C104" s="115">
        <v>6</v>
      </c>
      <c r="D104" s="112" t="str">
        <f>+IFERROR(+IF(Inputs!D54="","",Inputs!D54),0)</f>
        <v/>
      </c>
      <c r="E104" s="295">
        <f t="shared" si="237"/>
        <v>0</v>
      </c>
      <c r="F104" s="15">
        <f>+IFERROR((+VLOOKUP(D104,Inputs!$D$68:$E$82,2,0)),0)</f>
        <v>0</v>
      </c>
      <c r="G104" s="21">
        <v>0</v>
      </c>
      <c r="H104" s="46">
        <f t="shared" si="261"/>
        <v>0</v>
      </c>
      <c r="I104" s="15">
        <f t="shared" si="239"/>
        <v>0</v>
      </c>
      <c r="J104" s="21">
        <v>0</v>
      </c>
      <c r="K104" s="46">
        <f t="shared" si="262"/>
        <v>0</v>
      </c>
      <c r="L104" s="15">
        <f t="shared" si="241"/>
        <v>0</v>
      </c>
      <c r="M104" s="21">
        <v>0</v>
      </c>
      <c r="N104" s="46">
        <f t="shared" si="263"/>
        <v>0</v>
      </c>
      <c r="O104" s="15">
        <f t="shared" si="243"/>
        <v>0</v>
      </c>
      <c r="P104" s="21">
        <v>0</v>
      </c>
      <c r="Q104" s="46">
        <f t="shared" si="264"/>
        <v>0</v>
      </c>
      <c r="R104" s="15">
        <f t="shared" si="245"/>
        <v>0</v>
      </c>
      <c r="S104" s="21">
        <v>0</v>
      </c>
      <c r="T104" s="46">
        <f t="shared" si="265"/>
        <v>0</v>
      </c>
      <c r="U104" s="15">
        <f t="shared" si="247"/>
        <v>0</v>
      </c>
      <c r="V104" s="21">
        <v>0</v>
      </c>
      <c r="W104" s="46">
        <f t="shared" si="266"/>
        <v>0</v>
      </c>
      <c r="X104" s="15">
        <f t="shared" si="249"/>
        <v>0</v>
      </c>
      <c r="Y104" s="21">
        <v>0</v>
      </c>
      <c r="Z104" s="46">
        <f t="shared" si="267"/>
        <v>0</v>
      </c>
      <c r="AA104" s="15">
        <f t="shared" si="251"/>
        <v>0</v>
      </c>
      <c r="AB104" s="21">
        <v>0</v>
      </c>
      <c r="AC104" s="46">
        <f t="shared" si="268"/>
        <v>0</v>
      </c>
      <c r="AD104" s="15">
        <f t="shared" si="253"/>
        <v>0</v>
      </c>
      <c r="AE104" s="21">
        <v>0</v>
      </c>
      <c r="AF104" s="46">
        <f t="shared" si="269"/>
        <v>0</v>
      </c>
      <c r="AG104" s="15">
        <f t="shared" si="255"/>
        <v>0</v>
      </c>
      <c r="AH104" s="21">
        <v>0</v>
      </c>
      <c r="AI104" s="46">
        <f t="shared" si="270"/>
        <v>0</v>
      </c>
      <c r="AJ104" s="15">
        <f t="shared" si="257"/>
        <v>0</v>
      </c>
      <c r="AK104" s="21">
        <v>0</v>
      </c>
      <c r="AL104" s="46">
        <f t="shared" si="271"/>
        <v>0</v>
      </c>
      <c r="AM104" s="15">
        <f t="shared" si="259"/>
        <v>0</v>
      </c>
      <c r="AN104" s="21">
        <v>0</v>
      </c>
      <c r="AO104" s="46">
        <f t="shared" si="260"/>
        <v>0</v>
      </c>
      <c r="AP104" s="15"/>
      <c r="AQ104" s="264"/>
    </row>
    <row r="105" spans="2:43" x14ac:dyDescent="0.3">
      <c r="B105" s="265"/>
      <c r="C105" s="115">
        <v>7</v>
      </c>
      <c r="D105" s="112" t="str">
        <f>+IFERROR(+IF(Inputs!D55="","",Inputs!D55),0)</f>
        <v/>
      </c>
      <c r="E105" s="295">
        <f t="shared" si="237"/>
        <v>0</v>
      </c>
      <c r="F105" s="15">
        <f>+IFERROR((+VLOOKUP(D105,Inputs!$D$68:$E$82,2,0)),0)</f>
        <v>0</v>
      </c>
      <c r="G105" s="226">
        <v>0</v>
      </c>
      <c r="H105" s="46">
        <f t="shared" si="261"/>
        <v>0</v>
      </c>
      <c r="I105" s="15">
        <f t="shared" si="239"/>
        <v>0</v>
      </c>
      <c r="J105" s="21">
        <v>0</v>
      </c>
      <c r="K105" s="46">
        <f t="shared" si="262"/>
        <v>0</v>
      </c>
      <c r="L105" s="15">
        <f t="shared" si="241"/>
        <v>0</v>
      </c>
      <c r="M105" s="21">
        <v>0</v>
      </c>
      <c r="N105" s="46">
        <f t="shared" si="263"/>
        <v>0</v>
      </c>
      <c r="O105" s="15">
        <f t="shared" si="243"/>
        <v>0</v>
      </c>
      <c r="P105" s="21">
        <v>0</v>
      </c>
      <c r="Q105" s="46">
        <f t="shared" si="264"/>
        <v>0</v>
      </c>
      <c r="R105" s="15">
        <f t="shared" si="245"/>
        <v>0</v>
      </c>
      <c r="S105" s="21">
        <v>0</v>
      </c>
      <c r="T105" s="46">
        <f t="shared" si="265"/>
        <v>0</v>
      </c>
      <c r="U105" s="15">
        <f t="shared" si="247"/>
        <v>0</v>
      </c>
      <c r="V105" s="21">
        <v>0</v>
      </c>
      <c r="W105" s="46">
        <f t="shared" si="266"/>
        <v>0</v>
      </c>
      <c r="X105" s="15">
        <f t="shared" si="249"/>
        <v>0</v>
      </c>
      <c r="Y105" s="21">
        <v>0</v>
      </c>
      <c r="Z105" s="46">
        <f t="shared" si="267"/>
        <v>0</v>
      </c>
      <c r="AA105" s="15">
        <f t="shared" si="251"/>
        <v>0</v>
      </c>
      <c r="AB105" s="21">
        <v>0</v>
      </c>
      <c r="AC105" s="46">
        <f t="shared" si="268"/>
        <v>0</v>
      </c>
      <c r="AD105" s="15">
        <f t="shared" si="253"/>
        <v>0</v>
      </c>
      <c r="AE105" s="21">
        <v>0</v>
      </c>
      <c r="AF105" s="46">
        <f t="shared" si="269"/>
        <v>0</v>
      </c>
      <c r="AG105" s="15">
        <f t="shared" si="255"/>
        <v>0</v>
      </c>
      <c r="AH105" s="21">
        <v>0</v>
      </c>
      <c r="AI105" s="46">
        <f t="shared" si="270"/>
        <v>0</v>
      </c>
      <c r="AJ105" s="15">
        <f t="shared" si="257"/>
        <v>0</v>
      </c>
      <c r="AK105" s="21">
        <v>0</v>
      </c>
      <c r="AL105" s="46">
        <f t="shared" si="271"/>
        <v>0</v>
      </c>
      <c r="AM105" s="15">
        <f t="shared" si="259"/>
        <v>0</v>
      </c>
      <c r="AN105" s="21">
        <v>0</v>
      </c>
      <c r="AO105" s="46">
        <f t="shared" si="260"/>
        <v>0</v>
      </c>
      <c r="AP105" s="15"/>
      <c r="AQ105" s="264"/>
    </row>
    <row r="106" spans="2:43" x14ac:dyDescent="0.3">
      <c r="B106" s="265"/>
      <c r="C106" s="115">
        <v>8</v>
      </c>
      <c r="D106" s="112" t="str">
        <f>+IFERROR(+IF(Inputs!D56="","",Inputs!D56),0)</f>
        <v/>
      </c>
      <c r="E106" s="295">
        <f t="shared" si="237"/>
        <v>0</v>
      </c>
      <c r="F106" s="15">
        <f>+IFERROR((+VLOOKUP(D106,Inputs!$D$68:$E$82,2,0)),0)</f>
        <v>0</v>
      </c>
      <c r="G106" s="21">
        <v>0</v>
      </c>
      <c r="H106" s="46">
        <f t="shared" si="261"/>
        <v>0</v>
      </c>
      <c r="I106" s="15">
        <f t="shared" si="239"/>
        <v>0</v>
      </c>
      <c r="J106" s="21">
        <v>0</v>
      </c>
      <c r="K106" s="46">
        <f t="shared" si="262"/>
        <v>0</v>
      </c>
      <c r="L106" s="15">
        <f t="shared" si="241"/>
        <v>0</v>
      </c>
      <c r="M106" s="21">
        <v>0</v>
      </c>
      <c r="N106" s="46">
        <f t="shared" si="263"/>
        <v>0</v>
      </c>
      <c r="O106" s="15">
        <f t="shared" si="243"/>
        <v>0</v>
      </c>
      <c r="P106" s="21">
        <v>0</v>
      </c>
      <c r="Q106" s="46">
        <f t="shared" si="264"/>
        <v>0</v>
      </c>
      <c r="R106" s="15">
        <f t="shared" si="245"/>
        <v>0</v>
      </c>
      <c r="S106" s="21">
        <v>0</v>
      </c>
      <c r="T106" s="46">
        <f t="shared" si="265"/>
        <v>0</v>
      </c>
      <c r="U106" s="15">
        <f t="shared" si="247"/>
        <v>0</v>
      </c>
      <c r="V106" s="21">
        <v>0</v>
      </c>
      <c r="W106" s="46">
        <f t="shared" si="266"/>
        <v>0</v>
      </c>
      <c r="X106" s="15">
        <f t="shared" si="249"/>
        <v>0</v>
      </c>
      <c r="Y106" s="21">
        <v>0</v>
      </c>
      <c r="Z106" s="46">
        <f t="shared" si="267"/>
        <v>0</v>
      </c>
      <c r="AA106" s="15">
        <f t="shared" si="251"/>
        <v>0</v>
      </c>
      <c r="AB106" s="21">
        <v>0</v>
      </c>
      <c r="AC106" s="46">
        <f t="shared" si="268"/>
        <v>0</v>
      </c>
      <c r="AD106" s="15">
        <f t="shared" si="253"/>
        <v>0</v>
      </c>
      <c r="AE106" s="21">
        <v>0</v>
      </c>
      <c r="AF106" s="46">
        <f t="shared" si="269"/>
        <v>0</v>
      </c>
      <c r="AG106" s="15">
        <f t="shared" si="255"/>
        <v>0</v>
      </c>
      <c r="AH106" s="21">
        <v>0</v>
      </c>
      <c r="AI106" s="46">
        <f t="shared" si="270"/>
        <v>0</v>
      </c>
      <c r="AJ106" s="15">
        <f t="shared" si="257"/>
        <v>0</v>
      </c>
      <c r="AK106" s="21">
        <v>0</v>
      </c>
      <c r="AL106" s="46">
        <f t="shared" si="271"/>
        <v>0</v>
      </c>
      <c r="AM106" s="15">
        <f t="shared" si="259"/>
        <v>0</v>
      </c>
      <c r="AN106" s="21">
        <v>0</v>
      </c>
      <c r="AO106" s="46">
        <f t="shared" si="260"/>
        <v>0</v>
      </c>
      <c r="AP106" s="15"/>
      <c r="AQ106" s="264"/>
    </row>
    <row r="107" spans="2:43" x14ac:dyDescent="0.3">
      <c r="B107" s="265"/>
      <c r="C107" s="115">
        <v>9</v>
      </c>
      <c r="D107" s="112" t="str">
        <f>+IFERROR(+IF(Inputs!D57="","",Inputs!D57),0)</f>
        <v/>
      </c>
      <c r="E107" s="295">
        <f t="shared" si="237"/>
        <v>0</v>
      </c>
      <c r="F107" s="15">
        <f>+IFERROR((+VLOOKUP(D107,Inputs!$D$68:$E$82,2,0)),0)</f>
        <v>0</v>
      </c>
      <c r="G107" s="21">
        <v>0</v>
      </c>
      <c r="H107" s="46">
        <f t="shared" si="261"/>
        <v>0</v>
      </c>
      <c r="I107" s="15">
        <f t="shared" si="239"/>
        <v>0</v>
      </c>
      <c r="J107" s="21">
        <v>0</v>
      </c>
      <c r="K107" s="46">
        <f t="shared" si="262"/>
        <v>0</v>
      </c>
      <c r="L107" s="15">
        <f t="shared" si="241"/>
        <v>0</v>
      </c>
      <c r="M107" s="21">
        <v>0</v>
      </c>
      <c r="N107" s="46">
        <f t="shared" si="263"/>
        <v>0</v>
      </c>
      <c r="O107" s="15">
        <f t="shared" si="243"/>
        <v>0</v>
      </c>
      <c r="P107" s="21">
        <v>0</v>
      </c>
      <c r="Q107" s="46">
        <f t="shared" si="264"/>
        <v>0</v>
      </c>
      <c r="R107" s="15">
        <f t="shared" si="245"/>
        <v>0</v>
      </c>
      <c r="S107" s="21">
        <v>0</v>
      </c>
      <c r="T107" s="46">
        <f t="shared" si="265"/>
        <v>0</v>
      </c>
      <c r="U107" s="15">
        <f t="shared" si="247"/>
        <v>0</v>
      </c>
      <c r="V107" s="21">
        <v>0</v>
      </c>
      <c r="W107" s="46">
        <f t="shared" si="266"/>
        <v>0</v>
      </c>
      <c r="X107" s="15">
        <f t="shared" si="249"/>
        <v>0</v>
      </c>
      <c r="Y107" s="21">
        <v>0</v>
      </c>
      <c r="Z107" s="46">
        <f t="shared" si="267"/>
        <v>0</v>
      </c>
      <c r="AA107" s="15">
        <f t="shared" si="251"/>
        <v>0</v>
      </c>
      <c r="AB107" s="21">
        <v>0</v>
      </c>
      <c r="AC107" s="46">
        <f t="shared" si="268"/>
        <v>0</v>
      </c>
      <c r="AD107" s="15">
        <f t="shared" si="253"/>
        <v>0</v>
      </c>
      <c r="AE107" s="21">
        <v>0</v>
      </c>
      <c r="AF107" s="46">
        <f t="shared" si="269"/>
        <v>0</v>
      </c>
      <c r="AG107" s="15">
        <f t="shared" si="255"/>
        <v>0</v>
      </c>
      <c r="AH107" s="21">
        <v>0</v>
      </c>
      <c r="AI107" s="46">
        <f t="shared" si="270"/>
        <v>0</v>
      </c>
      <c r="AJ107" s="15">
        <f t="shared" si="257"/>
        <v>0</v>
      </c>
      <c r="AK107" s="21">
        <v>0</v>
      </c>
      <c r="AL107" s="46">
        <f t="shared" si="271"/>
        <v>0</v>
      </c>
      <c r="AM107" s="15">
        <f t="shared" si="259"/>
        <v>0</v>
      </c>
      <c r="AN107" s="21">
        <v>0</v>
      </c>
      <c r="AO107" s="46">
        <f t="shared" si="260"/>
        <v>0</v>
      </c>
      <c r="AP107" s="15"/>
      <c r="AQ107" s="264"/>
    </row>
    <row r="108" spans="2:43" x14ac:dyDescent="0.3">
      <c r="B108" s="265"/>
      <c r="C108" s="115">
        <v>10</v>
      </c>
      <c r="D108" s="112" t="str">
        <f>+IFERROR(+IF(Inputs!D58="","",Inputs!D58),0)</f>
        <v/>
      </c>
      <c r="E108" s="295">
        <f t="shared" si="237"/>
        <v>0</v>
      </c>
      <c r="F108" s="15">
        <f>+IFERROR((+VLOOKUP(D108,Inputs!$D$68:$E$82,2,0)),0)</f>
        <v>0</v>
      </c>
      <c r="G108" s="21">
        <v>0</v>
      </c>
      <c r="H108" s="46">
        <f t="shared" si="261"/>
        <v>0</v>
      </c>
      <c r="I108" s="15">
        <f t="shared" si="239"/>
        <v>0</v>
      </c>
      <c r="J108" s="21">
        <v>0</v>
      </c>
      <c r="K108" s="46">
        <f t="shared" si="262"/>
        <v>0</v>
      </c>
      <c r="L108" s="15">
        <f t="shared" si="241"/>
        <v>0</v>
      </c>
      <c r="M108" s="21">
        <v>0</v>
      </c>
      <c r="N108" s="46">
        <f t="shared" si="263"/>
        <v>0</v>
      </c>
      <c r="O108" s="15">
        <f t="shared" si="243"/>
        <v>0</v>
      </c>
      <c r="P108" s="21">
        <v>0</v>
      </c>
      <c r="Q108" s="46">
        <f t="shared" si="264"/>
        <v>0</v>
      </c>
      <c r="R108" s="15">
        <f t="shared" si="245"/>
        <v>0</v>
      </c>
      <c r="S108" s="21">
        <v>0</v>
      </c>
      <c r="T108" s="46">
        <f t="shared" si="265"/>
        <v>0</v>
      </c>
      <c r="U108" s="15">
        <f t="shared" si="247"/>
        <v>0</v>
      </c>
      <c r="V108" s="21">
        <v>0</v>
      </c>
      <c r="W108" s="46">
        <f t="shared" si="266"/>
        <v>0</v>
      </c>
      <c r="X108" s="15">
        <f t="shared" si="249"/>
        <v>0</v>
      </c>
      <c r="Y108" s="21">
        <v>0</v>
      </c>
      <c r="Z108" s="46">
        <f t="shared" si="267"/>
        <v>0</v>
      </c>
      <c r="AA108" s="15">
        <f t="shared" si="251"/>
        <v>0</v>
      </c>
      <c r="AB108" s="21">
        <v>0</v>
      </c>
      <c r="AC108" s="46">
        <f t="shared" si="268"/>
        <v>0</v>
      </c>
      <c r="AD108" s="15">
        <f t="shared" si="253"/>
        <v>0</v>
      </c>
      <c r="AE108" s="21">
        <v>0</v>
      </c>
      <c r="AF108" s="46">
        <f t="shared" si="269"/>
        <v>0</v>
      </c>
      <c r="AG108" s="15">
        <f t="shared" si="255"/>
        <v>0</v>
      </c>
      <c r="AH108" s="21">
        <v>0</v>
      </c>
      <c r="AI108" s="46">
        <f t="shared" si="270"/>
        <v>0</v>
      </c>
      <c r="AJ108" s="15">
        <f t="shared" si="257"/>
        <v>0</v>
      </c>
      <c r="AK108" s="21">
        <v>0</v>
      </c>
      <c r="AL108" s="46">
        <f t="shared" si="271"/>
        <v>0</v>
      </c>
      <c r="AM108" s="15">
        <f t="shared" si="259"/>
        <v>0</v>
      </c>
      <c r="AN108" s="21">
        <v>0</v>
      </c>
      <c r="AO108" s="46">
        <f t="shared" si="260"/>
        <v>0</v>
      </c>
      <c r="AP108" s="15"/>
      <c r="AQ108" s="264"/>
    </row>
    <row r="109" spans="2:43" x14ac:dyDescent="0.3">
      <c r="B109" s="265"/>
      <c r="C109" s="115">
        <v>11</v>
      </c>
      <c r="D109" s="112" t="str">
        <f>+IFERROR(+IF(Inputs!D59="","",Inputs!D59),0)</f>
        <v/>
      </c>
      <c r="E109" s="295">
        <f t="shared" si="237"/>
        <v>0</v>
      </c>
      <c r="F109" s="15">
        <f>+IFERROR((+VLOOKUP(D109,Inputs!$D$68:$E$82,2,0)),0)</f>
        <v>0</v>
      </c>
      <c r="G109" s="21">
        <v>0</v>
      </c>
      <c r="H109" s="46">
        <f t="shared" si="261"/>
        <v>0</v>
      </c>
      <c r="I109" s="15">
        <f t="shared" si="239"/>
        <v>0</v>
      </c>
      <c r="J109" s="21">
        <v>0</v>
      </c>
      <c r="K109" s="46">
        <f t="shared" si="262"/>
        <v>0</v>
      </c>
      <c r="L109" s="15">
        <f t="shared" si="241"/>
        <v>0</v>
      </c>
      <c r="M109" s="21">
        <v>0</v>
      </c>
      <c r="N109" s="46">
        <f t="shared" si="263"/>
        <v>0</v>
      </c>
      <c r="O109" s="15">
        <f t="shared" si="243"/>
        <v>0</v>
      </c>
      <c r="P109" s="21">
        <v>0</v>
      </c>
      <c r="Q109" s="46">
        <f t="shared" si="264"/>
        <v>0</v>
      </c>
      <c r="R109" s="15">
        <f t="shared" si="245"/>
        <v>0</v>
      </c>
      <c r="S109" s="21">
        <v>0</v>
      </c>
      <c r="T109" s="46">
        <f t="shared" si="265"/>
        <v>0</v>
      </c>
      <c r="U109" s="15">
        <f t="shared" si="247"/>
        <v>0</v>
      </c>
      <c r="V109" s="21">
        <v>0</v>
      </c>
      <c r="W109" s="46">
        <f t="shared" si="266"/>
        <v>0</v>
      </c>
      <c r="X109" s="15">
        <f t="shared" si="249"/>
        <v>0</v>
      </c>
      <c r="Y109" s="21">
        <v>0</v>
      </c>
      <c r="Z109" s="46">
        <f t="shared" si="267"/>
        <v>0</v>
      </c>
      <c r="AA109" s="15">
        <f t="shared" si="251"/>
        <v>0</v>
      </c>
      <c r="AB109" s="21">
        <v>0</v>
      </c>
      <c r="AC109" s="46">
        <f t="shared" si="268"/>
        <v>0</v>
      </c>
      <c r="AD109" s="15">
        <f t="shared" si="253"/>
        <v>0</v>
      </c>
      <c r="AE109" s="21">
        <v>0</v>
      </c>
      <c r="AF109" s="46">
        <f t="shared" si="269"/>
        <v>0</v>
      </c>
      <c r="AG109" s="15">
        <f t="shared" si="255"/>
        <v>0</v>
      </c>
      <c r="AH109" s="21">
        <v>0</v>
      </c>
      <c r="AI109" s="46">
        <f t="shared" si="270"/>
        <v>0</v>
      </c>
      <c r="AJ109" s="15">
        <f t="shared" si="257"/>
        <v>0</v>
      </c>
      <c r="AK109" s="21">
        <v>0</v>
      </c>
      <c r="AL109" s="46">
        <f t="shared" si="271"/>
        <v>0</v>
      </c>
      <c r="AM109" s="15">
        <f t="shared" si="259"/>
        <v>0</v>
      </c>
      <c r="AN109" s="21">
        <v>0</v>
      </c>
      <c r="AO109" s="46">
        <f t="shared" si="260"/>
        <v>0</v>
      </c>
      <c r="AP109" s="15"/>
      <c r="AQ109" s="264"/>
    </row>
    <row r="110" spans="2:43" x14ac:dyDescent="0.3">
      <c r="B110" s="265"/>
      <c r="C110" s="115">
        <v>12</v>
      </c>
      <c r="D110" s="112" t="str">
        <f>+IFERROR(+IF(Inputs!D60="","",Inputs!D60),0)</f>
        <v/>
      </c>
      <c r="E110" s="295">
        <f t="shared" si="237"/>
        <v>0</v>
      </c>
      <c r="F110" s="15">
        <f>+IFERROR((+VLOOKUP(D110,Inputs!$D$68:$E$82,2,0)),0)</f>
        <v>0</v>
      </c>
      <c r="G110" s="21">
        <v>0</v>
      </c>
      <c r="H110" s="46">
        <f t="shared" si="261"/>
        <v>0</v>
      </c>
      <c r="I110" s="15">
        <f t="shared" si="239"/>
        <v>0</v>
      </c>
      <c r="J110" s="21">
        <v>0</v>
      </c>
      <c r="K110" s="46">
        <f t="shared" si="262"/>
        <v>0</v>
      </c>
      <c r="L110" s="15">
        <f t="shared" si="241"/>
        <v>0</v>
      </c>
      <c r="M110" s="21">
        <v>0</v>
      </c>
      <c r="N110" s="46">
        <f t="shared" si="263"/>
        <v>0</v>
      </c>
      <c r="O110" s="15">
        <f t="shared" si="243"/>
        <v>0</v>
      </c>
      <c r="P110" s="21">
        <v>0</v>
      </c>
      <c r="Q110" s="46">
        <f t="shared" si="264"/>
        <v>0</v>
      </c>
      <c r="R110" s="15">
        <f t="shared" si="245"/>
        <v>0</v>
      </c>
      <c r="S110" s="21">
        <v>0</v>
      </c>
      <c r="T110" s="46">
        <f t="shared" si="265"/>
        <v>0</v>
      </c>
      <c r="U110" s="15">
        <f t="shared" si="247"/>
        <v>0</v>
      </c>
      <c r="V110" s="21">
        <v>0</v>
      </c>
      <c r="W110" s="46">
        <f t="shared" si="266"/>
        <v>0</v>
      </c>
      <c r="X110" s="15">
        <f t="shared" si="249"/>
        <v>0</v>
      </c>
      <c r="Y110" s="21">
        <v>0</v>
      </c>
      <c r="Z110" s="46">
        <f t="shared" si="267"/>
        <v>0</v>
      </c>
      <c r="AA110" s="15">
        <f t="shared" si="251"/>
        <v>0</v>
      </c>
      <c r="AB110" s="21">
        <v>0</v>
      </c>
      <c r="AC110" s="46">
        <f t="shared" si="268"/>
        <v>0</v>
      </c>
      <c r="AD110" s="15">
        <f t="shared" si="253"/>
        <v>0</v>
      </c>
      <c r="AE110" s="21">
        <v>0</v>
      </c>
      <c r="AF110" s="46">
        <f t="shared" si="269"/>
        <v>0</v>
      </c>
      <c r="AG110" s="15">
        <f t="shared" si="255"/>
        <v>0</v>
      </c>
      <c r="AH110" s="21">
        <v>0</v>
      </c>
      <c r="AI110" s="46">
        <f t="shared" si="270"/>
        <v>0</v>
      </c>
      <c r="AJ110" s="15">
        <f t="shared" si="257"/>
        <v>0</v>
      </c>
      <c r="AK110" s="21">
        <v>0</v>
      </c>
      <c r="AL110" s="46">
        <f t="shared" si="271"/>
        <v>0</v>
      </c>
      <c r="AM110" s="15">
        <f t="shared" si="259"/>
        <v>0</v>
      </c>
      <c r="AN110" s="21">
        <v>0</v>
      </c>
      <c r="AO110" s="46">
        <f t="shared" si="260"/>
        <v>0</v>
      </c>
      <c r="AP110" s="15"/>
      <c r="AQ110" s="264"/>
    </row>
    <row r="111" spans="2:43" x14ac:dyDescent="0.3">
      <c r="B111" s="265"/>
      <c r="C111" s="115">
        <v>13</v>
      </c>
      <c r="D111" s="112" t="str">
        <f>+IFERROR(+IF(Inputs!D61="","",Inputs!D61),0)</f>
        <v/>
      </c>
      <c r="E111" s="295">
        <f t="shared" si="237"/>
        <v>0</v>
      </c>
      <c r="F111" s="15">
        <f>+IFERROR((+VLOOKUP(D111,Inputs!$D$68:$E$82,2,0)),0)</f>
        <v>0</v>
      </c>
      <c r="G111" s="21">
        <v>0</v>
      </c>
      <c r="H111" s="46">
        <f t="shared" si="261"/>
        <v>0</v>
      </c>
      <c r="I111" s="15">
        <f t="shared" si="239"/>
        <v>0</v>
      </c>
      <c r="J111" s="21">
        <v>0</v>
      </c>
      <c r="K111" s="46">
        <f t="shared" si="262"/>
        <v>0</v>
      </c>
      <c r="L111" s="15">
        <f t="shared" si="241"/>
        <v>0</v>
      </c>
      <c r="M111" s="21">
        <v>0</v>
      </c>
      <c r="N111" s="46">
        <f t="shared" si="263"/>
        <v>0</v>
      </c>
      <c r="O111" s="15">
        <f t="shared" si="243"/>
        <v>0</v>
      </c>
      <c r="P111" s="21">
        <v>0</v>
      </c>
      <c r="Q111" s="46">
        <f t="shared" si="264"/>
        <v>0</v>
      </c>
      <c r="R111" s="15">
        <f t="shared" si="245"/>
        <v>0</v>
      </c>
      <c r="S111" s="21">
        <v>0</v>
      </c>
      <c r="T111" s="46">
        <f t="shared" si="265"/>
        <v>0</v>
      </c>
      <c r="U111" s="15">
        <f t="shared" si="247"/>
        <v>0</v>
      </c>
      <c r="V111" s="21">
        <v>0</v>
      </c>
      <c r="W111" s="46">
        <f t="shared" si="266"/>
        <v>0</v>
      </c>
      <c r="X111" s="15">
        <f t="shared" si="249"/>
        <v>0</v>
      </c>
      <c r="Y111" s="21">
        <v>0</v>
      </c>
      <c r="Z111" s="46">
        <f t="shared" si="267"/>
        <v>0</v>
      </c>
      <c r="AA111" s="15">
        <f t="shared" si="251"/>
        <v>0</v>
      </c>
      <c r="AB111" s="21">
        <v>0</v>
      </c>
      <c r="AC111" s="46">
        <f t="shared" si="268"/>
        <v>0</v>
      </c>
      <c r="AD111" s="15">
        <f t="shared" si="253"/>
        <v>0</v>
      </c>
      <c r="AE111" s="21">
        <v>0</v>
      </c>
      <c r="AF111" s="46">
        <f t="shared" si="269"/>
        <v>0</v>
      </c>
      <c r="AG111" s="15">
        <f t="shared" si="255"/>
        <v>0</v>
      </c>
      <c r="AH111" s="21">
        <v>0</v>
      </c>
      <c r="AI111" s="46">
        <f t="shared" si="270"/>
        <v>0</v>
      </c>
      <c r="AJ111" s="15">
        <f t="shared" si="257"/>
        <v>0</v>
      </c>
      <c r="AK111" s="21">
        <v>0</v>
      </c>
      <c r="AL111" s="46">
        <f t="shared" si="271"/>
        <v>0</v>
      </c>
      <c r="AM111" s="15">
        <f t="shared" si="259"/>
        <v>0</v>
      </c>
      <c r="AN111" s="21">
        <v>0</v>
      </c>
      <c r="AO111" s="46">
        <f t="shared" si="260"/>
        <v>0</v>
      </c>
      <c r="AP111" s="15"/>
      <c r="AQ111" s="264"/>
    </row>
    <row r="112" spans="2:43" x14ac:dyDescent="0.3">
      <c r="B112" s="265"/>
      <c r="C112" s="115">
        <v>14</v>
      </c>
      <c r="D112" s="112" t="str">
        <f>+IFERROR(+IF(Inputs!D62="","",Inputs!D62),0)</f>
        <v/>
      </c>
      <c r="E112" s="295">
        <f t="shared" si="237"/>
        <v>0</v>
      </c>
      <c r="F112" s="15">
        <f>+IFERROR((+VLOOKUP(D112,Inputs!$D$68:$E$82,2,0)),0)</f>
        <v>0</v>
      </c>
      <c r="G112" s="21">
        <v>0</v>
      </c>
      <c r="H112" s="46">
        <f t="shared" si="261"/>
        <v>0</v>
      </c>
      <c r="I112" s="15">
        <f t="shared" si="239"/>
        <v>0</v>
      </c>
      <c r="J112" s="21">
        <v>0</v>
      </c>
      <c r="K112" s="46">
        <f t="shared" si="262"/>
        <v>0</v>
      </c>
      <c r="L112" s="15">
        <f t="shared" si="241"/>
        <v>0</v>
      </c>
      <c r="M112" s="21">
        <v>0</v>
      </c>
      <c r="N112" s="46">
        <f t="shared" si="263"/>
        <v>0</v>
      </c>
      <c r="O112" s="15">
        <f t="shared" si="243"/>
        <v>0</v>
      </c>
      <c r="P112" s="21">
        <v>0</v>
      </c>
      <c r="Q112" s="46">
        <f t="shared" si="264"/>
        <v>0</v>
      </c>
      <c r="R112" s="15">
        <f t="shared" si="245"/>
        <v>0</v>
      </c>
      <c r="S112" s="21">
        <v>0</v>
      </c>
      <c r="T112" s="46">
        <f t="shared" si="265"/>
        <v>0</v>
      </c>
      <c r="U112" s="15">
        <f t="shared" si="247"/>
        <v>0</v>
      </c>
      <c r="V112" s="21">
        <v>0</v>
      </c>
      <c r="W112" s="46">
        <f t="shared" si="266"/>
        <v>0</v>
      </c>
      <c r="X112" s="15">
        <f t="shared" si="249"/>
        <v>0</v>
      </c>
      <c r="Y112" s="21">
        <v>0</v>
      </c>
      <c r="Z112" s="46">
        <f t="shared" si="267"/>
        <v>0</v>
      </c>
      <c r="AA112" s="15">
        <f t="shared" si="251"/>
        <v>0</v>
      </c>
      <c r="AB112" s="21">
        <v>0</v>
      </c>
      <c r="AC112" s="46">
        <f t="shared" si="268"/>
        <v>0</v>
      </c>
      <c r="AD112" s="15">
        <f t="shared" si="253"/>
        <v>0</v>
      </c>
      <c r="AE112" s="21">
        <v>0</v>
      </c>
      <c r="AF112" s="46">
        <f t="shared" si="269"/>
        <v>0</v>
      </c>
      <c r="AG112" s="15">
        <f t="shared" si="255"/>
        <v>0</v>
      </c>
      <c r="AH112" s="21">
        <v>0</v>
      </c>
      <c r="AI112" s="46">
        <f t="shared" si="270"/>
        <v>0</v>
      </c>
      <c r="AJ112" s="15">
        <f t="shared" si="257"/>
        <v>0</v>
      </c>
      <c r="AK112" s="21">
        <v>0</v>
      </c>
      <c r="AL112" s="46">
        <f t="shared" si="271"/>
        <v>0</v>
      </c>
      <c r="AM112" s="15">
        <f t="shared" si="259"/>
        <v>0</v>
      </c>
      <c r="AN112" s="21">
        <v>0</v>
      </c>
      <c r="AO112" s="46">
        <f t="shared" si="260"/>
        <v>0</v>
      </c>
      <c r="AP112" s="15"/>
      <c r="AQ112" s="264"/>
    </row>
    <row r="113" spans="2:43" x14ac:dyDescent="0.3">
      <c r="B113" s="265"/>
      <c r="C113" s="115">
        <v>15</v>
      </c>
      <c r="D113" s="112" t="str">
        <f>+IFERROR(+IF(Inputs!D63="","",Inputs!D63),0)</f>
        <v/>
      </c>
      <c r="E113" s="295">
        <f t="shared" si="237"/>
        <v>0</v>
      </c>
      <c r="F113" s="15">
        <f>+IFERROR((+VLOOKUP(D113,Inputs!$D$68:$E$82,2,0)),0)</f>
        <v>0</v>
      </c>
      <c r="G113" s="21">
        <v>0</v>
      </c>
      <c r="H113" s="46">
        <f t="shared" si="261"/>
        <v>0</v>
      </c>
      <c r="I113" s="15">
        <f t="shared" si="239"/>
        <v>0</v>
      </c>
      <c r="J113" s="21">
        <v>0</v>
      </c>
      <c r="K113" s="46">
        <f t="shared" si="262"/>
        <v>0</v>
      </c>
      <c r="L113" s="15">
        <f t="shared" si="241"/>
        <v>0</v>
      </c>
      <c r="M113" s="21">
        <v>0</v>
      </c>
      <c r="N113" s="46">
        <f t="shared" si="263"/>
        <v>0</v>
      </c>
      <c r="O113" s="15">
        <f t="shared" si="243"/>
        <v>0</v>
      </c>
      <c r="P113" s="21">
        <v>0</v>
      </c>
      <c r="Q113" s="46">
        <f t="shared" si="264"/>
        <v>0</v>
      </c>
      <c r="R113" s="15">
        <f t="shared" si="245"/>
        <v>0</v>
      </c>
      <c r="S113" s="21">
        <v>0</v>
      </c>
      <c r="T113" s="46">
        <f t="shared" si="265"/>
        <v>0</v>
      </c>
      <c r="U113" s="15">
        <f t="shared" si="247"/>
        <v>0</v>
      </c>
      <c r="V113" s="21">
        <v>0</v>
      </c>
      <c r="W113" s="46">
        <f t="shared" si="266"/>
        <v>0</v>
      </c>
      <c r="X113" s="15">
        <f t="shared" si="249"/>
        <v>0</v>
      </c>
      <c r="Y113" s="21">
        <v>0</v>
      </c>
      <c r="Z113" s="46">
        <f t="shared" si="267"/>
        <v>0</v>
      </c>
      <c r="AA113" s="15">
        <f t="shared" si="251"/>
        <v>0</v>
      </c>
      <c r="AB113" s="21">
        <v>0</v>
      </c>
      <c r="AC113" s="46">
        <f t="shared" si="268"/>
        <v>0</v>
      </c>
      <c r="AD113" s="15">
        <f t="shared" si="253"/>
        <v>0</v>
      </c>
      <c r="AE113" s="21">
        <v>0</v>
      </c>
      <c r="AF113" s="46">
        <f t="shared" si="269"/>
        <v>0</v>
      </c>
      <c r="AG113" s="15">
        <f t="shared" si="255"/>
        <v>0</v>
      </c>
      <c r="AH113" s="21">
        <v>0</v>
      </c>
      <c r="AI113" s="46">
        <f t="shared" si="270"/>
        <v>0</v>
      </c>
      <c r="AJ113" s="15">
        <f t="shared" si="257"/>
        <v>0</v>
      </c>
      <c r="AK113" s="21">
        <v>0</v>
      </c>
      <c r="AL113" s="46">
        <f t="shared" si="271"/>
        <v>0</v>
      </c>
      <c r="AM113" s="15">
        <f t="shared" si="259"/>
        <v>0</v>
      </c>
      <c r="AN113" s="21">
        <v>0</v>
      </c>
      <c r="AO113" s="46">
        <f t="shared" si="260"/>
        <v>0</v>
      </c>
      <c r="AP113" s="15"/>
      <c r="AQ113" s="264"/>
    </row>
    <row r="114" spans="2:43" x14ac:dyDescent="0.3">
      <c r="B114" s="265"/>
      <c r="C114" s="115">
        <v>16</v>
      </c>
      <c r="D114" s="112" t="str">
        <f>+IFERROR(+IF(Inputs!I68="","",Inputs!I68),0)</f>
        <v>Abono extra Fondo de Emerg. (ejemplo)</v>
      </c>
      <c r="E114" s="295">
        <f t="shared" si="237"/>
        <v>0</v>
      </c>
      <c r="F114" s="15">
        <f>+IFERROR(+IF(Inputs!L68&lt;&gt;"X",0,+(+VLOOKUP(D114,Inputs!$I$68:$J$82,2,0))),0)</f>
        <v>0</v>
      </c>
      <c r="G114" s="21">
        <v>0</v>
      </c>
      <c r="H114" s="46">
        <f t="shared" si="261"/>
        <v>0</v>
      </c>
      <c r="I114" s="15">
        <f>+IFERROR(+IF(Inputs!M68&lt;&gt;"X",0,+(+VLOOKUP(D114,Inputs!$I$68:$J$82,2,0))),0)</f>
        <v>0</v>
      </c>
      <c r="J114" s="21">
        <v>0</v>
      </c>
      <c r="K114" s="46">
        <f t="shared" si="262"/>
        <v>0</v>
      </c>
      <c r="L114" s="15">
        <f>+IFERROR(+IF(Inputs!N68&lt;&gt;"X",0,+(+VLOOKUP(D114,Inputs!$I$68:$J$82,2,0))),0)</f>
        <v>0</v>
      </c>
      <c r="M114" s="21">
        <v>0</v>
      </c>
      <c r="N114" s="46">
        <f t="shared" si="263"/>
        <v>0</v>
      </c>
      <c r="O114" s="15">
        <f>+IFERROR(+IF(Inputs!O68&lt;&gt;"X",0,+(+VLOOKUP(D114,Inputs!$I$68:$J$82,2,0))),0)</f>
        <v>0</v>
      </c>
      <c r="P114" s="21">
        <v>0</v>
      </c>
      <c r="Q114" s="46">
        <f t="shared" si="264"/>
        <v>0</v>
      </c>
      <c r="R114" s="15">
        <f>+IFERROR(+IF(Inputs!P68&lt;&gt;"X",0,+(+VLOOKUP(D114,Inputs!$I$68:$J$82,2,0))),0)</f>
        <v>0</v>
      </c>
      <c r="S114" s="21">
        <v>0</v>
      </c>
      <c r="T114" s="46">
        <f t="shared" si="265"/>
        <v>0</v>
      </c>
      <c r="U114" s="15">
        <f>+IFERROR(+IF(Inputs!Q68&lt;&gt;"X",0,+(+VLOOKUP(D114,Inputs!$I$68:$J$82,2,0))),0)</f>
        <v>0</v>
      </c>
      <c r="V114" s="21">
        <v>0</v>
      </c>
      <c r="W114" s="46">
        <f t="shared" si="266"/>
        <v>0</v>
      </c>
      <c r="X114" s="15">
        <f>+IFERROR(+IF(Inputs!R68&lt;&gt;"X",0,+(+VLOOKUP(D114,Inputs!$I$68:$J$82,2,0))),0)</f>
        <v>0</v>
      </c>
      <c r="Y114" s="21">
        <v>0</v>
      </c>
      <c r="Z114" s="46">
        <f t="shared" si="267"/>
        <v>0</v>
      </c>
      <c r="AA114" s="15">
        <f>+IFERROR(+IF(Inputs!S68&lt;&gt;"X",0,+(+VLOOKUP(D114,Inputs!$I$68:$J$82,2,0))),0)</f>
        <v>0</v>
      </c>
      <c r="AB114" s="21">
        <v>0</v>
      </c>
      <c r="AC114" s="46">
        <f t="shared" si="268"/>
        <v>0</v>
      </c>
      <c r="AD114" s="15">
        <f>+IFERROR(+IF(Inputs!T68&lt;&gt;"X",0,+(+VLOOKUP(D114,Inputs!$I$68:$J$82,2,0))),0)</f>
        <v>0</v>
      </c>
      <c r="AE114" s="21">
        <v>0</v>
      </c>
      <c r="AF114" s="46">
        <f t="shared" si="269"/>
        <v>0</v>
      </c>
      <c r="AG114" s="15">
        <f>+IFERROR(+IF(Inputs!U68&lt;&gt;"X",0,+(+VLOOKUP(D114,Inputs!$I$68:$J$82,2,0))),0)</f>
        <v>0</v>
      </c>
      <c r="AH114" s="21">
        <v>0</v>
      </c>
      <c r="AI114" s="46">
        <f t="shared" si="270"/>
        <v>0</v>
      </c>
      <c r="AJ114" s="15">
        <f>+IFERROR(+IF(Inputs!V68&lt;&gt;"X",0,+(+VLOOKUP(D114,Inputs!$I$68:$J$82,2,0))),0)</f>
        <v>0</v>
      </c>
      <c r="AK114" s="21">
        <v>0</v>
      </c>
      <c r="AL114" s="46">
        <f t="shared" si="271"/>
        <v>0</v>
      </c>
      <c r="AM114" s="15">
        <f>+IFERROR(+IF(Inputs!W68&lt;&gt;"X",0,+(+VLOOKUP(D114,Inputs!$I$68:$J$82,2,0))),0)</f>
        <v>0</v>
      </c>
      <c r="AN114" s="21">
        <v>0</v>
      </c>
      <c r="AO114" s="46">
        <f t="shared" si="260"/>
        <v>0</v>
      </c>
      <c r="AP114" s="15"/>
      <c r="AQ114" s="264"/>
    </row>
    <row r="115" spans="2:43" x14ac:dyDescent="0.3">
      <c r="B115" s="265"/>
      <c r="C115" s="115">
        <v>17</v>
      </c>
      <c r="D115" s="112" t="str">
        <f>+IFERROR(+IF(Inputs!I69="","",Inputs!I69),0)</f>
        <v>Seguro del vehículo (ejemplo)</v>
      </c>
      <c r="E115" s="295">
        <f t="shared" si="237"/>
        <v>0</v>
      </c>
      <c r="F115" s="15">
        <f>+IFERROR(+IF(Inputs!L69&lt;&gt;"X",0,+(+VLOOKUP(D115,Inputs!$I$68:$J$82,2,0))),0)</f>
        <v>0</v>
      </c>
      <c r="G115" s="21">
        <v>0</v>
      </c>
      <c r="H115" s="46">
        <f t="shared" si="261"/>
        <v>0</v>
      </c>
      <c r="I115" s="15">
        <f>+IFERROR(+IF(Inputs!M69&lt;&gt;"X",0,+(+VLOOKUP(D115,Inputs!$I$68:$J$82,2,0))),0)</f>
        <v>0</v>
      </c>
      <c r="J115" s="21">
        <v>0</v>
      </c>
      <c r="K115" s="46">
        <f t="shared" ref="K115:K128" si="272">+IFERROR(+(I115-J115),0)</f>
        <v>0</v>
      </c>
      <c r="L115" s="15">
        <f>+IFERROR(+IF(Inputs!N69&lt;&gt;"X",0,+(+VLOOKUP(D115,Inputs!$I$68:$J$82,2,0))),0)</f>
        <v>0</v>
      </c>
      <c r="M115" s="21">
        <v>0</v>
      </c>
      <c r="N115" s="46">
        <f t="shared" ref="N115:N128" si="273">+IFERROR(+(L115-M115),0)</f>
        <v>0</v>
      </c>
      <c r="O115" s="15">
        <f>+IFERROR(+IF(Inputs!O69&lt;&gt;"X",0,+(+VLOOKUP(D115,Inputs!$I$68:$J$82,2,0))),0)</f>
        <v>0</v>
      </c>
      <c r="P115" s="21">
        <v>0</v>
      </c>
      <c r="Q115" s="46">
        <f t="shared" ref="Q115:Q128" si="274">+IFERROR(+(O115-P115),0)</f>
        <v>0</v>
      </c>
      <c r="R115" s="15">
        <f>+IFERROR(+IF(Inputs!P69&lt;&gt;"X",0,+(+VLOOKUP(D115,Inputs!$I$68:$J$82,2,0))),0)</f>
        <v>0</v>
      </c>
      <c r="S115" s="21">
        <v>0</v>
      </c>
      <c r="T115" s="46">
        <f t="shared" ref="T115:T128" si="275">+IFERROR(+(R115-S115),0)</f>
        <v>0</v>
      </c>
      <c r="U115" s="15">
        <f>+IFERROR(+IF(Inputs!Q69&lt;&gt;"X",0,+(+VLOOKUP(D115,Inputs!$I$68:$J$82,2,0))),0)</f>
        <v>0</v>
      </c>
      <c r="V115" s="21">
        <v>0</v>
      </c>
      <c r="W115" s="46">
        <f t="shared" ref="W115:W128" si="276">+IFERROR(+(U115-V115),0)</f>
        <v>0</v>
      </c>
      <c r="X115" s="15">
        <f>+IFERROR(+IF(Inputs!R69&lt;&gt;"X",0,+(+VLOOKUP(D115,Inputs!$I$68:$J$82,2,0))),0)</f>
        <v>0</v>
      </c>
      <c r="Y115" s="21">
        <v>0</v>
      </c>
      <c r="Z115" s="46">
        <f t="shared" ref="Z115:Z128" si="277">+IFERROR(+(X115-Y115),0)</f>
        <v>0</v>
      </c>
      <c r="AA115" s="15">
        <f>+IFERROR(+IF(Inputs!S69&lt;&gt;"X",0,+(+VLOOKUP(D115,Inputs!$I$68:$J$82,2,0))),0)</f>
        <v>0</v>
      </c>
      <c r="AB115" s="21">
        <v>0</v>
      </c>
      <c r="AC115" s="46">
        <f t="shared" ref="AC115:AC128" si="278">+IFERROR(+(AA115-AB115),0)</f>
        <v>0</v>
      </c>
      <c r="AD115" s="15">
        <f>+IFERROR(+IF(Inputs!T69&lt;&gt;"X",0,+(+VLOOKUP(D115,Inputs!$I$68:$J$82,2,0))),0)</f>
        <v>0</v>
      </c>
      <c r="AE115" s="21">
        <v>0</v>
      </c>
      <c r="AF115" s="46">
        <f t="shared" ref="AF115:AF128" si="279">+IFERROR(+(AD115-AE115),0)</f>
        <v>0</v>
      </c>
      <c r="AG115" s="15">
        <f>+IFERROR(+IF(Inputs!U69&lt;&gt;"X",0,+(+VLOOKUP(D115,Inputs!$I$68:$J$82,2,0))),0)</f>
        <v>0</v>
      </c>
      <c r="AH115" s="21">
        <v>0</v>
      </c>
      <c r="AI115" s="46">
        <f t="shared" ref="AI115:AI128" si="280">+IFERROR(+(AG115-AH115),0)</f>
        <v>0</v>
      </c>
      <c r="AJ115" s="15">
        <f>+IFERROR(+IF(Inputs!V69&lt;&gt;"X",0,+(+VLOOKUP(D115,Inputs!$I$68:$J$82,2,0))),0)</f>
        <v>0</v>
      </c>
      <c r="AK115" s="21">
        <v>0</v>
      </c>
      <c r="AL115" s="46">
        <f t="shared" ref="AL115:AL128" si="281">+IFERROR(+(AJ115-AK115),0)</f>
        <v>0</v>
      </c>
      <c r="AM115" s="15">
        <f>+IFERROR(+IF(Inputs!W69&lt;&gt;"X",0,+(+VLOOKUP(D115,Inputs!$I$68:$J$82,2,0))),0)</f>
        <v>0</v>
      </c>
      <c r="AN115" s="21">
        <v>0</v>
      </c>
      <c r="AO115" s="46">
        <f t="shared" si="260"/>
        <v>0</v>
      </c>
      <c r="AP115" s="15"/>
      <c r="AQ115" s="264"/>
    </row>
    <row r="116" spans="2:43" x14ac:dyDescent="0.3">
      <c r="B116" s="265"/>
      <c r="C116" s="115">
        <v>18</v>
      </c>
      <c r="D116" s="112" t="str">
        <f>+IFERROR(+IF(Inputs!I70="","",Inputs!I70),0)</f>
        <v/>
      </c>
      <c r="E116" s="295">
        <f t="shared" si="237"/>
        <v>0</v>
      </c>
      <c r="F116" s="15">
        <f>+IFERROR(+IF(Inputs!L70&lt;&gt;"X",0,+(+VLOOKUP(D116,Inputs!$I$68:$J$82,2,0))),0)</f>
        <v>0</v>
      </c>
      <c r="G116" s="21">
        <v>0</v>
      </c>
      <c r="H116" s="46">
        <f t="shared" si="261"/>
        <v>0</v>
      </c>
      <c r="I116" s="15">
        <f>+IFERROR(+IF(Inputs!M70&lt;&gt;"X",0,+(+VLOOKUP(D116,Inputs!$I$68:$J$82,2,0))),0)</f>
        <v>0</v>
      </c>
      <c r="J116" s="21">
        <v>0</v>
      </c>
      <c r="K116" s="46">
        <f t="shared" si="272"/>
        <v>0</v>
      </c>
      <c r="L116" s="15">
        <f>+IFERROR(+IF(Inputs!N70&lt;&gt;"X",0,+(+VLOOKUP(D116,Inputs!$I$68:$J$82,2,0))),0)</f>
        <v>0</v>
      </c>
      <c r="M116" s="21">
        <v>0</v>
      </c>
      <c r="N116" s="46">
        <f t="shared" si="273"/>
        <v>0</v>
      </c>
      <c r="O116" s="15">
        <f>+IFERROR(+IF(Inputs!O70&lt;&gt;"X",0,+(+VLOOKUP(D116,Inputs!$I$68:$J$82,2,0))),0)</f>
        <v>0</v>
      </c>
      <c r="P116" s="21">
        <v>0</v>
      </c>
      <c r="Q116" s="46">
        <f t="shared" si="274"/>
        <v>0</v>
      </c>
      <c r="R116" s="15">
        <f>+IFERROR(+IF(Inputs!P70&lt;&gt;"X",0,+(+VLOOKUP(D116,Inputs!$I$68:$J$82,2,0))),0)</f>
        <v>0</v>
      </c>
      <c r="S116" s="21">
        <v>0</v>
      </c>
      <c r="T116" s="46">
        <f t="shared" si="275"/>
        <v>0</v>
      </c>
      <c r="U116" s="15">
        <f>+IFERROR(+IF(Inputs!Q70&lt;&gt;"X",0,+(+VLOOKUP(D116,Inputs!$I$68:$J$82,2,0))),0)</f>
        <v>0</v>
      </c>
      <c r="V116" s="21">
        <v>0</v>
      </c>
      <c r="W116" s="46">
        <f t="shared" si="276"/>
        <v>0</v>
      </c>
      <c r="X116" s="15">
        <f>+IFERROR(+IF(Inputs!R70&lt;&gt;"X",0,+(+VLOOKUP(D116,Inputs!$I$68:$J$82,2,0))),0)</f>
        <v>0</v>
      </c>
      <c r="Y116" s="21">
        <v>0</v>
      </c>
      <c r="Z116" s="46">
        <f t="shared" si="277"/>
        <v>0</v>
      </c>
      <c r="AA116" s="15">
        <f>+IFERROR(+IF(Inputs!S70&lt;&gt;"X",0,+(+VLOOKUP(D116,Inputs!$I$68:$J$82,2,0))),0)</f>
        <v>0</v>
      </c>
      <c r="AB116" s="21">
        <v>0</v>
      </c>
      <c r="AC116" s="46">
        <f t="shared" si="278"/>
        <v>0</v>
      </c>
      <c r="AD116" s="15">
        <f>+IFERROR(+IF(Inputs!T70&lt;&gt;"X",0,+(+VLOOKUP(D116,Inputs!$I$68:$J$82,2,0))),0)</f>
        <v>0</v>
      </c>
      <c r="AE116" s="21">
        <v>0</v>
      </c>
      <c r="AF116" s="46">
        <f t="shared" si="279"/>
        <v>0</v>
      </c>
      <c r="AG116" s="15">
        <f>+IFERROR(+IF(Inputs!U70&lt;&gt;"X",0,+(+VLOOKUP(D116,Inputs!$I$68:$J$82,2,0))),0)</f>
        <v>0</v>
      </c>
      <c r="AH116" s="21">
        <v>0</v>
      </c>
      <c r="AI116" s="46">
        <f t="shared" si="280"/>
        <v>0</v>
      </c>
      <c r="AJ116" s="15">
        <f>+IFERROR(+IF(Inputs!V70&lt;&gt;"X",0,+(+VLOOKUP(D116,Inputs!$I$68:$J$82,2,0))),0)</f>
        <v>0</v>
      </c>
      <c r="AK116" s="21">
        <v>0</v>
      </c>
      <c r="AL116" s="46">
        <f t="shared" si="281"/>
        <v>0</v>
      </c>
      <c r="AM116" s="15">
        <f>+IFERROR(+IF(Inputs!W70&lt;&gt;"X",0,+(+VLOOKUP(D116,Inputs!$I$68:$J$82,2,0))),0)</f>
        <v>0</v>
      </c>
      <c r="AN116" s="21">
        <v>0</v>
      </c>
      <c r="AO116" s="46">
        <f t="shared" si="260"/>
        <v>0</v>
      </c>
      <c r="AP116" s="15"/>
      <c r="AQ116" s="264"/>
    </row>
    <row r="117" spans="2:43" x14ac:dyDescent="0.3">
      <c r="B117" s="265"/>
      <c r="C117" s="115">
        <v>19</v>
      </c>
      <c r="D117" s="112" t="str">
        <f>+IFERROR(+IF(Inputs!I71="","",Inputs!I71),0)</f>
        <v/>
      </c>
      <c r="E117" s="295">
        <f t="shared" si="237"/>
        <v>0</v>
      </c>
      <c r="F117" s="15">
        <f>+IFERROR(+IF(Inputs!L71&lt;&gt;"X",0,+(+VLOOKUP(D117,Inputs!$I$68:$J$82,2,0))),0)</f>
        <v>0</v>
      </c>
      <c r="G117" s="21">
        <v>0</v>
      </c>
      <c r="H117" s="46">
        <f t="shared" si="261"/>
        <v>0</v>
      </c>
      <c r="I117" s="15">
        <f>+IFERROR(+IF(Inputs!M71&lt;&gt;"X",0,+(+VLOOKUP(D117,Inputs!$I$68:$J$82,2,0))),0)</f>
        <v>0</v>
      </c>
      <c r="J117" s="21">
        <v>0</v>
      </c>
      <c r="K117" s="46">
        <f t="shared" si="272"/>
        <v>0</v>
      </c>
      <c r="L117" s="15">
        <f>+IFERROR(+IF(Inputs!N71&lt;&gt;"X",0,+(+VLOOKUP(D117,Inputs!$I$68:$J$82,2,0))),0)</f>
        <v>0</v>
      </c>
      <c r="M117" s="21">
        <v>0</v>
      </c>
      <c r="N117" s="46">
        <f t="shared" si="273"/>
        <v>0</v>
      </c>
      <c r="O117" s="15">
        <f>+IFERROR(+IF(Inputs!O71&lt;&gt;"X",0,+(+VLOOKUP(D117,Inputs!$I$68:$J$82,2,0))),0)</f>
        <v>0</v>
      </c>
      <c r="P117" s="21">
        <v>0</v>
      </c>
      <c r="Q117" s="46">
        <f t="shared" si="274"/>
        <v>0</v>
      </c>
      <c r="R117" s="15">
        <f>+IFERROR(+IF(Inputs!P71&lt;&gt;"X",0,+(+VLOOKUP(D117,Inputs!$I$68:$J$82,2,0))),0)</f>
        <v>0</v>
      </c>
      <c r="S117" s="21">
        <v>0</v>
      </c>
      <c r="T117" s="46">
        <f t="shared" si="275"/>
        <v>0</v>
      </c>
      <c r="U117" s="15">
        <f>+IFERROR(+IF(Inputs!Q71&lt;&gt;"X",0,+(+VLOOKUP(D117,Inputs!$I$68:$J$82,2,0))),0)</f>
        <v>0</v>
      </c>
      <c r="V117" s="21">
        <v>0</v>
      </c>
      <c r="W117" s="46">
        <f t="shared" si="276"/>
        <v>0</v>
      </c>
      <c r="X117" s="15">
        <f>+IFERROR(+IF(Inputs!R71&lt;&gt;"X",0,+(+VLOOKUP(D117,Inputs!$I$68:$J$82,2,0))),0)</f>
        <v>0</v>
      </c>
      <c r="Y117" s="21">
        <v>0</v>
      </c>
      <c r="Z117" s="46">
        <f t="shared" si="277"/>
        <v>0</v>
      </c>
      <c r="AA117" s="15">
        <f>+IFERROR(+IF(Inputs!S71&lt;&gt;"X",0,+(+VLOOKUP(D117,Inputs!$I$68:$J$82,2,0))),0)</f>
        <v>0</v>
      </c>
      <c r="AB117" s="21">
        <v>0</v>
      </c>
      <c r="AC117" s="46">
        <f t="shared" si="278"/>
        <v>0</v>
      </c>
      <c r="AD117" s="15">
        <f>+IFERROR(+IF(Inputs!T71&lt;&gt;"X",0,+(+VLOOKUP(D117,Inputs!$I$68:$J$82,2,0))),0)</f>
        <v>0</v>
      </c>
      <c r="AE117" s="21">
        <v>0</v>
      </c>
      <c r="AF117" s="46">
        <f t="shared" si="279"/>
        <v>0</v>
      </c>
      <c r="AG117" s="15">
        <f>+IFERROR(+IF(Inputs!U71&lt;&gt;"X",0,+(+VLOOKUP(D117,Inputs!$I$68:$J$82,2,0))),0)</f>
        <v>0</v>
      </c>
      <c r="AH117" s="21">
        <v>0</v>
      </c>
      <c r="AI117" s="46">
        <f t="shared" si="280"/>
        <v>0</v>
      </c>
      <c r="AJ117" s="15">
        <f>+IFERROR(+IF(Inputs!V71&lt;&gt;"X",0,+(+VLOOKUP(D117,Inputs!$I$68:$J$82,2,0))),0)</f>
        <v>0</v>
      </c>
      <c r="AK117" s="21">
        <v>0</v>
      </c>
      <c r="AL117" s="46">
        <f t="shared" si="281"/>
        <v>0</v>
      </c>
      <c r="AM117" s="15">
        <f>+IFERROR(+IF(Inputs!W71&lt;&gt;"X",0,+(+VLOOKUP(D117,Inputs!$I$68:$J$82,2,0))),0)</f>
        <v>0</v>
      </c>
      <c r="AN117" s="21">
        <v>0</v>
      </c>
      <c r="AO117" s="46">
        <f t="shared" si="260"/>
        <v>0</v>
      </c>
      <c r="AP117" s="15"/>
      <c r="AQ117" s="264"/>
    </row>
    <row r="118" spans="2:43" x14ac:dyDescent="0.3">
      <c r="B118" s="265"/>
      <c r="C118" s="115">
        <v>20</v>
      </c>
      <c r="D118" s="112" t="str">
        <f>+IFERROR(+IF(Inputs!I72="","",Inputs!I72),0)</f>
        <v/>
      </c>
      <c r="E118" s="295">
        <f t="shared" si="237"/>
        <v>0</v>
      </c>
      <c r="F118" s="15">
        <f>+IFERROR(+IF(Inputs!L72&lt;&gt;"X",0,+(+VLOOKUP(D118,Inputs!$I$68:$J$82,2,0))),0)</f>
        <v>0</v>
      </c>
      <c r="G118" s="21">
        <v>0</v>
      </c>
      <c r="H118" s="46">
        <f t="shared" si="261"/>
        <v>0</v>
      </c>
      <c r="I118" s="15">
        <f>+IFERROR(+IF(Inputs!M72&lt;&gt;"X",0,+(+VLOOKUP(D118,Inputs!$I$68:$J$82,2,0))),0)</f>
        <v>0</v>
      </c>
      <c r="J118" s="21">
        <v>0</v>
      </c>
      <c r="K118" s="46">
        <f t="shared" si="272"/>
        <v>0</v>
      </c>
      <c r="L118" s="15">
        <f>+IFERROR(+IF(Inputs!N72&lt;&gt;"X",0,+(+VLOOKUP(D118,Inputs!$I$68:$J$82,2,0))),0)</f>
        <v>0</v>
      </c>
      <c r="M118" s="21">
        <v>0</v>
      </c>
      <c r="N118" s="46">
        <f t="shared" si="273"/>
        <v>0</v>
      </c>
      <c r="O118" s="15">
        <f>+IFERROR(+IF(Inputs!O72&lt;&gt;"X",0,+(+VLOOKUP(D118,Inputs!$I$68:$J$82,2,0))),0)</f>
        <v>0</v>
      </c>
      <c r="P118" s="21">
        <v>0</v>
      </c>
      <c r="Q118" s="46">
        <f t="shared" si="274"/>
        <v>0</v>
      </c>
      <c r="R118" s="15">
        <f>+IFERROR(+IF(Inputs!P72&lt;&gt;"X",0,+(+VLOOKUP(D118,Inputs!$I$68:$J$82,2,0))),0)</f>
        <v>0</v>
      </c>
      <c r="S118" s="21">
        <v>0</v>
      </c>
      <c r="T118" s="46">
        <f t="shared" si="275"/>
        <v>0</v>
      </c>
      <c r="U118" s="15">
        <f>+IFERROR(+IF(Inputs!Q72&lt;&gt;"X",0,+(+VLOOKUP(D118,Inputs!$I$68:$J$82,2,0))),0)</f>
        <v>0</v>
      </c>
      <c r="V118" s="21">
        <v>0</v>
      </c>
      <c r="W118" s="46">
        <f t="shared" si="276"/>
        <v>0</v>
      </c>
      <c r="X118" s="15">
        <f>+IFERROR(+IF(Inputs!R72&lt;&gt;"X",0,+(+VLOOKUP(D118,Inputs!$I$68:$J$82,2,0))),0)</f>
        <v>0</v>
      </c>
      <c r="Y118" s="21">
        <v>0</v>
      </c>
      <c r="Z118" s="46">
        <f t="shared" si="277"/>
        <v>0</v>
      </c>
      <c r="AA118" s="15">
        <f>+IFERROR(+IF(Inputs!S72&lt;&gt;"X",0,+(+VLOOKUP(D118,Inputs!$I$68:$J$82,2,0))),0)</f>
        <v>0</v>
      </c>
      <c r="AB118" s="21">
        <v>0</v>
      </c>
      <c r="AC118" s="46">
        <f t="shared" si="278"/>
        <v>0</v>
      </c>
      <c r="AD118" s="15">
        <f>+IFERROR(+IF(Inputs!T72&lt;&gt;"X",0,+(+VLOOKUP(D118,Inputs!$I$68:$J$82,2,0))),0)</f>
        <v>0</v>
      </c>
      <c r="AE118" s="21">
        <v>0</v>
      </c>
      <c r="AF118" s="46">
        <f t="shared" si="279"/>
        <v>0</v>
      </c>
      <c r="AG118" s="15">
        <f>+IFERROR(+IF(Inputs!U72&lt;&gt;"X",0,+(+VLOOKUP(D118,Inputs!$I$68:$J$82,2,0))),0)</f>
        <v>0</v>
      </c>
      <c r="AH118" s="21">
        <v>0</v>
      </c>
      <c r="AI118" s="46">
        <f t="shared" si="280"/>
        <v>0</v>
      </c>
      <c r="AJ118" s="15">
        <f>+IFERROR(+IF(Inputs!V72&lt;&gt;"X",0,+(+VLOOKUP(D118,Inputs!$I$68:$J$82,2,0))),0)</f>
        <v>0</v>
      </c>
      <c r="AK118" s="21">
        <v>0</v>
      </c>
      <c r="AL118" s="46">
        <f t="shared" si="281"/>
        <v>0</v>
      </c>
      <c r="AM118" s="15">
        <f>+IFERROR(+IF(Inputs!W72&lt;&gt;"X",0,+(+VLOOKUP(D118,Inputs!$I$68:$J$82,2,0))),0)</f>
        <v>0</v>
      </c>
      <c r="AN118" s="21">
        <v>0</v>
      </c>
      <c r="AO118" s="46">
        <f t="shared" si="260"/>
        <v>0</v>
      </c>
      <c r="AP118" s="15"/>
      <c r="AQ118" s="264"/>
    </row>
    <row r="119" spans="2:43" x14ac:dyDescent="0.3">
      <c r="B119" s="265"/>
      <c r="C119" s="115">
        <v>21</v>
      </c>
      <c r="D119" s="112" t="str">
        <f>+IFERROR(+IF(Inputs!I73="","",Inputs!I73),0)</f>
        <v/>
      </c>
      <c r="E119" s="295">
        <f t="shared" si="237"/>
        <v>0</v>
      </c>
      <c r="F119" s="15">
        <f>+IFERROR(+IF(Inputs!L73&lt;&gt;"X",0,+(+VLOOKUP(D119,Inputs!$I$68:$J$82,2,0))),0)</f>
        <v>0</v>
      </c>
      <c r="G119" s="21">
        <v>0</v>
      </c>
      <c r="H119" s="46">
        <f t="shared" si="261"/>
        <v>0</v>
      </c>
      <c r="I119" s="15">
        <f>+IFERROR(+IF(Inputs!M73&lt;&gt;"X",0,+(+VLOOKUP(D119,Inputs!$I$68:$J$82,2,0))),0)</f>
        <v>0</v>
      </c>
      <c r="J119" s="21">
        <v>0</v>
      </c>
      <c r="K119" s="46">
        <f t="shared" si="272"/>
        <v>0</v>
      </c>
      <c r="L119" s="15">
        <f>+IFERROR(+IF(Inputs!N73&lt;&gt;"X",0,+(+VLOOKUP(D119,Inputs!$I$68:$J$82,2,0))),0)</f>
        <v>0</v>
      </c>
      <c r="M119" s="21">
        <v>0</v>
      </c>
      <c r="N119" s="46">
        <f t="shared" si="273"/>
        <v>0</v>
      </c>
      <c r="O119" s="15">
        <f>+IFERROR(+IF(Inputs!O73&lt;&gt;"X",0,+(+VLOOKUP(D119,Inputs!$I$68:$J$82,2,0))),0)</f>
        <v>0</v>
      </c>
      <c r="P119" s="21">
        <v>0</v>
      </c>
      <c r="Q119" s="46">
        <f t="shared" si="274"/>
        <v>0</v>
      </c>
      <c r="R119" s="15">
        <f>+IFERROR(+IF(Inputs!P73&lt;&gt;"X",0,+(+VLOOKUP(D119,Inputs!$I$68:$J$82,2,0))),0)</f>
        <v>0</v>
      </c>
      <c r="S119" s="21">
        <v>0</v>
      </c>
      <c r="T119" s="46">
        <f t="shared" si="275"/>
        <v>0</v>
      </c>
      <c r="U119" s="15">
        <f>+IFERROR(+IF(Inputs!Q73&lt;&gt;"X",0,+(+VLOOKUP(D119,Inputs!$I$68:$J$82,2,0))),0)</f>
        <v>0</v>
      </c>
      <c r="V119" s="21">
        <v>0</v>
      </c>
      <c r="W119" s="46">
        <f t="shared" si="276"/>
        <v>0</v>
      </c>
      <c r="X119" s="15">
        <f>+IFERROR(+IF(Inputs!R73&lt;&gt;"X",0,+(+VLOOKUP(D119,Inputs!$I$68:$J$82,2,0))),0)</f>
        <v>0</v>
      </c>
      <c r="Y119" s="21">
        <v>0</v>
      </c>
      <c r="Z119" s="46">
        <f t="shared" si="277"/>
        <v>0</v>
      </c>
      <c r="AA119" s="15">
        <f>+IFERROR(+IF(Inputs!S73&lt;&gt;"X",0,+(+VLOOKUP(D119,Inputs!$I$68:$J$82,2,0))),0)</f>
        <v>0</v>
      </c>
      <c r="AB119" s="21">
        <v>0</v>
      </c>
      <c r="AC119" s="46">
        <f t="shared" si="278"/>
        <v>0</v>
      </c>
      <c r="AD119" s="15">
        <f>+IFERROR(+IF(Inputs!T73&lt;&gt;"X",0,+(+VLOOKUP(D119,Inputs!$I$68:$J$82,2,0))),0)</f>
        <v>0</v>
      </c>
      <c r="AE119" s="21">
        <v>0</v>
      </c>
      <c r="AF119" s="46">
        <f t="shared" si="279"/>
        <v>0</v>
      </c>
      <c r="AG119" s="15">
        <f>+IFERROR(+IF(Inputs!U73&lt;&gt;"X",0,+(+VLOOKUP(D119,Inputs!$I$68:$J$82,2,0))),0)</f>
        <v>0</v>
      </c>
      <c r="AH119" s="21">
        <v>0</v>
      </c>
      <c r="AI119" s="46">
        <f t="shared" si="280"/>
        <v>0</v>
      </c>
      <c r="AJ119" s="15">
        <f>+IFERROR(+IF(Inputs!V73&lt;&gt;"X",0,+(+VLOOKUP(D119,Inputs!$I$68:$J$82,2,0))),0)</f>
        <v>0</v>
      </c>
      <c r="AK119" s="21">
        <v>0</v>
      </c>
      <c r="AL119" s="46">
        <f t="shared" si="281"/>
        <v>0</v>
      </c>
      <c r="AM119" s="15">
        <f>+IFERROR(+IF(Inputs!W73&lt;&gt;"X",0,+(+VLOOKUP(D119,Inputs!$I$68:$J$82,2,0))),0)</f>
        <v>0</v>
      </c>
      <c r="AN119" s="21">
        <v>0</v>
      </c>
      <c r="AO119" s="46">
        <f t="shared" si="260"/>
        <v>0</v>
      </c>
      <c r="AP119" s="15"/>
      <c r="AQ119" s="264"/>
    </row>
    <row r="120" spans="2:43" x14ac:dyDescent="0.3">
      <c r="B120" s="265"/>
      <c r="C120" s="115">
        <v>22</v>
      </c>
      <c r="D120" s="112" t="str">
        <f>+IFERROR(+IF(Inputs!I74="","",Inputs!I74),0)</f>
        <v/>
      </c>
      <c r="E120" s="295">
        <f t="shared" si="237"/>
        <v>0</v>
      </c>
      <c r="F120" s="15">
        <f>+IFERROR(+IF(Inputs!L74&lt;&gt;"X",0,+(+VLOOKUP(D120,Inputs!$I$68:$J$82,2,0))),0)</f>
        <v>0</v>
      </c>
      <c r="G120" s="21">
        <v>0</v>
      </c>
      <c r="H120" s="46">
        <f t="shared" si="261"/>
        <v>0</v>
      </c>
      <c r="I120" s="15">
        <f>+IFERROR(+IF(Inputs!M74&lt;&gt;"X",0,+(+VLOOKUP(D120,Inputs!$I$68:$J$82,2,0))),0)</f>
        <v>0</v>
      </c>
      <c r="J120" s="21">
        <v>0</v>
      </c>
      <c r="K120" s="46">
        <f t="shared" si="272"/>
        <v>0</v>
      </c>
      <c r="L120" s="15">
        <f>+IFERROR(+IF(Inputs!N74&lt;&gt;"X",0,+(+VLOOKUP(D120,Inputs!$I$68:$J$82,2,0))),0)</f>
        <v>0</v>
      </c>
      <c r="M120" s="21">
        <v>0</v>
      </c>
      <c r="N120" s="46">
        <f t="shared" si="273"/>
        <v>0</v>
      </c>
      <c r="O120" s="15">
        <f>+IFERROR(+IF(Inputs!O74&lt;&gt;"X",0,+(+VLOOKUP(D120,Inputs!$I$68:$J$82,2,0))),0)</f>
        <v>0</v>
      </c>
      <c r="P120" s="21">
        <v>0</v>
      </c>
      <c r="Q120" s="46">
        <f t="shared" si="274"/>
        <v>0</v>
      </c>
      <c r="R120" s="15">
        <f>+IFERROR(+IF(Inputs!P74&lt;&gt;"X",0,+(+VLOOKUP(D120,Inputs!$I$68:$J$82,2,0))),0)</f>
        <v>0</v>
      </c>
      <c r="S120" s="21">
        <v>0</v>
      </c>
      <c r="T120" s="46">
        <f t="shared" si="275"/>
        <v>0</v>
      </c>
      <c r="U120" s="15">
        <f>+IFERROR(+IF(Inputs!Q74&lt;&gt;"X",0,+(+VLOOKUP(D120,Inputs!$I$68:$J$82,2,0))),0)</f>
        <v>0</v>
      </c>
      <c r="V120" s="21">
        <v>0</v>
      </c>
      <c r="W120" s="46">
        <f t="shared" si="276"/>
        <v>0</v>
      </c>
      <c r="X120" s="15">
        <f>+IFERROR(+IF(Inputs!R74&lt;&gt;"X",0,+(+VLOOKUP(D120,Inputs!$I$68:$J$82,2,0))),0)</f>
        <v>0</v>
      </c>
      <c r="Y120" s="21">
        <v>0</v>
      </c>
      <c r="Z120" s="46">
        <f t="shared" si="277"/>
        <v>0</v>
      </c>
      <c r="AA120" s="15">
        <f>+IFERROR(+IF(Inputs!S74&lt;&gt;"X",0,+(+VLOOKUP(D120,Inputs!$I$68:$J$82,2,0))),0)</f>
        <v>0</v>
      </c>
      <c r="AB120" s="21">
        <v>0</v>
      </c>
      <c r="AC120" s="46">
        <f t="shared" si="278"/>
        <v>0</v>
      </c>
      <c r="AD120" s="15">
        <f>+IFERROR(+IF(Inputs!T74&lt;&gt;"X",0,+(+VLOOKUP(D120,Inputs!$I$68:$J$82,2,0))),0)</f>
        <v>0</v>
      </c>
      <c r="AE120" s="21">
        <v>0</v>
      </c>
      <c r="AF120" s="46">
        <f t="shared" si="279"/>
        <v>0</v>
      </c>
      <c r="AG120" s="15">
        <f>+IFERROR(+IF(Inputs!U74&lt;&gt;"X",0,+(+VLOOKUP(D120,Inputs!$I$68:$J$82,2,0))),0)</f>
        <v>0</v>
      </c>
      <c r="AH120" s="21">
        <v>0</v>
      </c>
      <c r="AI120" s="46">
        <f t="shared" si="280"/>
        <v>0</v>
      </c>
      <c r="AJ120" s="15">
        <f>+IFERROR(+IF(Inputs!V74&lt;&gt;"X",0,+(+VLOOKUP(D120,Inputs!$I$68:$J$82,2,0))),0)</f>
        <v>0</v>
      </c>
      <c r="AK120" s="21">
        <v>0</v>
      </c>
      <c r="AL120" s="46">
        <f t="shared" si="281"/>
        <v>0</v>
      </c>
      <c r="AM120" s="15">
        <f>+IFERROR(+IF(Inputs!W74&lt;&gt;"X",0,+(+VLOOKUP(D120,Inputs!$I$68:$J$82,2,0))),0)</f>
        <v>0</v>
      </c>
      <c r="AN120" s="21">
        <v>0</v>
      </c>
      <c r="AO120" s="46">
        <f t="shared" si="260"/>
        <v>0</v>
      </c>
      <c r="AP120" s="15"/>
      <c r="AQ120" s="264"/>
    </row>
    <row r="121" spans="2:43" x14ac:dyDescent="0.3">
      <c r="B121" s="265"/>
      <c r="C121" s="115">
        <v>23</v>
      </c>
      <c r="D121" s="112" t="str">
        <f>+IFERROR(+IF(Inputs!I75="","",Inputs!I75),0)</f>
        <v/>
      </c>
      <c r="E121" s="295">
        <f t="shared" si="237"/>
        <v>0</v>
      </c>
      <c r="F121" s="15">
        <f>+IFERROR(+IF(Inputs!L75&lt;&gt;"X",0,+(+VLOOKUP(D121,Inputs!$I$68:$J$82,2,0))),0)</f>
        <v>0</v>
      </c>
      <c r="G121" s="21">
        <v>0</v>
      </c>
      <c r="H121" s="46">
        <f t="shared" si="261"/>
        <v>0</v>
      </c>
      <c r="I121" s="15">
        <f>+IFERROR(+IF(Inputs!M75&lt;&gt;"X",0,+(+VLOOKUP(D121,Inputs!$I$68:$J$82,2,0))),0)</f>
        <v>0</v>
      </c>
      <c r="J121" s="21">
        <v>0</v>
      </c>
      <c r="K121" s="46">
        <f t="shared" si="272"/>
        <v>0</v>
      </c>
      <c r="L121" s="15">
        <f>+IFERROR(+IF(Inputs!N75&lt;&gt;"X",0,+(+VLOOKUP(D121,Inputs!$I$68:$J$82,2,0))),0)</f>
        <v>0</v>
      </c>
      <c r="M121" s="21">
        <v>0</v>
      </c>
      <c r="N121" s="46">
        <f t="shared" si="273"/>
        <v>0</v>
      </c>
      <c r="O121" s="15">
        <f>+IFERROR(+IF(Inputs!O75&lt;&gt;"X",0,+(+VLOOKUP(D121,Inputs!$I$68:$J$82,2,0))),0)</f>
        <v>0</v>
      </c>
      <c r="P121" s="21">
        <v>0</v>
      </c>
      <c r="Q121" s="46">
        <f t="shared" si="274"/>
        <v>0</v>
      </c>
      <c r="R121" s="15">
        <f>+IFERROR(+IF(Inputs!P75&lt;&gt;"X",0,+(+VLOOKUP(D121,Inputs!$I$68:$J$82,2,0))),0)</f>
        <v>0</v>
      </c>
      <c r="S121" s="21">
        <v>0</v>
      </c>
      <c r="T121" s="46">
        <f t="shared" si="275"/>
        <v>0</v>
      </c>
      <c r="U121" s="15">
        <f>+IFERROR(+IF(Inputs!Q75&lt;&gt;"X",0,+(+VLOOKUP(D121,Inputs!$I$68:$J$82,2,0))),0)</f>
        <v>0</v>
      </c>
      <c r="V121" s="21">
        <v>0</v>
      </c>
      <c r="W121" s="46">
        <f t="shared" si="276"/>
        <v>0</v>
      </c>
      <c r="X121" s="15">
        <f>+IFERROR(+IF(Inputs!R75&lt;&gt;"X",0,+(+VLOOKUP(D121,Inputs!$I$68:$J$82,2,0))),0)</f>
        <v>0</v>
      </c>
      <c r="Y121" s="21">
        <v>0</v>
      </c>
      <c r="Z121" s="46">
        <f t="shared" si="277"/>
        <v>0</v>
      </c>
      <c r="AA121" s="15">
        <f>+IFERROR(+IF(Inputs!S75&lt;&gt;"X",0,+(+VLOOKUP(D121,Inputs!$I$68:$J$82,2,0))),0)</f>
        <v>0</v>
      </c>
      <c r="AB121" s="21">
        <v>0</v>
      </c>
      <c r="AC121" s="46">
        <f t="shared" si="278"/>
        <v>0</v>
      </c>
      <c r="AD121" s="15">
        <f>+IFERROR(+IF(Inputs!T75&lt;&gt;"X",0,+(+VLOOKUP(D121,Inputs!$I$68:$J$82,2,0))),0)</f>
        <v>0</v>
      </c>
      <c r="AE121" s="21">
        <v>0</v>
      </c>
      <c r="AF121" s="46">
        <f t="shared" si="279"/>
        <v>0</v>
      </c>
      <c r="AG121" s="15">
        <f>+IFERROR(+IF(Inputs!U75&lt;&gt;"X",0,+(+VLOOKUP(D121,Inputs!$I$68:$J$82,2,0))),0)</f>
        <v>0</v>
      </c>
      <c r="AH121" s="21">
        <v>0</v>
      </c>
      <c r="AI121" s="46">
        <f t="shared" si="280"/>
        <v>0</v>
      </c>
      <c r="AJ121" s="15">
        <f>+IFERROR(+IF(Inputs!V75&lt;&gt;"X",0,+(+VLOOKUP(D121,Inputs!$I$68:$J$82,2,0))),0)</f>
        <v>0</v>
      </c>
      <c r="AK121" s="21">
        <v>0</v>
      </c>
      <c r="AL121" s="46">
        <f t="shared" si="281"/>
        <v>0</v>
      </c>
      <c r="AM121" s="15">
        <f>+IFERROR(+IF(Inputs!W75&lt;&gt;"X",0,+(+VLOOKUP(D121,Inputs!$I$68:$J$82,2,0))),0)</f>
        <v>0</v>
      </c>
      <c r="AN121" s="21">
        <v>0</v>
      </c>
      <c r="AO121" s="46">
        <f t="shared" si="260"/>
        <v>0</v>
      </c>
      <c r="AP121" s="15"/>
      <c r="AQ121" s="264"/>
    </row>
    <row r="122" spans="2:43" x14ac:dyDescent="0.3">
      <c r="B122" s="265"/>
      <c r="C122" s="115">
        <v>24</v>
      </c>
      <c r="D122" s="112" t="str">
        <f>+IFERROR(+IF(Inputs!I76="","",Inputs!I76),0)</f>
        <v/>
      </c>
      <c r="E122" s="295">
        <f t="shared" si="237"/>
        <v>0</v>
      </c>
      <c r="F122" s="15">
        <f>+IFERROR(+IF(Inputs!L76&lt;&gt;"X",0,+(+VLOOKUP(D122,Inputs!$I$68:$J$82,2,0))),0)</f>
        <v>0</v>
      </c>
      <c r="G122" s="21">
        <v>0</v>
      </c>
      <c r="H122" s="46">
        <f t="shared" si="261"/>
        <v>0</v>
      </c>
      <c r="I122" s="15">
        <f>+IFERROR(+IF(Inputs!M76&lt;&gt;"X",0,+(+VLOOKUP(D122,Inputs!$I$68:$J$82,2,0))),0)</f>
        <v>0</v>
      </c>
      <c r="J122" s="21">
        <v>0</v>
      </c>
      <c r="K122" s="46">
        <f t="shared" si="272"/>
        <v>0</v>
      </c>
      <c r="L122" s="15">
        <f>+IFERROR(+IF(Inputs!N76&lt;&gt;"X",0,+(+VLOOKUP(D122,Inputs!$I$68:$J$82,2,0))),0)</f>
        <v>0</v>
      </c>
      <c r="M122" s="21">
        <v>0</v>
      </c>
      <c r="N122" s="46">
        <f t="shared" si="273"/>
        <v>0</v>
      </c>
      <c r="O122" s="15">
        <f>+IFERROR(+IF(Inputs!O76&lt;&gt;"X",0,+(+VLOOKUP(D122,Inputs!$I$68:$J$82,2,0))),0)</f>
        <v>0</v>
      </c>
      <c r="P122" s="21">
        <v>0</v>
      </c>
      <c r="Q122" s="46">
        <f t="shared" si="274"/>
        <v>0</v>
      </c>
      <c r="R122" s="15">
        <f>+IFERROR(+IF(Inputs!P76&lt;&gt;"X",0,+(+VLOOKUP(D122,Inputs!$I$68:$J$82,2,0))),0)</f>
        <v>0</v>
      </c>
      <c r="S122" s="21">
        <v>0</v>
      </c>
      <c r="T122" s="46">
        <f t="shared" si="275"/>
        <v>0</v>
      </c>
      <c r="U122" s="15">
        <f>+IFERROR(+IF(Inputs!Q76&lt;&gt;"X",0,+(+VLOOKUP(D122,Inputs!$I$68:$J$82,2,0))),0)</f>
        <v>0</v>
      </c>
      <c r="V122" s="21">
        <v>0</v>
      </c>
      <c r="W122" s="46">
        <f t="shared" si="276"/>
        <v>0</v>
      </c>
      <c r="X122" s="15">
        <f>+IFERROR(+IF(Inputs!R76&lt;&gt;"X",0,+(+VLOOKUP(D122,Inputs!$I$68:$J$82,2,0))),0)</f>
        <v>0</v>
      </c>
      <c r="Y122" s="21">
        <v>0</v>
      </c>
      <c r="Z122" s="46">
        <f t="shared" si="277"/>
        <v>0</v>
      </c>
      <c r="AA122" s="15">
        <f>+IFERROR(+IF(Inputs!S76&lt;&gt;"X",0,+(+VLOOKUP(D122,Inputs!$I$68:$J$82,2,0))),0)</f>
        <v>0</v>
      </c>
      <c r="AB122" s="21">
        <v>0</v>
      </c>
      <c r="AC122" s="46">
        <f t="shared" si="278"/>
        <v>0</v>
      </c>
      <c r="AD122" s="15">
        <f>+IFERROR(+IF(Inputs!T76&lt;&gt;"X",0,+(+VLOOKUP(D122,Inputs!$I$68:$J$82,2,0))),0)</f>
        <v>0</v>
      </c>
      <c r="AE122" s="21">
        <v>0</v>
      </c>
      <c r="AF122" s="46">
        <f t="shared" si="279"/>
        <v>0</v>
      </c>
      <c r="AG122" s="15">
        <f>+IFERROR(+IF(Inputs!U76&lt;&gt;"X",0,+(+VLOOKUP(D122,Inputs!$I$68:$J$82,2,0))),0)</f>
        <v>0</v>
      </c>
      <c r="AH122" s="21">
        <v>0</v>
      </c>
      <c r="AI122" s="46">
        <f t="shared" si="280"/>
        <v>0</v>
      </c>
      <c r="AJ122" s="15">
        <f>+IFERROR(+IF(Inputs!V76&lt;&gt;"X",0,+(+VLOOKUP(D122,Inputs!$I$68:$J$82,2,0))),0)</f>
        <v>0</v>
      </c>
      <c r="AK122" s="21">
        <v>0</v>
      </c>
      <c r="AL122" s="46">
        <f t="shared" si="281"/>
        <v>0</v>
      </c>
      <c r="AM122" s="15">
        <f>+IFERROR(+IF(Inputs!W76&lt;&gt;"X",0,+(+VLOOKUP(D122,Inputs!$I$68:$J$82,2,0))),0)</f>
        <v>0</v>
      </c>
      <c r="AN122" s="21">
        <v>0</v>
      </c>
      <c r="AO122" s="46">
        <f t="shared" si="260"/>
        <v>0</v>
      </c>
      <c r="AP122" s="15"/>
      <c r="AQ122" s="264"/>
    </row>
    <row r="123" spans="2:43" x14ac:dyDescent="0.3">
      <c r="B123" s="265"/>
      <c r="C123" s="115">
        <v>25</v>
      </c>
      <c r="D123" s="112" t="str">
        <f>+IFERROR(+IF(Inputs!I77="","",Inputs!I77),0)</f>
        <v/>
      </c>
      <c r="E123" s="295">
        <f t="shared" si="237"/>
        <v>0</v>
      </c>
      <c r="F123" s="15">
        <f>+IFERROR(+IF(Inputs!L77&lt;&gt;"X",0,+(+VLOOKUP(D123,Inputs!$I$68:$J$82,2,0))),0)</f>
        <v>0</v>
      </c>
      <c r="G123" s="21">
        <v>0</v>
      </c>
      <c r="H123" s="46">
        <f t="shared" si="261"/>
        <v>0</v>
      </c>
      <c r="I123" s="15">
        <f>+IFERROR(+IF(Inputs!M77&lt;&gt;"X",0,+(+VLOOKUP(D123,Inputs!$I$68:$J$82,2,0))),0)</f>
        <v>0</v>
      </c>
      <c r="J123" s="21">
        <v>0</v>
      </c>
      <c r="K123" s="46">
        <f t="shared" si="272"/>
        <v>0</v>
      </c>
      <c r="L123" s="15">
        <f>+IFERROR(+IF(Inputs!N77&lt;&gt;"X",0,+(+VLOOKUP(D123,Inputs!$I$68:$J$82,2,0))),0)</f>
        <v>0</v>
      </c>
      <c r="M123" s="21">
        <v>0</v>
      </c>
      <c r="N123" s="46">
        <f t="shared" si="273"/>
        <v>0</v>
      </c>
      <c r="O123" s="15">
        <f>+IFERROR(+IF(Inputs!O77&lt;&gt;"X",0,+(+VLOOKUP(D123,Inputs!$I$68:$J$82,2,0))),0)</f>
        <v>0</v>
      </c>
      <c r="P123" s="21">
        <v>0</v>
      </c>
      <c r="Q123" s="46">
        <f t="shared" si="274"/>
        <v>0</v>
      </c>
      <c r="R123" s="15">
        <f>+IFERROR(+IF(Inputs!P77&lt;&gt;"X",0,+(+VLOOKUP(D123,Inputs!$I$68:$J$82,2,0))),0)</f>
        <v>0</v>
      </c>
      <c r="S123" s="21">
        <v>0</v>
      </c>
      <c r="T123" s="46">
        <f t="shared" si="275"/>
        <v>0</v>
      </c>
      <c r="U123" s="15">
        <f>+IFERROR(+IF(Inputs!Q77&lt;&gt;"X",0,+(+VLOOKUP(D123,Inputs!$I$68:$J$82,2,0))),0)</f>
        <v>0</v>
      </c>
      <c r="V123" s="21">
        <v>0</v>
      </c>
      <c r="W123" s="46">
        <f t="shared" si="276"/>
        <v>0</v>
      </c>
      <c r="X123" s="15">
        <f>+IFERROR(+IF(Inputs!R77&lt;&gt;"X",0,+(+VLOOKUP(D123,Inputs!$I$68:$J$82,2,0))),0)</f>
        <v>0</v>
      </c>
      <c r="Y123" s="21">
        <v>0</v>
      </c>
      <c r="Z123" s="46">
        <f t="shared" si="277"/>
        <v>0</v>
      </c>
      <c r="AA123" s="15">
        <f>+IFERROR(+IF(Inputs!S77&lt;&gt;"X",0,+(+VLOOKUP(D123,Inputs!$I$68:$J$82,2,0))),0)</f>
        <v>0</v>
      </c>
      <c r="AB123" s="21">
        <v>0</v>
      </c>
      <c r="AC123" s="46">
        <f t="shared" si="278"/>
        <v>0</v>
      </c>
      <c r="AD123" s="15">
        <f>+IFERROR(+IF(Inputs!T77&lt;&gt;"X",0,+(+VLOOKUP(D123,Inputs!$I$68:$J$82,2,0))),0)</f>
        <v>0</v>
      </c>
      <c r="AE123" s="21">
        <v>0</v>
      </c>
      <c r="AF123" s="46">
        <f t="shared" si="279"/>
        <v>0</v>
      </c>
      <c r="AG123" s="15">
        <f>+IFERROR(+IF(Inputs!U77&lt;&gt;"X",0,+(+VLOOKUP(D123,Inputs!$I$68:$J$82,2,0))),0)</f>
        <v>0</v>
      </c>
      <c r="AH123" s="21">
        <v>0</v>
      </c>
      <c r="AI123" s="46">
        <f t="shared" si="280"/>
        <v>0</v>
      </c>
      <c r="AJ123" s="15">
        <f>+IFERROR(+IF(Inputs!V77&lt;&gt;"X",0,+(+VLOOKUP(D123,Inputs!$I$68:$J$82,2,0))),0)</f>
        <v>0</v>
      </c>
      <c r="AK123" s="21">
        <v>0</v>
      </c>
      <c r="AL123" s="46">
        <f t="shared" si="281"/>
        <v>0</v>
      </c>
      <c r="AM123" s="15">
        <f>+IFERROR(+IF(Inputs!W77&lt;&gt;"X",0,+(+VLOOKUP(D123,Inputs!$I$68:$J$82,2,0))),0)</f>
        <v>0</v>
      </c>
      <c r="AN123" s="21">
        <v>0</v>
      </c>
      <c r="AO123" s="46">
        <f t="shared" si="260"/>
        <v>0</v>
      </c>
      <c r="AP123" s="15"/>
      <c r="AQ123" s="264"/>
    </row>
    <row r="124" spans="2:43" x14ac:dyDescent="0.3">
      <c r="B124" s="265"/>
      <c r="C124" s="115">
        <v>26</v>
      </c>
      <c r="D124" s="112" t="str">
        <f>+IFERROR(+IF(Inputs!I78="","",Inputs!I78),0)</f>
        <v/>
      </c>
      <c r="E124" s="295">
        <f t="shared" si="237"/>
        <v>0</v>
      </c>
      <c r="F124" s="15">
        <f>+IFERROR(+IF(Inputs!L78&lt;&gt;"X",0,+(+VLOOKUP(D124,Inputs!$I$68:$J$82,2,0))),0)</f>
        <v>0</v>
      </c>
      <c r="G124" s="21">
        <v>0</v>
      </c>
      <c r="H124" s="46">
        <f t="shared" si="261"/>
        <v>0</v>
      </c>
      <c r="I124" s="15">
        <f>+IFERROR(+IF(Inputs!M78&lt;&gt;"X",0,+(+VLOOKUP(D124,Inputs!$I$68:$J$82,2,0))),0)</f>
        <v>0</v>
      </c>
      <c r="J124" s="21">
        <v>0</v>
      </c>
      <c r="K124" s="46">
        <f t="shared" si="272"/>
        <v>0</v>
      </c>
      <c r="L124" s="15">
        <f>+IFERROR(+IF(Inputs!N78&lt;&gt;"X",0,+(+VLOOKUP(D124,Inputs!$I$68:$J$82,2,0))),0)</f>
        <v>0</v>
      </c>
      <c r="M124" s="21">
        <v>0</v>
      </c>
      <c r="N124" s="46">
        <f t="shared" si="273"/>
        <v>0</v>
      </c>
      <c r="O124" s="15">
        <f>+IFERROR(+IF(Inputs!O78&lt;&gt;"X",0,+(+VLOOKUP(D124,Inputs!$I$68:$J$82,2,0))),0)</f>
        <v>0</v>
      </c>
      <c r="P124" s="21">
        <v>0</v>
      </c>
      <c r="Q124" s="46">
        <f t="shared" si="274"/>
        <v>0</v>
      </c>
      <c r="R124" s="15">
        <f>+IFERROR(+IF(Inputs!P78&lt;&gt;"X",0,+(+VLOOKUP(D124,Inputs!$I$68:$J$82,2,0))),0)</f>
        <v>0</v>
      </c>
      <c r="S124" s="21">
        <v>0</v>
      </c>
      <c r="T124" s="46">
        <f t="shared" si="275"/>
        <v>0</v>
      </c>
      <c r="U124" s="15">
        <f>+IFERROR(+IF(Inputs!Q78&lt;&gt;"X",0,+(+VLOOKUP(D124,Inputs!$I$68:$J$82,2,0))),0)</f>
        <v>0</v>
      </c>
      <c r="V124" s="21">
        <v>0</v>
      </c>
      <c r="W124" s="46">
        <f t="shared" si="276"/>
        <v>0</v>
      </c>
      <c r="X124" s="15">
        <f>+IFERROR(+IF(Inputs!R78&lt;&gt;"X",0,+(+VLOOKUP(D124,Inputs!$I$68:$J$82,2,0))),0)</f>
        <v>0</v>
      </c>
      <c r="Y124" s="21">
        <v>0</v>
      </c>
      <c r="Z124" s="46">
        <f t="shared" si="277"/>
        <v>0</v>
      </c>
      <c r="AA124" s="15">
        <f>+IFERROR(+IF(Inputs!S78&lt;&gt;"X",0,+(+VLOOKUP(D124,Inputs!$I$68:$J$82,2,0))),0)</f>
        <v>0</v>
      </c>
      <c r="AB124" s="21">
        <v>0</v>
      </c>
      <c r="AC124" s="46">
        <f t="shared" si="278"/>
        <v>0</v>
      </c>
      <c r="AD124" s="15">
        <f>+IFERROR(+IF(Inputs!T78&lt;&gt;"X",0,+(+VLOOKUP(D124,Inputs!$I$68:$J$82,2,0))),0)</f>
        <v>0</v>
      </c>
      <c r="AE124" s="21">
        <v>0</v>
      </c>
      <c r="AF124" s="46">
        <f t="shared" si="279"/>
        <v>0</v>
      </c>
      <c r="AG124" s="15">
        <f>+IFERROR(+IF(Inputs!U78&lt;&gt;"X",0,+(+VLOOKUP(D124,Inputs!$I$68:$J$82,2,0))),0)</f>
        <v>0</v>
      </c>
      <c r="AH124" s="21">
        <v>0</v>
      </c>
      <c r="AI124" s="46">
        <f t="shared" si="280"/>
        <v>0</v>
      </c>
      <c r="AJ124" s="15">
        <f>+IFERROR(+IF(Inputs!V78&lt;&gt;"X",0,+(+VLOOKUP(D124,Inputs!$I$68:$J$82,2,0))),0)</f>
        <v>0</v>
      </c>
      <c r="AK124" s="21">
        <v>0</v>
      </c>
      <c r="AL124" s="46">
        <f t="shared" si="281"/>
        <v>0</v>
      </c>
      <c r="AM124" s="15">
        <f>+IFERROR(+IF(Inputs!W78&lt;&gt;"X",0,+(+VLOOKUP(D124,Inputs!$I$68:$J$82,2,0))),0)</f>
        <v>0</v>
      </c>
      <c r="AN124" s="21">
        <v>0</v>
      </c>
      <c r="AO124" s="46">
        <f t="shared" si="260"/>
        <v>0</v>
      </c>
      <c r="AP124" s="15"/>
      <c r="AQ124" s="264"/>
    </row>
    <row r="125" spans="2:43" x14ac:dyDescent="0.3">
      <c r="B125" s="265"/>
      <c r="C125" s="115">
        <v>27</v>
      </c>
      <c r="D125" s="112" t="str">
        <f>+IFERROR(+IF(Inputs!I79="","",Inputs!I79),0)</f>
        <v/>
      </c>
      <c r="E125" s="295">
        <f t="shared" si="237"/>
        <v>0</v>
      </c>
      <c r="F125" s="15">
        <f>+IFERROR(+IF(Inputs!L79&lt;&gt;"X",0,+(+VLOOKUP(D125,Inputs!$I$68:$J$82,2,0))),0)</f>
        <v>0</v>
      </c>
      <c r="G125" s="21">
        <v>0</v>
      </c>
      <c r="H125" s="46">
        <f t="shared" si="261"/>
        <v>0</v>
      </c>
      <c r="I125" s="15">
        <f>+IFERROR(+IF(Inputs!M79&lt;&gt;"X",0,+(+VLOOKUP(D125,Inputs!$I$68:$J$82,2,0))),0)</f>
        <v>0</v>
      </c>
      <c r="J125" s="21">
        <v>0</v>
      </c>
      <c r="K125" s="46">
        <f t="shared" si="272"/>
        <v>0</v>
      </c>
      <c r="L125" s="15">
        <f>+IFERROR(+IF(Inputs!N79&lt;&gt;"X",0,+(+VLOOKUP(D125,Inputs!$I$68:$J$82,2,0))),0)</f>
        <v>0</v>
      </c>
      <c r="M125" s="21">
        <v>0</v>
      </c>
      <c r="N125" s="46">
        <f t="shared" si="273"/>
        <v>0</v>
      </c>
      <c r="O125" s="15">
        <f>+IFERROR(+IF(Inputs!O79&lt;&gt;"X",0,+(+VLOOKUP(D125,Inputs!$I$68:$J$82,2,0))),0)</f>
        <v>0</v>
      </c>
      <c r="P125" s="21">
        <v>0</v>
      </c>
      <c r="Q125" s="46">
        <f t="shared" si="274"/>
        <v>0</v>
      </c>
      <c r="R125" s="15">
        <f>+IFERROR(+IF(Inputs!P79&lt;&gt;"X",0,+(+VLOOKUP(D125,Inputs!$I$68:$J$82,2,0))),0)</f>
        <v>0</v>
      </c>
      <c r="S125" s="21">
        <v>0</v>
      </c>
      <c r="T125" s="46">
        <f t="shared" si="275"/>
        <v>0</v>
      </c>
      <c r="U125" s="15">
        <f>+IFERROR(+IF(Inputs!Q79&lt;&gt;"X",0,+(+VLOOKUP(D125,Inputs!$I$68:$J$82,2,0))),0)</f>
        <v>0</v>
      </c>
      <c r="V125" s="21">
        <v>0</v>
      </c>
      <c r="W125" s="46">
        <f t="shared" si="276"/>
        <v>0</v>
      </c>
      <c r="X125" s="15">
        <f>+IFERROR(+IF(Inputs!R79&lt;&gt;"X",0,+(+VLOOKUP(D125,Inputs!$I$68:$J$82,2,0))),0)</f>
        <v>0</v>
      </c>
      <c r="Y125" s="21">
        <v>0</v>
      </c>
      <c r="Z125" s="46">
        <f t="shared" si="277"/>
        <v>0</v>
      </c>
      <c r="AA125" s="15">
        <f>+IFERROR(+IF(Inputs!S79&lt;&gt;"X",0,+(+VLOOKUP(D125,Inputs!$I$68:$J$82,2,0))),0)</f>
        <v>0</v>
      </c>
      <c r="AB125" s="21">
        <v>0</v>
      </c>
      <c r="AC125" s="46">
        <f t="shared" si="278"/>
        <v>0</v>
      </c>
      <c r="AD125" s="15">
        <f>+IFERROR(+IF(Inputs!T79&lt;&gt;"X",0,+(+VLOOKUP(D125,Inputs!$I$68:$J$82,2,0))),0)</f>
        <v>0</v>
      </c>
      <c r="AE125" s="21">
        <v>0</v>
      </c>
      <c r="AF125" s="46">
        <f t="shared" si="279"/>
        <v>0</v>
      </c>
      <c r="AG125" s="15">
        <f>+IFERROR(+IF(Inputs!U79&lt;&gt;"X",0,+(+VLOOKUP(D125,Inputs!$I$68:$J$82,2,0))),0)</f>
        <v>0</v>
      </c>
      <c r="AH125" s="21">
        <v>0</v>
      </c>
      <c r="AI125" s="46">
        <f t="shared" si="280"/>
        <v>0</v>
      </c>
      <c r="AJ125" s="15">
        <f>+IFERROR(+IF(Inputs!V79&lt;&gt;"X",0,+(+VLOOKUP(D125,Inputs!$I$68:$J$82,2,0))),0)</f>
        <v>0</v>
      </c>
      <c r="AK125" s="21">
        <v>0</v>
      </c>
      <c r="AL125" s="46">
        <f t="shared" si="281"/>
        <v>0</v>
      </c>
      <c r="AM125" s="15">
        <f>+IFERROR(+IF(Inputs!W79&lt;&gt;"X",0,+(+VLOOKUP(D125,Inputs!$I$68:$J$82,2,0))),0)</f>
        <v>0</v>
      </c>
      <c r="AN125" s="21">
        <v>0</v>
      </c>
      <c r="AO125" s="46">
        <f t="shared" si="260"/>
        <v>0</v>
      </c>
      <c r="AP125" s="15"/>
      <c r="AQ125" s="264"/>
    </row>
    <row r="126" spans="2:43" x14ac:dyDescent="0.3">
      <c r="B126" s="265"/>
      <c r="C126" s="115">
        <v>28</v>
      </c>
      <c r="D126" s="112" t="str">
        <f>+IFERROR(+IF(Inputs!I80="","",Inputs!I80),0)</f>
        <v/>
      </c>
      <c r="E126" s="295">
        <f t="shared" si="237"/>
        <v>0</v>
      </c>
      <c r="F126" s="15">
        <f>+IFERROR(+IF(Inputs!L80&lt;&gt;"X",0,+(+VLOOKUP(D126,Inputs!$I$68:$J$82,2,0))),0)</f>
        <v>0</v>
      </c>
      <c r="G126" s="21">
        <v>0</v>
      </c>
      <c r="H126" s="46">
        <f t="shared" si="261"/>
        <v>0</v>
      </c>
      <c r="I126" s="15">
        <f>+IFERROR(+IF(Inputs!M80&lt;&gt;"X",0,+(+VLOOKUP(D126,Inputs!$I$68:$J$82,2,0))),0)</f>
        <v>0</v>
      </c>
      <c r="J126" s="21">
        <v>0</v>
      </c>
      <c r="K126" s="46">
        <f t="shared" si="272"/>
        <v>0</v>
      </c>
      <c r="L126" s="15">
        <f>+IFERROR(+IF(Inputs!N80&lt;&gt;"X",0,+(+VLOOKUP(D126,Inputs!$I$68:$J$82,2,0))),0)</f>
        <v>0</v>
      </c>
      <c r="M126" s="21">
        <v>0</v>
      </c>
      <c r="N126" s="46">
        <f t="shared" si="273"/>
        <v>0</v>
      </c>
      <c r="O126" s="15">
        <f>+IFERROR(+IF(Inputs!O80&lt;&gt;"X",0,+(+VLOOKUP(D126,Inputs!$I$68:$J$82,2,0))),0)</f>
        <v>0</v>
      </c>
      <c r="P126" s="21">
        <v>0</v>
      </c>
      <c r="Q126" s="46">
        <f t="shared" si="274"/>
        <v>0</v>
      </c>
      <c r="R126" s="15">
        <f>+IFERROR(+IF(Inputs!P80&lt;&gt;"X",0,+(+VLOOKUP(D126,Inputs!$I$68:$J$82,2,0))),0)</f>
        <v>0</v>
      </c>
      <c r="S126" s="21">
        <v>0</v>
      </c>
      <c r="T126" s="46">
        <f t="shared" si="275"/>
        <v>0</v>
      </c>
      <c r="U126" s="15">
        <f>+IFERROR(+IF(Inputs!Q80&lt;&gt;"X",0,+(+VLOOKUP(D126,Inputs!$I$68:$J$82,2,0))),0)</f>
        <v>0</v>
      </c>
      <c r="V126" s="21">
        <v>0</v>
      </c>
      <c r="W126" s="46">
        <f t="shared" si="276"/>
        <v>0</v>
      </c>
      <c r="X126" s="15">
        <f>+IFERROR(+IF(Inputs!R80&lt;&gt;"X",0,+(+VLOOKUP(D126,Inputs!$I$68:$J$82,2,0))),0)</f>
        <v>0</v>
      </c>
      <c r="Y126" s="21">
        <v>0</v>
      </c>
      <c r="Z126" s="46">
        <f t="shared" si="277"/>
        <v>0</v>
      </c>
      <c r="AA126" s="15">
        <f>+IFERROR(+IF(Inputs!S80&lt;&gt;"X",0,+(+VLOOKUP(D126,Inputs!$I$68:$J$82,2,0))),0)</f>
        <v>0</v>
      </c>
      <c r="AB126" s="21">
        <v>0</v>
      </c>
      <c r="AC126" s="46">
        <f t="shared" si="278"/>
        <v>0</v>
      </c>
      <c r="AD126" s="15">
        <f>+IFERROR(+IF(Inputs!T80&lt;&gt;"X",0,+(+VLOOKUP(D126,Inputs!$I$68:$J$82,2,0))),0)</f>
        <v>0</v>
      </c>
      <c r="AE126" s="21">
        <v>0</v>
      </c>
      <c r="AF126" s="46">
        <f t="shared" si="279"/>
        <v>0</v>
      </c>
      <c r="AG126" s="15">
        <f>+IFERROR(+IF(Inputs!U80&lt;&gt;"X",0,+(+VLOOKUP(D126,Inputs!$I$68:$J$82,2,0))),0)</f>
        <v>0</v>
      </c>
      <c r="AH126" s="21">
        <v>0</v>
      </c>
      <c r="AI126" s="46">
        <f t="shared" si="280"/>
        <v>0</v>
      </c>
      <c r="AJ126" s="15">
        <f>+IFERROR(+IF(Inputs!V80&lt;&gt;"X",0,+(+VLOOKUP(D126,Inputs!$I$68:$J$82,2,0))),0)</f>
        <v>0</v>
      </c>
      <c r="AK126" s="21">
        <v>0</v>
      </c>
      <c r="AL126" s="46">
        <f t="shared" si="281"/>
        <v>0</v>
      </c>
      <c r="AM126" s="15">
        <f>+IFERROR(+IF(Inputs!W80&lt;&gt;"X",0,+(+VLOOKUP(D126,Inputs!$I$68:$J$82,2,0))),0)</f>
        <v>0</v>
      </c>
      <c r="AN126" s="21">
        <v>0</v>
      </c>
      <c r="AO126" s="46">
        <f t="shared" si="260"/>
        <v>0</v>
      </c>
      <c r="AP126" s="15"/>
      <c r="AQ126" s="264"/>
    </row>
    <row r="127" spans="2:43" x14ac:dyDescent="0.3">
      <c r="B127" s="265"/>
      <c r="C127" s="115">
        <v>29</v>
      </c>
      <c r="D127" s="112" t="str">
        <f>+IFERROR(+IF(Inputs!I81="","",Inputs!I81),0)</f>
        <v/>
      </c>
      <c r="E127" s="295">
        <f t="shared" si="237"/>
        <v>0</v>
      </c>
      <c r="F127" s="15">
        <f>+IFERROR(+IF(Inputs!L81&lt;&gt;"X",0,+(+VLOOKUP(D127,Inputs!$I$68:$J$82,2,0))),0)</f>
        <v>0</v>
      </c>
      <c r="G127" s="21">
        <v>0</v>
      </c>
      <c r="H127" s="46">
        <f t="shared" si="261"/>
        <v>0</v>
      </c>
      <c r="I127" s="15">
        <f>+IFERROR(+IF(Inputs!M81&lt;&gt;"X",0,+(+VLOOKUP(D127,Inputs!$I$68:$J$82,2,0))),0)</f>
        <v>0</v>
      </c>
      <c r="J127" s="21">
        <v>0</v>
      </c>
      <c r="K127" s="46">
        <f t="shared" si="272"/>
        <v>0</v>
      </c>
      <c r="L127" s="15">
        <f>+IFERROR(+IF(Inputs!N81&lt;&gt;"X",0,+(+VLOOKUP(D127,Inputs!$I$68:$J$82,2,0))),0)</f>
        <v>0</v>
      </c>
      <c r="M127" s="21">
        <v>0</v>
      </c>
      <c r="N127" s="46">
        <f t="shared" si="273"/>
        <v>0</v>
      </c>
      <c r="O127" s="15">
        <f>+IFERROR(+IF(Inputs!O81&lt;&gt;"X",0,+(+VLOOKUP(D127,Inputs!$I$68:$J$82,2,0))),0)</f>
        <v>0</v>
      </c>
      <c r="P127" s="21">
        <v>0</v>
      </c>
      <c r="Q127" s="46">
        <f t="shared" si="274"/>
        <v>0</v>
      </c>
      <c r="R127" s="15">
        <f>+IFERROR(+IF(Inputs!P81&lt;&gt;"X",0,+(+VLOOKUP(D127,Inputs!$I$68:$J$82,2,0))),0)</f>
        <v>0</v>
      </c>
      <c r="S127" s="21">
        <v>0</v>
      </c>
      <c r="T127" s="46">
        <f t="shared" si="275"/>
        <v>0</v>
      </c>
      <c r="U127" s="15">
        <f>+IFERROR(+IF(Inputs!Q81&lt;&gt;"X",0,+(+VLOOKUP(D127,Inputs!$I$68:$J$82,2,0))),0)</f>
        <v>0</v>
      </c>
      <c r="V127" s="21">
        <v>0</v>
      </c>
      <c r="W127" s="46">
        <f t="shared" si="276"/>
        <v>0</v>
      </c>
      <c r="X127" s="15">
        <f>+IFERROR(+IF(Inputs!R81&lt;&gt;"X",0,+(+VLOOKUP(D127,Inputs!$I$68:$J$82,2,0))),0)</f>
        <v>0</v>
      </c>
      <c r="Y127" s="21">
        <v>0</v>
      </c>
      <c r="Z127" s="46">
        <f t="shared" si="277"/>
        <v>0</v>
      </c>
      <c r="AA127" s="15">
        <f>+IFERROR(+IF(Inputs!S81&lt;&gt;"X",0,+(+VLOOKUP(D127,Inputs!$I$68:$J$82,2,0))),0)</f>
        <v>0</v>
      </c>
      <c r="AB127" s="21">
        <v>0</v>
      </c>
      <c r="AC127" s="46">
        <f t="shared" si="278"/>
        <v>0</v>
      </c>
      <c r="AD127" s="15">
        <f>+IFERROR(+IF(Inputs!T81&lt;&gt;"X",0,+(+VLOOKUP(D127,Inputs!$I$68:$J$82,2,0))),0)</f>
        <v>0</v>
      </c>
      <c r="AE127" s="21">
        <v>0</v>
      </c>
      <c r="AF127" s="46">
        <f t="shared" si="279"/>
        <v>0</v>
      </c>
      <c r="AG127" s="15">
        <f>+IFERROR(+IF(Inputs!U81&lt;&gt;"X",0,+(+VLOOKUP(D127,Inputs!$I$68:$J$82,2,0))),0)</f>
        <v>0</v>
      </c>
      <c r="AH127" s="21">
        <v>0</v>
      </c>
      <c r="AI127" s="46">
        <f t="shared" si="280"/>
        <v>0</v>
      </c>
      <c r="AJ127" s="15">
        <f>+IFERROR(+IF(Inputs!V81&lt;&gt;"X",0,+(+VLOOKUP(D127,Inputs!$I$68:$J$82,2,0))),0)</f>
        <v>0</v>
      </c>
      <c r="AK127" s="21">
        <v>0</v>
      </c>
      <c r="AL127" s="46">
        <f t="shared" si="281"/>
        <v>0</v>
      </c>
      <c r="AM127" s="15">
        <f>+IFERROR(+IF(Inputs!W81&lt;&gt;"X",0,+(+VLOOKUP(D127,Inputs!$I$68:$J$82,2,0))),0)</f>
        <v>0</v>
      </c>
      <c r="AN127" s="21">
        <v>0</v>
      </c>
      <c r="AO127" s="46">
        <f t="shared" si="260"/>
        <v>0</v>
      </c>
      <c r="AP127" s="15"/>
      <c r="AQ127" s="264"/>
    </row>
    <row r="128" spans="2:43" x14ac:dyDescent="0.3">
      <c r="B128" s="265"/>
      <c r="C128" s="115">
        <v>30</v>
      </c>
      <c r="D128" s="173" t="str">
        <f>+IFERROR(+IF(Inputs!I82="","",Inputs!I82),0)</f>
        <v/>
      </c>
      <c r="E128" s="299">
        <f t="shared" si="237"/>
        <v>0</v>
      </c>
      <c r="F128" s="4">
        <f>+IFERROR(+IF(Inputs!L82&lt;&gt;"X",0,+(+VLOOKUP(D128,Inputs!$I$68:$J$82,2,0))),0)</f>
        <v>0</v>
      </c>
      <c r="G128" s="22">
        <v>0</v>
      </c>
      <c r="H128" s="47">
        <f t="shared" ref="H128" si="282">+IFERROR(+(F128-G128),0)</f>
        <v>0</v>
      </c>
      <c r="I128" s="4">
        <f>+IFERROR(+IF(Inputs!M82&lt;&gt;"X",0,+(+VLOOKUP(D128,Inputs!$I$68:$J$82,2,0))),0)</f>
        <v>0</v>
      </c>
      <c r="J128" s="22">
        <v>0</v>
      </c>
      <c r="K128" s="47">
        <f t="shared" si="272"/>
        <v>0</v>
      </c>
      <c r="L128" s="4">
        <f>+IFERROR(+IF(Inputs!N82&lt;&gt;"X",0,+(+VLOOKUP(D128,Inputs!$I$68:$J$82,2,0))),0)</f>
        <v>0</v>
      </c>
      <c r="M128" s="22">
        <v>0</v>
      </c>
      <c r="N128" s="47">
        <f t="shared" si="273"/>
        <v>0</v>
      </c>
      <c r="O128" s="4">
        <f>+IFERROR(+IF(Inputs!O82&lt;&gt;"X",0,+(+VLOOKUP(D128,Inputs!$I$68:$J$82,2,0))),0)</f>
        <v>0</v>
      </c>
      <c r="P128" s="22">
        <v>0</v>
      </c>
      <c r="Q128" s="47">
        <f t="shared" si="274"/>
        <v>0</v>
      </c>
      <c r="R128" s="4">
        <f>+IFERROR(+IF(Inputs!P82&lt;&gt;"X",0,+(+VLOOKUP(D128,Inputs!$I$68:$J$82,2,0))),0)</f>
        <v>0</v>
      </c>
      <c r="S128" s="22">
        <v>0</v>
      </c>
      <c r="T128" s="47">
        <f t="shared" si="275"/>
        <v>0</v>
      </c>
      <c r="U128" s="4">
        <f>+IFERROR(+IF(Inputs!Q82&lt;&gt;"X",0,+(+VLOOKUP(D128,Inputs!$I$68:$J$82,2,0))),0)</f>
        <v>0</v>
      </c>
      <c r="V128" s="22">
        <v>0</v>
      </c>
      <c r="W128" s="47">
        <f t="shared" si="276"/>
        <v>0</v>
      </c>
      <c r="X128" s="4">
        <f>+IFERROR(+IF(Inputs!R82&lt;&gt;"X",0,+(+VLOOKUP(D128,Inputs!$I$68:$J$82,2,0))),0)</f>
        <v>0</v>
      </c>
      <c r="Y128" s="22">
        <v>0</v>
      </c>
      <c r="Z128" s="47">
        <f t="shared" si="277"/>
        <v>0</v>
      </c>
      <c r="AA128" s="4">
        <f>+IFERROR(+IF(Inputs!S82&lt;&gt;"X",0,+(+VLOOKUP(D128,Inputs!$I$68:$J$82,2,0))),0)</f>
        <v>0</v>
      </c>
      <c r="AB128" s="22">
        <v>0</v>
      </c>
      <c r="AC128" s="47">
        <f t="shared" si="278"/>
        <v>0</v>
      </c>
      <c r="AD128" s="4">
        <f>+IFERROR(+IF(Inputs!T82&lt;&gt;"X",0,+(+VLOOKUP(D128,Inputs!$I$68:$J$82,2,0))),0)</f>
        <v>0</v>
      </c>
      <c r="AE128" s="22">
        <v>0</v>
      </c>
      <c r="AF128" s="47">
        <f t="shared" si="279"/>
        <v>0</v>
      </c>
      <c r="AG128" s="4">
        <f>+IFERROR(+IF(Inputs!U82&lt;&gt;"X",0,+(+VLOOKUP(D128,Inputs!$I$68:$J$82,2,0))),0)</f>
        <v>0</v>
      </c>
      <c r="AH128" s="22">
        <v>0</v>
      </c>
      <c r="AI128" s="47">
        <f t="shared" si="280"/>
        <v>0</v>
      </c>
      <c r="AJ128" s="4">
        <f>+IFERROR(+IF(Inputs!V82&lt;&gt;"X",0,+(+VLOOKUP(D128,Inputs!$I$68:$J$82,2,0))),0)</f>
        <v>0</v>
      </c>
      <c r="AK128" s="22">
        <v>0</v>
      </c>
      <c r="AL128" s="47">
        <f t="shared" si="281"/>
        <v>0</v>
      </c>
      <c r="AM128" s="4">
        <f>+IFERROR(+IF(Inputs!W82&lt;&gt;"X",0,+(+VLOOKUP(D128,Inputs!$I$68:$J$82,2,0))),0)</f>
        <v>0</v>
      </c>
      <c r="AN128" s="22">
        <v>0</v>
      </c>
      <c r="AO128" s="47">
        <f t="shared" si="260"/>
        <v>0</v>
      </c>
      <c r="AP128" s="15"/>
      <c r="AQ128" s="264"/>
    </row>
    <row r="129" spans="2:43" x14ac:dyDescent="0.3">
      <c r="B129" s="265"/>
      <c r="C129" s="279" t="s">
        <v>134</v>
      </c>
      <c r="D129" s="106" t="s">
        <v>81</v>
      </c>
      <c r="E129" s="300">
        <f>+IFERROR((G129+J129+M129+P129+S129+V129+Y129+AB129+AE129+AH129+AK129+AN129)/($G$24+$J$24+$M$24+$P$24+$S$24+$V$24+$Y$24+$AB$24+$AE$24+$AH$24+$AK$24+$AN$24),0)</f>
        <v>0</v>
      </c>
      <c r="F129" s="147">
        <f>+SUM(F99:F128)</f>
        <v>0</v>
      </c>
      <c r="G129" s="148">
        <f>+SUM(G99:G128)</f>
        <v>0</v>
      </c>
      <c r="H129" s="46">
        <f>+IFERROR(+(F129-G129),0)</f>
        <v>0</v>
      </c>
      <c r="I129" s="147">
        <f>+SUM(I99:I128)</f>
        <v>0</v>
      </c>
      <c r="J129" s="148">
        <f>+SUM(J99:J128)</f>
        <v>0</v>
      </c>
      <c r="K129" s="46">
        <f t="shared" si="240"/>
        <v>0</v>
      </c>
      <c r="L129" s="147">
        <f>+SUM(L99:L128)</f>
        <v>0</v>
      </c>
      <c r="M129" s="148">
        <f>+SUM(M99:M128)</f>
        <v>0</v>
      </c>
      <c r="N129" s="46">
        <f t="shared" si="242"/>
        <v>0</v>
      </c>
      <c r="O129" s="147">
        <f>+SUM(O99:O128)</f>
        <v>0</v>
      </c>
      <c r="P129" s="148">
        <f>+SUM(P99:P128)</f>
        <v>0</v>
      </c>
      <c r="Q129" s="46">
        <f t="shared" si="244"/>
        <v>0</v>
      </c>
      <c r="R129" s="147">
        <f>+SUM(R99:R128)</f>
        <v>0</v>
      </c>
      <c r="S129" s="148">
        <f>+SUM(S99:S128)</f>
        <v>0</v>
      </c>
      <c r="T129" s="46">
        <f t="shared" si="246"/>
        <v>0</v>
      </c>
      <c r="U129" s="147">
        <f>+SUM(U99:U128)</f>
        <v>0</v>
      </c>
      <c r="V129" s="148">
        <f>+SUM(V99:V128)</f>
        <v>0</v>
      </c>
      <c r="W129" s="46">
        <f t="shared" si="248"/>
        <v>0</v>
      </c>
      <c r="X129" s="147">
        <f>+SUM(X99:X128)</f>
        <v>0</v>
      </c>
      <c r="Y129" s="148">
        <f>+SUM(Y99:Y128)</f>
        <v>0</v>
      </c>
      <c r="Z129" s="46">
        <f t="shared" si="250"/>
        <v>0</v>
      </c>
      <c r="AA129" s="147">
        <f>+SUM(AA99:AA128)</f>
        <v>0</v>
      </c>
      <c r="AB129" s="148">
        <f>+SUM(AB99:AB128)</f>
        <v>0</v>
      </c>
      <c r="AC129" s="46">
        <f t="shared" si="252"/>
        <v>0</v>
      </c>
      <c r="AD129" s="147">
        <f>+SUM(AD99:AD128)</f>
        <v>0</v>
      </c>
      <c r="AE129" s="148">
        <f>+SUM(AE99:AE128)</f>
        <v>0</v>
      </c>
      <c r="AF129" s="46">
        <f t="shared" si="254"/>
        <v>0</v>
      </c>
      <c r="AG129" s="147">
        <f>+SUM(AG99:AG128)</f>
        <v>0</v>
      </c>
      <c r="AH129" s="148">
        <f>+SUM(AH99:AH128)</f>
        <v>0</v>
      </c>
      <c r="AI129" s="46">
        <f t="shared" si="256"/>
        <v>0</v>
      </c>
      <c r="AJ129" s="147">
        <f>+SUM(AJ99:AJ128)</f>
        <v>0</v>
      </c>
      <c r="AK129" s="148">
        <f>+SUM(AK99:AK128)</f>
        <v>0</v>
      </c>
      <c r="AL129" s="46">
        <f t="shared" si="258"/>
        <v>0</v>
      </c>
      <c r="AM129" s="147">
        <f>+SUM(AM99:AM128)</f>
        <v>0</v>
      </c>
      <c r="AN129" s="148">
        <f>+SUM(AN99:AN128)</f>
        <v>0</v>
      </c>
      <c r="AO129" s="46">
        <f t="shared" si="260"/>
        <v>0</v>
      </c>
      <c r="AP129" s="147"/>
      <c r="AQ129" s="264"/>
    </row>
    <row r="130" spans="2:43" ht="22.5" customHeight="1" x14ac:dyDescent="0.3">
      <c r="B130" s="265"/>
      <c r="C130" s="279"/>
      <c r="D130" s="105">
        <v>1</v>
      </c>
      <c r="E130" s="301"/>
      <c r="F130" s="15"/>
      <c r="G130" s="21"/>
      <c r="H130" s="46"/>
      <c r="I130" s="15"/>
      <c r="J130" s="21"/>
      <c r="K130" s="46"/>
      <c r="L130" s="15"/>
      <c r="M130" s="21"/>
      <c r="N130" s="46"/>
      <c r="O130" s="15"/>
      <c r="P130" s="21"/>
      <c r="Q130" s="46"/>
      <c r="R130" s="15"/>
      <c r="S130" s="21"/>
      <c r="T130" s="46"/>
      <c r="U130" s="15"/>
      <c r="V130" s="21"/>
      <c r="W130" s="46"/>
      <c r="X130" s="15"/>
      <c r="Y130" s="21"/>
      <c r="Z130" s="46"/>
      <c r="AA130" s="15"/>
      <c r="AB130" s="21"/>
      <c r="AC130" s="46"/>
      <c r="AD130" s="15"/>
      <c r="AE130" s="21"/>
      <c r="AF130" s="46"/>
      <c r="AG130" s="15"/>
      <c r="AH130" s="21"/>
      <c r="AI130" s="46"/>
      <c r="AJ130" s="15"/>
      <c r="AK130" s="21"/>
      <c r="AL130" s="46"/>
      <c r="AM130" s="15"/>
      <c r="AN130" s="21"/>
      <c r="AO130" s="46"/>
      <c r="AP130" s="15"/>
      <c r="AQ130" s="264"/>
    </row>
    <row r="131" spans="2:43" x14ac:dyDescent="0.3">
      <c r="B131" s="265"/>
      <c r="C131" s="115">
        <v>1</v>
      </c>
      <c r="D131" s="112">
        <f>+IFERROR(+IF(Inputs!#REF!="","",Inputs!#REF!),0)</f>
        <v>0</v>
      </c>
      <c r="E131" s="295">
        <f t="shared" ref="E131:E160" si="283">+IFERROR((G131+J131+M131+P131+S131+V131+Y131+AB131+AE131+AH131+AK131+AN131)/($G$24+$J$24+$M$24+$P$24+$S$24+$V$24+$Y$24+$AB$24+$AE$24+$AH$24+$AK$24+$AN$24),0)</f>
        <v>0</v>
      </c>
      <c r="F131" s="15">
        <f>+IFERROR((+VLOOKUP(D131,Inputs!$D$87:$E$101,2,0)),0)</f>
        <v>0</v>
      </c>
      <c r="G131" s="21">
        <v>0</v>
      </c>
      <c r="H131" s="46">
        <f t="shared" ref="H131" si="284">+IFERROR(+(F131-G131),0)</f>
        <v>0</v>
      </c>
      <c r="I131" s="15">
        <f>+F131</f>
        <v>0</v>
      </c>
      <c r="J131" s="21">
        <v>0</v>
      </c>
      <c r="K131" s="46">
        <f t="shared" ref="K131" si="285">+IFERROR(+(I131-J131),0)</f>
        <v>0</v>
      </c>
      <c r="L131" s="15">
        <f>+I131</f>
        <v>0</v>
      </c>
      <c r="M131" s="21">
        <v>0</v>
      </c>
      <c r="N131" s="46">
        <f t="shared" ref="N131" si="286">+IFERROR(+(L131-M131),0)</f>
        <v>0</v>
      </c>
      <c r="O131" s="15">
        <f>+L131</f>
        <v>0</v>
      </c>
      <c r="P131" s="21">
        <v>0</v>
      </c>
      <c r="Q131" s="46">
        <f t="shared" ref="Q131" si="287">+IFERROR(+(O131-P131),0)</f>
        <v>0</v>
      </c>
      <c r="R131" s="15">
        <f>+O131</f>
        <v>0</v>
      </c>
      <c r="S131" s="21">
        <v>0</v>
      </c>
      <c r="T131" s="46">
        <f t="shared" ref="T131" si="288">+IFERROR(+(R131-S131),0)</f>
        <v>0</v>
      </c>
      <c r="U131" s="15">
        <f>+R131</f>
        <v>0</v>
      </c>
      <c r="V131" s="21">
        <v>0</v>
      </c>
      <c r="W131" s="46">
        <f t="shared" ref="W131" si="289">+IFERROR(+(U131-V131),0)</f>
        <v>0</v>
      </c>
      <c r="X131" s="15">
        <f>+U131</f>
        <v>0</v>
      </c>
      <c r="Y131" s="21">
        <v>0</v>
      </c>
      <c r="Z131" s="46">
        <f t="shared" ref="Z131" si="290">+IFERROR(+(X131-Y131),0)</f>
        <v>0</v>
      </c>
      <c r="AA131" s="15">
        <f>+X131</f>
        <v>0</v>
      </c>
      <c r="AB131" s="21">
        <v>0</v>
      </c>
      <c r="AC131" s="46">
        <f t="shared" ref="AC131" si="291">+IFERROR(+(AA131-AB131),0)</f>
        <v>0</v>
      </c>
      <c r="AD131" s="15">
        <f>+AA131</f>
        <v>0</v>
      </c>
      <c r="AE131" s="21">
        <v>0</v>
      </c>
      <c r="AF131" s="46">
        <f t="shared" ref="AF131" si="292">+IFERROR(+(AD131-AE131),0)</f>
        <v>0</v>
      </c>
      <c r="AG131" s="15">
        <f>+AD131</f>
        <v>0</v>
      </c>
      <c r="AH131" s="21">
        <v>0</v>
      </c>
      <c r="AI131" s="46">
        <f t="shared" ref="AI131" si="293">+IFERROR(+(AG131-AH131),0)</f>
        <v>0</v>
      </c>
      <c r="AJ131" s="15">
        <f>+AG131</f>
        <v>0</v>
      </c>
      <c r="AK131" s="21">
        <v>0</v>
      </c>
      <c r="AL131" s="46">
        <f t="shared" ref="AL131" si="294">+IFERROR(+(AJ131-AK131),0)</f>
        <v>0</v>
      </c>
      <c r="AM131" s="15">
        <f>+AJ131</f>
        <v>0</v>
      </c>
      <c r="AN131" s="21">
        <v>0</v>
      </c>
      <c r="AO131" s="46">
        <f t="shared" ref="AO131:AO160" si="295">+IFERROR(+(AM131-AN131),0)</f>
        <v>0</v>
      </c>
      <c r="AP131" s="15"/>
      <c r="AQ131" s="264"/>
    </row>
    <row r="132" spans="2:43" x14ac:dyDescent="0.3">
      <c r="B132" s="265"/>
      <c r="C132" s="115">
        <v>2</v>
      </c>
      <c r="D132" s="112" t="str">
        <f>+IFERROR(+IF(Inputs!D88="","",Inputs!D88),0)</f>
        <v>Diversión  (ejemplo)</v>
      </c>
      <c r="E132" s="295">
        <f t="shared" si="283"/>
        <v>0</v>
      </c>
      <c r="F132" s="15">
        <f>+IFERROR((+VLOOKUP(D132,Inputs!$D$87:$E$101,2,0)),0)</f>
        <v>0</v>
      </c>
      <c r="G132" s="21">
        <v>0</v>
      </c>
      <c r="H132" s="46">
        <f t="shared" ref="H132:H156" si="296">+IFERROR(+(F132-G132),0)</f>
        <v>0</v>
      </c>
      <c r="I132" s="15">
        <f t="shared" ref="I132:I145" si="297">+F132</f>
        <v>0</v>
      </c>
      <c r="J132" s="21">
        <v>0</v>
      </c>
      <c r="K132" s="46">
        <f t="shared" ref="K132:K146" si="298">+IFERROR(+(I132-J132),0)</f>
        <v>0</v>
      </c>
      <c r="L132" s="15">
        <f t="shared" ref="L132:L145" si="299">+I132</f>
        <v>0</v>
      </c>
      <c r="M132" s="21">
        <v>0</v>
      </c>
      <c r="N132" s="46">
        <f t="shared" ref="N132:N146" si="300">+IFERROR(+(L132-M132),0)</f>
        <v>0</v>
      </c>
      <c r="O132" s="15">
        <f t="shared" ref="O132:O145" si="301">+L132</f>
        <v>0</v>
      </c>
      <c r="P132" s="21">
        <v>0</v>
      </c>
      <c r="Q132" s="46">
        <f t="shared" ref="Q132:Q146" si="302">+IFERROR(+(O132-P132),0)</f>
        <v>0</v>
      </c>
      <c r="R132" s="15">
        <f t="shared" ref="R132:R145" si="303">+O132</f>
        <v>0</v>
      </c>
      <c r="S132" s="21">
        <v>0</v>
      </c>
      <c r="T132" s="46">
        <f t="shared" ref="T132:T146" si="304">+IFERROR(+(R132-S132),0)</f>
        <v>0</v>
      </c>
      <c r="U132" s="15">
        <f t="shared" ref="U132:U145" si="305">+R132</f>
        <v>0</v>
      </c>
      <c r="V132" s="21">
        <v>0</v>
      </c>
      <c r="W132" s="46">
        <f t="shared" ref="W132:W146" si="306">+IFERROR(+(U132-V132),0)</f>
        <v>0</v>
      </c>
      <c r="X132" s="15">
        <f t="shared" ref="X132:X145" si="307">+U132</f>
        <v>0</v>
      </c>
      <c r="Y132" s="21">
        <v>0</v>
      </c>
      <c r="Z132" s="46">
        <f t="shared" ref="Z132:Z146" si="308">+IFERROR(+(X132-Y132),0)</f>
        <v>0</v>
      </c>
      <c r="AA132" s="15">
        <f t="shared" ref="AA132:AA145" si="309">+X132</f>
        <v>0</v>
      </c>
      <c r="AB132" s="21">
        <v>0</v>
      </c>
      <c r="AC132" s="46">
        <f t="shared" ref="AC132:AC146" si="310">+IFERROR(+(AA132-AB132),0)</f>
        <v>0</v>
      </c>
      <c r="AD132" s="15">
        <f t="shared" ref="AD132:AD145" si="311">+AA132</f>
        <v>0</v>
      </c>
      <c r="AE132" s="21">
        <v>0</v>
      </c>
      <c r="AF132" s="46">
        <f t="shared" ref="AF132:AF146" si="312">+IFERROR(+(AD132-AE132),0)</f>
        <v>0</v>
      </c>
      <c r="AG132" s="15">
        <f t="shared" ref="AG132:AG145" si="313">+AD132</f>
        <v>0</v>
      </c>
      <c r="AH132" s="21">
        <v>0</v>
      </c>
      <c r="AI132" s="46">
        <f t="shared" ref="AI132:AI146" si="314">+IFERROR(+(AG132-AH132),0)</f>
        <v>0</v>
      </c>
      <c r="AJ132" s="15">
        <f t="shared" ref="AJ132:AJ145" si="315">+AG132</f>
        <v>0</v>
      </c>
      <c r="AK132" s="21">
        <v>0</v>
      </c>
      <c r="AL132" s="46">
        <f t="shared" ref="AL132:AL146" si="316">+IFERROR(+(AJ132-AK132),0)</f>
        <v>0</v>
      </c>
      <c r="AM132" s="15">
        <f t="shared" ref="AM132:AM145" si="317">+AJ132</f>
        <v>0</v>
      </c>
      <c r="AN132" s="21">
        <v>0</v>
      </c>
      <c r="AO132" s="46">
        <f t="shared" si="295"/>
        <v>0</v>
      </c>
      <c r="AP132" s="15"/>
      <c r="AQ132" s="264"/>
    </row>
    <row r="133" spans="2:43" x14ac:dyDescent="0.3">
      <c r="B133" s="265"/>
      <c r="C133" s="115">
        <v>3</v>
      </c>
      <c r="D133" s="112" t="str">
        <f>+IFERROR(+IF(Inputs!D89="","",Inputs!D89),0)</f>
        <v>Domicilios  (ejemplo)</v>
      </c>
      <c r="E133" s="295">
        <f t="shared" si="283"/>
        <v>0</v>
      </c>
      <c r="F133" s="15">
        <f>+IFERROR((+VLOOKUP(D133,Inputs!$D$87:$E$101,2,0)),0)</f>
        <v>0</v>
      </c>
      <c r="G133" s="21">
        <v>0</v>
      </c>
      <c r="H133" s="46">
        <f t="shared" si="296"/>
        <v>0</v>
      </c>
      <c r="I133" s="15">
        <f t="shared" si="297"/>
        <v>0</v>
      </c>
      <c r="J133" s="21">
        <v>0</v>
      </c>
      <c r="K133" s="46">
        <f t="shared" si="298"/>
        <v>0</v>
      </c>
      <c r="L133" s="15">
        <f t="shared" si="299"/>
        <v>0</v>
      </c>
      <c r="M133" s="21">
        <v>0</v>
      </c>
      <c r="N133" s="46">
        <f t="shared" si="300"/>
        <v>0</v>
      </c>
      <c r="O133" s="15">
        <f t="shared" si="301"/>
        <v>0</v>
      </c>
      <c r="P133" s="21">
        <v>0</v>
      </c>
      <c r="Q133" s="46">
        <f t="shared" si="302"/>
        <v>0</v>
      </c>
      <c r="R133" s="15">
        <f t="shared" si="303"/>
        <v>0</v>
      </c>
      <c r="S133" s="21">
        <v>0</v>
      </c>
      <c r="T133" s="46">
        <f t="shared" si="304"/>
        <v>0</v>
      </c>
      <c r="U133" s="15">
        <f t="shared" si="305"/>
        <v>0</v>
      </c>
      <c r="V133" s="21">
        <v>0</v>
      </c>
      <c r="W133" s="46">
        <f t="shared" si="306"/>
        <v>0</v>
      </c>
      <c r="X133" s="15">
        <f t="shared" si="307"/>
        <v>0</v>
      </c>
      <c r="Y133" s="21">
        <v>0</v>
      </c>
      <c r="Z133" s="46">
        <f t="shared" si="308"/>
        <v>0</v>
      </c>
      <c r="AA133" s="15">
        <f t="shared" si="309"/>
        <v>0</v>
      </c>
      <c r="AB133" s="21">
        <v>0</v>
      </c>
      <c r="AC133" s="46">
        <f t="shared" si="310"/>
        <v>0</v>
      </c>
      <c r="AD133" s="15">
        <f t="shared" si="311"/>
        <v>0</v>
      </c>
      <c r="AE133" s="21">
        <v>0</v>
      </c>
      <c r="AF133" s="46">
        <f t="shared" si="312"/>
        <v>0</v>
      </c>
      <c r="AG133" s="15">
        <f t="shared" si="313"/>
        <v>0</v>
      </c>
      <c r="AH133" s="21">
        <v>0</v>
      </c>
      <c r="AI133" s="46">
        <f t="shared" si="314"/>
        <v>0</v>
      </c>
      <c r="AJ133" s="15">
        <f t="shared" si="315"/>
        <v>0</v>
      </c>
      <c r="AK133" s="21">
        <v>0</v>
      </c>
      <c r="AL133" s="46">
        <f t="shared" si="316"/>
        <v>0</v>
      </c>
      <c r="AM133" s="15">
        <f t="shared" si="317"/>
        <v>0</v>
      </c>
      <c r="AN133" s="21">
        <v>0</v>
      </c>
      <c r="AO133" s="46">
        <f t="shared" si="295"/>
        <v>0</v>
      </c>
      <c r="AP133" s="15"/>
      <c r="AQ133" s="264"/>
    </row>
    <row r="134" spans="2:43" x14ac:dyDescent="0.3">
      <c r="B134" s="265"/>
      <c r="C134" s="115">
        <v>4</v>
      </c>
      <c r="D134" s="112" t="str">
        <f>+IFERROR(+IF(Inputs!D90="","",Inputs!D90),0)</f>
        <v/>
      </c>
      <c r="E134" s="295">
        <f t="shared" si="283"/>
        <v>0</v>
      </c>
      <c r="F134" s="15">
        <f>+IFERROR((+VLOOKUP(D134,Inputs!$D$87:$E$101,2,0)),0)</f>
        <v>0</v>
      </c>
      <c r="G134" s="21">
        <v>0</v>
      </c>
      <c r="H134" s="46">
        <f t="shared" si="296"/>
        <v>0</v>
      </c>
      <c r="I134" s="15">
        <f t="shared" si="297"/>
        <v>0</v>
      </c>
      <c r="J134" s="21">
        <v>0</v>
      </c>
      <c r="K134" s="46">
        <f t="shared" si="298"/>
        <v>0</v>
      </c>
      <c r="L134" s="15">
        <f t="shared" si="299"/>
        <v>0</v>
      </c>
      <c r="M134" s="21">
        <v>0</v>
      </c>
      <c r="N134" s="46">
        <f t="shared" si="300"/>
        <v>0</v>
      </c>
      <c r="O134" s="15">
        <f t="shared" si="301"/>
        <v>0</v>
      </c>
      <c r="P134" s="21">
        <v>0</v>
      </c>
      <c r="Q134" s="46">
        <f t="shared" si="302"/>
        <v>0</v>
      </c>
      <c r="R134" s="15">
        <f t="shared" si="303"/>
        <v>0</v>
      </c>
      <c r="S134" s="21">
        <v>0</v>
      </c>
      <c r="T134" s="46">
        <f t="shared" si="304"/>
        <v>0</v>
      </c>
      <c r="U134" s="15">
        <f t="shared" si="305"/>
        <v>0</v>
      </c>
      <c r="V134" s="21">
        <v>0</v>
      </c>
      <c r="W134" s="46">
        <f t="shared" si="306"/>
        <v>0</v>
      </c>
      <c r="X134" s="15">
        <f t="shared" si="307"/>
        <v>0</v>
      </c>
      <c r="Y134" s="21">
        <v>0</v>
      </c>
      <c r="Z134" s="46">
        <f t="shared" si="308"/>
        <v>0</v>
      </c>
      <c r="AA134" s="15">
        <f t="shared" si="309"/>
        <v>0</v>
      </c>
      <c r="AB134" s="21">
        <v>0</v>
      </c>
      <c r="AC134" s="46">
        <f t="shared" si="310"/>
        <v>0</v>
      </c>
      <c r="AD134" s="15">
        <f t="shared" si="311"/>
        <v>0</v>
      </c>
      <c r="AE134" s="21">
        <v>0</v>
      </c>
      <c r="AF134" s="46">
        <f t="shared" si="312"/>
        <v>0</v>
      </c>
      <c r="AG134" s="15">
        <f t="shared" si="313"/>
        <v>0</v>
      </c>
      <c r="AH134" s="21">
        <v>0</v>
      </c>
      <c r="AI134" s="46">
        <f t="shared" si="314"/>
        <v>0</v>
      </c>
      <c r="AJ134" s="15">
        <f t="shared" si="315"/>
        <v>0</v>
      </c>
      <c r="AK134" s="21">
        <v>0</v>
      </c>
      <c r="AL134" s="46">
        <f t="shared" si="316"/>
        <v>0</v>
      </c>
      <c r="AM134" s="15">
        <f t="shared" si="317"/>
        <v>0</v>
      </c>
      <c r="AN134" s="21">
        <v>0</v>
      </c>
      <c r="AO134" s="46">
        <f t="shared" si="295"/>
        <v>0</v>
      </c>
      <c r="AP134" s="15"/>
      <c r="AQ134" s="264"/>
    </row>
    <row r="135" spans="2:43" x14ac:dyDescent="0.3">
      <c r="B135" s="265"/>
      <c r="C135" s="115">
        <v>5</v>
      </c>
      <c r="D135" s="112" t="str">
        <f>+IFERROR(+IF(Inputs!D91="","",Inputs!D91),0)</f>
        <v/>
      </c>
      <c r="E135" s="295">
        <f t="shared" si="283"/>
        <v>0</v>
      </c>
      <c r="F135" s="15">
        <f>+IFERROR((+VLOOKUP(D135,Inputs!$D$87:$E$101,2,0)),0)</f>
        <v>0</v>
      </c>
      <c r="G135" s="21">
        <v>0</v>
      </c>
      <c r="H135" s="46">
        <f t="shared" si="296"/>
        <v>0</v>
      </c>
      <c r="I135" s="15">
        <f t="shared" si="297"/>
        <v>0</v>
      </c>
      <c r="J135" s="21">
        <v>0</v>
      </c>
      <c r="K135" s="46">
        <f t="shared" si="298"/>
        <v>0</v>
      </c>
      <c r="L135" s="15">
        <f t="shared" si="299"/>
        <v>0</v>
      </c>
      <c r="M135" s="21">
        <v>0</v>
      </c>
      <c r="N135" s="46">
        <f t="shared" si="300"/>
        <v>0</v>
      </c>
      <c r="O135" s="15">
        <f t="shared" si="301"/>
        <v>0</v>
      </c>
      <c r="P135" s="21">
        <v>0</v>
      </c>
      <c r="Q135" s="46">
        <f t="shared" si="302"/>
        <v>0</v>
      </c>
      <c r="R135" s="15">
        <f t="shared" si="303"/>
        <v>0</v>
      </c>
      <c r="S135" s="21">
        <v>0</v>
      </c>
      <c r="T135" s="46">
        <f t="shared" si="304"/>
        <v>0</v>
      </c>
      <c r="U135" s="15">
        <f t="shared" si="305"/>
        <v>0</v>
      </c>
      <c r="V135" s="21">
        <v>0</v>
      </c>
      <c r="W135" s="46">
        <f t="shared" si="306"/>
        <v>0</v>
      </c>
      <c r="X135" s="15">
        <f t="shared" si="307"/>
        <v>0</v>
      </c>
      <c r="Y135" s="21">
        <v>0</v>
      </c>
      <c r="Z135" s="46">
        <f t="shared" si="308"/>
        <v>0</v>
      </c>
      <c r="AA135" s="15">
        <f t="shared" si="309"/>
        <v>0</v>
      </c>
      <c r="AB135" s="21">
        <v>0</v>
      </c>
      <c r="AC135" s="46">
        <f t="shared" si="310"/>
        <v>0</v>
      </c>
      <c r="AD135" s="15">
        <f t="shared" si="311"/>
        <v>0</v>
      </c>
      <c r="AE135" s="21">
        <v>0</v>
      </c>
      <c r="AF135" s="46">
        <f t="shared" si="312"/>
        <v>0</v>
      </c>
      <c r="AG135" s="15">
        <f t="shared" si="313"/>
        <v>0</v>
      </c>
      <c r="AH135" s="21">
        <v>0</v>
      </c>
      <c r="AI135" s="46">
        <f t="shared" si="314"/>
        <v>0</v>
      </c>
      <c r="AJ135" s="15">
        <f t="shared" si="315"/>
        <v>0</v>
      </c>
      <c r="AK135" s="21">
        <v>0</v>
      </c>
      <c r="AL135" s="46">
        <f t="shared" si="316"/>
        <v>0</v>
      </c>
      <c r="AM135" s="15">
        <f t="shared" si="317"/>
        <v>0</v>
      </c>
      <c r="AN135" s="21">
        <v>0</v>
      </c>
      <c r="AO135" s="46">
        <f t="shared" si="295"/>
        <v>0</v>
      </c>
      <c r="AP135" s="15"/>
      <c r="AQ135" s="264"/>
    </row>
    <row r="136" spans="2:43" x14ac:dyDescent="0.3">
      <c r="B136" s="265"/>
      <c r="C136" s="115">
        <v>6</v>
      </c>
      <c r="D136" s="112" t="str">
        <f>+IFERROR(+IF(Inputs!D92="","",Inputs!D92),0)</f>
        <v/>
      </c>
      <c r="E136" s="295">
        <f t="shared" si="283"/>
        <v>0</v>
      </c>
      <c r="F136" s="15">
        <f>+IFERROR((+VLOOKUP(D136,Inputs!$D$87:$E$101,2,0)),0)</f>
        <v>0</v>
      </c>
      <c r="G136" s="21">
        <v>0</v>
      </c>
      <c r="H136" s="46">
        <f t="shared" si="296"/>
        <v>0</v>
      </c>
      <c r="I136" s="15">
        <f t="shared" si="297"/>
        <v>0</v>
      </c>
      <c r="J136" s="21">
        <v>0</v>
      </c>
      <c r="K136" s="46">
        <f t="shared" si="298"/>
        <v>0</v>
      </c>
      <c r="L136" s="15">
        <f t="shared" si="299"/>
        <v>0</v>
      </c>
      <c r="M136" s="21">
        <v>0</v>
      </c>
      <c r="N136" s="46">
        <f t="shared" si="300"/>
        <v>0</v>
      </c>
      <c r="O136" s="15">
        <f t="shared" si="301"/>
        <v>0</v>
      </c>
      <c r="P136" s="21">
        <v>0</v>
      </c>
      <c r="Q136" s="46">
        <f t="shared" si="302"/>
        <v>0</v>
      </c>
      <c r="R136" s="15">
        <f t="shared" si="303"/>
        <v>0</v>
      </c>
      <c r="S136" s="21">
        <v>0</v>
      </c>
      <c r="T136" s="46">
        <f t="shared" si="304"/>
        <v>0</v>
      </c>
      <c r="U136" s="15">
        <f t="shared" si="305"/>
        <v>0</v>
      </c>
      <c r="V136" s="21">
        <v>0</v>
      </c>
      <c r="W136" s="46">
        <f t="shared" si="306"/>
        <v>0</v>
      </c>
      <c r="X136" s="15">
        <f t="shared" si="307"/>
        <v>0</v>
      </c>
      <c r="Y136" s="21">
        <v>0</v>
      </c>
      <c r="Z136" s="46">
        <f t="shared" si="308"/>
        <v>0</v>
      </c>
      <c r="AA136" s="15">
        <f t="shared" si="309"/>
        <v>0</v>
      </c>
      <c r="AB136" s="21">
        <v>0</v>
      </c>
      <c r="AC136" s="46">
        <f t="shared" si="310"/>
        <v>0</v>
      </c>
      <c r="AD136" s="15">
        <f t="shared" si="311"/>
        <v>0</v>
      </c>
      <c r="AE136" s="21">
        <v>0</v>
      </c>
      <c r="AF136" s="46">
        <f t="shared" si="312"/>
        <v>0</v>
      </c>
      <c r="AG136" s="15">
        <f t="shared" si="313"/>
        <v>0</v>
      </c>
      <c r="AH136" s="21">
        <v>0</v>
      </c>
      <c r="AI136" s="46">
        <f t="shared" si="314"/>
        <v>0</v>
      </c>
      <c r="AJ136" s="15">
        <f t="shared" si="315"/>
        <v>0</v>
      </c>
      <c r="AK136" s="21">
        <v>0</v>
      </c>
      <c r="AL136" s="46">
        <f t="shared" si="316"/>
        <v>0</v>
      </c>
      <c r="AM136" s="15">
        <f t="shared" si="317"/>
        <v>0</v>
      </c>
      <c r="AN136" s="21">
        <v>0</v>
      </c>
      <c r="AO136" s="46">
        <f t="shared" si="295"/>
        <v>0</v>
      </c>
      <c r="AP136" s="15"/>
      <c r="AQ136" s="264"/>
    </row>
    <row r="137" spans="2:43" x14ac:dyDescent="0.3">
      <c r="B137" s="265"/>
      <c r="C137" s="115">
        <v>7</v>
      </c>
      <c r="D137" s="112" t="str">
        <f>+IFERROR(+IF(Inputs!D93="","",Inputs!D93),0)</f>
        <v/>
      </c>
      <c r="E137" s="295">
        <f t="shared" si="283"/>
        <v>0</v>
      </c>
      <c r="F137" s="15">
        <f>+IFERROR((+VLOOKUP(D137,Inputs!$D$87:$E$101,2,0)),0)</f>
        <v>0</v>
      </c>
      <c r="G137" s="21">
        <v>0</v>
      </c>
      <c r="H137" s="46">
        <f t="shared" si="296"/>
        <v>0</v>
      </c>
      <c r="I137" s="15">
        <f t="shared" si="297"/>
        <v>0</v>
      </c>
      <c r="J137" s="21">
        <v>0</v>
      </c>
      <c r="K137" s="46">
        <f t="shared" si="298"/>
        <v>0</v>
      </c>
      <c r="L137" s="15">
        <f t="shared" si="299"/>
        <v>0</v>
      </c>
      <c r="M137" s="21">
        <v>0</v>
      </c>
      <c r="N137" s="46">
        <f t="shared" si="300"/>
        <v>0</v>
      </c>
      <c r="O137" s="15">
        <f t="shared" si="301"/>
        <v>0</v>
      </c>
      <c r="P137" s="21">
        <v>0</v>
      </c>
      <c r="Q137" s="46">
        <f t="shared" si="302"/>
        <v>0</v>
      </c>
      <c r="R137" s="15">
        <f t="shared" si="303"/>
        <v>0</v>
      </c>
      <c r="S137" s="21">
        <v>0</v>
      </c>
      <c r="T137" s="46">
        <f t="shared" si="304"/>
        <v>0</v>
      </c>
      <c r="U137" s="15">
        <f t="shared" si="305"/>
        <v>0</v>
      </c>
      <c r="V137" s="21">
        <v>0</v>
      </c>
      <c r="W137" s="46">
        <f t="shared" si="306"/>
        <v>0</v>
      </c>
      <c r="X137" s="15">
        <f t="shared" si="307"/>
        <v>0</v>
      </c>
      <c r="Y137" s="21">
        <v>0</v>
      </c>
      <c r="Z137" s="46">
        <f t="shared" si="308"/>
        <v>0</v>
      </c>
      <c r="AA137" s="15">
        <f t="shared" si="309"/>
        <v>0</v>
      </c>
      <c r="AB137" s="21">
        <v>0</v>
      </c>
      <c r="AC137" s="46">
        <f t="shared" si="310"/>
        <v>0</v>
      </c>
      <c r="AD137" s="15">
        <f t="shared" si="311"/>
        <v>0</v>
      </c>
      <c r="AE137" s="21">
        <v>0</v>
      </c>
      <c r="AF137" s="46">
        <f t="shared" si="312"/>
        <v>0</v>
      </c>
      <c r="AG137" s="15">
        <f t="shared" si="313"/>
        <v>0</v>
      </c>
      <c r="AH137" s="21">
        <v>0</v>
      </c>
      <c r="AI137" s="46">
        <f t="shared" si="314"/>
        <v>0</v>
      </c>
      <c r="AJ137" s="15">
        <f t="shared" si="315"/>
        <v>0</v>
      </c>
      <c r="AK137" s="21">
        <v>0</v>
      </c>
      <c r="AL137" s="46">
        <f t="shared" si="316"/>
        <v>0</v>
      </c>
      <c r="AM137" s="15">
        <f t="shared" si="317"/>
        <v>0</v>
      </c>
      <c r="AN137" s="21">
        <v>0</v>
      </c>
      <c r="AO137" s="46">
        <f t="shared" si="295"/>
        <v>0</v>
      </c>
      <c r="AP137" s="15"/>
      <c r="AQ137" s="264"/>
    </row>
    <row r="138" spans="2:43" x14ac:dyDescent="0.3">
      <c r="B138" s="265"/>
      <c r="C138" s="115">
        <v>8</v>
      </c>
      <c r="D138" s="112" t="str">
        <f>+IFERROR(+IF(Inputs!D94="","",Inputs!D94),0)</f>
        <v/>
      </c>
      <c r="E138" s="295">
        <f t="shared" si="283"/>
        <v>0</v>
      </c>
      <c r="F138" s="15">
        <f>+IFERROR((+VLOOKUP(D138,Inputs!$D$87:$E$101,2,0)),0)</f>
        <v>0</v>
      </c>
      <c r="G138" s="21">
        <v>0</v>
      </c>
      <c r="H138" s="46">
        <f t="shared" si="296"/>
        <v>0</v>
      </c>
      <c r="I138" s="15">
        <f t="shared" si="297"/>
        <v>0</v>
      </c>
      <c r="J138" s="21">
        <v>0</v>
      </c>
      <c r="K138" s="46">
        <f t="shared" si="298"/>
        <v>0</v>
      </c>
      <c r="L138" s="15">
        <f t="shared" si="299"/>
        <v>0</v>
      </c>
      <c r="M138" s="21">
        <v>0</v>
      </c>
      <c r="N138" s="46">
        <f t="shared" si="300"/>
        <v>0</v>
      </c>
      <c r="O138" s="15">
        <f t="shared" si="301"/>
        <v>0</v>
      </c>
      <c r="P138" s="21">
        <v>0</v>
      </c>
      <c r="Q138" s="46">
        <f t="shared" si="302"/>
        <v>0</v>
      </c>
      <c r="R138" s="15">
        <f t="shared" si="303"/>
        <v>0</v>
      </c>
      <c r="S138" s="21">
        <v>0</v>
      </c>
      <c r="T138" s="46">
        <f t="shared" si="304"/>
        <v>0</v>
      </c>
      <c r="U138" s="15">
        <f t="shared" si="305"/>
        <v>0</v>
      </c>
      <c r="V138" s="21">
        <v>0</v>
      </c>
      <c r="W138" s="46">
        <f t="shared" si="306"/>
        <v>0</v>
      </c>
      <c r="X138" s="15">
        <f t="shared" si="307"/>
        <v>0</v>
      </c>
      <c r="Y138" s="21">
        <v>0</v>
      </c>
      <c r="Z138" s="46">
        <f t="shared" si="308"/>
        <v>0</v>
      </c>
      <c r="AA138" s="15">
        <f t="shared" si="309"/>
        <v>0</v>
      </c>
      <c r="AB138" s="21">
        <v>0</v>
      </c>
      <c r="AC138" s="46">
        <f t="shared" si="310"/>
        <v>0</v>
      </c>
      <c r="AD138" s="15">
        <f t="shared" si="311"/>
        <v>0</v>
      </c>
      <c r="AE138" s="21">
        <v>0</v>
      </c>
      <c r="AF138" s="46">
        <f t="shared" si="312"/>
        <v>0</v>
      </c>
      <c r="AG138" s="15">
        <f t="shared" si="313"/>
        <v>0</v>
      </c>
      <c r="AH138" s="21">
        <v>0</v>
      </c>
      <c r="AI138" s="46">
        <f t="shared" si="314"/>
        <v>0</v>
      </c>
      <c r="AJ138" s="15">
        <f t="shared" si="315"/>
        <v>0</v>
      </c>
      <c r="AK138" s="21">
        <v>0</v>
      </c>
      <c r="AL138" s="46">
        <f t="shared" si="316"/>
        <v>0</v>
      </c>
      <c r="AM138" s="15">
        <f t="shared" si="317"/>
        <v>0</v>
      </c>
      <c r="AN138" s="21">
        <v>0</v>
      </c>
      <c r="AO138" s="46">
        <f t="shared" si="295"/>
        <v>0</v>
      </c>
      <c r="AP138" s="15"/>
      <c r="AQ138" s="264"/>
    </row>
    <row r="139" spans="2:43" x14ac:dyDescent="0.3">
      <c r="B139" s="265"/>
      <c r="C139" s="115">
        <v>9</v>
      </c>
      <c r="D139" s="112" t="str">
        <f>+IFERROR(+IF(Inputs!D95="","",Inputs!D95),0)</f>
        <v/>
      </c>
      <c r="E139" s="295">
        <f t="shared" si="283"/>
        <v>0</v>
      </c>
      <c r="F139" s="15">
        <f>+IFERROR((+VLOOKUP(D139,Inputs!$D$87:$E$101,2,0)),0)</f>
        <v>0</v>
      </c>
      <c r="G139" s="21">
        <v>0</v>
      </c>
      <c r="H139" s="46">
        <f t="shared" si="296"/>
        <v>0</v>
      </c>
      <c r="I139" s="15">
        <f t="shared" si="297"/>
        <v>0</v>
      </c>
      <c r="J139" s="21">
        <v>0</v>
      </c>
      <c r="K139" s="46">
        <f t="shared" si="298"/>
        <v>0</v>
      </c>
      <c r="L139" s="15">
        <f t="shared" si="299"/>
        <v>0</v>
      </c>
      <c r="M139" s="21">
        <v>0</v>
      </c>
      <c r="N139" s="46">
        <f t="shared" si="300"/>
        <v>0</v>
      </c>
      <c r="O139" s="15">
        <f t="shared" si="301"/>
        <v>0</v>
      </c>
      <c r="P139" s="21">
        <v>0</v>
      </c>
      <c r="Q139" s="46">
        <f t="shared" si="302"/>
        <v>0</v>
      </c>
      <c r="R139" s="15">
        <f t="shared" si="303"/>
        <v>0</v>
      </c>
      <c r="S139" s="21">
        <v>0</v>
      </c>
      <c r="T139" s="46">
        <f t="shared" si="304"/>
        <v>0</v>
      </c>
      <c r="U139" s="15">
        <f t="shared" si="305"/>
        <v>0</v>
      </c>
      <c r="V139" s="21">
        <v>0</v>
      </c>
      <c r="W139" s="46">
        <f t="shared" si="306"/>
        <v>0</v>
      </c>
      <c r="X139" s="15">
        <f t="shared" si="307"/>
        <v>0</v>
      </c>
      <c r="Y139" s="21">
        <v>0</v>
      </c>
      <c r="Z139" s="46">
        <f t="shared" si="308"/>
        <v>0</v>
      </c>
      <c r="AA139" s="15">
        <f t="shared" si="309"/>
        <v>0</v>
      </c>
      <c r="AB139" s="21">
        <v>0</v>
      </c>
      <c r="AC139" s="46">
        <f t="shared" si="310"/>
        <v>0</v>
      </c>
      <c r="AD139" s="15">
        <f t="shared" si="311"/>
        <v>0</v>
      </c>
      <c r="AE139" s="21">
        <v>0</v>
      </c>
      <c r="AF139" s="46">
        <f t="shared" si="312"/>
        <v>0</v>
      </c>
      <c r="AG139" s="15">
        <f t="shared" si="313"/>
        <v>0</v>
      </c>
      <c r="AH139" s="21">
        <v>0</v>
      </c>
      <c r="AI139" s="46">
        <f t="shared" si="314"/>
        <v>0</v>
      </c>
      <c r="AJ139" s="15">
        <f t="shared" si="315"/>
        <v>0</v>
      </c>
      <c r="AK139" s="21">
        <v>0</v>
      </c>
      <c r="AL139" s="46">
        <f t="shared" si="316"/>
        <v>0</v>
      </c>
      <c r="AM139" s="15">
        <f t="shared" si="317"/>
        <v>0</v>
      </c>
      <c r="AN139" s="21">
        <v>0</v>
      </c>
      <c r="AO139" s="46">
        <f t="shared" si="295"/>
        <v>0</v>
      </c>
      <c r="AP139" s="15"/>
      <c r="AQ139" s="264"/>
    </row>
    <row r="140" spans="2:43" x14ac:dyDescent="0.3">
      <c r="B140" s="265"/>
      <c r="C140" s="115">
        <v>10</v>
      </c>
      <c r="D140" s="112" t="str">
        <f>+IFERROR(+IF(Inputs!D96="","",Inputs!D96),0)</f>
        <v/>
      </c>
      <c r="E140" s="295">
        <f t="shared" si="283"/>
        <v>0</v>
      </c>
      <c r="F140" s="15">
        <f>+IFERROR((+VLOOKUP(D140,Inputs!$D$87:$E$101,2,0)),0)</f>
        <v>0</v>
      </c>
      <c r="G140" s="21">
        <v>0</v>
      </c>
      <c r="H140" s="46">
        <f t="shared" si="296"/>
        <v>0</v>
      </c>
      <c r="I140" s="15">
        <f t="shared" si="297"/>
        <v>0</v>
      </c>
      <c r="J140" s="21">
        <v>0</v>
      </c>
      <c r="K140" s="46">
        <f t="shared" si="298"/>
        <v>0</v>
      </c>
      <c r="L140" s="15">
        <f t="shared" si="299"/>
        <v>0</v>
      </c>
      <c r="M140" s="21">
        <v>0</v>
      </c>
      <c r="N140" s="46">
        <f t="shared" si="300"/>
        <v>0</v>
      </c>
      <c r="O140" s="15">
        <f t="shared" si="301"/>
        <v>0</v>
      </c>
      <c r="P140" s="21">
        <v>0</v>
      </c>
      <c r="Q140" s="46">
        <f t="shared" si="302"/>
        <v>0</v>
      </c>
      <c r="R140" s="15">
        <f t="shared" si="303"/>
        <v>0</v>
      </c>
      <c r="S140" s="21">
        <v>0</v>
      </c>
      <c r="T140" s="46">
        <f t="shared" si="304"/>
        <v>0</v>
      </c>
      <c r="U140" s="15">
        <f t="shared" si="305"/>
        <v>0</v>
      </c>
      <c r="V140" s="21">
        <v>0</v>
      </c>
      <c r="W140" s="46">
        <f t="shared" si="306"/>
        <v>0</v>
      </c>
      <c r="X140" s="15">
        <f t="shared" si="307"/>
        <v>0</v>
      </c>
      <c r="Y140" s="21">
        <v>0</v>
      </c>
      <c r="Z140" s="46">
        <f t="shared" si="308"/>
        <v>0</v>
      </c>
      <c r="AA140" s="15">
        <f t="shared" si="309"/>
        <v>0</v>
      </c>
      <c r="AB140" s="21">
        <v>0</v>
      </c>
      <c r="AC140" s="46">
        <f t="shared" si="310"/>
        <v>0</v>
      </c>
      <c r="AD140" s="15">
        <f t="shared" si="311"/>
        <v>0</v>
      </c>
      <c r="AE140" s="21">
        <v>0</v>
      </c>
      <c r="AF140" s="46">
        <f t="shared" si="312"/>
        <v>0</v>
      </c>
      <c r="AG140" s="15">
        <f t="shared" si="313"/>
        <v>0</v>
      </c>
      <c r="AH140" s="21">
        <v>0</v>
      </c>
      <c r="AI140" s="46">
        <f t="shared" si="314"/>
        <v>0</v>
      </c>
      <c r="AJ140" s="15">
        <f t="shared" si="315"/>
        <v>0</v>
      </c>
      <c r="AK140" s="21">
        <v>0</v>
      </c>
      <c r="AL140" s="46">
        <f t="shared" si="316"/>
        <v>0</v>
      </c>
      <c r="AM140" s="15">
        <f t="shared" si="317"/>
        <v>0</v>
      </c>
      <c r="AN140" s="21">
        <v>0</v>
      </c>
      <c r="AO140" s="46">
        <f t="shared" si="295"/>
        <v>0</v>
      </c>
      <c r="AP140" s="15"/>
      <c r="AQ140" s="264"/>
    </row>
    <row r="141" spans="2:43" x14ac:dyDescent="0.3">
      <c r="B141" s="265"/>
      <c r="C141" s="115">
        <v>11</v>
      </c>
      <c r="D141" s="112" t="str">
        <f>+IFERROR(+IF(Inputs!D97="","",Inputs!D97),0)</f>
        <v/>
      </c>
      <c r="E141" s="295">
        <f t="shared" si="283"/>
        <v>0</v>
      </c>
      <c r="F141" s="15">
        <f>+IFERROR((+VLOOKUP(D141,Inputs!$D$87:$E$101,2,0)),0)</f>
        <v>0</v>
      </c>
      <c r="G141" s="21">
        <v>0</v>
      </c>
      <c r="H141" s="46">
        <f t="shared" si="296"/>
        <v>0</v>
      </c>
      <c r="I141" s="15">
        <f t="shared" si="297"/>
        <v>0</v>
      </c>
      <c r="J141" s="21">
        <v>0</v>
      </c>
      <c r="K141" s="46">
        <f t="shared" si="298"/>
        <v>0</v>
      </c>
      <c r="L141" s="15">
        <f t="shared" si="299"/>
        <v>0</v>
      </c>
      <c r="M141" s="21">
        <v>0</v>
      </c>
      <c r="N141" s="46">
        <f t="shared" si="300"/>
        <v>0</v>
      </c>
      <c r="O141" s="15">
        <f t="shared" si="301"/>
        <v>0</v>
      </c>
      <c r="P141" s="21">
        <v>0</v>
      </c>
      <c r="Q141" s="46">
        <f t="shared" si="302"/>
        <v>0</v>
      </c>
      <c r="R141" s="15">
        <f t="shared" si="303"/>
        <v>0</v>
      </c>
      <c r="S141" s="21">
        <v>0</v>
      </c>
      <c r="T141" s="46">
        <f t="shared" si="304"/>
        <v>0</v>
      </c>
      <c r="U141" s="15">
        <f t="shared" si="305"/>
        <v>0</v>
      </c>
      <c r="V141" s="21">
        <v>0</v>
      </c>
      <c r="W141" s="46">
        <f t="shared" si="306"/>
        <v>0</v>
      </c>
      <c r="X141" s="15">
        <f t="shared" si="307"/>
        <v>0</v>
      </c>
      <c r="Y141" s="21">
        <v>0</v>
      </c>
      <c r="Z141" s="46">
        <f t="shared" si="308"/>
        <v>0</v>
      </c>
      <c r="AA141" s="15">
        <f t="shared" si="309"/>
        <v>0</v>
      </c>
      <c r="AB141" s="21">
        <v>0</v>
      </c>
      <c r="AC141" s="46">
        <f t="shared" si="310"/>
        <v>0</v>
      </c>
      <c r="AD141" s="15">
        <f t="shared" si="311"/>
        <v>0</v>
      </c>
      <c r="AE141" s="21">
        <v>0</v>
      </c>
      <c r="AF141" s="46">
        <f t="shared" si="312"/>
        <v>0</v>
      </c>
      <c r="AG141" s="15">
        <f t="shared" si="313"/>
        <v>0</v>
      </c>
      <c r="AH141" s="21">
        <v>0</v>
      </c>
      <c r="AI141" s="46">
        <f t="shared" si="314"/>
        <v>0</v>
      </c>
      <c r="AJ141" s="15">
        <f t="shared" si="315"/>
        <v>0</v>
      </c>
      <c r="AK141" s="21">
        <v>0</v>
      </c>
      <c r="AL141" s="46">
        <f t="shared" si="316"/>
        <v>0</v>
      </c>
      <c r="AM141" s="15">
        <f t="shared" si="317"/>
        <v>0</v>
      </c>
      <c r="AN141" s="21">
        <v>0</v>
      </c>
      <c r="AO141" s="46">
        <f t="shared" si="295"/>
        <v>0</v>
      </c>
      <c r="AP141" s="15"/>
      <c r="AQ141" s="264"/>
    </row>
    <row r="142" spans="2:43" x14ac:dyDescent="0.3">
      <c r="B142" s="265"/>
      <c r="C142" s="115">
        <v>12</v>
      </c>
      <c r="D142" s="112" t="str">
        <f>+IFERROR(+IF(Inputs!D98="","",Inputs!D98),0)</f>
        <v/>
      </c>
      <c r="E142" s="295">
        <f t="shared" si="283"/>
        <v>0</v>
      </c>
      <c r="F142" s="15">
        <f>+IFERROR((+VLOOKUP(D142,Inputs!$D$87:$E$101,2,0)),0)</f>
        <v>0</v>
      </c>
      <c r="G142" s="21">
        <v>0</v>
      </c>
      <c r="H142" s="46">
        <f t="shared" si="296"/>
        <v>0</v>
      </c>
      <c r="I142" s="15">
        <f t="shared" si="297"/>
        <v>0</v>
      </c>
      <c r="J142" s="21">
        <v>0</v>
      </c>
      <c r="K142" s="46">
        <f t="shared" si="298"/>
        <v>0</v>
      </c>
      <c r="L142" s="15">
        <f t="shared" si="299"/>
        <v>0</v>
      </c>
      <c r="M142" s="21">
        <v>0</v>
      </c>
      <c r="N142" s="46">
        <f t="shared" si="300"/>
        <v>0</v>
      </c>
      <c r="O142" s="15">
        <f t="shared" si="301"/>
        <v>0</v>
      </c>
      <c r="P142" s="21">
        <v>0</v>
      </c>
      <c r="Q142" s="46">
        <f t="shared" si="302"/>
        <v>0</v>
      </c>
      <c r="R142" s="15">
        <f t="shared" si="303"/>
        <v>0</v>
      </c>
      <c r="S142" s="21">
        <v>0</v>
      </c>
      <c r="T142" s="46">
        <f t="shared" si="304"/>
        <v>0</v>
      </c>
      <c r="U142" s="15">
        <f t="shared" si="305"/>
        <v>0</v>
      </c>
      <c r="V142" s="21">
        <v>0</v>
      </c>
      <c r="W142" s="46">
        <f t="shared" si="306"/>
        <v>0</v>
      </c>
      <c r="X142" s="15">
        <f t="shared" si="307"/>
        <v>0</v>
      </c>
      <c r="Y142" s="21">
        <v>0</v>
      </c>
      <c r="Z142" s="46">
        <f t="shared" si="308"/>
        <v>0</v>
      </c>
      <c r="AA142" s="15">
        <f t="shared" si="309"/>
        <v>0</v>
      </c>
      <c r="AB142" s="21">
        <v>0</v>
      </c>
      <c r="AC142" s="46">
        <f t="shared" si="310"/>
        <v>0</v>
      </c>
      <c r="AD142" s="15">
        <f t="shared" si="311"/>
        <v>0</v>
      </c>
      <c r="AE142" s="21">
        <v>0</v>
      </c>
      <c r="AF142" s="46">
        <f t="shared" si="312"/>
        <v>0</v>
      </c>
      <c r="AG142" s="15">
        <f t="shared" si="313"/>
        <v>0</v>
      </c>
      <c r="AH142" s="21">
        <v>0</v>
      </c>
      <c r="AI142" s="46">
        <f t="shared" si="314"/>
        <v>0</v>
      </c>
      <c r="AJ142" s="15">
        <f t="shared" si="315"/>
        <v>0</v>
      </c>
      <c r="AK142" s="21">
        <v>0</v>
      </c>
      <c r="AL142" s="46">
        <f t="shared" si="316"/>
        <v>0</v>
      </c>
      <c r="AM142" s="15">
        <f t="shared" si="317"/>
        <v>0</v>
      </c>
      <c r="AN142" s="21">
        <v>0</v>
      </c>
      <c r="AO142" s="46">
        <f t="shared" si="295"/>
        <v>0</v>
      </c>
      <c r="AP142" s="15"/>
      <c r="AQ142" s="264"/>
    </row>
    <row r="143" spans="2:43" x14ac:dyDescent="0.3">
      <c r="B143" s="265"/>
      <c r="C143" s="115">
        <v>13</v>
      </c>
      <c r="D143" s="112" t="str">
        <f>+IFERROR(+IF(Inputs!D99="","",Inputs!D99),0)</f>
        <v/>
      </c>
      <c r="E143" s="295">
        <f t="shared" si="283"/>
        <v>0</v>
      </c>
      <c r="F143" s="15">
        <f>+IFERROR((+VLOOKUP(D143,Inputs!$D$87:$E$101,2,0)),0)</f>
        <v>0</v>
      </c>
      <c r="G143" s="21">
        <v>0</v>
      </c>
      <c r="H143" s="46">
        <f t="shared" si="296"/>
        <v>0</v>
      </c>
      <c r="I143" s="15">
        <f t="shared" si="297"/>
        <v>0</v>
      </c>
      <c r="J143" s="21">
        <v>0</v>
      </c>
      <c r="K143" s="46">
        <f t="shared" si="298"/>
        <v>0</v>
      </c>
      <c r="L143" s="15">
        <f t="shared" si="299"/>
        <v>0</v>
      </c>
      <c r="M143" s="21">
        <v>0</v>
      </c>
      <c r="N143" s="46">
        <f t="shared" si="300"/>
        <v>0</v>
      </c>
      <c r="O143" s="15">
        <f t="shared" si="301"/>
        <v>0</v>
      </c>
      <c r="P143" s="21">
        <v>0</v>
      </c>
      <c r="Q143" s="46">
        <f t="shared" si="302"/>
        <v>0</v>
      </c>
      <c r="R143" s="15">
        <f t="shared" si="303"/>
        <v>0</v>
      </c>
      <c r="S143" s="21">
        <v>0</v>
      </c>
      <c r="T143" s="46">
        <f t="shared" si="304"/>
        <v>0</v>
      </c>
      <c r="U143" s="15">
        <f t="shared" si="305"/>
        <v>0</v>
      </c>
      <c r="V143" s="21">
        <v>0</v>
      </c>
      <c r="W143" s="46">
        <f t="shared" si="306"/>
        <v>0</v>
      </c>
      <c r="X143" s="15">
        <f t="shared" si="307"/>
        <v>0</v>
      </c>
      <c r="Y143" s="21">
        <v>0</v>
      </c>
      <c r="Z143" s="46">
        <f t="shared" si="308"/>
        <v>0</v>
      </c>
      <c r="AA143" s="15">
        <f t="shared" si="309"/>
        <v>0</v>
      </c>
      <c r="AB143" s="21">
        <v>0</v>
      </c>
      <c r="AC143" s="46">
        <f t="shared" si="310"/>
        <v>0</v>
      </c>
      <c r="AD143" s="15">
        <f t="shared" si="311"/>
        <v>0</v>
      </c>
      <c r="AE143" s="21">
        <v>0</v>
      </c>
      <c r="AF143" s="46">
        <f t="shared" si="312"/>
        <v>0</v>
      </c>
      <c r="AG143" s="15">
        <f t="shared" si="313"/>
        <v>0</v>
      </c>
      <c r="AH143" s="21">
        <v>0</v>
      </c>
      <c r="AI143" s="46">
        <f t="shared" si="314"/>
        <v>0</v>
      </c>
      <c r="AJ143" s="15">
        <f t="shared" si="315"/>
        <v>0</v>
      </c>
      <c r="AK143" s="21">
        <v>0</v>
      </c>
      <c r="AL143" s="46">
        <f t="shared" si="316"/>
        <v>0</v>
      </c>
      <c r="AM143" s="15">
        <f t="shared" si="317"/>
        <v>0</v>
      </c>
      <c r="AN143" s="21">
        <v>0</v>
      </c>
      <c r="AO143" s="46">
        <f t="shared" si="295"/>
        <v>0</v>
      </c>
      <c r="AP143" s="15"/>
      <c r="AQ143" s="264"/>
    </row>
    <row r="144" spans="2:43" x14ac:dyDescent="0.3">
      <c r="B144" s="265"/>
      <c r="C144" s="115">
        <v>14</v>
      </c>
      <c r="D144" s="112" t="str">
        <f>+IFERROR(+IF(Inputs!D100="","",Inputs!D100),0)</f>
        <v/>
      </c>
      <c r="E144" s="295">
        <f t="shared" si="283"/>
        <v>0</v>
      </c>
      <c r="F144" s="15">
        <f>+IFERROR((+VLOOKUP(D144,Inputs!$D$87:$E$101,2,0)),0)</f>
        <v>0</v>
      </c>
      <c r="G144" s="21">
        <v>0</v>
      </c>
      <c r="H144" s="46">
        <f t="shared" si="296"/>
        <v>0</v>
      </c>
      <c r="I144" s="15">
        <f t="shared" si="297"/>
        <v>0</v>
      </c>
      <c r="J144" s="21">
        <v>0</v>
      </c>
      <c r="K144" s="46">
        <f t="shared" si="298"/>
        <v>0</v>
      </c>
      <c r="L144" s="15">
        <f t="shared" si="299"/>
        <v>0</v>
      </c>
      <c r="M144" s="21">
        <v>0</v>
      </c>
      <c r="N144" s="46">
        <f t="shared" si="300"/>
        <v>0</v>
      </c>
      <c r="O144" s="15">
        <f t="shared" si="301"/>
        <v>0</v>
      </c>
      <c r="P144" s="21">
        <v>0</v>
      </c>
      <c r="Q144" s="46">
        <f t="shared" si="302"/>
        <v>0</v>
      </c>
      <c r="R144" s="15">
        <f t="shared" si="303"/>
        <v>0</v>
      </c>
      <c r="S144" s="21">
        <v>0</v>
      </c>
      <c r="T144" s="46">
        <f t="shared" si="304"/>
        <v>0</v>
      </c>
      <c r="U144" s="15">
        <f t="shared" si="305"/>
        <v>0</v>
      </c>
      <c r="V144" s="21">
        <v>0</v>
      </c>
      <c r="W144" s="46">
        <f t="shared" si="306"/>
        <v>0</v>
      </c>
      <c r="X144" s="15">
        <f t="shared" si="307"/>
        <v>0</v>
      </c>
      <c r="Y144" s="21">
        <v>0</v>
      </c>
      <c r="Z144" s="46">
        <f t="shared" si="308"/>
        <v>0</v>
      </c>
      <c r="AA144" s="15">
        <f t="shared" si="309"/>
        <v>0</v>
      </c>
      <c r="AB144" s="21">
        <v>0</v>
      </c>
      <c r="AC144" s="46">
        <f t="shared" si="310"/>
        <v>0</v>
      </c>
      <c r="AD144" s="15">
        <f t="shared" si="311"/>
        <v>0</v>
      </c>
      <c r="AE144" s="21">
        <v>0</v>
      </c>
      <c r="AF144" s="46">
        <f t="shared" si="312"/>
        <v>0</v>
      </c>
      <c r="AG144" s="15">
        <f t="shared" si="313"/>
        <v>0</v>
      </c>
      <c r="AH144" s="21">
        <v>0</v>
      </c>
      <c r="AI144" s="46">
        <f t="shared" si="314"/>
        <v>0</v>
      </c>
      <c r="AJ144" s="15">
        <f t="shared" si="315"/>
        <v>0</v>
      </c>
      <c r="AK144" s="21">
        <v>0</v>
      </c>
      <c r="AL144" s="46">
        <f t="shared" si="316"/>
        <v>0</v>
      </c>
      <c r="AM144" s="15">
        <f t="shared" si="317"/>
        <v>0</v>
      </c>
      <c r="AN144" s="21">
        <v>0</v>
      </c>
      <c r="AO144" s="46">
        <f t="shared" si="295"/>
        <v>0</v>
      </c>
      <c r="AP144" s="15"/>
      <c r="AQ144" s="264"/>
    </row>
    <row r="145" spans="2:43" x14ac:dyDescent="0.3">
      <c r="B145" s="265"/>
      <c r="C145" s="115">
        <v>15</v>
      </c>
      <c r="D145" s="112" t="str">
        <f>+IFERROR(+IF(Inputs!D101="","",Inputs!D101),0)</f>
        <v/>
      </c>
      <c r="E145" s="295">
        <f t="shared" si="283"/>
        <v>0</v>
      </c>
      <c r="F145" s="15">
        <f>+IFERROR((+VLOOKUP(D145,Inputs!$D$87:$E$101,2,0)),0)</f>
        <v>0</v>
      </c>
      <c r="G145" s="21">
        <v>0</v>
      </c>
      <c r="H145" s="46">
        <f t="shared" si="296"/>
        <v>0</v>
      </c>
      <c r="I145" s="15">
        <f t="shared" si="297"/>
        <v>0</v>
      </c>
      <c r="J145" s="21">
        <v>0</v>
      </c>
      <c r="K145" s="46">
        <f t="shared" si="298"/>
        <v>0</v>
      </c>
      <c r="L145" s="15">
        <f t="shared" si="299"/>
        <v>0</v>
      </c>
      <c r="M145" s="21">
        <v>0</v>
      </c>
      <c r="N145" s="46">
        <f t="shared" si="300"/>
        <v>0</v>
      </c>
      <c r="O145" s="15">
        <f t="shared" si="301"/>
        <v>0</v>
      </c>
      <c r="P145" s="21">
        <v>0</v>
      </c>
      <c r="Q145" s="46">
        <f t="shared" si="302"/>
        <v>0</v>
      </c>
      <c r="R145" s="15">
        <f t="shared" si="303"/>
        <v>0</v>
      </c>
      <c r="S145" s="21">
        <v>0</v>
      </c>
      <c r="T145" s="46">
        <f t="shared" si="304"/>
        <v>0</v>
      </c>
      <c r="U145" s="15">
        <f t="shared" si="305"/>
        <v>0</v>
      </c>
      <c r="V145" s="21">
        <v>0</v>
      </c>
      <c r="W145" s="46">
        <f t="shared" si="306"/>
        <v>0</v>
      </c>
      <c r="X145" s="15">
        <f t="shared" si="307"/>
        <v>0</v>
      </c>
      <c r="Y145" s="21">
        <v>0</v>
      </c>
      <c r="Z145" s="46">
        <f t="shared" si="308"/>
        <v>0</v>
      </c>
      <c r="AA145" s="15">
        <f t="shared" si="309"/>
        <v>0</v>
      </c>
      <c r="AB145" s="21">
        <v>0</v>
      </c>
      <c r="AC145" s="46">
        <f t="shared" si="310"/>
        <v>0</v>
      </c>
      <c r="AD145" s="15">
        <f t="shared" si="311"/>
        <v>0</v>
      </c>
      <c r="AE145" s="21">
        <v>0</v>
      </c>
      <c r="AF145" s="46">
        <f t="shared" si="312"/>
        <v>0</v>
      </c>
      <c r="AG145" s="15">
        <f t="shared" si="313"/>
        <v>0</v>
      </c>
      <c r="AH145" s="21">
        <v>0</v>
      </c>
      <c r="AI145" s="46">
        <f t="shared" si="314"/>
        <v>0</v>
      </c>
      <c r="AJ145" s="15">
        <f t="shared" si="315"/>
        <v>0</v>
      </c>
      <c r="AK145" s="21">
        <v>0</v>
      </c>
      <c r="AL145" s="46">
        <f t="shared" si="316"/>
        <v>0</v>
      </c>
      <c r="AM145" s="15">
        <f t="shared" si="317"/>
        <v>0</v>
      </c>
      <c r="AN145" s="21">
        <v>0</v>
      </c>
      <c r="AO145" s="46">
        <f t="shared" si="295"/>
        <v>0</v>
      </c>
      <c r="AP145" s="15"/>
      <c r="AQ145" s="264"/>
    </row>
    <row r="146" spans="2:43" x14ac:dyDescent="0.3">
      <c r="B146" s="265"/>
      <c r="C146" s="115">
        <v>16</v>
      </c>
      <c r="D146" s="112" t="str">
        <f>+IFERROR(+IF(Inputs!I87="","",Inputs!I87),0)</f>
        <v>Vacaciones  (ejemplo)</v>
      </c>
      <c r="E146" s="295">
        <f t="shared" si="283"/>
        <v>0</v>
      </c>
      <c r="F146" s="15">
        <f>+IFERROR(+IF(Inputs!L87&lt;&gt;"X",0,+(+VLOOKUP(D146,Inputs!$I$87:$J$101,2,0))),0)</f>
        <v>0</v>
      </c>
      <c r="G146" s="21">
        <v>0</v>
      </c>
      <c r="H146" s="46">
        <f t="shared" si="296"/>
        <v>0</v>
      </c>
      <c r="I146" s="15">
        <f>+IFERROR(+IF(Inputs!M87&lt;&gt;"X",0,+(+VLOOKUP(D146,Inputs!$I$87:$J$101,2,0))),0)</f>
        <v>0</v>
      </c>
      <c r="J146" s="21">
        <v>0</v>
      </c>
      <c r="K146" s="46">
        <f t="shared" si="298"/>
        <v>0</v>
      </c>
      <c r="L146" s="15">
        <f>+IFERROR(+IF(Inputs!N87&lt;&gt;"X",0,+(+VLOOKUP(D146,Inputs!$I$87:$J$101,2,0))),0)</f>
        <v>0</v>
      </c>
      <c r="M146" s="21">
        <v>0</v>
      </c>
      <c r="N146" s="46">
        <f t="shared" si="300"/>
        <v>0</v>
      </c>
      <c r="O146" s="15">
        <f>+IFERROR(+IF(Inputs!O87&lt;&gt;"X",0,+(+VLOOKUP(D146,Inputs!$I$87:$J$101,2,0))),0)</f>
        <v>0</v>
      </c>
      <c r="P146" s="21">
        <v>0</v>
      </c>
      <c r="Q146" s="46">
        <f t="shared" si="302"/>
        <v>0</v>
      </c>
      <c r="R146" s="15">
        <f>+IFERROR(+IF(Inputs!P87&lt;&gt;"X",0,+(+VLOOKUP(D146,Inputs!$I$87:$J$101,2,0))),0)</f>
        <v>0</v>
      </c>
      <c r="S146" s="21">
        <v>0</v>
      </c>
      <c r="T146" s="46">
        <f t="shared" si="304"/>
        <v>0</v>
      </c>
      <c r="U146" s="15">
        <f>+IFERROR(+IF(Inputs!Q87&lt;&gt;"X",0,+(+VLOOKUP(D146,Inputs!$I$87:$J$101,2,0))),0)</f>
        <v>0</v>
      </c>
      <c r="V146" s="21">
        <v>0</v>
      </c>
      <c r="W146" s="46">
        <f t="shared" si="306"/>
        <v>0</v>
      </c>
      <c r="X146" s="15">
        <f>+IFERROR(+IF(Inputs!R87&lt;&gt;"X",0,+(+VLOOKUP(D146,Inputs!$I$87:$J$101,2,0))),0)</f>
        <v>0</v>
      </c>
      <c r="Y146" s="21">
        <v>0</v>
      </c>
      <c r="Z146" s="46">
        <f t="shared" si="308"/>
        <v>0</v>
      </c>
      <c r="AA146" s="15">
        <f>+IFERROR(+IF(Inputs!S87&lt;&gt;"X",0,+(+VLOOKUP(D146,Inputs!$I$87:$J$101,2,0))),0)</f>
        <v>0</v>
      </c>
      <c r="AB146" s="21">
        <v>0</v>
      </c>
      <c r="AC146" s="46">
        <f t="shared" si="310"/>
        <v>0</v>
      </c>
      <c r="AD146" s="15">
        <f>+IFERROR(+IF(Inputs!T87&lt;&gt;"X",0,+(+VLOOKUP(D146,Inputs!$I$87:$J$101,2,0))),0)</f>
        <v>0</v>
      </c>
      <c r="AE146" s="21">
        <v>0</v>
      </c>
      <c r="AF146" s="46">
        <f t="shared" si="312"/>
        <v>0</v>
      </c>
      <c r="AG146" s="15">
        <f>+IFERROR(+IF(Inputs!U87&lt;&gt;"X",0,+(+VLOOKUP(D146,Inputs!$I$87:$J$101,2,0))),0)</f>
        <v>0</v>
      </c>
      <c r="AH146" s="21">
        <v>0</v>
      </c>
      <c r="AI146" s="46">
        <f t="shared" si="314"/>
        <v>0</v>
      </c>
      <c r="AJ146" s="15">
        <f>+IFERROR(+IF(Inputs!V87&lt;&gt;"X",0,+(+VLOOKUP(D146,Inputs!$I$87:$J$101,2,0))),0)</f>
        <v>0</v>
      </c>
      <c r="AK146" s="21">
        <v>0</v>
      </c>
      <c r="AL146" s="46">
        <f t="shared" si="316"/>
        <v>0</v>
      </c>
      <c r="AM146" s="15">
        <f>+IFERROR(+IF(Inputs!W87&lt;&gt;"X",0,+(+VLOOKUP(D146,Inputs!$I$87:$J$101,2,0))),0)</f>
        <v>0</v>
      </c>
      <c r="AN146" s="21">
        <v>0</v>
      </c>
      <c r="AO146" s="46">
        <f t="shared" si="295"/>
        <v>0</v>
      </c>
      <c r="AP146" s="15"/>
      <c r="AQ146" s="264"/>
    </row>
    <row r="147" spans="2:43" x14ac:dyDescent="0.3">
      <c r="B147" s="265"/>
      <c r="C147" s="115">
        <v>17</v>
      </c>
      <c r="D147" s="112" t="str">
        <f>+IFERROR(+IF(Inputs!I88="","",Inputs!I88),0)</f>
        <v>Regalos de navidad  (ejemplo)</v>
      </c>
      <c r="E147" s="295">
        <f t="shared" si="283"/>
        <v>0</v>
      </c>
      <c r="F147" s="15">
        <f>+IFERROR(+IF(Inputs!L88&lt;&gt;"X",0,+(+VLOOKUP(D147,Inputs!$I$87:$J$101,2,0))),0)</f>
        <v>0</v>
      </c>
      <c r="G147" s="21">
        <v>0</v>
      </c>
      <c r="H147" s="46">
        <f t="shared" si="296"/>
        <v>0</v>
      </c>
      <c r="I147" s="15">
        <f>+IFERROR(+IF(Inputs!M88&lt;&gt;"X",0,+(+VLOOKUP(D147,Inputs!$I$87:$J$101,2,0))),0)</f>
        <v>0</v>
      </c>
      <c r="J147" s="21">
        <v>0</v>
      </c>
      <c r="K147" s="46">
        <f t="shared" ref="K147:K160" si="318">+IFERROR(+(I147-J147),0)</f>
        <v>0</v>
      </c>
      <c r="L147" s="15">
        <f>+IFERROR(+IF(Inputs!N88&lt;&gt;"X",0,+(+VLOOKUP(D147,Inputs!$I$87:$J$101,2,0))),0)</f>
        <v>0</v>
      </c>
      <c r="M147" s="21">
        <v>0</v>
      </c>
      <c r="N147" s="46">
        <f t="shared" ref="N147:N160" si="319">+IFERROR(+(L147-M147),0)</f>
        <v>0</v>
      </c>
      <c r="O147" s="15">
        <f>+IFERROR(+IF(Inputs!O88&lt;&gt;"X",0,+(+VLOOKUP(D147,Inputs!$I$87:$J$101,2,0))),0)</f>
        <v>0</v>
      </c>
      <c r="P147" s="21">
        <v>0</v>
      </c>
      <c r="Q147" s="46">
        <f t="shared" ref="Q147:Q160" si="320">+IFERROR(+(O147-P147),0)</f>
        <v>0</v>
      </c>
      <c r="R147" s="15">
        <f>+IFERROR(+IF(Inputs!P88&lt;&gt;"X",0,+(+VLOOKUP(D147,Inputs!$I$87:$J$101,2,0))),0)</f>
        <v>0</v>
      </c>
      <c r="S147" s="21">
        <v>0</v>
      </c>
      <c r="T147" s="46">
        <f t="shared" ref="T147:T160" si="321">+IFERROR(+(R147-S147),0)</f>
        <v>0</v>
      </c>
      <c r="U147" s="15">
        <f>+IFERROR(+IF(Inputs!Q88&lt;&gt;"X",0,+(+VLOOKUP(D147,Inputs!$I$87:$J$101,2,0))),0)</f>
        <v>0</v>
      </c>
      <c r="V147" s="21">
        <v>0</v>
      </c>
      <c r="W147" s="46">
        <f t="shared" ref="W147:W160" si="322">+IFERROR(+(U147-V147),0)</f>
        <v>0</v>
      </c>
      <c r="X147" s="15">
        <f>+IFERROR(+IF(Inputs!R88&lt;&gt;"X",0,+(+VLOOKUP(D147,Inputs!$I$87:$J$101,2,0))),0)</f>
        <v>0</v>
      </c>
      <c r="Y147" s="21">
        <v>0</v>
      </c>
      <c r="Z147" s="46">
        <f t="shared" ref="Z147:Z160" si="323">+IFERROR(+(X147-Y147),0)</f>
        <v>0</v>
      </c>
      <c r="AA147" s="15">
        <f>+IFERROR(+IF(Inputs!S88&lt;&gt;"X",0,+(+VLOOKUP(D147,Inputs!$I$87:$J$101,2,0))),0)</f>
        <v>0</v>
      </c>
      <c r="AB147" s="21">
        <v>0</v>
      </c>
      <c r="AC147" s="46">
        <f t="shared" ref="AC147:AC160" si="324">+IFERROR(+(AA147-AB147),0)</f>
        <v>0</v>
      </c>
      <c r="AD147" s="15">
        <f>+IFERROR(+IF(Inputs!T88&lt;&gt;"X",0,+(+VLOOKUP(D147,Inputs!$I$87:$J$101,2,0))),0)</f>
        <v>0</v>
      </c>
      <c r="AE147" s="21">
        <v>0</v>
      </c>
      <c r="AF147" s="46">
        <f t="shared" ref="AF147:AF160" si="325">+IFERROR(+(AD147-AE147),0)</f>
        <v>0</v>
      </c>
      <c r="AG147" s="15">
        <f>+IFERROR(+IF(Inputs!U88&lt;&gt;"X",0,+(+VLOOKUP(D147,Inputs!$I$87:$J$101,2,0))),0)</f>
        <v>0</v>
      </c>
      <c r="AH147" s="21">
        <v>0</v>
      </c>
      <c r="AI147" s="46">
        <f t="shared" ref="AI147:AI160" si="326">+IFERROR(+(AG147-AH147),0)</f>
        <v>0</v>
      </c>
      <c r="AJ147" s="15">
        <f>+IFERROR(+IF(Inputs!V88&lt;&gt;"X",0,+(+VLOOKUP(D147,Inputs!$I$87:$J$101,2,0))),0)</f>
        <v>0</v>
      </c>
      <c r="AK147" s="21">
        <v>0</v>
      </c>
      <c r="AL147" s="46">
        <f t="shared" ref="AL147:AL160" si="327">+IFERROR(+(AJ147-AK147),0)</f>
        <v>0</v>
      </c>
      <c r="AM147" s="15">
        <f>+IFERROR(+IF(Inputs!W88&lt;&gt;"X",0,+(+VLOOKUP(D147,Inputs!$I$87:$J$101,2,0))),0)</f>
        <v>0</v>
      </c>
      <c r="AN147" s="21">
        <v>0</v>
      </c>
      <c r="AO147" s="46">
        <f t="shared" si="295"/>
        <v>0</v>
      </c>
      <c r="AP147" s="15"/>
      <c r="AQ147" s="264"/>
    </row>
    <row r="148" spans="2:43" x14ac:dyDescent="0.3">
      <c r="B148" s="265"/>
      <c r="C148" s="115">
        <v>18</v>
      </c>
      <c r="D148" s="112" t="str">
        <f>+IFERROR(+IF(Inputs!I89="","",Inputs!I89),0)</f>
        <v/>
      </c>
      <c r="E148" s="295">
        <f t="shared" si="283"/>
        <v>0</v>
      </c>
      <c r="F148" s="15">
        <f>+IFERROR(+IF(Inputs!L89&lt;&gt;"X",0,+(+VLOOKUP(D148,Inputs!$I$87:$J$101,2,0))),0)</f>
        <v>0</v>
      </c>
      <c r="G148" s="21">
        <v>0</v>
      </c>
      <c r="H148" s="46">
        <f t="shared" si="296"/>
        <v>0</v>
      </c>
      <c r="I148" s="15">
        <f>+IFERROR(+IF(Inputs!M89&lt;&gt;"X",0,+(+VLOOKUP(D148,Inputs!$I$87:$J$101,2,0))),0)</f>
        <v>0</v>
      </c>
      <c r="J148" s="21">
        <v>0</v>
      </c>
      <c r="K148" s="46">
        <f t="shared" si="318"/>
        <v>0</v>
      </c>
      <c r="L148" s="15">
        <f>+IFERROR(+IF(Inputs!N89&lt;&gt;"X",0,+(+VLOOKUP(D148,Inputs!$I$87:$J$101,2,0))),0)</f>
        <v>0</v>
      </c>
      <c r="M148" s="21">
        <v>0</v>
      </c>
      <c r="N148" s="46">
        <f t="shared" si="319"/>
        <v>0</v>
      </c>
      <c r="O148" s="15">
        <f>+IFERROR(+IF(Inputs!O89&lt;&gt;"X",0,+(+VLOOKUP(D148,Inputs!$I$87:$J$101,2,0))),0)</f>
        <v>0</v>
      </c>
      <c r="P148" s="21">
        <v>0</v>
      </c>
      <c r="Q148" s="46">
        <f t="shared" si="320"/>
        <v>0</v>
      </c>
      <c r="R148" s="15">
        <f>+IFERROR(+IF(Inputs!P89&lt;&gt;"X",0,+(+VLOOKUP(D148,Inputs!$I$87:$J$101,2,0))),0)</f>
        <v>0</v>
      </c>
      <c r="S148" s="21">
        <v>0</v>
      </c>
      <c r="T148" s="46">
        <f t="shared" si="321"/>
        <v>0</v>
      </c>
      <c r="U148" s="15">
        <f>+IFERROR(+IF(Inputs!Q89&lt;&gt;"X",0,+(+VLOOKUP(D148,Inputs!$I$87:$J$101,2,0))),0)</f>
        <v>0</v>
      </c>
      <c r="V148" s="21">
        <v>0</v>
      </c>
      <c r="W148" s="46">
        <f t="shared" si="322"/>
        <v>0</v>
      </c>
      <c r="X148" s="15">
        <f>+IFERROR(+IF(Inputs!R89&lt;&gt;"X",0,+(+VLOOKUP(D148,Inputs!$I$87:$J$101,2,0))),0)</f>
        <v>0</v>
      </c>
      <c r="Y148" s="21">
        <v>0</v>
      </c>
      <c r="Z148" s="46">
        <f t="shared" si="323"/>
        <v>0</v>
      </c>
      <c r="AA148" s="15">
        <f>+IFERROR(+IF(Inputs!S89&lt;&gt;"X",0,+(+VLOOKUP(D148,Inputs!$I$87:$J$101,2,0))),0)</f>
        <v>0</v>
      </c>
      <c r="AB148" s="21">
        <v>0</v>
      </c>
      <c r="AC148" s="46">
        <f t="shared" si="324"/>
        <v>0</v>
      </c>
      <c r="AD148" s="15">
        <f>+IFERROR(+IF(Inputs!T89&lt;&gt;"X",0,+(+VLOOKUP(D148,Inputs!$I$87:$J$101,2,0))),0)</f>
        <v>0</v>
      </c>
      <c r="AE148" s="21">
        <v>0</v>
      </c>
      <c r="AF148" s="46">
        <f t="shared" si="325"/>
        <v>0</v>
      </c>
      <c r="AG148" s="15">
        <f>+IFERROR(+IF(Inputs!U89&lt;&gt;"X",0,+(+VLOOKUP(D148,Inputs!$I$87:$J$101,2,0))),0)</f>
        <v>0</v>
      </c>
      <c r="AH148" s="21">
        <v>0</v>
      </c>
      <c r="AI148" s="46">
        <f t="shared" si="326"/>
        <v>0</v>
      </c>
      <c r="AJ148" s="15">
        <f>+IFERROR(+IF(Inputs!V89&lt;&gt;"X",0,+(+VLOOKUP(D148,Inputs!$I$87:$J$101,2,0))),0)</f>
        <v>0</v>
      </c>
      <c r="AK148" s="21">
        <v>0</v>
      </c>
      <c r="AL148" s="46">
        <f t="shared" si="327"/>
        <v>0</v>
      </c>
      <c r="AM148" s="15">
        <f>+IFERROR(+IF(Inputs!W89&lt;&gt;"X",0,+(+VLOOKUP(D148,Inputs!$I$87:$J$101,2,0))),0)</f>
        <v>0</v>
      </c>
      <c r="AN148" s="21">
        <v>0</v>
      </c>
      <c r="AO148" s="46">
        <f t="shared" si="295"/>
        <v>0</v>
      </c>
      <c r="AP148" s="15"/>
      <c r="AQ148" s="264"/>
    </row>
    <row r="149" spans="2:43" x14ac:dyDescent="0.3">
      <c r="B149" s="265"/>
      <c r="C149" s="115">
        <v>19</v>
      </c>
      <c r="D149" s="112" t="str">
        <f>+IFERROR(+IF(Inputs!I90="","",Inputs!I90),0)</f>
        <v/>
      </c>
      <c r="E149" s="295">
        <f t="shared" si="283"/>
        <v>0</v>
      </c>
      <c r="F149" s="15">
        <f>+IFERROR(+IF(Inputs!L90&lt;&gt;"X",0,+(+VLOOKUP(D149,Inputs!$I$87:$J$101,2,0))),0)</f>
        <v>0</v>
      </c>
      <c r="G149" s="21">
        <v>0</v>
      </c>
      <c r="H149" s="46">
        <f t="shared" si="296"/>
        <v>0</v>
      </c>
      <c r="I149" s="15">
        <f>+IFERROR(+IF(Inputs!M90&lt;&gt;"X",0,+(+VLOOKUP(D149,Inputs!$I$87:$J$101,2,0))),0)</f>
        <v>0</v>
      </c>
      <c r="J149" s="21">
        <v>0</v>
      </c>
      <c r="K149" s="46">
        <f t="shared" si="318"/>
        <v>0</v>
      </c>
      <c r="L149" s="15">
        <f>+IFERROR(+IF(Inputs!N90&lt;&gt;"X",0,+(+VLOOKUP(D149,Inputs!$I$87:$J$101,2,0))),0)</f>
        <v>0</v>
      </c>
      <c r="M149" s="21">
        <v>0</v>
      </c>
      <c r="N149" s="46">
        <f t="shared" si="319"/>
        <v>0</v>
      </c>
      <c r="O149" s="15">
        <f>+IFERROR(+IF(Inputs!O90&lt;&gt;"X",0,+(+VLOOKUP(D149,Inputs!$I$87:$J$101,2,0))),0)</f>
        <v>0</v>
      </c>
      <c r="P149" s="21">
        <v>0</v>
      </c>
      <c r="Q149" s="46">
        <f t="shared" si="320"/>
        <v>0</v>
      </c>
      <c r="R149" s="15">
        <f>+IFERROR(+IF(Inputs!P90&lt;&gt;"X",0,+(+VLOOKUP(D149,Inputs!$I$87:$J$101,2,0))),0)</f>
        <v>0</v>
      </c>
      <c r="S149" s="21">
        <v>0</v>
      </c>
      <c r="T149" s="46">
        <f t="shared" si="321"/>
        <v>0</v>
      </c>
      <c r="U149" s="15">
        <f>+IFERROR(+IF(Inputs!Q90&lt;&gt;"X",0,+(+VLOOKUP(D149,Inputs!$I$87:$J$101,2,0))),0)</f>
        <v>0</v>
      </c>
      <c r="V149" s="21">
        <v>0</v>
      </c>
      <c r="W149" s="46">
        <f t="shared" si="322"/>
        <v>0</v>
      </c>
      <c r="X149" s="15">
        <f>+IFERROR(+IF(Inputs!R90&lt;&gt;"X",0,+(+VLOOKUP(D149,Inputs!$I$87:$J$101,2,0))),0)</f>
        <v>0</v>
      </c>
      <c r="Y149" s="21">
        <v>0</v>
      </c>
      <c r="Z149" s="46">
        <f t="shared" si="323"/>
        <v>0</v>
      </c>
      <c r="AA149" s="15">
        <f>+IFERROR(+IF(Inputs!S90&lt;&gt;"X",0,+(+VLOOKUP(D149,Inputs!$I$87:$J$101,2,0))),0)</f>
        <v>0</v>
      </c>
      <c r="AB149" s="21">
        <v>0</v>
      </c>
      <c r="AC149" s="46">
        <f t="shared" si="324"/>
        <v>0</v>
      </c>
      <c r="AD149" s="15">
        <f>+IFERROR(+IF(Inputs!T90&lt;&gt;"X",0,+(+VLOOKUP(D149,Inputs!$I$87:$J$101,2,0))),0)</f>
        <v>0</v>
      </c>
      <c r="AE149" s="21">
        <v>0</v>
      </c>
      <c r="AF149" s="46">
        <f t="shared" si="325"/>
        <v>0</v>
      </c>
      <c r="AG149" s="15">
        <f>+IFERROR(+IF(Inputs!U90&lt;&gt;"X",0,+(+VLOOKUP(D149,Inputs!$I$87:$J$101,2,0))),0)</f>
        <v>0</v>
      </c>
      <c r="AH149" s="21">
        <v>0</v>
      </c>
      <c r="AI149" s="46">
        <f t="shared" si="326"/>
        <v>0</v>
      </c>
      <c r="AJ149" s="15">
        <f>+IFERROR(+IF(Inputs!V90&lt;&gt;"X",0,+(+VLOOKUP(D149,Inputs!$I$87:$J$101,2,0))),0)</f>
        <v>0</v>
      </c>
      <c r="AK149" s="21">
        <v>0</v>
      </c>
      <c r="AL149" s="46">
        <f t="shared" si="327"/>
        <v>0</v>
      </c>
      <c r="AM149" s="15">
        <f>+IFERROR(+IF(Inputs!W90&lt;&gt;"X",0,+(+VLOOKUP(D149,Inputs!$I$87:$J$101,2,0))),0)</f>
        <v>0</v>
      </c>
      <c r="AN149" s="21">
        <v>0</v>
      </c>
      <c r="AO149" s="46">
        <f t="shared" si="295"/>
        <v>0</v>
      </c>
      <c r="AP149" s="15"/>
      <c r="AQ149" s="264"/>
    </row>
    <row r="150" spans="2:43" x14ac:dyDescent="0.3">
      <c r="B150" s="265"/>
      <c r="C150" s="115">
        <v>20</v>
      </c>
      <c r="D150" s="112" t="str">
        <f>+IFERROR(+IF(Inputs!I91="","",Inputs!I91),0)</f>
        <v/>
      </c>
      <c r="E150" s="295">
        <f t="shared" si="283"/>
        <v>0</v>
      </c>
      <c r="F150" s="15">
        <f>+IFERROR(+IF(Inputs!L91&lt;&gt;"X",0,+(+VLOOKUP(D150,Inputs!$I$87:$J$101,2,0))),0)</f>
        <v>0</v>
      </c>
      <c r="G150" s="21">
        <v>0</v>
      </c>
      <c r="H150" s="46">
        <f t="shared" si="296"/>
        <v>0</v>
      </c>
      <c r="I150" s="15">
        <f>+IFERROR(+IF(Inputs!M91&lt;&gt;"X",0,+(+VLOOKUP(D150,Inputs!$I$87:$J$101,2,0))),0)</f>
        <v>0</v>
      </c>
      <c r="J150" s="21">
        <v>0</v>
      </c>
      <c r="K150" s="46">
        <f t="shared" si="318"/>
        <v>0</v>
      </c>
      <c r="L150" s="15">
        <f>+IFERROR(+IF(Inputs!N91&lt;&gt;"X",0,+(+VLOOKUP(D150,Inputs!$I$87:$J$101,2,0))),0)</f>
        <v>0</v>
      </c>
      <c r="M150" s="21">
        <v>0</v>
      </c>
      <c r="N150" s="46">
        <f t="shared" si="319"/>
        <v>0</v>
      </c>
      <c r="O150" s="15">
        <f>+IFERROR(+IF(Inputs!O91&lt;&gt;"X",0,+(+VLOOKUP(D150,Inputs!$I$87:$J$101,2,0))),0)</f>
        <v>0</v>
      </c>
      <c r="P150" s="21">
        <v>0</v>
      </c>
      <c r="Q150" s="46">
        <f t="shared" si="320"/>
        <v>0</v>
      </c>
      <c r="R150" s="15">
        <f>+IFERROR(+IF(Inputs!P91&lt;&gt;"X",0,+(+VLOOKUP(D150,Inputs!$I$87:$J$101,2,0))),0)</f>
        <v>0</v>
      </c>
      <c r="S150" s="21">
        <v>0</v>
      </c>
      <c r="T150" s="46">
        <f t="shared" si="321"/>
        <v>0</v>
      </c>
      <c r="U150" s="15">
        <f>+IFERROR(+IF(Inputs!Q91&lt;&gt;"X",0,+(+VLOOKUP(D150,Inputs!$I$87:$J$101,2,0))),0)</f>
        <v>0</v>
      </c>
      <c r="V150" s="21">
        <v>0</v>
      </c>
      <c r="W150" s="46">
        <f t="shared" si="322"/>
        <v>0</v>
      </c>
      <c r="X150" s="15">
        <f>+IFERROR(+IF(Inputs!R91&lt;&gt;"X",0,+(+VLOOKUP(D150,Inputs!$I$87:$J$101,2,0))),0)</f>
        <v>0</v>
      </c>
      <c r="Y150" s="21">
        <v>0</v>
      </c>
      <c r="Z150" s="46">
        <f t="shared" si="323"/>
        <v>0</v>
      </c>
      <c r="AA150" s="15">
        <f>+IFERROR(+IF(Inputs!S91&lt;&gt;"X",0,+(+VLOOKUP(D150,Inputs!$I$87:$J$101,2,0))),0)</f>
        <v>0</v>
      </c>
      <c r="AB150" s="21">
        <v>0</v>
      </c>
      <c r="AC150" s="46">
        <f t="shared" si="324"/>
        <v>0</v>
      </c>
      <c r="AD150" s="15">
        <f>+IFERROR(+IF(Inputs!T91&lt;&gt;"X",0,+(+VLOOKUP(D150,Inputs!$I$87:$J$101,2,0))),0)</f>
        <v>0</v>
      </c>
      <c r="AE150" s="21">
        <v>0</v>
      </c>
      <c r="AF150" s="46">
        <f t="shared" si="325"/>
        <v>0</v>
      </c>
      <c r="AG150" s="15">
        <f>+IFERROR(+IF(Inputs!U91&lt;&gt;"X",0,+(+VLOOKUP(D150,Inputs!$I$87:$J$101,2,0))),0)</f>
        <v>0</v>
      </c>
      <c r="AH150" s="21">
        <v>0</v>
      </c>
      <c r="AI150" s="46">
        <f t="shared" si="326"/>
        <v>0</v>
      </c>
      <c r="AJ150" s="15">
        <f>+IFERROR(+IF(Inputs!V91&lt;&gt;"X",0,+(+VLOOKUP(D150,Inputs!$I$87:$J$101,2,0))),0)</f>
        <v>0</v>
      </c>
      <c r="AK150" s="21">
        <v>0</v>
      </c>
      <c r="AL150" s="46">
        <f t="shared" si="327"/>
        <v>0</v>
      </c>
      <c r="AM150" s="15">
        <f>+IFERROR(+IF(Inputs!W91&lt;&gt;"X",0,+(+VLOOKUP(D150,Inputs!$I$87:$J$101,2,0))),0)</f>
        <v>0</v>
      </c>
      <c r="AN150" s="21">
        <v>0</v>
      </c>
      <c r="AO150" s="46">
        <f t="shared" si="295"/>
        <v>0</v>
      </c>
      <c r="AP150" s="15"/>
      <c r="AQ150" s="264"/>
    </row>
    <row r="151" spans="2:43" x14ac:dyDescent="0.3">
      <c r="B151" s="265"/>
      <c r="C151" s="115">
        <v>21</v>
      </c>
      <c r="D151" s="112" t="str">
        <f>+IFERROR(+IF(Inputs!I92="","",Inputs!I92),0)</f>
        <v/>
      </c>
      <c r="E151" s="295">
        <f t="shared" si="283"/>
        <v>0</v>
      </c>
      <c r="F151" s="15">
        <f>+IFERROR(+IF(Inputs!L92&lt;&gt;"X",0,+(+VLOOKUP(D151,Inputs!$I$87:$J$101,2,0))),0)</f>
        <v>0</v>
      </c>
      <c r="G151" s="21">
        <v>0</v>
      </c>
      <c r="H151" s="46">
        <f t="shared" si="296"/>
        <v>0</v>
      </c>
      <c r="I151" s="15">
        <f>+IFERROR(+IF(Inputs!M92&lt;&gt;"X",0,+(+VLOOKUP(D151,Inputs!$I$87:$J$101,2,0))),0)</f>
        <v>0</v>
      </c>
      <c r="J151" s="21">
        <v>0</v>
      </c>
      <c r="K151" s="46">
        <f t="shared" si="318"/>
        <v>0</v>
      </c>
      <c r="L151" s="15">
        <f>+IFERROR(+IF(Inputs!N92&lt;&gt;"X",0,+(+VLOOKUP(D151,Inputs!$I$87:$J$101,2,0))),0)</f>
        <v>0</v>
      </c>
      <c r="M151" s="21">
        <v>0</v>
      </c>
      <c r="N151" s="46">
        <f t="shared" si="319"/>
        <v>0</v>
      </c>
      <c r="O151" s="15">
        <f>+IFERROR(+IF(Inputs!O92&lt;&gt;"X",0,+(+VLOOKUP(D151,Inputs!$I$87:$J$101,2,0))),0)</f>
        <v>0</v>
      </c>
      <c r="P151" s="21">
        <v>0</v>
      </c>
      <c r="Q151" s="46">
        <f t="shared" si="320"/>
        <v>0</v>
      </c>
      <c r="R151" s="15">
        <f>+IFERROR(+IF(Inputs!P92&lt;&gt;"X",0,+(+VLOOKUP(D151,Inputs!$I$87:$J$101,2,0))),0)</f>
        <v>0</v>
      </c>
      <c r="S151" s="21">
        <v>0</v>
      </c>
      <c r="T151" s="46">
        <f t="shared" si="321"/>
        <v>0</v>
      </c>
      <c r="U151" s="15">
        <f>+IFERROR(+IF(Inputs!Q92&lt;&gt;"X",0,+(+VLOOKUP(D151,Inputs!$I$87:$J$101,2,0))),0)</f>
        <v>0</v>
      </c>
      <c r="V151" s="21">
        <v>0</v>
      </c>
      <c r="W151" s="46">
        <f t="shared" si="322"/>
        <v>0</v>
      </c>
      <c r="X151" s="15">
        <f>+IFERROR(+IF(Inputs!R92&lt;&gt;"X",0,+(+VLOOKUP(D151,Inputs!$I$87:$J$101,2,0))),0)</f>
        <v>0</v>
      </c>
      <c r="Y151" s="21">
        <v>0</v>
      </c>
      <c r="Z151" s="46">
        <f t="shared" si="323"/>
        <v>0</v>
      </c>
      <c r="AA151" s="15">
        <f>+IFERROR(+IF(Inputs!S92&lt;&gt;"X",0,+(+VLOOKUP(D151,Inputs!$I$87:$J$101,2,0))),0)</f>
        <v>0</v>
      </c>
      <c r="AB151" s="21">
        <v>0</v>
      </c>
      <c r="AC151" s="46">
        <f t="shared" si="324"/>
        <v>0</v>
      </c>
      <c r="AD151" s="15">
        <f>+IFERROR(+IF(Inputs!T92&lt;&gt;"X",0,+(+VLOOKUP(D151,Inputs!$I$87:$J$101,2,0))),0)</f>
        <v>0</v>
      </c>
      <c r="AE151" s="21">
        <v>0</v>
      </c>
      <c r="AF151" s="46">
        <f t="shared" si="325"/>
        <v>0</v>
      </c>
      <c r="AG151" s="15">
        <f>+IFERROR(+IF(Inputs!U92&lt;&gt;"X",0,+(+VLOOKUP(D151,Inputs!$I$87:$J$101,2,0))),0)</f>
        <v>0</v>
      </c>
      <c r="AH151" s="21">
        <v>0</v>
      </c>
      <c r="AI151" s="46">
        <f t="shared" si="326"/>
        <v>0</v>
      </c>
      <c r="AJ151" s="15">
        <f>+IFERROR(+IF(Inputs!V92&lt;&gt;"X",0,+(+VLOOKUP(D151,Inputs!$I$87:$J$101,2,0))),0)</f>
        <v>0</v>
      </c>
      <c r="AK151" s="21">
        <v>0</v>
      </c>
      <c r="AL151" s="46">
        <f t="shared" si="327"/>
        <v>0</v>
      </c>
      <c r="AM151" s="15">
        <f>+IFERROR(+IF(Inputs!W92&lt;&gt;"X",0,+(+VLOOKUP(D151,Inputs!$I$87:$J$101,2,0))),0)</f>
        <v>0</v>
      </c>
      <c r="AN151" s="21">
        <v>0</v>
      </c>
      <c r="AO151" s="46">
        <f t="shared" si="295"/>
        <v>0</v>
      </c>
      <c r="AP151" s="15"/>
      <c r="AQ151" s="264"/>
    </row>
    <row r="152" spans="2:43" x14ac:dyDescent="0.3">
      <c r="B152" s="265"/>
      <c r="C152" s="115">
        <v>22</v>
      </c>
      <c r="D152" s="112" t="str">
        <f>+IFERROR(+IF(Inputs!I93="","",Inputs!I93),0)</f>
        <v/>
      </c>
      <c r="E152" s="295">
        <f t="shared" si="283"/>
        <v>0</v>
      </c>
      <c r="F152" s="15">
        <f>+IFERROR(+IF(Inputs!L93&lt;&gt;"X",0,+(+VLOOKUP(D152,Inputs!$I$87:$J$101,2,0))),0)</f>
        <v>0</v>
      </c>
      <c r="G152" s="21">
        <v>0</v>
      </c>
      <c r="H152" s="46">
        <f t="shared" si="296"/>
        <v>0</v>
      </c>
      <c r="I152" s="15">
        <f>+IFERROR(+IF(Inputs!M93&lt;&gt;"X",0,+(+VLOOKUP(D152,Inputs!$I$87:$J$101,2,0))),0)</f>
        <v>0</v>
      </c>
      <c r="J152" s="21">
        <v>0</v>
      </c>
      <c r="K152" s="46">
        <f t="shared" si="318"/>
        <v>0</v>
      </c>
      <c r="L152" s="15">
        <f>+IFERROR(+IF(Inputs!N93&lt;&gt;"X",0,+(+VLOOKUP(D152,Inputs!$I$87:$J$101,2,0))),0)</f>
        <v>0</v>
      </c>
      <c r="M152" s="21">
        <v>0</v>
      </c>
      <c r="N152" s="46">
        <f t="shared" si="319"/>
        <v>0</v>
      </c>
      <c r="O152" s="15">
        <f>+IFERROR(+IF(Inputs!O93&lt;&gt;"X",0,+(+VLOOKUP(D152,Inputs!$I$87:$J$101,2,0))),0)</f>
        <v>0</v>
      </c>
      <c r="P152" s="21">
        <v>0</v>
      </c>
      <c r="Q152" s="46">
        <f t="shared" si="320"/>
        <v>0</v>
      </c>
      <c r="R152" s="15">
        <f>+IFERROR(+IF(Inputs!P93&lt;&gt;"X",0,+(+VLOOKUP(D152,Inputs!$I$87:$J$101,2,0))),0)</f>
        <v>0</v>
      </c>
      <c r="S152" s="21">
        <v>0</v>
      </c>
      <c r="T152" s="46">
        <f t="shared" si="321"/>
        <v>0</v>
      </c>
      <c r="U152" s="15">
        <f>+IFERROR(+IF(Inputs!Q93&lt;&gt;"X",0,+(+VLOOKUP(D152,Inputs!$I$87:$J$101,2,0))),0)</f>
        <v>0</v>
      </c>
      <c r="V152" s="21">
        <v>0</v>
      </c>
      <c r="W152" s="46">
        <f t="shared" si="322"/>
        <v>0</v>
      </c>
      <c r="X152" s="15">
        <f>+IFERROR(+IF(Inputs!R93&lt;&gt;"X",0,+(+VLOOKUP(D152,Inputs!$I$87:$J$101,2,0))),0)</f>
        <v>0</v>
      </c>
      <c r="Y152" s="21">
        <v>0</v>
      </c>
      <c r="Z152" s="46">
        <f t="shared" si="323"/>
        <v>0</v>
      </c>
      <c r="AA152" s="15">
        <f>+IFERROR(+IF(Inputs!S93&lt;&gt;"X",0,+(+VLOOKUP(D152,Inputs!$I$87:$J$101,2,0))),0)</f>
        <v>0</v>
      </c>
      <c r="AB152" s="21">
        <v>0</v>
      </c>
      <c r="AC152" s="46">
        <f t="shared" si="324"/>
        <v>0</v>
      </c>
      <c r="AD152" s="15">
        <f>+IFERROR(+IF(Inputs!T93&lt;&gt;"X",0,+(+VLOOKUP(D152,Inputs!$I$87:$J$101,2,0))),0)</f>
        <v>0</v>
      </c>
      <c r="AE152" s="21">
        <v>0</v>
      </c>
      <c r="AF152" s="46">
        <f t="shared" si="325"/>
        <v>0</v>
      </c>
      <c r="AG152" s="15">
        <f>+IFERROR(+IF(Inputs!U93&lt;&gt;"X",0,+(+VLOOKUP(D152,Inputs!$I$87:$J$101,2,0))),0)</f>
        <v>0</v>
      </c>
      <c r="AH152" s="21">
        <v>0</v>
      </c>
      <c r="AI152" s="46">
        <f t="shared" si="326"/>
        <v>0</v>
      </c>
      <c r="AJ152" s="15">
        <f>+IFERROR(+IF(Inputs!V93&lt;&gt;"X",0,+(+VLOOKUP(D152,Inputs!$I$87:$J$101,2,0))),0)</f>
        <v>0</v>
      </c>
      <c r="AK152" s="21">
        <v>0</v>
      </c>
      <c r="AL152" s="46">
        <f t="shared" si="327"/>
        <v>0</v>
      </c>
      <c r="AM152" s="15">
        <f>+IFERROR(+IF(Inputs!W93&lt;&gt;"X",0,+(+VLOOKUP(D152,Inputs!$I$87:$J$101,2,0))),0)</f>
        <v>0</v>
      </c>
      <c r="AN152" s="21">
        <v>0</v>
      </c>
      <c r="AO152" s="46">
        <f t="shared" si="295"/>
        <v>0</v>
      </c>
      <c r="AP152" s="15"/>
      <c r="AQ152" s="264"/>
    </row>
    <row r="153" spans="2:43" x14ac:dyDescent="0.3">
      <c r="B153" s="265"/>
      <c r="C153" s="115">
        <v>23</v>
      </c>
      <c r="D153" s="112" t="str">
        <f>+IFERROR(+IF(Inputs!I94="","",Inputs!I94),0)</f>
        <v/>
      </c>
      <c r="E153" s="295">
        <f t="shared" si="283"/>
        <v>0</v>
      </c>
      <c r="F153" s="15">
        <f>+IFERROR(+IF(Inputs!L94&lt;&gt;"X",0,+(+VLOOKUP(D153,Inputs!$I$87:$J$101,2,0))),0)</f>
        <v>0</v>
      </c>
      <c r="G153" s="21">
        <v>0</v>
      </c>
      <c r="H153" s="46">
        <f t="shared" si="296"/>
        <v>0</v>
      </c>
      <c r="I153" s="15">
        <f>+IFERROR(+IF(Inputs!M94&lt;&gt;"X",0,+(+VLOOKUP(D153,Inputs!$I$87:$J$101,2,0))),0)</f>
        <v>0</v>
      </c>
      <c r="J153" s="21">
        <v>0</v>
      </c>
      <c r="K153" s="46">
        <f t="shared" si="318"/>
        <v>0</v>
      </c>
      <c r="L153" s="15">
        <f>+IFERROR(+IF(Inputs!N94&lt;&gt;"X",0,+(+VLOOKUP(D153,Inputs!$I$87:$J$101,2,0))),0)</f>
        <v>0</v>
      </c>
      <c r="M153" s="21">
        <v>0</v>
      </c>
      <c r="N153" s="46">
        <f t="shared" si="319"/>
        <v>0</v>
      </c>
      <c r="O153" s="15">
        <f>+IFERROR(+IF(Inputs!O94&lt;&gt;"X",0,+(+VLOOKUP(D153,Inputs!$I$87:$J$101,2,0))),0)</f>
        <v>0</v>
      </c>
      <c r="P153" s="21">
        <v>0</v>
      </c>
      <c r="Q153" s="46">
        <f t="shared" si="320"/>
        <v>0</v>
      </c>
      <c r="R153" s="15">
        <f>+IFERROR(+IF(Inputs!P94&lt;&gt;"X",0,+(+VLOOKUP(D153,Inputs!$I$87:$J$101,2,0))),0)</f>
        <v>0</v>
      </c>
      <c r="S153" s="21">
        <v>0</v>
      </c>
      <c r="T153" s="46">
        <f t="shared" si="321"/>
        <v>0</v>
      </c>
      <c r="U153" s="15">
        <f>+IFERROR(+IF(Inputs!Q94&lt;&gt;"X",0,+(+VLOOKUP(D153,Inputs!$I$87:$J$101,2,0))),0)</f>
        <v>0</v>
      </c>
      <c r="V153" s="21">
        <v>0</v>
      </c>
      <c r="W153" s="46">
        <f t="shared" si="322"/>
        <v>0</v>
      </c>
      <c r="X153" s="15">
        <f>+IFERROR(+IF(Inputs!R94&lt;&gt;"X",0,+(+VLOOKUP(D153,Inputs!$I$87:$J$101,2,0))),0)</f>
        <v>0</v>
      </c>
      <c r="Y153" s="21">
        <v>0</v>
      </c>
      <c r="Z153" s="46">
        <f t="shared" si="323"/>
        <v>0</v>
      </c>
      <c r="AA153" s="15">
        <f>+IFERROR(+IF(Inputs!S94&lt;&gt;"X",0,+(+VLOOKUP(D153,Inputs!$I$87:$J$101,2,0))),0)</f>
        <v>0</v>
      </c>
      <c r="AB153" s="21">
        <v>0</v>
      </c>
      <c r="AC153" s="46">
        <f t="shared" si="324"/>
        <v>0</v>
      </c>
      <c r="AD153" s="15">
        <f>+IFERROR(+IF(Inputs!T94&lt;&gt;"X",0,+(+VLOOKUP(D153,Inputs!$I$87:$J$101,2,0))),0)</f>
        <v>0</v>
      </c>
      <c r="AE153" s="21">
        <v>0</v>
      </c>
      <c r="AF153" s="46">
        <f t="shared" si="325"/>
        <v>0</v>
      </c>
      <c r="AG153" s="15">
        <f>+IFERROR(+IF(Inputs!U94&lt;&gt;"X",0,+(+VLOOKUP(D153,Inputs!$I$87:$J$101,2,0))),0)</f>
        <v>0</v>
      </c>
      <c r="AH153" s="21">
        <v>0</v>
      </c>
      <c r="AI153" s="46">
        <f t="shared" si="326"/>
        <v>0</v>
      </c>
      <c r="AJ153" s="15">
        <f>+IFERROR(+IF(Inputs!V94&lt;&gt;"X",0,+(+VLOOKUP(D153,Inputs!$I$87:$J$101,2,0))),0)</f>
        <v>0</v>
      </c>
      <c r="AK153" s="21">
        <v>0</v>
      </c>
      <c r="AL153" s="46">
        <f t="shared" si="327"/>
        <v>0</v>
      </c>
      <c r="AM153" s="15">
        <f>+IFERROR(+IF(Inputs!W94&lt;&gt;"X",0,+(+VLOOKUP(D153,Inputs!$I$87:$J$101,2,0))),0)</f>
        <v>0</v>
      </c>
      <c r="AN153" s="21">
        <v>0</v>
      </c>
      <c r="AO153" s="46">
        <f t="shared" si="295"/>
        <v>0</v>
      </c>
      <c r="AP153" s="15"/>
      <c r="AQ153" s="264"/>
    </row>
    <row r="154" spans="2:43" x14ac:dyDescent="0.3">
      <c r="B154" s="265"/>
      <c r="C154" s="115">
        <v>24</v>
      </c>
      <c r="D154" s="112" t="str">
        <f>+IFERROR(+IF(Inputs!I95="","",Inputs!I95),0)</f>
        <v/>
      </c>
      <c r="E154" s="295">
        <f t="shared" si="283"/>
        <v>0</v>
      </c>
      <c r="F154" s="15">
        <f>+IFERROR(+IF(Inputs!L95&lt;&gt;"X",0,+(+VLOOKUP(D154,Inputs!$I$87:$J$101,2,0))),0)</f>
        <v>0</v>
      </c>
      <c r="G154" s="21">
        <v>0</v>
      </c>
      <c r="H154" s="46">
        <f t="shared" si="296"/>
        <v>0</v>
      </c>
      <c r="I154" s="15">
        <f>+IFERROR(+IF(Inputs!M95&lt;&gt;"X",0,+(+VLOOKUP(D154,Inputs!$I$87:$J$101,2,0))),0)</f>
        <v>0</v>
      </c>
      <c r="J154" s="21">
        <v>0</v>
      </c>
      <c r="K154" s="46">
        <f t="shared" si="318"/>
        <v>0</v>
      </c>
      <c r="L154" s="15">
        <f>+IFERROR(+IF(Inputs!N95&lt;&gt;"X",0,+(+VLOOKUP(D154,Inputs!$I$87:$J$101,2,0))),0)</f>
        <v>0</v>
      </c>
      <c r="M154" s="21">
        <v>0</v>
      </c>
      <c r="N154" s="46">
        <f t="shared" si="319"/>
        <v>0</v>
      </c>
      <c r="O154" s="15">
        <f>+IFERROR(+IF(Inputs!O95&lt;&gt;"X",0,+(+VLOOKUP(D154,Inputs!$I$87:$J$101,2,0))),0)</f>
        <v>0</v>
      </c>
      <c r="P154" s="21">
        <v>0</v>
      </c>
      <c r="Q154" s="46">
        <f t="shared" si="320"/>
        <v>0</v>
      </c>
      <c r="R154" s="15">
        <f>+IFERROR(+IF(Inputs!P95&lt;&gt;"X",0,+(+VLOOKUP(D154,Inputs!$I$87:$J$101,2,0))),0)</f>
        <v>0</v>
      </c>
      <c r="S154" s="21">
        <v>0</v>
      </c>
      <c r="T154" s="46">
        <f t="shared" si="321"/>
        <v>0</v>
      </c>
      <c r="U154" s="15">
        <f>+IFERROR(+IF(Inputs!Q95&lt;&gt;"X",0,+(+VLOOKUP(D154,Inputs!$I$87:$J$101,2,0))),0)</f>
        <v>0</v>
      </c>
      <c r="V154" s="21">
        <v>0</v>
      </c>
      <c r="W154" s="46">
        <f t="shared" si="322"/>
        <v>0</v>
      </c>
      <c r="X154" s="15">
        <f>+IFERROR(+IF(Inputs!R95&lt;&gt;"X",0,+(+VLOOKUP(D154,Inputs!$I$87:$J$101,2,0))),0)</f>
        <v>0</v>
      </c>
      <c r="Y154" s="21">
        <v>0</v>
      </c>
      <c r="Z154" s="46">
        <f t="shared" si="323"/>
        <v>0</v>
      </c>
      <c r="AA154" s="15">
        <f>+IFERROR(+IF(Inputs!S95&lt;&gt;"X",0,+(+VLOOKUP(D154,Inputs!$I$87:$J$101,2,0))),0)</f>
        <v>0</v>
      </c>
      <c r="AB154" s="21">
        <v>0</v>
      </c>
      <c r="AC154" s="46">
        <f t="shared" si="324"/>
        <v>0</v>
      </c>
      <c r="AD154" s="15">
        <f>+IFERROR(+IF(Inputs!T95&lt;&gt;"X",0,+(+VLOOKUP(D154,Inputs!$I$87:$J$101,2,0))),0)</f>
        <v>0</v>
      </c>
      <c r="AE154" s="21">
        <v>0</v>
      </c>
      <c r="AF154" s="46">
        <f t="shared" si="325"/>
        <v>0</v>
      </c>
      <c r="AG154" s="15">
        <f>+IFERROR(+IF(Inputs!U95&lt;&gt;"X",0,+(+VLOOKUP(D154,Inputs!$I$87:$J$101,2,0))),0)</f>
        <v>0</v>
      </c>
      <c r="AH154" s="21">
        <v>0</v>
      </c>
      <c r="AI154" s="46">
        <f t="shared" si="326"/>
        <v>0</v>
      </c>
      <c r="AJ154" s="15">
        <f>+IFERROR(+IF(Inputs!V95&lt;&gt;"X",0,+(+VLOOKUP(D154,Inputs!$I$87:$J$101,2,0))),0)</f>
        <v>0</v>
      </c>
      <c r="AK154" s="21">
        <v>0</v>
      </c>
      <c r="AL154" s="46">
        <f t="shared" si="327"/>
        <v>0</v>
      </c>
      <c r="AM154" s="15">
        <f>+IFERROR(+IF(Inputs!W95&lt;&gt;"X",0,+(+VLOOKUP(D154,Inputs!$I$87:$J$101,2,0))),0)</f>
        <v>0</v>
      </c>
      <c r="AN154" s="21">
        <v>0</v>
      </c>
      <c r="AO154" s="46">
        <f t="shared" si="295"/>
        <v>0</v>
      </c>
      <c r="AP154" s="15"/>
      <c r="AQ154" s="264"/>
    </row>
    <row r="155" spans="2:43" x14ac:dyDescent="0.3">
      <c r="B155" s="265"/>
      <c r="C155" s="115">
        <v>25</v>
      </c>
      <c r="D155" s="112" t="str">
        <f>+IFERROR(+IF(Inputs!I96="","",Inputs!I96),0)</f>
        <v/>
      </c>
      <c r="E155" s="295">
        <f t="shared" si="283"/>
        <v>0</v>
      </c>
      <c r="F155" s="15">
        <f>+IFERROR(+IF(Inputs!L96&lt;&gt;"X",0,+(+VLOOKUP(D155,Inputs!$I$87:$J$101,2,0))),0)</f>
        <v>0</v>
      </c>
      <c r="G155" s="21">
        <v>0</v>
      </c>
      <c r="H155" s="46">
        <f t="shared" si="296"/>
        <v>0</v>
      </c>
      <c r="I155" s="15">
        <f>+IFERROR(+IF(Inputs!M96&lt;&gt;"X",0,+(+VLOOKUP(D155,Inputs!$I$87:$J$101,2,0))),0)</f>
        <v>0</v>
      </c>
      <c r="J155" s="21">
        <v>0</v>
      </c>
      <c r="K155" s="46">
        <f t="shared" si="318"/>
        <v>0</v>
      </c>
      <c r="L155" s="15">
        <f>+IFERROR(+IF(Inputs!N96&lt;&gt;"X",0,+(+VLOOKUP(D155,Inputs!$I$87:$J$101,2,0))),0)</f>
        <v>0</v>
      </c>
      <c r="M155" s="21">
        <v>0</v>
      </c>
      <c r="N155" s="46">
        <f t="shared" si="319"/>
        <v>0</v>
      </c>
      <c r="O155" s="15">
        <f>+IFERROR(+IF(Inputs!O96&lt;&gt;"X",0,+(+VLOOKUP(D155,Inputs!$I$87:$J$101,2,0))),0)</f>
        <v>0</v>
      </c>
      <c r="P155" s="21">
        <v>0</v>
      </c>
      <c r="Q155" s="46">
        <f t="shared" si="320"/>
        <v>0</v>
      </c>
      <c r="R155" s="15">
        <f>+IFERROR(+IF(Inputs!P96&lt;&gt;"X",0,+(+VLOOKUP(D155,Inputs!$I$87:$J$101,2,0))),0)</f>
        <v>0</v>
      </c>
      <c r="S155" s="21">
        <v>0</v>
      </c>
      <c r="T155" s="46">
        <f t="shared" si="321"/>
        <v>0</v>
      </c>
      <c r="U155" s="15">
        <f>+IFERROR(+IF(Inputs!Q96&lt;&gt;"X",0,+(+VLOOKUP(D155,Inputs!$I$87:$J$101,2,0))),0)</f>
        <v>0</v>
      </c>
      <c r="V155" s="21">
        <v>0</v>
      </c>
      <c r="W155" s="46">
        <f t="shared" si="322"/>
        <v>0</v>
      </c>
      <c r="X155" s="15">
        <f>+IFERROR(+IF(Inputs!R96&lt;&gt;"X",0,+(+VLOOKUP(D155,Inputs!$I$87:$J$101,2,0))),0)</f>
        <v>0</v>
      </c>
      <c r="Y155" s="21">
        <v>0</v>
      </c>
      <c r="Z155" s="46">
        <f t="shared" si="323"/>
        <v>0</v>
      </c>
      <c r="AA155" s="15">
        <f>+IFERROR(+IF(Inputs!S96&lt;&gt;"X",0,+(+VLOOKUP(D155,Inputs!$I$87:$J$101,2,0))),0)</f>
        <v>0</v>
      </c>
      <c r="AB155" s="21">
        <v>0</v>
      </c>
      <c r="AC155" s="46">
        <f t="shared" si="324"/>
        <v>0</v>
      </c>
      <c r="AD155" s="15">
        <f>+IFERROR(+IF(Inputs!T96&lt;&gt;"X",0,+(+VLOOKUP(D155,Inputs!$I$87:$J$101,2,0))),0)</f>
        <v>0</v>
      </c>
      <c r="AE155" s="21">
        <v>0</v>
      </c>
      <c r="AF155" s="46">
        <f t="shared" si="325"/>
        <v>0</v>
      </c>
      <c r="AG155" s="15">
        <f>+IFERROR(+IF(Inputs!U96&lt;&gt;"X",0,+(+VLOOKUP(D155,Inputs!$I$87:$J$101,2,0))),0)</f>
        <v>0</v>
      </c>
      <c r="AH155" s="21">
        <v>0</v>
      </c>
      <c r="AI155" s="46">
        <f t="shared" si="326"/>
        <v>0</v>
      </c>
      <c r="AJ155" s="15">
        <f>+IFERROR(+IF(Inputs!V96&lt;&gt;"X",0,+(+VLOOKUP(D155,Inputs!$I$87:$J$101,2,0))),0)</f>
        <v>0</v>
      </c>
      <c r="AK155" s="21">
        <v>0</v>
      </c>
      <c r="AL155" s="46">
        <f t="shared" si="327"/>
        <v>0</v>
      </c>
      <c r="AM155" s="15">
        <f>+IFERROR(+IF(Inputs!W96&lt;&gt;"X",0,+(+VLOOKUP(D155,Inputs!$I$87:$J$101,2,0))),0)</f>
        <v>0</v>
      </c>
      <c r="AN155" s="21">
        <v>0</v>
      </c>
      <c r="AO155" s="46">
        <f t="shared" si="295"/>
        <v>0</v>
      </c>
      <c r="AP155" s="15"/>
      <c r="AQ155" s="264"/>
    </row>
    <row r="156" spans="2:43" x14ac:dyDescent="0.3">
      <c r="B156" s="265"/>
      <c r="C156" s="115">
        <v>26</v>
      </c>
      <c r="D156" s="112" t="str">
        <f>+IFERROR(+IF(Inputs!I97="","",Inputs!I97),0)</f>
        <v/>
      </c>
      <c r="E156" s="295">
        <f t="shared" si="283"/>
        <v>0</v>
      </c>
      <c r="F156" s="15">
        <f>+IFERROR(+IF(Inputs!L97&lt;&gt;"X",0,+(+VLOOKUP(D156,Inputs!$I$87:$J$101,2,0))),0)</f>
        <v>0</v>
      </c>
      <c r="G156" s="21">
        <v>0</v>
      </c>
      <c r="H156" s="46">
        <f t="shared" si="296"/>
        <v>0</v>
      </c>
      <c r="I156" s="15">
        <f>+IFERROR(+IF(Inputs!M97&lt;&gt;"X",0,+(+VLOOKUP(D156,Inputs!$I$87:$J$101,2,0))),0)</f>
        <v>0</v>
      </c>
      <c r="J156" s="21">
        <v>0</v>
      </c>
      <c r="K156" s="46">
        <f t="shared" si="318"/>
        <v>0</v>
      </c>
      <c r="L156" s="15">
        <f>+IFERROR(+IF(Inputs!N97&lt;&gt;"X",0,+(+VLOOKUP(D156,Inputs!$I$87:$J$101,2,0))),0)</f>
        <v>0</v>
      </c>
      <c r="M156" s="21">
        <v>0</v>
      </c>
      <c r="N156" s="46">
        <f t="shared" si="319"/>
        <v>0</v>
      </c>
      <c r="O156" s="15">
        <f>+IFERROR(+IF(Inputs!O97&lt;&gt;"X",0,+(+VLOOKUP(D156,Inputs!$I$87:$J$101,2,0))),0)</f>
        <v>0</v>
      </c>
      <c r="P156" s="21">
        <v>0</v>
      </c>
      <c r="Q156" s="46">
        <f t="shared" si="320"/>
        <v>0</v>
      </c>
      <c r="R156" s="15">
        <f>+IFERROR(+IF(Inputs!P97&lt;&gt;"X",0,+(+VLOOKUP(D156,Inputs!$I$87:$J$101,2,0))),0)</f>
        <v>0</v>
      </c>
      <c r="S156" s="21">
        <v>0</v>
      </c>
      <c r="T156" s="46">
        <f t="shared" si="321"/>
        <v>0</v>
      </c>
      <c r="U156" s="15">
        <f>+IFERROR(+IF(Inputs!Q97&lt;&gt;"X",0,+(+VLOOKUP(D156,Inputs!$I$87:$J$101,2,0))),0)</f>
        <v>0</v>
      </c>
      <c r="V156" s="21">
        <v>0</v>
      </c>
      <c r="W156" s="46">
        <f t="shared" si="322"/>
        <v>0</v>
      </c>
      <c r="X156" s="15">
        <f>+IFERROR(+IF(Inputs!R97&lt;&gt;"X",0,+(+VLOOKUP(D156,Inputs!$I$87:$J$101,2,0))),0)</f>
        <v>0</v>
      </c>
      <c r="Y156" s="21">
        <v>0</v>
      </c>
      <c r="Z156" s="46">
        <f t="shared" si="323"/>
        <v>0</v>
      </c>
      <c r="AA156" s="15">
        <f>+IFERROR(+IF(Inputs!S97&lt;&gt;"X",0,+(+VLOOKUP(D156,Inputs!$I$87:$J$101,2,0))),0)</f>
        <v>0</v>
      </c>
      <c r="AB156" s="21">
        <v>0</v>
      </c>
      <c r="AC156" s="46">
        <f t="shared" si="324"/>
        <v>0</v>
      </c>
      <c r="AD156" s="15">
        <f>+IFERROR(+IF(Inputs!T97&lt;&gt;"X",0,+(+VLOOKUP(D156,Inputs!$I$87:$J$101,2,0))),0)</f>
        <v>0</v>
      </c>
      <c r="AE156" s="21">
        <v>0</v>
      </c>
      <c r="AF156" s="46">
        <f t="shared" si="325"/>
        <v>0</v>
      </c>
      <c r="AG156" s="15">
        <f>+IFERROR(+IF(Inputs!U97&lt;&gt;"X",0,+(+VLOOKUP(D156,Inputs!$I$87:$J$101,2,0))),0)</f>
        <v>0</v>
      </c>
      <c r="AH156" s="21">
        <v>0</v>
      </c>
      <c r="AI156" s="46">
        <f t="shared" si="326"/>
        <v>0</v>
      </c>
      <c r="AJ156" s="15">
        <f>+IFERROR(+IF(Inputs!V97&lt;&gt;"X",0,+(+VLOOKUP(D156,Inputs!$I$87:$J$101,2,0))),0)</f>
        <v>0</v>
      </c>
      <c r="AK156" s="21">
        <v>0</v>
      </c>
      <c r="AL156" s="46">
        <f t="shared" si="327"/>
        <v>0</v>
      </c>
      <c r="AM156" s="15">
        <f>+IFERROR(+IF(Inputs!W97&lt;&gt;"X",0,+(+VLOOKUP(D156,Inputs!$I$87:$J$101,2,0))),0)</f>
        <v>0</v>
      </c>
      <c r="AN156" s="21">
        <v>0</v>
      </c>
      <c r="AO156" s="46">
        <f t="shared" si="295"/>
        <v>0</v>
      </c>
      <c r="AP156" s="15"/>
      <c r="AQ156" s="264"/>
    </row>
    <row r="157" spans="2:43" x14ac:dyDescent="0.3">
      <c r="B157" s="265"/>
      <c r="C157" s="115">
        <v>27</v>
      </c>
      <c r="D157" s="112" t="str">
        <f>+IFERROR(+IF(Inputs!I98="","",Inputs!I98),0)</f>
        <v/>
      </c>
      <c r="E157" s="295">
        <f t="shared" si="283"/>
        <v>0</v>
      </c>
      <c r="F157" s="15">
        <f>+IFERROR(+IF(Inputs!L98&lt;&gt;"X",0,+(+VLOOKUP(D157,Inputs!$I$87:$J$101,2,0))),0)</f>
        <v>0</v>
      </c>
      <c r="G157" s="21">
        <v>0</v>
      </c>
      <c r="H157" s="46">
        <f t="shared" ref="H157:H159" si="328">+IFERROR(+(F157-G157),0)</f>
        <v>0</v>
      </c>
      <c r="I157" s="15">
        <f>+IFERROR(+IF(Inputs!M98&lt;&gt;"X",0,+(+VLOOKUP(D157,Inputs!$I$87:$J$101,2,0))),0)</f>
        <v>0</v>
      </c>
      <c r="J157" s="21">
        <v>0</v>
      </c>
      <c r="K157" s="46">
        <f t="shared" si="318"/>
        <v>0</v>
      </c>
      <c r="L157" s="15">
        <f>+IFERROR(+IF(Inputs!N98&lt;&gt;"X",0,+(+VLOOKUP(D157,Inputs!$I$87:$J$101,2,0))),0)</f>
        <v>0</v>
      </c>
      <c r="M157" s="21">
        <v>0</v>
      </c>
      <c r="N157" s="46">
        <f t="shared" si="319"/>
        <v>0</v>
      </c>
      <c r="O157" s="15">
        <f>+IFERROR(+IF(Inputs!O98&lt;&gt;"X",0,+(+VLOOKUP(D157,Inputs!$I$87:$J$101,2,0))),0)</f>
        <v>0</v>
      </c>
      <c r="P157" s="21">
        <v>0</v>
      </c>
      <c r="Q157" s="46">
        <f t="shared" si="320"/>
        <v>0</v>
      </c>
      <c r="R157" s="15">
        <f>+IFERROR(+IF(Inputs!P98&lt;&gt;"X",0,+(+VLOOKUP(D157,Inputs!$I$87:$J$101,2,0))),0)</f>
        <v>0</v>
      </c>
      <c r="S157" s="21">
        <v>0</v>
      </c>
      <c r="T157" s="46">
        <f t="shared" si="321"/>
        <v>0</v>
      </c>
      <c r="U157" s="15">
        <f>+IFERROR(+IF(Inputs!Q98&lt;&gt;"X",0,+(+VLOOKUP(D157,Inputs!$I$87:$J$101,2,0))),0)</f>
        <v>0</v>
      </c>
      <c r="V157" s="21">
        <v>0</v>
      </c>
      <c r="W157" s="46">
        <f t="shared" si="322"/>
        <v>0</v>
      </c>
      <c r="X157" s="15">
        <f>+IFERROR(+IF(Inputs!R98&lt;&gt;"X",0,+(+VLOOKUP(D157,Inputs!$I$87:$J$101,2,0))),0)</f>
        <v>0</v>
      </c>
      <c r="Y157" s="21">
        <v>0</v>
      </c>
      <c r="Z157" s="46">
        <f t="shared" si="323"/>
        <v>0</v>
      </c>
      <c r="AA157" s="15">
        <f>+IFERROR(+IF(Inputs!S98&lt;&gt;"X",0,+(+VLOOKUP(D157,Inputs!$I$87:$J$101,2,0))),0)</f>
        <v>0</v>
      </c>
      <c r="AB157" s="21">
        <v>0</v>
      </c>
      <c r="AC157" s="46">
        <f t="shared" si="324"/>
        <v>0</v>
      </c>
      <c r="AD157" s="15">
        <f>+IFERROR(+IF(Inputs!T98&lt;&gt;"X",0,+(+VLOOKUP(D157,Inputs!$I$87:$J$101,2,0))),0)</f>
        <v>0</v>
      </c>
      <c r="AE157" s="21">
        <v>0</v>
      </c>
      <c r="AF157" s="46">
        <f t="shared" si="325"/>
        <v>0</v>
      </c>
      <c r="AG157" s="15">
        <f>+IFERROR(+IF(Inputs!U98&lt;&gt;"X",0,+(+VLOOKUP(D157,Inputs!$I$87:$J$101,2,0))),0)</f>
        <v>0</v>
      </c>
      <c r="AH157" s="21">
        <v>0</v>
      </c>
      <c r="AI157" s="46">
        <f t="shared" si="326"/>
        <v>0</v>
      </c>
      <c r="AJ157" s="15">
        <f>+IFERROR(+IF(Inputs!V98&lt;&gt;"X",0,+(+VLOOKUP(D157,Inputs!$I$87:$J$101,2,0))),0)</f>
        <v>0</v>
      </c>
      <c r="AK157" s="21">
        <v>0</v>
      </c>
      <c r="AL157" s="46">
        <f t="shared" si="327"/>
        <v>0</v>
      </c>
      <c r="AM157" s="15">
        <f>+IFERROR(+IF(Inputs!W98&lt;&gt;"X",0,+(+VLOOKUP(D157,Inputs!$I$87:$J$101,2,0))),0)</f>
        <v>0</v>
      </c>
      <c r="AN157" s="21">
        <v>0</v>
      </c>
      <c r="AO157" s="46">
        <f t="shared" si="295"/>
        <v>0</v>
      </c>
      <c r="AP157" s="15"/>
      <c r="AQ157" s="264"/>
    </row>
    <row r="158" spans="2:43" x14ac:dyDescent="0.3">
      <c r="B158" s="265"/>
      <c r="C158" s="115">
        <v>28</v>
      </c>
      <c r="D158" s="112" t="str">
        <f>+IFERROR(+IF(Inputs!I99="","",Inputs!I99),0)</f>
        <v/>
      </c>
      <c r="E158" s="295">
        <f t="shared" si="283"/>
        <v>0</v>
      </c>
      <c r="F158" s="15">
        <f>+IFERROR(+IF(Inputs!L99&lt;&gt;"X",0,+(+VLOOKUP(D158,Inputs!$I$87:$J$101,2,0))),0)</f>
        <v>0</v>
      </c>
      <c r="G158" s="21">
        <v>0</v>
      </c>
      <c r="H158" s="46">
        <f t="shared" si="328"/>
        <v>0</v>
      </c>
      <c r="I158" s="15">
        <f>+IFERROR(+IF(Inputs!M99&lt;&gt;"X",0,+(+VLOOKUP(D158,Inputs!$I$87:$J$101,2,0))),0)</f>
        <v>0</v>
      </c>
      <c r="J158" s="21">
        <v>0</v>
      </c>
      <c r="K158" s="46">
        <f t="shared" si="318"/>
        <v>0</v>
      </c>
      <c r="L158" s="15">
        <f>+IFERROR(+IF(Inputs!N99&lt;&gt;"X",0,+(+VLOOKUP(D158,Inputs!$I$87:$J$101,2,0))),0)</f>
        <v>0</v>
      </c>
      <c r="M158" s="21">
        <v>0</v>
      </c>
      <c r="N158" s="46">
        <f t="shared" si="319"/>
        <v>0</v>
      </c>
      <c r="O158" s="15">
        <f>+IFERROR(+IF(Inputs!O99&lt;&gt;"X",0,+(+VLOOKUP(D158,Inputs!$I$87:$J$101,2,0))),0)</f>
        <v>0</v>
      </c>
      <c r="P158" s="21">
        <v>0</v>
      </c>
      <c r="Q158" s="46">
        <f t="shared" si="320"/>
        <v>0</v>
      </c>
      <c r="R158" s="15">
        <f>+IFERROR(+IF(Inputs!P99&lt;&gt;"X",0,+(+VLOOKUP(D158,Inputs!$I$87:$J$101,2,0))),0)</f>
        <v>0</v>
      </c>
      <c r="S158" s="21">
        <v>0</v>
      </c>
      <c r="T158" s="46">
        <f t="shared" si="321"/>
        <v>0</v>
      </c>
      <c r="U158" s="15">
        <f>+IFERROR(+IF(Inputs!Q99&lt;&gt;"X",0,+(+VLOOKUP(D158,Inputs!$I$87:$J$101,2,0))),0)</f>
        <v>0</v>
      </c>
      <c r="V158" s="21">
        <v>0</v>
      </c>
      <c r="W158" s="46">
        <f t="shared" si="322"/>
        <v>0</v>
      </c>
      <c r="X158" s="15">
        <f>+IFERROR(+IF(Inputs!R99&lt;&gt;"X",0,+(+VLOOKUP(D158,Inputs!$I$87:$J$101,2,0))),0)</f>
        <v>0</v>
      </c>
      <c r="Y158" s="21">
        <v>0</v>
      </c>
      <c r="Z158" s="46">
        <f t="shared" si="323"/>
        <v>0</v>
      </c>
      <c r="AA158" s="15">
        <f>+IFERROR(+IF(Inputs!S99&lt;&gt;"X",0,+(+VLOOKUP(D158,Inputs!$I$87:$J$101,2,0))),0)</f>
        <v>0</v>
      </c>
      <c r="AB158" s="21">
        <v>0</v>
      </c>
      <c r="AC158" s="46">
        <f t="shared" si="324"/>
        <v>0</v>
      </c>
      <c r="AD158" s="15">
        <f>+IFERROR(+IF(Inputs!T99&lt;&gt;"X",0,+(+VLOOKUP(D158,Inputs!$I$87:$J$101,2,0))),0)</f>
        <v>0</v>
      </c>
      <c r="AE158" s="21">
        <v>0</v>
      </c>
      <c r="AF158" s="46">
        <f t="shared" si="325"/>
        <v>0</v>
      </c>
      <c r="AG158" s="15">
        <f>+IFERROR(+IF(Inputs!U99&lt;&gt;"X",0,+(+VLOOKUP(D158,Inputs!$I$87:$J$101,2,0))),0)</f>
        <v>0</v>
      </c>
      <c r="AH158" s="21">
        <v>0</v>
      </c>
      <c r="AI158" s="46">
        <f t="shared" si="326"/>
        <v>0</v>
      </c>
      <c r="AJ158" s="15">
        <f>+IFERROR(+IF(Inputs!V99&lt;&gt;"X",0,+(+VLOOKUP(D158,Inputs!$I$87:$J$101,2,0))),0)</f>
        <v>0</v>
      </c>
      <c r="AK158" s="21">
        <v>0</v>
      </c>
      <c r="AL158" s="46">
        <f t="shared" si="327"/>
        <v>0</v>
      </c>
      <c r="AM158" s="15">
        <f>+IFERROR(+IF(Inputs!W99&lt;&gt;"X",0,+(+VLOOKUP(D158,Inputs!$I$87:$J$101,2,0))),0)</f>
        <v>0</v>
      </c>
      <c r="AN158" s="21">
        <v>0</v>
      </c>
      <c r="AO158" s="46">
        <f t="shared" si="295"/>
        <v>0</v>
      </c>
      <c r="AP158" s="15"/>
      <c r="AQ158" s="264"/>
    </row>
    <row r="159" spans="2:43" x14ac:dyDescent="0.3">
      <c r="B159" s="265"/>
      <c r="C159" s="115">
        <v>29</v>
      </c>
      <c r="D159" s="112" t="str">
        <f>+IFERROR(+IF(Inputs!I100="","",Inputs!I100),0)</f>
        <v/>
      </c>
      <c r="E159" s="295">
        <f t="shared" si="283"/>
        <v>0</v>
      </c>
      <c r="F159" s="15">
        <f>+IFERROR(+IF(Inputs!L100&lt;&gt;"X",0,+(+VLOOKUP(D159,Inputs!$I$87:$J$101,2,0))),0)</f>
        <v>0</v>
      </c>
      <c r="G159" s="21">
        <v>0</v>
      </c>
      <c r="H159" s="46">
        <f t="shared" si="328"/>
        <v>0</v>
      </c>
      <c r="I159" s="15">
        <f>+IFERROR(+IF(Inputs!M100&lt;&gt;"X",0,+(+VLOOKUP(D159,Inputs!$I$87:$J$101,2,0))),0)</f>
        <v>0</v>
      </c>
      <c r="J159" s="21">
        <v>0</v>
      </c>
      <c r="K159" s="46">
        <f t="shared" si="318"/>
        <v>0</v>
      </c>
      <c r="L159" s="15">
        <f>+IFERROR(+IF(Inputs!N100&lt;&gt;"X",0,+(+VLOOKUP(D159,Inputs!$I$87:$J$101,2,0))),0)</f>
        <v>0</v>
      </c>
      <c r="M159" s="21">
        <v>0</v>
      </c>
      <c r="N159" s="46">
        <f t="shared" si="319"/>
        <v>0</v>
      </c>
      <c r="O159" s="15">
        <f>+IFERROR(+IF(Inputs!O100&lt;&gt;"X",0,+(+VLOOKUP(D159,Inputs!$I$87:$J$101,2,0))),0)</f>
        <v>0</v>
      </c>
      <c r="P159" s="21">
        <v>0</v>
      </c>
      <c r="Q159" s="46">
        <f t="shared" si="320"/>
        <v>0</v>
      </c>
      <c r="R159" s="15">
        <f>+IFERROR(+IF(Inputs!P100&lt;&gt;"X",0,+(+VLOOKUP(D159,Inputs!$I$87:$J$101,2,0))),0)</f>
        <v>0</v>
      </c>
      <c r="S159" s="21">
        <v>0</v>
      </c>
      <c r="T159" s="46">
        <f t="shared" si="321"/>
        <v>0</v>
      </c>
      <c r="U159" s="15">
        <f>+IFERROR(+IF(Inputs!Q100&lt;&gt;"X",0,+(+VLOOKUP(D159,Inputs!$I$87:$J$101,2,0))),0)</f>
        <v>0</v>
      </c>
      <c r="V159" s="21">
        <v>0</v>
      </c>
      <c r="W159" s="46">
        <f t="shared" si="322"/>
        <v>0</v>
      </c>
      <c r="X159" s="15">
        <f>+IFERROR(+IF(Inputs!R100&lt;&gt;"X",0,+(+VLOOKUP(D159,Inputs!$I$87:$J$101,2,0))),0)</f>
        <v>0</v>
      </c>
      <c r="Y159" s="21">
        <v>0</v>
      </c>
      <c r="Z159" s="46">
        <f t="shared" si="323"/>
        <v>0</v>
      </c>
      <c r="AA159" s="15">
        <f>+IFERROR(+IF(Inputs!S100&lt;&gt;"X",0,+(+VLOOKUP(D159,Inputs!$I$87:$J$101,2,0))),0)</f>
        <v>0</v>
      </c>
      <c r="AB159" s="21">
        <v>0</v>
      </c>
      <c r="AC159" s="46">
        <f t="shared" si="324"/>
        <v>0</v>
      </c>
      <c r="AD159" s="15">
        <f>+IFERROR(+IF(Inputs!T100&lt;&gt;"X",0,+(+VLOOKUP(D159,Inputs!$I$87:$J$101,2,0))),0)</f>
        <v>0</v>
      </c>
      <c r="AE159" s="21">
        <v>0</v>
      </c>
      <c r="AF159" s="46">
        <f t="shared" si="325"/>
        <v>0</v>
      </c>
      <c r="AG159" s="15">
        <f>+IFERROR(+IF(Inputs!U100&lt;&gt;"X",0,+(+VLOOKUP(D159,Inputs!$I$87:$J$101,2,0))),0)</f>
        <v>0</v>
      </c>
      <c r="AH159" s="21">
        <v>0</v>
      </c>
      <c r="AI159" s="46">
        <f t="shared" si="326"/>
        <v>0</v>
      </c>
      <c r="AJ159" s="15">
        <f>+IFERROR(+IF(Inputs!V100&lt;&gt;"X",0,+(+VLOOKUP(D159,Inputs!$I$87:$J$101,2,0))),0)</f>
        <v>0</v>
      </c>
      <c r="AK159" s="21">
        <v>0</v>
      </c>
      <c r="AL159" s="46">
        <f t="shared" si="327"/>
        <v>0</v>
      </c>
      <c r="AM159" s="15">
        <f>+IFERROR(+IF(Inputs!W100&lt;&gt;"X",0,+(+VLOOKUP(D159,Inputs!$I$87:$J$101,2,0))),0)</f>
        <v>0</v>
      </c>
      <c r="AN159" s="21">
        <v>0</v>
      </c>
      <c r="AO159" s="46">
        <f t="shared" si="295"/>
        <v>0</v>
      </c>
      <c r="AP159" s="15"/>
      <c r="AQ159" s="264"/>
    </row>
    <row r="160" spans="2:43" x14ac:dyDescent="0.3">
      <c r="B160" s="265"/>
      <c r="C160" s="115">
        <v>30</v>
      </c>
      <c r="D160" s="118" t="str">
        <f>+IFERROR(+IF(Inputs!I101="","",Inputs!I101),0)</f>
        <v/>
      </c>
      <c r="E160" s="299">
        <f t="shared" si="283"/>
        <v>0</v>
      </c>
      <c r="F160" s="4">
        <f>+IFERROR(+IF(Inputs!L101&lt;&gt;"X",0,+(+VLOOKUP(D160,Inputs!$I$87:$J$101,2,0))),0)</f>
        <v>0</v>
      </c>
      <c r="G160" s="22">
        <v>0</v>
      </c>
      <c r="H160" s="47">
        <f t="shared" ref="H160" si="329">+IFERROR(+(F160-G160),0)</f>
        <v>0</v>
      </c>
      <c r="I160" s="4">
        <f>+IFERROR(+IF(Inputs!M101&lt;&gt;"X",0,+(+VLOOKUP(D160,Inputs!$I$87:$J$101,2,0))),0)</f>
        <v>0</v>
      </c>
      <c r="J160" s="22">
        <v>0</v>
      </c>
      <c r="K160" s="47">
        <f t="shared" si="318"/>
        <v>0</v>
      </c>
      <c r="L160" s="4">
        <f>+IFERROR(+IF(Inputs!N101&lt;&gt;"X",0,+(+VLOOKUP(D160,Inputs!$I$87:$J$101,2,0))),0)</f>
        <v>0</v>
      </c>
      <c r="M160" s="22">
        <v>0</v>
      </c>
      <c r="N160" s="47">
        <f t="shared" si="319"/>
        <v>0</v>
      </c>
      <c r="O160" s="4">
        <f>+IFERROR(+IF(Inputs!O101&lt;&gt;"X",0,+(+VLOOKUP(D160,Inputs!$I$87:$J$101,2,0))),0)</f>
        <v>0</v>
      </c>
      <c r="P160" s="22">
        <v>0</v>
      </c>
      <c r="Q160" s="47">
        <f t="shared" si="320"/>
        <v>0</v>
      </c>
      <c r="R160" s="4">
        <f>+IFERROR(+IF(Inputs!P101&lt;&gt;"X",0,+(+VLOOKUP(D160,Inputs!$I$87:$J$101,2,0))),0)</f>
        <v>0</v>
      </c>
      <c r="S160" s="22">
        <v>0</v>
      </c>
      <c r="T160" s="47">
        <f t="shared" si="321"/>
        <v>0</v>
      </c>
      <c r="U160" s="4">
        <f>+IFERROR(+IF(Inputs!Q101&lt;&gt;"X",0,+(+VLOOKUP(D160,Inputs!$I$87:$J$101,2,0))),0)</f>
        <v>0</v>
      </c>
      <c r="V160" s="22">
        <v>0</v>
      </c>
      <c r="W160" s="47">
        <f t="shared" si="322"/>
        <v>0</v>
      </c>
      <c r="X160" s="4">
        <f>+IFERROR(+IF(Inputs!R101&lt;&gt;"X",0,+(+VLOOKUP(D160,Inputs!$I$87:$J$101,2,0))),0)</f>
        <v>0</v>
      </c>
      <c r="Y160" s="22">
        <v>0</v>
      </c>
      <c r="Z160" s="47">
        <f t="shared" si="323"/>
        <v>0</v>
      </c>
      <c r="AA160" s="4">
        <f>+IFERROR(+IF(Inputs!S101&lt;&gt;"X",0,+(+VLOOKUP(D160,Inputs!$I$87:$J$101,2,0))),0)</f>
        <v>0</v>
      </c>
      <c r="AB160" s="22">
        <v>0</v>
      </c>
      <c r="AC160" s="47">
        <f t="shared" si="324"/>
        <v>0</v>
      </c>
      <c r="AD160" s="4">
        <f>+IFERROR(+IF(Inputs!T101&lt;&gt;"X",0,+(+VLOOKUP(D160,Inputs!$I$87:$J$101,2,0))),0)</f>
        <v>0</v>
      </c>
      <c r="AE160" s="22">
        <v>0</v>
      </c>
      <c r="AF160" s="47">
        <f t="shared" si="325"/>
        <v>0</v>
      </c>
      <c r="AG160" s="4">
        <f>+IFERROR(+IF(Inputs!U101&lt;&gt;"X",0,+(+VLOOKUP(D160,Inputs!$I$87:$J$101,2,0))),0)</f>
        <v>0</v>
      </c>
      <c r="AH160" s="22">
        <v>0</v>
      </c>
      <c r="AI160" s="47">
        <f t="shared" si="326"/>
        <v>0</v>
      </c>
      <c r="AJ160" s="4">
        <f>+IFERROR(+IF(Inputs!V101&lt;&gt;"X",0,+(+VLOOKUP(D160,Inputs!$I$87:$J$101,2,0))),0)</f>
        <v>0</v>
      </c>
      <c r="AK160" s="22">
        <v>0</v>
      </c>
      <c r="AL160" s="47">
        <f t="shared" si="327"/>
        <v>0</v>
      </c>
      <c r="AM160" s="4">
        <f>+IFERROR(+IF(Inputs!W101&lt;&gt;"X",0,+(+VLOOKUP(D160,Inputs!$I$87:$J$101,2,0))),0)</f>
        <v>0</v>
      </c>
      <c r="AN160" s="22">
        <v>0</v>
      </c>
      <c r="AO160" s="47">
        <f t="shared" si="295"/>
        <v>0</v>
      </c>
      <c r="AP160" s="15"/>
      <c r="AQ160" s="264"/>
    </row>
    <row r="161" spans="1:43" x14ac:dyDescent="0.3">
      <c r="B161" s="265"/>
      <c r="C161" s="324" t="s">
        <v>134</v>
      </c>
      <c r="D161" s="106" t="s">
        <v>74</v>
      </c>
      <c r="E161" s="300">
        <f>+IFERROR((G161+J161+M161+P161+S161+V161+Y161+AB161+AE161+AH161+AK161+AN161)/($G$24+$J$24+$M$24+$P$24+$S$24+$V$24+$Y$24+$AB$24+$AE$24+$AH$24+$AK$24+$AN$24),0)</f>
        <v>0</v>
      </c>
      <c r="F161" s="147">
        <f>+SUM(F131:F160)</f>
        <v>0</v>
      </c>
      <c r="G161" s="151">
        <f>+SUM(G131:G160)</f>
        <v>0</v>
      </c>
      <c r="H161" s="46">
        <f>+IFERROR(+(F161-G161),0)</f>
        <v>0</v>
      </c>
      <c r="I161" s="147">
        <f>+SUM(I131:I160)</f>
        <v>0</v>
      </c>
      <c r="J161" s="151">
        <f>+SUM(J131:J160)</f>
        <v>0</v>
      </c>
      <c r="K161" s="46">
        <f t="shared" ref="K161" si="330">+IFERROR(+(I161-J161),0)</f>
        <v>0</v>
      </c>
      <c r="L161" s="147">
        <f>+SUM(L131:L160)</f>
        <v>0</v>
      </c>
      <c r="M161" s="151">
        <f>+SUM(M131:M160)</f>
        <v>0</v>
      </c>
      <c r="N161" s="46">
        <f t="shared" ref="N161" si="331">+IFERROR(+(L161-M161),0)</f>
        <v>0</v>
      </c>
      <c r="O161" s="147">
        <f t="shared" ref="O161:AM161" si="332">+SUM(O131:O160)</f>
        <v>0</v>
      </c>
      <c r="P161" s="151">
        <f>+SUM(P131:P160)</f>
        <v>0</v>
      </c>
      <c r="Q161" s="46">
        <f t="shared" ref="Q161" si="333">+IFERROR(+(O161-P161),0)</f>
        <v>0</v>
      </c>
      <c r="R161" s="147">
        <f t="shared" si="332"/>
        <v>0</v>
      </c>
      <c r="S161" s="151">
        <f>+SUM(S131:S160)</f>
        <v>0</v>
      </c>
      <c r="T161" s="46">
        <f t="shared" ref="T161" si="334">+IFERROR(+(R161-S161),0)</f>
        <v>0</v>
      </c>
      <c r="U161" s="147">
        <f t="shared" si="332"/>
        <v>0</v>
      </c>
      <c r="V161" s="151">
        <f>+SUM(V131:V160)</f>
        <v>0</v>
      </c>
      <c r="W161" s="46">
        <f t="shared" ref="W161" si="335">+IFERROR(+(U161-V161),0)</f>
        <v>0</v>
      </c>
      <c r="X161" s="147">
        <f t="shared" si="332"/>
        <v>0</v>
      </c>
      <c r="Y161" s="151">
        <f>+SUM(Y131:Y160)</f>
        <v>0</v>
      </c>
      <c r="Z161" s="46">
        <f t="shared" ref="Z161" si="336">+IFERROR(+(X161-Y161),0)</f>
        <v>0</v>
      </c>
      <c r="AA161" s="147">
        <f t="shared" si="332"/>
        <v>0</v>
      </c>
      <c r="AB161" s="151">
        <f>+SUM(AB131:AB160)</f>
        <v>0</v>
      </c>
      <c r="AC161" s="46">
        <f t="shared" ref="AC161" si="337">+IFERROR(+(AA161-AB161),0)</f>
        <v>0</v>
      </c>
      <c r="AD161" s="147">
        <f t="shared" si="332"/>
        <v>0</v>
      </c>
      <c r="AE161" s="151">
        <f>+SUM(AE131:AE160)</f>
        <v>0</v>
      </c>
      <c r="AF161" s="46">
        <f t="shared" ref="AF161" si="338">+IFERROR(+(AD161-AE161),0)</f>
        <v>0</v>
      </c>
      <c r="AG161" s="147">
        <f t="shared" si="332"/>
        <v>0</v>
      </c>
      <c r="AH161" s="151">
        <f>+SUM(AH131:AH160)</f>
        <v>0</v>
      </c>
      <c r="AI161" s="46">
        <f t="shared" ref="AI161" si="339">+IFERROR(+(AG161-AH161),0)</f>
        <v>0</v>
      </c>
      <c r="AJ161" s="147">
        <f t="shared" si="332"/>
        <v>0</v>
      </c>
      <c r="AK161" s="151">
        <f>+SUM(AK131:AK160)</f>
        <v>0</v>
      </c>
      <c r="AL161" s="46">
        <f t="shared" ref="AL161" si="340">+IFERROR(+(AJ161-AK161),0)</f>
        <v>0</v>
      </c>
      <c r="AM161" s="147">
        <f t="shared" si="332"/>
        <v>0</v>
      </c>
      <c r="AN161" s="151">
        <f>+SUM(AN131:AN160)</f>
        <v>0</v>
      </c>
      <c r="AO161" s="46">
        <f>+IFERROR(+(AM161-AN161),0)</f>
        <v>0</v>
      </c>
      <c r="AP161" s="147"/>
      <c r="AQ161" s="264"/>
    </row>
    <row r="162" spans="1:43" x14ac:dyDescent="0.3">
      <c r="B162" s="265"/>
      <c r="C162" s="324" t="s">
        <v>134</v>
      </c>
      <c r="D162" s="105">
        <v>1</v>
      </c>
      <c r="E162" s="68"/>
      <c r="F162" s="123"/>
      <c r="G162" s="152"/>
      <c r="H162" s="46"/>
      <c r="I162" s="123"/>
      <c r="J162" s="152"/>
      <c r="K162" s="46"/>
      <c r="L162" s="123"/>
      <c r="M162" s="152"/>
      <c r="N162" s="46"/>
      <c r="O162" s="123"/>
      <c r="P162" s="152"/>
      <c r="Q162" s="46"/>
      <c r="R162" s="123"/>
      <c r="S162" s="152"/>
      <c r="T162" s="46"/>
      <c r="U162" s="123"/>
      <c r="V162" s="152"/>
      <c r="W162" s="46"/>
      <c r="X162" s="123"/>
      <c r="Y162" s="152"/>
      <c r="Z162" s="46"/>
      <c r="AA162" s="123"/>
      <c r="AB162" s="152"/>
      <c r="AC162" s="46"/>
      <c r="AD162" s="123"/>
      <c r="AE162" s="152"/>
      <c r="AF162" s="46"/>
      <c r="AG162" s="123"/>
      <c r="AH162" s="152"/>
      <c r="AI162" s="46"/>
      <c r="AJ162" s="123"/>
      <c r="AK162" s="152"/>
      <c r="AL162" s="46"/>
      <c r="AM162" s="123"/>
      <c r="AN162" s="152"/>
      <c r="AO162" s="46"/>
      <c r="AP162" s="123"/>
      <c r="AQ162" s="264"/>
    </row>
    <row r="163" spans="1:43" x14ac:dyDescent="0.3">
      <c r="B163" s="265"/>
      <c r="C163" s="324" t="s">
        <v>134</v>
      </c>
      <c r="D163" s="239" t="s">
        <v>170</v>
      </c>
      <c r="E163" s="321"/>
      <c r="F163" s="241">
        <f>+F37+F52+F63+F96+F129+F161</f>
        <v>0</v>
      </c>
      <c r="G163" s="322">
        <f>+G37+G52+G63+G96+G129+G161</f>
        <v>0</v>
      </c>
      <c r="H163" s="320">
        <f>+IFERROR(+(F163-G163),0)</f>
        <v>0</v>
      </c>
      <c r="I163" s="241">
        <f>+I37+I52+I63+I96+I129+I161</f>
        <v>0</v>
      </c>
      <c r="J163" s="144">
        <f>+J37+J52+J63+J96+J129+J161</f>
        <v>0</v>
      </c>
      <c r="K163" s="320">
        <f>+IFERROR(+(I163-J163),0)</f>
        <v>0</v>
      </c>
      <c r="L163" s="241">
        <f>+L37+L52+L63+L96+L129+L161</f>
        <v>0</v>
      </c>
      <c r="M163" s="144">
        <f>+M37+M52+M63+M96+M129+M161</f>
        <v>0</v>
      </c>
      <c r="N163" s="320">
        <f>+IFERROR(+(L163-M163),0)</f>
        <v>0</v>
      </c>
      <c r="O163" s="241">
        <f>+O37+O52+O63+O96+O129+O161</f>
        <v>0</v>
      </c>
      <c r="P163" s="144">
        <f>+P37+P52+P63+P96+P129+P161</f>
        <v>0</v>
      </c>
      <c r="Q163" s="320">
        <f>+IFERROR(+(O163-P163),0)</f>
        <v>0</v>
      </c>
      <c r="R163" s="241">
        <f>+R37+R52+R63+R96+R129+R161</f>
        <v>0</v>
      </c>
      <c r="S163" s="144">
        <f>+S37+S52+S63+S96+S129+S161</f>
        <v>0</v>
      </c>
      <c r="T163" s="320">
        <f>+IFERROR(+(R163-S163),0)</f>
        <v>0</v>
      </c>
      <c r="U163" s="241">
        <f>+U37+U52+U63+U96+U129+U161</f>
        <v>0</v>
      </c>
      <c r="V163" s="144">
        <f>+V37+V52+V63+V96+V129+V161</f>
        <v>0</v>
      </c>
      <c r="W163" s="320">
        <f>+IFERROR(+(U163-V163),0)</f>
        <v>0</v>
      </c>
      <c r="X163" s="241">
        <f>+X37+X52+X63+X96+X129+X161</f>
        <v>0</v>
      </c>
      <c r="Y163" s="144">
        <f>+Y37+Y52+Y63+Y96+Y129+Y161</f>
        <v>0</v>
      </c>
      <c r="Z163" s="320">
        <f>+IFERROR(+(X163-Y163),0)</f>
        <v>0</v>
      </c>
      <c r="AA163" s="241">
        <f>+AA37+AA52+AA63+AA96+AA129+AA161</f>
        <v>0</v>
      </c>
      <c r="AB163" s="144">
        <f>+AB37+AB52+AB63+AB96+AB129+AB161</f>
        <v>0</v>
      </c>
      <c r="AC163" s="320">
        <f>+IFERROR(+(AA163-AB163),0)</f>
        <v>0</v>
      </c>
      <c r="AD163" s="241">
        <f>+AD37+AD52+AD63+AD96+AD129+AD161</f>
        <v>0</v>
      </c>
      <c r="AE163" s="144">
        <f>+AE37+AE52+AE63+AE96+AE129+AE161</f>
        <v>0</v>
      </c>
      <c r="AF163" s="320">
        <f>+IFERROR(+(AD163-AE163),0)</f>
        <v>0</v>
      </c>
      <c r="AG163" s="241">
        <f>+AG37+AG52+AG63+AG96+AG129+AG161</f>
        <v>0</v>
      </c>
      <c r="AH163" s="144">
        <f>+AH37+AH52+AH63+AH96+AH129+AH161</f>
        <v>0</v>
      </c>
      <c r="AI163" s="320">
        <f>+IFERROR(+(AG163-AH163),0)</f>
        <v>0</v>
      </c>
      <c r="AJ163" s="241">
        <f>+AJ37+AJ52+AJ63+AJ96+AJ129+AJ161</f>
        <v>0</v>
      </c>
      <c r="AK163" s="322">
        <f>+AK37+AK52+AK63+AK96+AK129+AK161</f>
        <v>0</v>
      </c>
      <c r="AL163" s="320">
        <f>+IFERROR(+(AJ163-AK163),0)</f>
        <v>0</v>
      </c>
      <c r="AM163" s="241">
        <f>+AM37+AM52+AM63+AM96+AM129+AM161</f>
        <v>0</v>
      </c>
      <c r="AN163" s="322">
        <f>+AN37+AN52+AN63+AN96+AN129+AN161</f>
        <v>0</v>
      </c>
      <c r="AO163" s="320">
        <f>+IFERROR(+(AM163-AN163),0)</f>
        <v>0</v>
      </c>
      <c r="AP163" s="123"/>
      <c r="AQ163" s="264"/>
    </row>
    <row r="164" spans="1:43" ht="21.45" customHeight="1" thickBot="1" x14ac:dyDescent="0.35">
      <c r="B164" s="265"/>
      <c r="C164" s="324" t="s">
        <v>134</v>
      </c>
      <c r="D164" s="169">
        <v>1</v>
      </c>
      <c r="E164" s="217"/>
      <c r="F164" s="120"/>
      <c r="G164" s="121"/>
      <c r="H164" s="122"/>
      <c r="I164" s="120"/>
      <c r="J164" s="121"/>
      <c r="K164" s="122"/>
      <c r="L164" s="120"/>
      <c r="M164" s="121"/>
      <c r="N164" s="122"/>
      <c r="O164" s="120"/>
      <c r="P164" s="121"/>
      <c r="Q164" s="122"/>
      <c r="R164" s="120"/>
      <c r="S164" s="121"/>
      <c r="T164" s="122"/>
      <c r="U164" s="120"/>
      <c r="V164" s="121"/>
      <c r="W164" s="122"/>
      <c r="X164" s="120"/>
      <c r="Y164" s="121"/>
      <c r="Z164" s="122"/>
      <c r="AA164" s="120"/>
      <c r="AB164" s="121"/>
      <c r="AC164" s="122"/>
      <c r="AD164" s="120"/>
      <c r="AE164" s="121"/>
      <c r="AF164" s="122"/>
      <c r="AG164" s="120"/>
      <c r="AH164" s="121"/>
      <c r="AI164" s="122"/>
      <c r="AJ164" s="120"/>
      <c r="AK164" s="121"/>
      <c r="AL164" s="122"/>
      <c r="AM164" s="120"/>
      <c r="AN164" s="121"/>
      <c r="AO164" s="122"/>
      <c r="AP164" s="123"/>
      <c r="AQ164" s="264"/>
    </row>
    <row r="165" spans="1:43" ht="7.95" customHeight="1" x14ac:dyDescent="0.3">
      <c r="B165" s="265"/>
      <c r="C165" s="325" t="s">
        <v>134</v>
      </c>
      <c r="D165" s="168">
        <v>1</v>
      </c>
      <c r="E165" s="124"/>
      <c r="F165" s="125"/>
      <c r="G165" s="126"/>
      <c r="H165" s="127"/>
      <c r="I165" s="125"/>
      <c r="J165" s="126"/>
      <c r="K165" s="127"/>
      <c r="L165" s="125"/>
      <c r="M165" s="126"/>
      <c r="N165" s="127"/>
      <c r="O165" s="125"/>
      <c r="P165" s="126"/>
      <c r="Q165" s="127"/>
      <c r="R165" s="125"/>
      <c r="S165" s="126"/>
      <c r="T165" s="127"/>
      <c r="U165" s="125"/>
      <c r="V165" s="126"/>
      <c r="W165" s="127"/>
      <c r="X165" s="125"/>
      <c r="Y165" s="126"/>
      <c r="Z165" s="127"/>
      <c r="AA165" s="125"/>
      <c r="AB165" s="126"/>
      <c r="AC165" s="127"/>
      <c r="AD165" s="125"/>
      <c r="AE165" s="126"/>
      <c r="AF165" s="127"/>
      <c r="AG165" s="125"/>
      <c r="AH165" s="126"/>
      <c r="AI165" s="127"/>
      <c r="AJ165" s="125"/>
      <c r="AK165" s="126"/>
      <c r="AL165" s="127"/>
      <c r="AM165" s="125"/>
      <c r="AN165" s="126"/>
      <c r="AO165" s="127"/>
      <c r="AP165" s="128"/>
      <c r="AQ165" s="264"/>
    </row>
    <row r="166" spans="1:43" s="82" customFormat="1" ht="18" x14ac:dyDescent="0.35">
      <c r="A166" s="119"/>
      <c r="B166" s="265"/>
      <c r="C166" s="324" t="s">
        <v>134</v>
      </c>
      <c r="D166" s="392" t="s">
        <v>171</v>
      </c>
      <c r="E166" s="393"/>
      <c r="F166" s="158">
        <f>+F9+F24-F163</f>
        <v>0</v>
      </c>
      <c r="G166" s="159">
        <f>+G9+G24-G163</f>
        <v>0</v>
      </c>
      <c r="H166" s="160">
        <f>IFERROR((IF(AND(G166&gt;=0,F166&gt;=0),-(F166-G166),+IF(AND(G166&lt;0,F166&lt;0),-(F166-G166),+IF(AND(G166&lt;0,F166&gt;=0),-(F166-G166),+IF(AND(G166&gt;=0,F166&lt;0),(G166-F166),0))))),0)</f>
        <v>0</v>
      </c>
      <c r="I166" s="158">
        <f>+I9+I24-I163</f>
        <v>0</v>
      </c>
      <c r="J166" s="159">
        <f>+J9+J24-J163</f>
        <v>0</v>
      </c>
      <c r="K166" s="160">
        <f>IFERROR((IF(AND(J166&gt;=0,I166&gt;=0),-(I166-J166),+IF(AND(J166&lt;0,I166&lt;0),-(I166-J166),+IF(AND(J166&lt;0,I166&gt;=0),-(I166-J166),+IF(AND(J166&gt;=0,I166&lt;0),(J166-I166),0))))),0)</f>
        <v>0</v>
      </c>
      <c r="L166" s="158">
        <f>+L9+L24-L163</f>
        <v>0</v>
      </c>
      <c r="M166" s="159">
        <f>+M9+M24-M163</f>
        <v>0</v>
      </c>
      <c r="N166" s="160">
        <f>IFERROR((IF(AND(M166&gt;=0,L166&gt;=0),-(L166-M166),+IF(AND(M166&lt;0,L166&lt;0),-(L166-M166),+IF(AND(M166&lt;0,L166&gt;=0),-(L166-M166),+IF(AND(M166&gt;=0,L166&lt;0),(M166-L166),0))))),0)</f>
        <v>0</v>
      </c>
      <c r="O166" s="158">
        <f>+O9+O24-O163</f>
        <v>0</v>
      </c>
      <c r="P166" s="159">
        <f>+P9+P24-P163</f>
        <v>0</v>
      </c>
      <c r="Q166" s="160">
        <f>IFERROR((IF(AND(P166&gt;=0,O166&gt;=0),-(O166-P166),+IF(AND(P166&lt;0,O166&lt;0),-(O166-P166),+IF(AND(P166&lt;0,O166&gt;=0),-(O166-P166),+IF(AND(P166&gt;=0,O166&lt;0),(P166-O166),0))))),0)</f>
        <v>0</v>
      </c>
      <c r="R166" s="158">
        <f>+R9+R24-R163</f>
        <v>0</v>
      </c>
      <c r="S166" s="159">
        <f>+S9+S24-S163</f>
        <v>0</v>
      </c>
      <c r="T166" s="160">
        <f>IFERROR((IF(AND(S166&gt;=0,R166&gt;=0),-(R166-S166),+IF(AND(S166&lt;0,R166&lt;0),-(R166-S166),+IF(AND(S166&lt;0,R166&gt;=0),-(R166-S166),+IF(AND(S166&gt;=0,R166&lt;0),(S166-R166),0))))),0)</f>
        <v>0</v>
      </c>
      <c r="U166" s="158">
        <f>+U9+U24-U163</f>
        <v>0</v>
      </c>
      <c r="V166" s="159">
        <f>+V9+V24-V163</f>
        <v>0</v>
      </c>
      <c r="W166" s="160">
        <f>IFERROR((IF(AND(V166&gt;=0,U166&gt;=0),-(U166-V166),+IF(AND(V166&lt;0,U166&lt;0),-(U166-V166),+IF(AND(V166&lt;0,U166&gt;=0),-(U166-V166),+IF(AND(V166&gt;=0,U166&lt;0),(V166-U166),0))))),0)</f>
        <v>0</v>
      </c>
      <c r="X166" s="158">
        <f>+X9+X24-X163</f>
        <v>0</v>
      </c>
      <c r="Y166" s="159">
        <f>+Y9+Y24-Y163</f>
        <v>0</v>
      </c>
      <c r="Z166" s="160">
        <f>IFERROR((IF(AND(Y166&gt;=0,X166&gt;=0),-(X166-Y166),+IF(AND(Y166&lt;0,X166&lt;0),-(X166-Y166),+IF(AND(Y166&lt;0,X166&gt;=0),-(X166-Y166),+IF(AND(Y166&gt;=0,X166&lt;0),(Y166-X166),0))))),0)</f>
        <v>0</v>
      </c>
      <c r="AA166" s="158">
        <f>+AA9+AA24-AA163</f>
        <v>0</v>
      </c>
      <c r="AB166" s="159">
        <f>+AB9+AB24-AB163</f>
        <v>0</v>
      </c>
      <c r="AC166" s="160">
        <f>IFERROR((IF(AND(AB166&gt;=0,AA166&gt;=0),-(AA166-AB166),+IF(AND(AB166&lt;0,AA166&lt;0),-(AA166-AB166),+IF(AND(AB166&lt;0,AA166&gt;=0),-(AA166-AB166),+IF(AND(AB166&gt;=0,AA166&lt;0),(AB166-AA166),0))))),0)</f>
        <v>0</v>
      </c>
      <c r="AD166" s="158">
        <f>+AD9+AD24-AD163</f>
        <v>0</v>
      </c>
      <c r="AE166" s="159">
        <f>+AE9+AE24-AE163</f>
        <v>0</v>
      </c>
      <c r="AF166" s="160">
        <f>IFERROR((IF(AND(AE166&gt;=0,AD166&gt;=0),-(AD166-AE166),+IF(AND(AE166&lt;0,AD166&lt;0),-(AD166-AE166),+IF(AND(AE166&lt;0,AD166&gt;=0),-(AD166-AE166),+IF(AND(AE166&gt;=0,AD166&lt;0),(AE166-AD166),0))))),0)</f>
        <v>0</v>
      </c>
      <c r="AG166" s="158">
        <f>+AG9+AG24-AG163</f>
        <v>0</v>
      </c>
      <c r="AH166" s="159">
        <f>+AH9+AH24-AH163</f>
        <v>0</v>
      </c>
      <c r="AI166" s="160">
        <f>IFERROR((IF(AND(AH166&gt;=0,AG166&gt;=0),-(AG166-AH166),+IF(AND(AH166&lt;0,AG166&lt;0),-(AG166-AH166),+IF(AND(AH166&lt;0,AG166&gt;=0),-(AG166-AH166),+IF(AND(AH166&gt;=0,AG166&lt;0),(AH166-AG166),0))))),0)</f>
        <v>0</v>
      </c>
      <c r="AJ166" s="158">
        <f>+AJ9+AJ24-AJ163</f>
        <v>0</v>
      </c>
      <c r="AK166" s="159">
        <f>+AK9+AK24-AK163</f>
        <v>0</v>
      </c>
      <c r="AL166" s="160">
        <f>IFERROR((IF(AND(AK166&gt;=0,AJ166&gt;=0),-(AJ166-AK166),+IF(AND(AK166&lt;0,AJ166&lt;0),-(AJ166-AK166),+IF(AND(AK166&lt;0,AJ166&gt;=0),-(AJ166-AK166),+IF(AND(AK166&gt;=0,AJ166&lt;0),(AK166-AJ166),0))))),0)</f>
        <v>0</v>
      </c>
      <c r="AM166" s="161">
        <f>+AM9+AM24-AM163</f>
        <v>0</v>
      </c>
      <c r="AN166" s="224">
        <f>+AN9+AN24-AN163</f>
        <v>0</v>
      </c>
      <c r="AO166" s="160">
        <f>IFERROR((IF(AND(AN166&gt;=0,AM166&gt;=0),-(AM166-AN166),+IF(AND(AN166&lt;0,AM166&lt;0),-(AM166-AN166),+IF(AND(AN166&lt;0,AM166&gt;=0),-(AM166-AN166),+IF(AND(AN166&gt;=0,AM166&lt;0),(AN166-AM166),0))))),0)</f>
        <v>0</v>
      </c>
      <c r="AP166" s="162"/>
      <c r="AQ166" s="266"/>
    </row>
    <row r="167" spans="1:43" ht="7.95" customHeight="1" thickBot="1" x14ac:dyDescent="0.35">
      <c r="B167" s="265"/>
      <c r="C167" s="325" t="s">
        <v>134</v>
      </c>
      <c r="D167" s="167">
        <v>1</v>
      </c>
      <c r="E167" s="73"/>
      <c r="F167" s="63"/>
      <c r="G167" s="63"/>
      <c r="H167" s="63"/>
      <c r="I167" s="63"/>
      <c r="J167" s="63"/>
      <c r="K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  <c r="AA167" s="63"/>
      <c r="AB167" s="63"/>
      <c r="AC167" s="63"/>
      <c r="AD167" s="63"/>
      <c r="AE167" s="63"/>
      <c r="AF167" s="63"/>
      <c r="AG167" s="63"/>
      <c r="AH167" s="63"/>
      <c r="AI167" s="63"/>
      <c r="AJ167" s="63"/>
      <c r="AK167" s="63"/>
      <c r="AL167" s="63"/>
      <c r="AM167" s="63"/>
      <c r="AN167" s="63"/>
      <c r="AO167" s="63"/>
      <c r="AP167" s="129"/>
      <c r="AQ167" s="264"/>
    </row>
    <row r="168" spans="1:43" ht="45.45" customHeight="1" thickBot="1" x14ac:dyDescent="0.35">
      <c r="B168" s="265"/>
      <c r="C168" s="325" t="s">
        <v>134</v>
      </c>
      <c r="D168" s="163">
        <v>1</v>
      </c>
      <c r="E168" s="68"/>
      <c r="F168" s="57"/>
      <c r="G168" s="155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  <c r="Z168" s="57"/>
      <c r="AA168" s="57"/>
      <c r="AB168" s="57"/>
      <c r="AC168" s="57"/>
      <c r="AD168" s="57"/>
      <c r="AE168" s="57"/>
      <c r="AF168" s="57"/>
      <c r="AG168" s="57"/>
      <c r="AH168" s="57"/>
      <c r="AI168" s="57"/>
      <c r="AJ168" s="57"/>
      <c r="AK168" s="57"/>
      <c r="AL168" s="57"/>
      <c r="AM168" s="57"/>
      <c r="AN168" s="57"/>
      <c r="AO168" s="57"/>
      <c r="AP168" s="57"/>
      <c r="AQ168" s="264"/>
    </row>
    <row r="169" spans="1:43" ht="20.399999999999999" x14ac:dyDescent="0.3">
      <c r="B169" s="265"/>
      <c r="C169" s="325" t="s">
        <v>134</v>
      </c>
      <c r="D169" s="166">
        <v>1</v>
      </c>
      <c r="E169" s="220" t="s">
        <v>78</v>
      </c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19" t="s">
        <v>103</v>
      </c>
      <c r="AN169" s="219" t="s">
        <v>104</v>
      </c>
      <c r="AO169" s="25"/>
      <c r="AP169" s="27"/>
      <c r="AQ169" s="264"/>
    </row>
    <row r="170" spans="1:43" x14ac:dyDescent="0.3">
      <c r="B170" s="265"/>
      <c r="C170" s="325" t="s">
        <v>134</v>
      </c>
      <c r="D170" s="36" t="s">
        <v>97</v>
      </c>
      <c r="E170" s="221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17"/>
      <c r="AN170" s="23"/>
      <c r="AO170" s="23"/>
      <c r="AP170" s="35"/>
      <c r="AQ170" s="264"/>
    </row>
    <row r="171" spans="1:43" x14ac:dyDescent="0.3">
      <c r="B171" s="265"/>
      <c r="C171" s="325" t="s">
        <v>134</v>
      </c>
      <c r="D171" s="37" t="s">
        <v>98</v>
      </c>
      <c r="E171" s="11">
        <v>0</v>
      </c>
      <c r="F171" s="10">
        <f>+E171+F37</f>
        <v>0</v>
      </c>
      <c r="G171" s="38">
        <f>+E171+G37</f>
        <v>0</v>
      </c>
      <c r="H171" s="54">
        <f>+IFERROR(+(F171-G171),0)</f>
        <v>0</v>
      </c>
      <c r="I171" s="10">
        <f>+F171+I37</f>
        <v>0</v>
      </c>
      <c r="J171" s="38">
        <f>+G171+J37</f>
        <v>0</v>
      </c>
      <c r="K171" s="54">
        <f>+IFERROR(+(I171-J171),0)</f>
        <v>0</v>
      </c>
      <c r="L171" s="10">
        <f>+I171+L37</f>
        <v>0</v>
      </c>
      <c r="M171" s="38">
        <f>+J171+M37</f>
        <v>0</v>
      </c>
      <c r="N171" s="54">
        <f>+IFERROR(+(L171-M171),0)</f>
        <v>0</v>
      </c>
      <c r="O171" s="10">
        <f>+L171+O37</f>
        <v>0</v>
      </c>
      <c r="P171" s="38">
        <f>+M171+P37</f>
        <v>0</v>
      </c>
      <c r="Q171" s="54">
        <f>+IFERROR(+(O171-P171),0)</f>
        <v>0</v>
      </c>
      <c r="R171" s="10">
        <f>+O171+R37</f>
        <v>0</v>
      </c>
      <c r="S171" s="38">
        <f>+P171+S37</f>
        <v>0</v>
      </c>
      <c r="T171" s="54">
        <f>+IFERROR(+(R171-S171),0)</f>
        <v>0</v>
      </c>
      <c r="U171" s="10">
        <f>+R171+U37</f>
        <v>0</v>
      </c>
      <c r="V171" s="38">
        <f>+S171+V37</f>
        <v>0</v>
      </c>
      <c r="W171" s="54">
        <f>+IFERROR(+(U171-V171),0)</f>
        <v>0</v>
      </c>
      <c r="X171" s="10">
        <f>+U171+X37</f>
        <v>0</v>
      </c>
      <c r="Y171" s="38">
        <f>+V171+Y37</f>
        <v>0</v>
      </c>
      <c r="Z171" s="54">
        <f>+IFERROR(+(X171-Y171),0)</f>
        <v>0</v>
      </c>
      <c r="AA171" s="10">
        <f>+X171+AA37</f>
        <v>0</v>
      </c>
      <c r="AB171" s="38">
        <f>+Y171+AB37</f>
        <v>0</v>
      </c>
      <c r="AC171" s="54">
        <f>+IFERROR(+(AA171-AB171),0)</f>
        <v>0</v>
      </c>
      <c r="AD171" s="10">
        <f>+AA171+AD37</f>
        <v>0</v>
      </c>
      <c r="AE171" s="38">
        <f>+AB171+AE37</f>
        <v>0</v>
      </c>
      <c r="AF171" s="54">
        <f>+IFERROR(+(AD171-AE171),0)</f>
        <v>0</v>
      </c>
      <c r="AG171" s="10">
        <f>+AD171+AG37</f>
        <v>0</v>
      </c>
      <c r="AH171" s="38">
        <f>+AE171+AH37</f>
        <v>0</v>
      </c>
      <c r="AI171" s="54">
        <f>+IFERROR(+(AG171-AH171),0)</f>
        <v>0</v>
      </c>
      <c r="AJ171" s="10">
        <f>+AG171+AJ37</f>
        <v>0</v>
      </c>
      <c r="AK171" s="38">
        <f>+AH171+AK37</f>
        <v>0</v>
      </c>
      <c r="AL171" s="54">
        <f>+IFERROR(+(AJ171-AK171),0)</f>
        <v>0</v>
      </c>
      <c r="AM171" s="48">
        <f>+AJ171+AM37</f>
        <v>0</v>
      </c>
      <c r="AN171" s="38">
        <f>+AK171+AN37</f>
        <v>0</v>
      </c>
      <c r="AO171" s="54">
        <f>+IFERROR(+(AM171-AN171),0)</f>
        <v>0</v>
      </c>
      <c r="AP171" s="53"/>
      <c r="AQ171" s="264"/>
    </row>
    <row r="172" spans="1:43" x14ac:dyDescent="0.3">
      <c r="B172" s="265"/>
      <c r="C172" s="324"/>
      <c r="D172" s="37" t="s">
        <v>76</v>
      </c>
      <c r="E172" s="11">
        <v>0</v>
      </c>
      <c r="F172" s="10" t="e">
        <f>+E172+VLOOKUP($D$172,$D$12:$F$160,3,0)</f>
        <v>#N/A</v>
      </c>
      <c r="G172" s="38">
        <f>+E172+G98</f>
        <v>0</v>
      </c>
      <c r="H172" s="54">
        <f>+IFERROR(+(F172-G172),0)</f>
        <v>0</v>
      </c>
      <c r="I172" s="156" t="e">
        <f>+H172+VLOOKUP($D$172,$D$12:$AO$160,6,0)</f>
        <v>#N/A</v>
      </c>
      <c r="J172" s="38">
        <f>+G172+J99</f>
        <v>0</v>
      </c>
      <c r="K172" s="54">
        <f t="shared" ref="K172" si="341">+IFERROR(+(I172-J172),0)</f>
        <v>0</v>
      </c>
      <c r="L172" s="156" t="e">
        <f>+K172+VLOOKUP($D$172,$D$12:$AO$160,9,0)</f>
        <v>#N/A</v>
      </c>
      <c r="M172" s="38">
        <f>+J172+M99</f>
        <v>0</v>
      </c>
      <c r="N172" s="54">
        <f t="shared" ref="N172" si="342">+IFERROR(+(L172-M172),0)</f>
        <v>0</v>
      </c>
      <c r="O172" s="156" t="e">
        <f>+N172+VLOOKUP($D$172,$D$12:$AO$160,12,0)</f>
        <v>#N/A</v>
      </c>
      <c r="P172" s="38">
        <f>+M172+P99</f>
        <v>0</v>
      </c>
      <c r="Q172" s="54">
        <f t="shared" ref="Q172" si="343">+IFERROR(+(O172-P172),0)</f>
        <v>0</v>
      </c>
      <c r="R172" s="156" t="e">
        <f>+Q172+VLOOKUP($D$172,$D$12:$AO$160,15,0)</f>
        <v>#N/A</v>
      </c>
      <c r="S172" s="38">
        <f>+P172+S99</f>
        <v>0</v>
      </c>
      <c r="T172" s="54">
        <f t="shared" ref="T172" si="344">+IFERROR(+(R172-S172),0)</f>
        <v>0</v>
      </c>
      <c r="U172" s="156" t="e">
        <f>+T172+VLOOKUP($D$172,$D$12:$AO$160,18,0)</f>
        <v>#N/A</v>
      </c>
      <c r="V172" s="38">
        <f>+S172+V99</f>
        <v>0</v>
      </c>
      <c r="W172" s="54">
        <f t="shared" ref="W172" si="345">+IFERROR(+(U172-V172),0)</f>
        <v>0</v>
      </c>
      <c r="X172" s="156" t="e">
        <f>+W172+VLOOKUP($D$172,$D$12:$AO$160,21,0)</f>
        <v>#N/A</v>
      </c>
      <c r="Y172" s="38">
        <f>+V172+Y99</f>
        <v>0</v>
      </c>
      <c r="Z172" s="54">
        <f t="shared" ref="Z172" si="346">+IFERROR(+(X172-Y172),0)</f>
        <v>0</v>
      </c>
      <c r="AA172" s="156" t="e">
        <f>+Z172+VLOOKUP($D$172,$D$12:$AO$160,24,0)</f>
        <v>#N/A</v>
      </c>
      <c r="AB172" s="38">
        <f>+Y172+AB99</f>
        <v>0</v>
      </c>
      <c r="AC172" s="54">
        <f t="shared" ref="AC172" si="347">+IFERROR(+(AA172-AB172),0)</f>
        <v>0</v>
      </c>
      <c r="AD172" s="156" t="e">
        <f>+AC172+VLOOKUP($D$172,$D$12:$AO$160,27,0)</f>
        <v>#N/A</v>
      </c>
      <c r="AE172" s="38">
        <f>+AB172+AE99</f>
        <v>0</v>
      </c>
      <c r="AF172" s="54">
        <f t="shared" ref="AF172" si="348">+IFERROR(+(AD172-AE172),0)</f>
        <v>0</v>
      </c>
      <c r="AG172" s="156" t="e">
        <f>+AF172+VLOOKUP($D$172,$D$12:$AO$160,30,0)</f>
        <v>#N/A</v>
      </c>
      <c r="AH172" s="38">
        <f>+AE172+AH99</f>
        <v>0</v>
      </c>
      <c r="AI172" s="54">
        <f t="shared" ref="AI172" si="349">+IFERROR(+(AG172-AH172),0)</f>
        <v>0</v>
      </c>
      <c r="AJ172" s="156" t="e">
        <f>+AI172+VLOOKUP($D$172,$D$12:$AO$160,33,0)</f>
        <v>#N/A</v>
      </c>
      <c r="AK172" s="38">
        <f>+AH172+AK99</f>
        <v>0</v>
      </c>
      <c r="AL172" s="54">
        <f t="shared" ref="AL172" si="350">+IFERROR(+(AJ172-AK172),0)</f>
        <v>0</v>
      </c>
      <c r="AM172" s="156" t="e">
        <f>+AL172+VLOOKUP($D$172,$D$12:$AO$160,36,0)</f>
        <v>#N/A</v>
      </c>
      <c r="AN172" s="38">
        <f>+AK172+AN99</f>
        <v>0</v>
      </c>
      <c r="AO172" s="54">
        <f t="shared" ref="AO172" si="351">+IFERROR(+(AM172-AN172),0)</f>
        <v>0</v>
      </c>
      <c r="AP172" s="53"/>
      <c r="AQ172" s="264"/>
    </row>
    <row r="173" spans="1:43" x14ac:dyDescent="0.3">
      <c r="B173" s="265"/>
      <c r="C173" s="325" t="s">
        <v>134</v>
      </c>
      <c r="D173" s="165">
        <v>1</v>
      </c>
      <c r="E173" s="11"/>
      <c r="F173" s="10"/>
      <c r="G173" s="38"/>
      <c r="H173" s="50"/>
      <c r="I173" s="10"/>
      <c r="J173" s="38"/>
      <c r="K173" s="50"/>
      <c r="L173" s="10"/>
      <c r="M173" s="38"/>
      <c r="N173" s="50"/>
      <c r="O173" s="10"/>
      <c r="P173" s="38"/>
      <c r="Q173" s="50"/>
      <c r="R173" s="10"/>
      <c r="S173" s="38"/>
      <c r="T173" s="50"/>
      <c r="U173" s="10"/>
      <c r="V173" s="38"/>
      <c r="W173" s="50"/>
      <c r="X173" s="10"/>
      <c r="Y173" s="38"/>
      <c r="Z173" s="50"/>
      <c r="AA173" s="10"/>
      <c r="AB173" s="38"/>
      <c r="AC173" s="50"/>
      <c r="AD173" s="10"/>
      <c r="AE173" s="38"/>
      <c r="AF173" s="50"/>
      <c r="AG173" s="10"/>
      <c r="AH173" s="38"/>
      <c r="AI173" s="50"/>
      <c r="AJ173" s="10"/>
      <c r="AK173" s="38"/>
      <c r="AL173" s="50"/>
      <c r="AM173" s="10"/>
      <c r="AN173" s="38"/>
      <c r="AO173" s="50"/>
      <c r="AP173" s="34"/>
      <c r="AQ173" s="264"/>
    </row>
    <row r="174" spans="1:43" x14ac:dyDescent="0.3">
      <c r="B174" s="265"/>
      <c r="C174" s="325" t="s">
        <v>134</v>
      </c>
      <c r="D174" s="36" t="s">
        <v>100</v>
      </c>
      <c r="E174" s="11"/>
      <c r="F174" s="10"/>
      <c r="G174" s="38"/>
      <c r="H174" s="50"/>
      <c r="I174" s="10"/>
      <c r="J174" s="38"/>
      <c r="K174" s="50"/>
      <c r="L174" s="10"/>
      <c r="M174" s="38"/>
      <c r="N174" s="50"/>
      <c r="O174" s="10"/>
      <c r="P174" s="38"/>
      <c r="Q174" s="50"/>
      <c r="R174" s="10"/>
      <c r="S174" s="38"/>
      <c r="T174" s="50"/>
      <c r="U174" s="10"/>
      <c r="V174" s="38"/>
      <c r="W174" s="50"/>
      <c r="X174" s="10"/>
      <c r="Y174" s="38"/>
      <c r="Z174" s="50"/>
      <c r="AA174" s="10"/>
      <c r="AB174" s="38"/>
      <c r="AC174" s="50"/>
      <c r="AD174" s="10"/>
      <c r="AE174" s="38"/>
      <c r="AF174" s="50"/>
      <c r="AG174" s="10"/>
      <c r="AH174" s="38"/>
      <c r="AI174" s="50"/>
      <c r="AJ174" s="10"/>
      <c r="AK174" s="38"/>
      <c r="AL174" s="50"/>
      <c r="AM174" s="10"/>
      <c r="AN174" s="38"/>
      <c r="AO174" s="50"/>
      <c r="AP174" s="42"/>
      <c r="AQ174" s="264"/>
    </row>
    <row r="175" spans="1:43" ht="15.6" x14ac:dyDescent="0.3">
      <c r="B175" s="265"/>
      <c r="C175" s="325" t="s">
        <v>134</v>
      </c>
      <c r="D175" s="37" t="s">
        <v>95</v>
      </c>
      <c r="E175" s="41" t="s">
        <v>102</v>
      </c>
      <c r="F175" s="202">
        <f>+IFERROR(F52/F24,0)</f>
        <v>0</v>
      </c>
      <c r="G175" s="203">
        <f>+IFERROR(G52/G24,0)</f>
        <v>0</v>
      </c>
      <c r="H175" s="51" t="s">
        <v>102</v>
      </c>
      <c r="I175" s="202">
        <f>+IFERROR(I52/I24,0)</f>
        <v>0</v>
      </c>
      <c r="J175" s="203">
        <f>+IFERROR(J52/J24,0)</f>
        <v>0</v>
      </c>
      <c r="K175" s="51" t="s">
        <v>102</v>
      </c>
      <c r="L175" s="202">
        <f>+IFERROR(L52/L24,0)</f>
        <v>0</v>
      </c>
      <c r="M175" s="203">
        <f>+IFERROR(M52/M24,0)</f>
        <v>0</v>
      </c>
      <c r="N175" s="51" t="s">
        <v>102</v>
      </c>
      <c r="O175" s="202">
        <f>+IFERROR(O52/O24,0)</f>
        <v>0</v>
      </c>
      <c r="P175" s="203">
        <f>+IFERROR(P52/P24,0)</f>
        <v>0</v>
      </c>
      <c r="Q175" s="51" t="s">
        <v>102</v>
      </c>
      <c r="R175" s="202">
        <f>+IFERROR(R52/R24,0)</f>
        <v>0</v>
      </c>
      <c r="S175" s="203">
        <f>+IFERROR(S52/S24,0)</f>
        <v>0</v>
      </c>
      <c r="T175" s="51" t="s">
        <v>102</v>
      </c>
      <c r="U175" s="202">
        <f>+IFERROR(U52/U24,0)</f>
        <v>0</v>
      </c>
      <c r="V175" s="203">
        <f>+IFERROR(V52/V24,0)</f>
        <v>0</v>
      </c>
      <c r="W175" s="51" t="s">
        <v>102</v>
      </c>
      <c r="X175" s="202">
        <f>+IFERROR(X52/X24,0)</f>
        <v>0</v>
      </c>
      <c r="Y175" s="203">
        <f>+IFERROR(Y52/Y24,0)</f>
        <v>0</v>
      </c>
      <c r="Z175" s="51" t="s">
        <v>102</v>
      </c>
      <c r="AA175" s="202">
        <f>+IFERROR(AA52/AA24,0)</f>
        <v>0</v>
      </c>
      <c r="AB175" s="203">
        <f>+IFERROR(AB52/AB24,0)</f>
        <v>0</v>
      </c>
      <c r="AC175" s="51" t="s">
        <v>102</v>
      </c>
      <c r="AD175" s="202">
        <f>+IFERROR(AD52/AD24,0)</f>
        <v>0</v>
      </c>
      <c r="AE175" s="203">
        <f>+IFERROR(AE52/AE24,0)</f>
        <v>0</v>
      </c>
      <c r="AF175" s="51" t="s">
        <v>102</v>
      </c>
      <c r="AG175" s="202">
        <f>+IFERROR(AG52/AG24,0)</f>
        <v>0</v>
      </c>
      <c r="AH175" s="203">
        <f>+IFERROR(AH52/AH24,0)</f>
        <v>0</v>
      </c>
      <c r="AI175" s="51" t="s">
        <v>102</v>
      </c>
      <c r="AJ175" s="202">
        <f>+IFERROR(AJ52/AJ24,0)</f>
        <v>0</v>
      </c>
      <c r="AK175" s="203">
        <f>+IFERROR(AK52/AK24,0)</f>
        <v>0</v>
      </c>
      <c r="AL175" s="51" t="s">
        <v>102</v>
      </c>
      <c r="AM175" s="202">
        <f>+IFERROR(AM52/AM24,0)</f>
        <v>0</v>
      </c>
      <c r="AN175" s="59">
        <f>+IFERROR(AN52/AN24,0)</f>
        <v>0</v>
      </c>
      <c r="AO175" s="51" t="s">
        <v>102</v>
      </c>
      <c r="AP175" s="39"/>
      <c r="AQ175" s="264"/>
    </row>
    <row r="176" spans="1:43" ht="15.6" x14ac:dyDescent="0.3">
      <c r="B176" s="265"/>
      <c r="C176" s="325" t="s">
        <v>134</v>
      </c>
      <c r="D176" s="37" t="s">
        <v>96</v>
      </c>
      <c r="E176" s="41" t="s">
        <v>102</v>
      </c>
      <c r="F176" s="204">
        <f>+IFERROR(IF(F166&lt;=0,0,(F166*35%)),0)</f>
        <v>0</v>
      </c>
      <c r="G176" s="205">
        <f>+IFERROR(IF(G166&lt;=0,0,(G166*35%)),0)</f>
        <v>0</v>
      </c>
      <c r="H176" s="51" t="s">
        <v>102</v>
      </c>
      <c r="I176" s="204">
        <f>+IFERROR(IF(I166&lt;=0,0,(I166*35%)),0)</f>
        <v>0</v>
      </c>
      <c r="J176" s="205">
        <f>+IFERROR(IF(J166&lt;=0,0,(J166*35%)),0)</f>
        <v>0</v>
      </c>
      <c r="K176" s="51" t="s">
        <v>102</v>
      </c>
      <c r="L176" s="204">
        <f>+IFERROR(IF(L166&lt;=0,0,(L166*35%)),0)</f>
        <v>0</v>
      </c>
      <c r="M176" s="205">
        <f>+IFERROR(IF(M166&lt;=0,0,(M166*35%)),0)</f>
        <v>0</v>
      </c>
      <c r="N176" s="51" t="s">
        <v>102</v>
      </c>
      <c r="O176" s="204">
        <f>+IFERROR(IF(O166&lt;=0,0,(O166*35%)),0)</f>
        <v>0</v>
      </c>
      <c r="P176" s="205">
        <f>+IFERROR(IF(P166&lt;=0,0,(P166*35%)),0)</f>
        <v>0</v>
      </c>
      <c r="Q176" s="51" t="s">
        <v>102</v>
      </c>
      <c r="R176" s="204">
        <f>+IFERROR(IF(R166&lt;=0,0,(R166*35%)),0)</f>
        <v>0</v>
      </c>
      <c r="S176" s="205">
        <f>+IFERROR(IF(S166&lt;=0,0,(S166*35%)),0)</f>
        <v>0</v>
      </c>
      <c r="T176" s="51" t="s">
        <v>102</v>
      </c>
      <c r="U176" s="204">
        <f>+IFERROR(IF(U166&lt;=0,0,(U166*35%)),0)</f>
        <v>0</v>
      </c>
      <c r="V176" s="205">
        <f>+IFERROR(IF(V166&lt;=0,0,(V166*35%)),0)</f>
        <v>0</v>
      </c>
      <c r="W176" s="51" t="s">
        <v>102</v>
      </c>
      <c r="X176" s="204">
        <f>+IFERROR(IF(X166&lt;=0,0,(X166*35%)),0)</f>
        <v>0</v>
      </c>
      <c r="Y176" s="205">
        <f>+IFERROR(IF(Y166&lt;=0,0,(Y166*35%)),0)</f>
        <v>0</v>
      </c>
      <c r="Z176" s="51" t="s">
        <v>102</v>
      </c>
      <c r="AA176" s="204">
        <f>+IFERROR(IF(AA166&lt;=0,0,(AA166*35%)),0)</f>
        <v>0</v>
      </c>
      <c r="AB176" s="205">
        <f>+IFERROR(IF(AB166&lt;=0,0,(AB166*35%)),0)</f>
        <v>0</v>
      </c>
      <c r="AC176" s="51" t="s">
        <v>102</v>
      </c>
      <c r="AD176" s="204">
        <f>+IFERROR(IF(AD166&lt;=0,0,(AD166*35%)),0)</f>
        <v>0</v>
      </c>
      <c r="AE176" s="205">
        <f>+IFERROR(IF(AE166&lt;=0,0,(AE166*35%)),0)</f>
        <v>0</v>
      </c>
      <c r="AF176" s="51" t="s">
        <v>102</v>
      </c>
      <c r="AG176" s="204">
        <f>+IFERROR(IF(AG166&lt;=0,0,(AG166*35%)),0)</f>
        <v>0</v>
      </c>
      <c r="AH176" s="205">
        <f>+IFERROR(IF(AH166&lt;=0,0,(AH166*35%)),0)</f>
        <v>0</v>
      </c>
      <c r="AI176" s="51" t="s">
        <v>102</v>
      </c>
      <c r="AJ176" s="204">
        <f>+IFERROR(IF(AJ166&lt;=0,0,(AJ166*35%)),0)</f>
        <v>0</v>
      </c>
      <c r="AK176" s="205">
        <f>+IFERROR(IF(AK166&lt;=0,0,(AK166*35%)),0)</f>
        <v>0</v>
      </c>
      <c r="AL176" s="51" t="s">
        <v>102</v>
      </c>
      <c r="AM176" s="204">
        <f>+IFERROR(IF(AM166&lt;=0,0,(AM166*35%)),0)</f>
        <v>0</v>
      </c>
      <c r="AN176" s="61">
        <f>+IFERROR(IF(AN166&lt;=0,0,(AN166*35%)),0)</f>
        <v>0</v>
      </c>
      <c r="AO176" s="51" t="s">
        <v>102</v>
      </c>
      <c r="AP176" s="40"/>
      <c r="AQ176" s="264"/>
    </row>
    <row r="177" spans="2:43" x14ac:dyDescent="0.3">
      <c r="B177" s="265"/>
      <c r="C177" s="325" t="s">
        <v>134</v>
      </c>
      <c r="D177" s="37" t="s">
        <v>101</v>
      </c>
      <c r="E177" s="41" t="s">
        <v>102</v>
      </c>
      <c r="F177" s="41" t="s">
        <v>102</v>
      </c>
      <c r="G177" s="206" t="s">
        <v>102</v>
      </c>
      <c r="H177" s="207">
        <f>+IFERROR((H166-F166)/F166,0)</f>
        <v>0</v>
      </c>
      <c r="I177" s="41" t="s">
        <v>102</v>
      </c>
      <c r="J177" s="206" t="s">
        <v>102</v>
      </c>
      <c r="K177" s="207">
        <f>+IFERROR((K166-I166)/I166,0)</f>
        <v>0</v>
      </c>
      <c r="L177" s="41" t="s">
        <v>102</v>
      </c>
      <c r="M177" s="206" t="s">
        <v>102</v>
      </c>
      <c r="N177" s="207">
        <f>+IFERROR((N166-L166)/L166,0)</f>
        <v>0</v>
      </c>
      <c r="O177" s="41" t="s">
        <v>102</v>
      </c>
      <c r="P177" s="206" t="s">
        <v>102</v>
      </c>
      <c r="Q177" s="207">
        <f>+IFERROR((Q166-O166)/O166,0)</f>
        <v>0</v>
      </c>
      <c r="R177" s="41" t="s">
        <v>102</v>
      </c>
      <c r="S177" s="206" t="s">
        <v>102</v>
      </c>
      <c r="T177" s="207">
        <f>+IFERROR((T166-R166)/R166,0)</f>
        <v>0</v>
      </c>
      <c r="U177" s="41" t="s">
        <v>102</v>
      </c>
      <c r="V177" s="206" t="s">
        <v>102</v>
      </c>
      <c r="W177" s="207">
        <f>+IFERROR((W166-U166)/U166,0)</f>
        <v>0</v>
      </c>
      <c r="X177" s="41" t="s">
        <v>102</v>
      </c>
      <c r="Y177" s="206" t="s">
        <v>102</v>
      </c>
      <c r="Z177" s="207">
        <f>+IFERROR((Z166-X166)/X166,0)</f>
        <v>0</v>
      </c>
      <c r="AA177" s="41" t="s">
        <v>102</v>
      </c>
      <c r="AB177" s="206" t="s">
        <v>102</v>
      </c>
      <c r="AC177" s="207">
        <f>+IFERROR((AC166-AA166)/AA166,0)</f>
        <v>0</v>
      </c>
      <c r="AD177" s="41" t="s">
        <v>102</v>
      </c>
      <c r="AE177" s="206" t="s">
        <v>102</v>
      </c>
      <c r="AF177" s="207">
        <f>+IFERROR((AF166-AD166)/AD166,0)</f>
        <v>0</v>
      </c>
      <c r="AG177" s="41" t="s">
        <v>102</v>
      </c>
      <c r="AH177" s="206" t="s">
        <v>102</v>
      </c>
      <c r="AI177" s="207">
        <f>+IFERROR((AI166-AG166)/AG166,0)</f>
        <v>0</v>
      </c>
      <c r="AJ177" s="41" t="s">
        <v>102</v>
      </c>
      <c r="AK177" s="206" t="s">
        <v>102</v>
      </c>
      <c r="AL177" s="207">
        <f>+IFERROR((AL166-AJ166)/AJ166,0)</f>
        <v>0</v>
      </c>
      <c r="AM177" s="41" t="s">
        <v>102</v>
      </c>
      <c r="AN177" s="62" t="s">
        <v>102</v>
      </c>
      <c r="AO177" s="52">
        <f>+IFERROR((AO166-AM166)/AM166,0)</f>
        <v>0</v>
      </c>
      <c r="AP177" s="43"/>
      <c r="AQ177" s="264"/>
    </row>
    <row r="178" spans="2:43" ht="15" thickBot="1" x14ac:dyDescent="0.35">
      <c r="B178" s="265"/>
      <c r="C178" s="325" t="s">
        <v>134</v>
      </c>
      <c r="D178" s="164">
        <v>1</v>
      </c>
      <c r="E178" s="30"/>
      <c r="F178" s="31"/>
      <c r="G178" s="32"/>
      <c r="H178" s="31"/>
      <c r="I178" s="31"/>
      <c r="J178" s="32"/>
      <c r="K178" s="31"/>
      <c r="L178" s="31"/>
      <c r="M178" s="32"/>
      <c r="N178" s="31"/>
      <c r="O178" s="31"/>
      <c r="P178" s="32"/>
      <c r="Q178" s="31"/>
      <c r="R178" s="31"/>
      <c r="S178" s="32"/>
      <c r="T178" s="31"/>
      <c r="U178" s="31"/>
      <c r="V178" s="32"/>
      <c r="W178" s="31"/>
      <c r="X178" s="31"/>
      <c r="Y178" s="32"/>
      <c r="Z178" s="31"/>
      <c r="AA178" s="31"/>
      <c r="AB178" s="32"/>
      <c r="AC178" s="31"/>
      <c r="AD178" s="31"/>
      <c r="AE178" s="32"/>
      <c r="AF178" s="31"/>
      <c r="AG178" s="31"/>
      <c r="AH178" s="32"/>
      <c r="AI178" s="31"/>
      <c r="AJ178" s="31"/>
      <c r="AK178" s="32"/>
      <c r="AL178" s="31"/>
      <c r="AM178" s="31"/>
      <c r="AN178" s="32"/>
      <c r="AO178" s="31"/>
      <c r="AP178" s="33"/>
      <c r="AQ178" s="264"/>
    </row>
    <row r="179" spans="2:43" x14ac:dyDescent="0.3">
      <c r="B179" s="265"/>
      <c r="C179" s="325" t="s">
        <v>134</v>
      </c>
      <c r="D179" s="163">
        <v>1</v>
      </c>
      <c r="E179" s="68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  <c r="Z179" s="57"/>
      <c r="AA179" s="57"/>
      <c r="AB179" s="57"/>
      <c r="AC179" s="57"/>
      <c r="AD179" s="57"/>
      <c r="AE179" s="57"/>
      <c r="AF179" s="57"/>
      <c r="AG179" s="57"/>
      <c r="AH179" s="57"/>
      <c r="AI179" s="57"/>
      <c r="AJ179" s="57"/>
      <c r="AK179" s="57"/>
      <c r="AL179" s="57"/>
      <c r="AM179" s="57"/>
      <c r="AN179" s="57"/>
      <c r="AO179" s="57"/>
      <c r="AP179" s="57"/>
      <c r="AQ179" s="264"/>
    </row>
    <row r="180" spans="2:43" ht="46.5" customHeight="1" x14ac:dyDescent="0.3">
      <c r="B180" s="267"/>
      <c r="C180" s="326" t="s">
        <v>134</v>
      </c>
      <c r="D180" s="268">
        <v>1</v>
      </c>
      <c r="E180" s="269"/>
      <c r="F180" s="269"/>
      <c r="G180" s="269"/>
      <c r="H180" s="269"/>
      <c r="I180" s="269"/>
      <c r="J180" s="269"/>
      <c r="K180" s="269"/>
      <c r="L180" s="269"/>
      <c r="M180" s="269"/>
      <c r="N180" s="269"/>
      <c r="O180" s="269"/>
      <c r="P180" s="269"/>
      <c r="Q180" s="269"/>
      <c r="R180" s="269"/>
      <c r="S180" s="269"/>
      <c r="T180" s="269"/>
      <c r="U180" s="269"/>
      <c r="V180" s="269"/>
      <c r="W180" s="269"/>
      <c r="X180" s="269"/>
      <c r="Y180" s="269"/>
      <c r="Z180" s="269"/>
      <c r="AA180" s="269"/>
      <c r="AB180" s="269"/>
      <c r="AC180" s="269"/>
      <c r="AD180" s="269"/>
      <c r="AE180" s="269"/>
      <c r="AF180" s="269"/>
      <c r="AG180" s="269"/>
      <c r="AH180" s="269"/>
      <c r="AI180" s="269"/>
      <c r="AJ180" s="269"/>
      <c r="AK180" s="269"/>
      <c r="AL180" s="269"/>
      <c r="AM180" s="269"/>
      <c r="AN180" s="269"/>
      <c r="AO180" s="269"/>
      <c r="AP180" s="269"/>
      <c r="AQ180" s="270"/>
    </row>
    <row r="181" spans="2:43" x14ac:dyDescent="0.3"/>
  </sheetData>
  <autoFilter ref="C6:AO180" xr:uid="{00000000-0009-0000-0000-00000D000000}"/>
  <mergeCells count="1">
    <mergeCell ref="D166:E166"/>
  </mergeCells>
  <conditionalFormatting sqref="F179:I179 F162:I162 L162 L179 O179 O162 R162 R179 U179 U162 X162 X179 AA179 AA162 AD162 AD179 AG179 AG162 AJ162 AJ179 AM179 AM162 AP162:AP168 AP179 F164:I165 F163:G163 L164:L165 O164:O165 R164:R165 U164:U165 X164:X165 AA164:AA165 AD164:AD165 AG164:AG165 AJ164:AJ165 AM164:AM168 F167:I168 F166:H166 L167:L168 O167:O168 R167:R168 U167:U168 X167:X168 AA167:AA168 AD167:AD168 AG167:AG168 AJ167:AJ168">
    <cfRule type="cellIs" dxfId="176" priority="244" operator="lessThan">
      <formula>0</formula>
    </cfRule>
  </conditionalFormatting>
  <conditionalFormatting sqref="G160:G166">
    <cfRule type="cellIs" dxfId="175" priority="231" operator="lessThan">
      <formula>0</formula>
    </cfRule>
  </conditionalFormatting>
  <conditionalFormatting sqref="M160:M162 M164:M165">
    <cfRule type="cellIs" dxfId="174" priority="221" operator="lessThan">
      <formula>0</formula>
    </cfRule>
  </conditionalFormatting>
  <conditionalFormatting sqref="AN160:AN162 AN164:AN166">
    <cfRule type="cellIs" dxfId="173" priority="176" operator="lessThan">
      <formula>0</formula>
    </cfRule>
  </conditionalFormatting>
  <conditionalFormatting sqref="AP169">
    <cfRule type="cellIs" dxfId="172" priority="165" operator="lessThan">
      <formula>0</formula>
    </cfRule>
  </conditionalFormatting>
  <conditionalFormatting sqref="F169:I170 L169:L170 O169:O170 R169:R170 U169:U170 X169:X170 AA169:AA170 AD169:AD170 AG169:AG170 AJ169:AJ170">
    <cfRule type="cellIs" dxfId="171" priority="241" operator="lessThan">
      <formula>0</formula>
    </cfRule>
  </conditionalFormatting>
  <conditionalFormatting sqref="AM169:AM170">
    <cfRule type="cellIs" dxfId="170" priority="240" operator="lessThan">
      <formula>0</formula>
    </cfRule>
  </conditionalFormatting>
  <conditionalFormatting sqref="F175:F176">
    <cfRule type="cellIs" dxfId="169" priority="239" operator="lessThan">
      <formula>0</formula>
    </cfRule>
  </conditionalFormatting>
  <conditionalFormatting sqref="G175:G177">
    <cfRule type="cellIs" dxfId="168" priority="238" operator="lessThan">
      <formula>0</formula>
    </cfRule>
  </conditionalFormatting>
  <conditionalFormatting sqref="I175">
    <cfRule type="cellIs" dxfId="167" priority="237" operator="lessThan">
      <formula>0</formula>
    </cfRule>
  </conditionalFormatting>
  <conditionalFormatting sqref="L175">
    <cfRule type="cellIs" dxfId="166" priority="236" operator="lessThan">
      <formula>0</formula>
    </cfRule>
  </conditionalFormatting>
  <conditionalFormatting sqref="O175">
    <cfRule type="cellIs" dxfId="165" priority="235" operator="lessThan">
      <formula>0</formula>
    </cfRule>
  </conditionalFormatting>
  <conditionalFormatting sqref="R175">
    <cfRule type="cellIs" dxfId="164" priority="234" operator="lessThan">
      <formula>0</formula>
    </cfRule>
  </conditionalFormatting>
  <conditionalFormatting sqref="U175 X175 AA175 AD175 AG175 AJ175 AM175">
    <cfRule type="cellIs" dxfId="163" priority="233" operator="lessThan">
      <formula>0</formula>
    </cfRule>
  </conditionalFormatting>
  <conditionalFormatting sqref="H177">
    <cfRule type="cellIs" dxfId="162" priority="232" operator="lessThan">
      <formula>0</formula>
    </cfRule>
  </conditionalFormatting>
  <conditionalFormatting sqref="J179:K179 J162:K162 J164:K165 J167:K168">
    <cfRule type="cellIs" dxfId="161" priority="230" operator="lessThan">
      <formula>0</formula>
    </cfRule>
  </conditionalFormatting>
  <conditionalFormatting sqref="J160:J162 J164:J165">
    <cfRule type="cellIs" dxfId="160" priority="226" operator="lessThan">
      <formula>0</formula>
    </cfRule>
  </conditionalFormatting>
  <conditionalFormatting sqref="J169:K170">
    <cfRule type="cellIs" dxfId="159" priority="229" operator="lessThan">
      <formula>0</formula>
    </cfRule>
  </conditionalFormatting>
  <conditionalFormatting sqref="J175 J177">
    <cfRule type="cellIs" dxfId="158" priority="228" operator="lessThan">
      <formula>0</formula>
    </cfRule>
  </conditionalFormatting>
  <conditionalFormatting sqref="M179:N179 M162:N162 M164:N165 M167:N168">
    <cfRule type="cellIs" dxfId="157" priority="225" operator="lessThan">
      <formula>0</formula>
    </cfRule>
  </conditionalFormatting>
  <conditionalFormatting sqref="M169:N170">
    <cfRule type="cellIs" dxfId="156" priority="224" operator="lessThan">
      <formula>0</formula>
    </cfRule>
  </conditionalFormatting>
  <conditionalFormatting sqref="M175 M177">
    <cfRule type="cellIs" dxfId="155" priority="223" operator="lessThan">
      <formula>0</formula>
    </cfRule>
  </conditionalFormatting>
  <conditionalFormatting sqref="P160:P162 P164:P165">
    <cfRule type="cellIs" dxfId="154" priority="216" operator="lessThan">
      <formula>0</formula>
    </cfRule>
  </conditionalFormatting>
  <conditionalFormatting sqref="P179:Q179 P162:Q162 P164:Q165 P167:Q168">
    <cfRule type="cellIs" dxfId="153" priority="220" operator="lessThan">
      <formula>0</formula>
    </cfRule>
  </conditionalFormatting>
  <conditionalFormatting sqref="P169:Q170">
    <cfRule type="cellIs" dxfId="152" priority="219" operator="lessThan">
      <formula>0</formula>
    </cfRule>
  </conditionalFormatting>
  <conditionalFormatting sqref="P175 P177">
    <cfRule type="cellIs" dxfId="151" priority="218" operator="lessThan">
      <formula>0</formula>
    </cfRule>
  </conditionalFormatting>
  <conditionalFormatting sqref="S160:S162 S164:S165">
    <cfRule type="cellIs" dxfId="150" priority="211" operator="lessThan">
      <formula>0</formula>
    </cfRule>
  </conditionalFormatting>
  <conditionalFormatting sqref="S179:T179 S162:T162 S164:T165 S167:T168">
    <cfRule type="cellIs" dxfId="149" priority="215" operator="lessThan">
      <formula>0</formula>
    </cfRule>
  </conditionalFormatting>
  <conditionalFormatting sqref="S169:T170">
    <cfRule type="cellIs" dxfId="148" priority="214" operator="lessThan">
      <formula>0</formula>
    </cfRule>
  </conditionalFormatting>
  <conditionalFormatting sqref="S175 S177">
    <cfRule type="cellIs" dxfId="147" priority="213" operator="lessThan">
      <formula>0</formula>
    </cfRule>
  </conditionalFormatting>
  <conditionalFormatting sqref="V160:V162 V164:V165">
    <cfRule type="cellIs" dxfId="146" priority="206" operator="lessThan">
      <formula>0</formula>
    </cfRule>
  </conditionalFormatting>
  <conditionalFormatting sqref="V179:W179 V162:W162 V164:W165 V167:W168">
    <cfRule type="cellIs" dxfId="145" priority="210" operator="lessThan">
      <formula>0</formula>
    </cfRule>
  </conditionalFormatting>
  <conditionalFormatting sqref="V169:W170">
    <cfRule type="cellIs" dxfId="144" priority="209" operator="lessThan">
      <formula>0</formula>
    </cfRule>
  </conditionalFormatting>
  <conditionalFormatting sqref="V175 V177">
    <cfRule type="cellIs" dxfId="143" priority="208" operator="lessThan">
      <formula>0</formula>
    </cfRule>
  </conditionalFormatting>
  <conditionalFormatting sqref="Y160:Y162 Y164:Y165">
    <cfRule type="cellIs" dxfId="142" priority="201" operator="lessThan">
      <formula>0</formula>
    </cfRule>
  </conditionalFormatting>
  <conditionalFormatting sqref="Y179:Z179 Y162:Z162 Y164:Z165 Y167:Z168">
    <cfRule type="cellIs" dxfId="141" priority="205" operator="lessThan">
      <formula>0</formula>
    </cfRule>
  </conditionalFormatting>
  <conditionalFormatting sqref="Y169:Z170">
    <cfRule type="cellIs" dxfId="140" priority="204" operator="lessThan">
      <formula>0</formula>
    </cfRule>
  </conditionalFormatting>
  <conditionalFormatting sqref="Y175 Y177">
    <cfRule type="cellIs" dxfId="139" priority="203" operator="lessThan">
      <formula>0</formula>
    </cfRule>
  </conditionalFormatting>
  <conditionalFormatting sqref="AB160:AB162 AB164:AB165">
    <cfRule type="cellIs" dxfId="138" priority="196" operator="lessThan">
      <formula>0</formula>
    </cfRule>
  </conditionalFormatting>
  <conditionalFormatting sqref="AB179:AC179 AB162:AC162 AB164:AC165 AB167:AC168">
    <cfRule type="cellIs" dxfId="137" priority="200" operator="lessThan">
      <formula>0</formula>
    </cfRule>
  </conditionalFormatting>
  <conditionalFormatting sqref="AB169:AC170">
    <cfRule type="cellIs" dxfId="136" priority="199" operator="lessThan">
      <formula>0</formula>
    </cfRule>
  </conditionalFormatting>
  <conditionalFormatting sqref="AB175 AB177">
    <cfRule type="cellIs" dxfId="135" priority="198" operator="lessThan">
      <formula>0</formula>
    </cfRule>
  </conditionalFormatting>
  <conditionalFormatting sqref="AE160:AE162 AE164:AE165">
    <cfRule type="cellIs" dxfId="134" priority="191" operator="lessThan">
      <formula>0</formula>
    </cfRule>
  </conditionalFormatting>
  <conditionalFormatting sqref="AE179:AF179 AE162:AF162 AE164:AF165 AE167:AF168">
    <cfRule type="cellIs" dxfId="133" priority="195" operator="lessThan">
      <formula>0</formula>
    </cfRule>
  </conditionalFormatting>
  <conditionalFormatting sqref="AE169:AF170">
    <cfRule type="cellIs" dxfId="132" priority="194" operator="lessThan">
      <formula>0</formula>
    </cfRule>
  </conditionalFormatting>
  <conditionalFormatting sqref="AE175 AE177">
    <cfRule type="cellIs" dxfId="131" priority="193" operator="lessThan">
      <formula>0</formula>
    </cfRule>
  </conditionalFormatting>
  <conditionalFormatting sqref="AH160:AH162 AH164:AH165">
    <cfRule type="cellIs" dxfId="130" priority="186" operator="lessThan">
      <formula>0</formula>
    </cfRule>
  </conditionalFormatting>
  <conditionalFormatting sqref="AH179:AI179 AH162:AI162 AH164:AI165 AH167:AI168">
    <cfRule type="cellIs" dxfId="129" priority="190" operator="lessThan">
      <formula>0</formula>
    </cfRule>
  </conditionalFormatting>
  <conditionalFormatting sqref="AH169:AI170">
    <cfRule type="cellIs" dxfId="128" priority="189" operator="lessThan">
      <formula>0</formula>
    </cfRule>
  </conditionalFormatting>
  <conditionalFormatting sqref="AH175 AH177">
    <cfRule type="cellIs" dxfId="127" priority="188" operator="lessThan">
      <formula>0</formula>
    </cfRule>
  </conditionalFormatting>
  <conditionalFormatting sqref="AK160:AK162 AK164:AK165">
    <cfRule type="cellIs" dxfId="126" priority="181" operator="lessThan">
      <formula>0</formula>
    </cfRule>
  </conditionalFormatting>
  <conditionalFormatting sqref="AK179:AL179 AK162:AL162 AK164:AL165 AK167:AL168">
    <cfRule type="cellIs" dxfId="125" priority="185" operator="lessThan">
      <formula>0</formula>
    </cfRule>
  </conditionalFormatting>
  <conditionalFormatting sqref="AK169:AL170">
    <cfRule type="cellIs" dxfId="124" priority="184" operator="lessThan">
      <formula>0</formula>
    </cfRule>
  </conditionalFormatting>
  <conditionalFormatting sqref="AK175 AK177">
    <cfRule type="cellIs" dxfId="123" priority="183" operator="lessThan">
      <formula>0</formula>
    </cfRule>
  </conditionalFormatting>
  <conditionalFormatting sqref="AN179:AO179 AN162 AN164:AO165 AN167:AO168 AN166">
    <cfRule type="cellIs" dxfId="122" priority="180" operator="lessThan">
      <formula>0</formula>
    </cfRule>
  </conditionalFormatting>
  <conditionalFormatting sqref="AN170:AO170 AO169">
    <cfRule type="cellIs" dxfId="121" priority="179" operator="lessThan">
      <formula>0</formula>
    </cfRule>
  </conditionalFormatting>
  <conditionalFormatting sqref="AN175 AN177">
    <cfRule type="cellIs" dxfId="120" priority="178" operator="lessThan">
      <formula>0</formula>
    </cfRule>
  </conditionalFormatting>
  <conditionalFormatting sqref="AN169">
    <cfRule type="cellIs" dxfId="119" priority="163" operator="lessThan">
      <formula>0</formula>
    </cfRule>
  </conditionalFormatting>
  <conditionalFormatting sqref="J166">
    <cfRule type="cellIs" dxfId="118" priority="109" operator="lessThan">
      <formula>0</formula>
    </cfRule>
  </conditionalFormatting>
  <conditionalFormatting sqref="I166">
    <cfRule type="cellIs" dxfId="117" priority="119" operator="lessThan">
      <formula>0</formula>
    </cfRule>
  </conditionalFormatting>
  <conditionalFormatting sqref="L166">
    <cfRule type="cellIs" dxfId="116" priority="118" operator="lessThan">
      <formula>0</formula>
    </cfRule>
  </conditionalFormatting>
  <conditionalFormatting sqref="O166">
    <cfRule type="cellIs" dxfId="115" priority="117" operator="lessThan">
      <formula>0</formula>
    </cfRule>
  </conditionalFormatting>
  <conditionalFormatting sqref="R166">
    <cfRule type="cellIs" dxfId="114" priority="116" operator="lessThan">
      <formula>0</formula>
    </cfRule>
  </conditionalFormatting>
  <conditionalFormatting sqref="U166">
    <cfRule type="cellIs" dxfId="113" priority="115" operator="lessThan">
      <formula>0</formula>
    </cfRule>
  </conditionalFormatting>
  <conditionalFormatting sqref="X166">
    <cfRule type="cellIs" dxfId="112" priority="114" operator="lessThan">
      <formula>0</formula>
    </cfRule>
  </conditionalFormatting>
  <conditionalFormatting sqref="AA166">
    <cfRule type="cellIs" dxfId="111" priority="113" operator="lessThan">
      <formula>0</formula>
    </cfRule>
  </conditionalFormatting>
  <conditionalFormatting sqref="AD166">
    <cfRule type="cellIs" dxfId="110" priority="112" operator="lessThan">
      <formula>0</formula>
    </cfRule>
  </conditionalFormatting>
  <conditionalFormatting sqref="AG166">
    <cfRule type="cellIs" dxfId="109" priority="111" operator="lessThan">
      <formula>0</formula>
    </cfRule>
  </conditionalFormatting>
  <conditionalFormatting sqref="AJ166">
    <cfRule type="cellIs" dxfId="108" priority="110" operator="lessThan">
      <formula>0</formula>
    </cfRule>
  </conditionalFormatting>
  <conditionalFormatting sqref="J166">
    <cfRule type="cellIs" dxfId="107" priority="108" operator="lessThan">
      <formula>0</formula>
    </cfRule>
  </conditionalFormatting>
  <conditionalFormatting sqref="M166">
    <cfRule type="cellIs" dxfId="106" priority="107" operator="lessThan">
      <formula>0</formula>
    </cfRule>
  </conditionalFormatting>
  <conditionalFormatting sqref="M166">
    <cfRule type="cellIs" dxfId="105" priority="106" operator="lessThan">
      <formula>0</formula>
    </cfRule>
  </conditionalFormatting>
  <conditionalFormatting sqref="P166">
    <cfRule type="cellIs" dxfId="104" priority="105" operator="lessThan">
      <formula>0</formula>
    </cfRule>
  </conditionalFormatting>
  <conditionalFormatting sqref="P166">
    <cfRule type="cellIs" dxfId="103" priority="104" operator="lessThan">
      <formula>0</formula>
    </cfRule>
  </conditionalFormatting>
  <conditionalFormatting sqref="S166">
    <cfRule type="cellIs" dxfId="102" priority="103" operator="lessThan">
      <formula>0</formula>
    </cfRule>
  </conditionalFormatting>
  <conditionalFormatting sqref="S166">
    <cfRule type="cellIs" dxfId="101" priority="102" operator="lessThan">
      <formula>0</formula>
    </cfRule>
  </conditionalFormatting>
  <conditionalFormatting sqref="V166">
    <cfRule type="cellIs" dxfId="100" priority="101" operator="lessThan">
      <formula>0</formula>
    </cfRule>
  </conditionalFormatting>
  <conditionalFormatting sqref="V166">
    <cfRule type="cellIs" dxfId="99" priority="100" operator="lessThan">
      <formula>0</formula>
    </cfRule>
  </conditionalFormatting>
  <conditionalFormatting sqref="Y166">
    <cfRule type="cellIs" dxfId="98" priority="99" operator="lessThan">
      <formula>0</formula>
    </cfRule>
  </conditionalFormatting>
  <conditionalFormatting sqref="Y166">
    <cfRule type="cellIs" dxfId="97" priority="98" operator="lessThan">
      <formula>0</formula>
    </cfRule>
  </conditionalFormatting>
  <conditionalFormatting sqref="AB166">
    <cfRule type="cellIs" dxfId="96" priority="97" operator="lessThan">
      <formula>0</formula>
    </cfRule>
  </conditionalFormatting>
  <conditionalFormatting sqref="AB166">
    <cfRule type="cellIs" dxfId="95" priority="96" operator="lessThan">
      <formula>0</formula>
    </cfRule>
  </conditionalFormatting>
  <conditionalFormatting sqref="AE166">
    <cfRule type="cellIs" dxfId="94" priority="95" operator="lessThan">
      <formula>0</formula>
    </cfRule>
  </conditionalFormatting>
  <conditionalFormatting sqref="AE166">
    <cfRule type="cellIs" dxfId="93" priority="94" operator="lessThan">
      <formula>0</formula>
    </cfRule>
  </conditionalFormatting>
  <conditionalFormatting sqref="AH166">
    <cfRule type="cellIs" dxfId="92" priority="93" operator="lessThan">
      <formula>0</formula>
    </cfRule>
  </conditionalFormatting>
  <conditionalFormatting sqref="AH166">
    <cfRule type="cellIs" dxfId="91" priority="92" operator="lessThan">
      <formula>0</formula>
    </cfRule>
  </conditionalFormatting>
  <conditionalFormatting sqref="AK166">
    <cfRule type="cellIs" dxfId="90" priority="91" operator="lessThan">
      <formula>0</formula>
    </cfRule>
  </conditionalFormatting>
  <conditionalFormatting sqref="AK166">
    <cfRule type="cellIs" dxfId="89" priority="90" operator="lessThan">
      <formula>0</formula>
    </cfRule>
  </conditionalFormatting>
  <conditionalFormatting sqref="I176">
    <cfRule type="cellIs" dxfId="88" priority="89" operator="lessThan">
      <formula>0</formula>
    </cfRule>
  </conditionalFormatting>
  <conditionalFormatting sqref="J176">
    <cfRule type="cellIs" dxfId="87" priority="88" operator="lessThan">
      <formula>0</formula>
    </cfRule>
  </conditionalFormatting>
  <conditionalFormatting sqref="L176">
    <cfRule type="cellIs" dxfId="86" priority="87" operator="lessThan">
      <formula>0</formula>
    </cfRule>
  </conditionalFormatting>
  <conditionalFormatting sqref="M176">
    <cfRule type="cellIs" dxfId="85" priority="86" operator="lessThan">
      <formula>0</formula>
    </cfRule>
  </conditionalFormatting>
  <conditionalFormatting sqref="O176">
    <cfRule type="cellIs" dxfId="84" priority="85" operator="lessThan">
      <formula>0</formula>
    </cfRule>
  </conditionalFormatting>
  <conditionalFormatting sqref="P176">
    <cfRule type="cellIs" dxfId="83" priority="84" operator="lessThan">
      <formula>0</formula>
    </cfRule>
  </conditionalFormatting>
  <conditionalFormatting sqref="R176">
    <cfRule type="cellIs" dxfId="82" priority="83" operator="lessThan">
      <formula>0</formula>
    </cfRule>
  </conditionalFormatting>
  <conditionalFormatting sqref="S176">
    <cfRule type="cellIs" dxfId="81" priority="82" operator="lessThan">
      <formula>0</formula>
    </cfRule>
  </conditionalFormatting>
  <conditionalFormatting sqref="U176">
    <cfRule type="cellIs" dxfId="80" priority="81" operator="lessThan">
      <formula>0</formula>
    </cfRule>
  </conditionalFormatting>
  <conditionalFormatting sqref="V176">
    <cfRule type="cellIs" dxfId="79" priority="80" operator="lessThan">
      <formula>0</formula>
    </cfRule>
  </conditionalFormatting>
  <conditionalFormatting sqref="X176">
    <cfRule type="cellIs" dxfId="78" priority="79" operator="lessThan">
      <formula>0</formula>
    </cfRule>
  </conditionalFormatting>
  <conditionalFormatting sqref="Y176">
    <cfRule type="cellIs" dxfId="77" priority="78" operator="lessThan">
      <formula>0</formula>
    </cfRule>
  </conditionalFormatting>
  <conditionalFormatting sqref="AA176">
    <cfRule type="cellIs" dxfId="76" priority="77" operator="lessThan">
      <formula>0</formula>
    </cfRule>
  </conditionalFormatting>
  <conditionalFormatting sqref="AB176">
    <cfRule type="cellIs" dxfId="75" priority="76" operator="lessThan">
      <formula>0</formula>
    </cfRule>
  </conditionalFormatting>
  <conditionalFormatting sqref="AD176">
    <cfRule type="cellIs" dxfId="74" priority="75" operator="lessThan">
      <formula>0</formula>
    </cfRule>
  </conditionalFormatting>
  <conditionalFormatting sqref="AE176">
    <cfRule type="cellIs" dxfId="73" priority="74" operator="lessThan">
      <formula>0</formula>
    </cfRule>
  </conditionalFormatting>
  <conditionalFormatting sqref="AG176">
    <cfRule type="cellIs" dxfId="72" priority="73" operator="lessThan">
      <formula>0</formula>
    </cfRule>
  </conditionalFormatting>
  <conditionalFormatting sqref="AH176">
    <cfRule type="cellIs" dxfId="71" priority="72" operator="lessThan">
      <formula>0</formula>
    </cfRule>
  </conditionalFormatting>
  <conditionalFormatting sqref="AJ176">
    <cfRule type="cellIs" dxfId="70" priority="71" operator="lessThan">
      <formula>0</formula>
    </cfRule>
  </conditionalFormatting>
  <conditionalFormatting sqref="AK176">
    <cfRule type="cellIs" dxfId="69" priority="70" operator="lessThan">
      <formula>0</formula>
    </cfRule>
  </conditionalFormatting>
  <conditionalFormatting sqref="AM176">
    <cfRule type="cellIs" dxfId="68" priority="69" operator="lessThan">
      <formula>0</formula>
    </cfRule>
  </conditionalFormatting>
  <conditionalFormatting sqref="AN176">
    <cfRule type="cellIs" dxfId="67" priority="68" operator="lessThan">
      <formula>0</formula>
    </cfRule>
  </conditionalFormatting>
  <conditionalFormatting sqref="K177">
    <cfRule type="cellIs" dxfId="66" priority="57" operator="lessThan">
      <formula>0</formula>
    </cfRule>
  </conditionalFormatting>
  <conditionalFormatting sqref="N177">
    <cfRule type="cellIs" dxfId="65" priority="56" operator="lessThan">
      <formula>0</formula>
    </cfRule>
  </conditionalFormatting>
  <conditionalFormatting sqref="Q177">
    <cfRule type="cellIs" dxfId="64" priority="55" operator="lessThan">
      <formula>0</formula>
    </cfRule>
  </conditionalFormatting>
  <conditionalFormatting sqref="T177">
    <cfRule type="cellIs" dxfId="63" priority="54" operator="lessThan">
      <formula>0</formula>
    </cfRule>
  </conditionalFormatting>
  <conditionalFormatting sqref="W177">
    <cfRule type="cellIs" dxfId="62" priority="53" operator="lessThan">
      <formula>0</formula>
    </cfRule>
  </conditionalFormatting>
  <conditionalFormatting sqref="Z177">
    <cfRule type="cellIs" dxfId="61" priority="52" operator="lessThan">
      <formula>0</formula>
    </cfRule>
  </conditionalFormatting>
  <conditionalFormatting sqref="AC177">
    <cfRule type="cellIs" dxfId="60" priority="51" operator="lessThan">
      <formula>0</formula>
    </cfRule>
  </conditionalFormatting>
  <conditionalFormatting sqref="AF177">
    <cfRule type="cellIs" dxfId="59" priority="50" operator="lessThan">
      <formula>0</formula>
    </cfRule>
  </conditionalFormatting>
  <conditionalFormatting sqref="AI177">
    <cfRule type="cellIs" dxfId="58" priority="49" operator="lessThan">
      <formula>0</formula>
    </cfRule>
  </conditionalFormatting>
  <conditionalFormatting sqref="AL177">
    <cfRule type="cellIs" dxfId="57" priority="48" operator="lessThan">
      <formula>0</formula>
    </cfRule>
  </conditionalFormatting>
  <conditionalFormatting sqref="AO177">
    <cfRule type="cellIs" dxfId="56" priority="47" operator="lessThan">
      <formula>0</formula>
    </cfRule>
  </conditionalFormatting>
  <conditionalFormatting sqref="J163">
    <cfRule type="cellIs" dxfId="55" priority="46" operator="lessThan">
      <formula>0</formula>
    </cfRule>
  </conditionalFormatting>
  <conditionalFormatting sqref="J163">
    <cfRule type="cellIs" dxfId="54" priority="45" operator="lessThan">
      <formula>0</formula>
    </cfRule>
  </conditionalFormatting>
  <conditionalFormatting sqref="M163">
    <cfRule type="cellIs" dxfId="53" priority="44" operator="lessThan">
      <formula>0</formula>
    </cfRule>
  </conditionalFormatting>
  <conditionalFormatting sqref="M163">
    <cfRule type="cellIs" dxfId="52" priority="43" operator="lessThan">
      <formula>0</formula>
    </cfRule>
  </conditionalFormatting>
  <conditionalFormatting sqref="P163">
    <cfRule type="cellIs" dxfId="51" priority="42" operator="lessThan">
      <formula>0</formula>
    </cfRule>
  </conditionalFormatting>
  <conditionalFormatting sqref="P163">
    <cfRule type="cellIs" dxfId="50" priority="41" operator="lessThan">
      <formula>0</formula>
    </cfRule>
  </conditionalFormatting>
  <conditionalFormatting sqref="S163">
    <cfRule type="cellIs" dxfId="49" priority="40" operator="lessThan">
      <formula>0</formula>
    </cfRule>
  </conditionalFormatting>
  <conditionalFormatting sqref="S163">
    <cfRule type="cellIs" dxfId="48" priority="39" operator="lessThan">
      <formula>0</formula>
    </cfRule>
  </conditionalFormatting>
  <conditionalFormatting sqref="V163">
    <cfRule type="cellIs" dxfId="47" priority="38" operator="lessThan">
      <formula>0</formula>
    </cfRule>
  </conditionalFormatting>
  <conditionalFormatting sqref="V163">
    <cfRule type="cellIs" dxfId="46" priority="37" operator="lessThan">
      <formula>0</formula>
    </cfRule>
  </conditionalFormatting>
  <conditionalFormatting sqref="Y163">
    <cfRule type="cellIs" dxfId="45" priority="36" operator="lessThan">
      <formula>0</formula>
    </cfRule>
  </conditionalFormatting>
  <conditionalFormatting sqref="Y163">
    <cfRule type="cellIs" dxfId="44" priority="35" operator="lessThan">
      <formula>0</formula>
    </cfRule>
  </conditionalFormatting>
  <conditionalFormatting sqref="AB163">
    <cfRule type="cellIs" dxfId="43" priority="34" operator="lessThan">
      <formula>0</formula>
    </cfRule>
  </conditionalFormatting>
  <conditionalFormatting sqref="AB163">
    <cfRule type="cellIs" dxfId="42" priority="33" operator="lessThan">
      <formula>0</formula>
    </cfRule>
  </conditionalFormatting>
  <conditionalFormatting sqref="AE163">
    <cfRule type="cellIs" dxfId="41" priority="32" operator="lessThan">
      <formula>0</formula>
    </cfRule>
  </conditionalFormatting>
  <conditionalFormatting sqref="AE163">
    <cfRule type="cellIs" dxfId="40" priority="31" operator="lessThan">
      <formula>0</formula>
    </cfRule>
  </conditionalFormatting>
  <conditionalFormatting sqref="AH163">
    <cfRule type="cellIs" dxfId="39" priority="30" operator="lessThan">
      <formula>0</formula>
    </cfRule>
  </conditionalFormatting>
  <conditionalFormatting sqref="AH163">
    <cfRule type="cellIs" dxfId="38" priority="29" operator="lessThan">
      <formula>0</formula>
    </cfRule>
  </conditionalFormatting>
  <conditionalFormatting sqref="AK163">
    <cfRule type="cellIs" dxfId="37" priority="28" operator="lessThan">
      <formula>0</formula>
    </cfRule>
  </conditionalFormatting>
  <conditionalFormatting sqref="AK163">
    <cfRule type="cellIs" dxfId="36" priority="27" operator="lessThan">
      <formula>0</formula>
    </cfRule>
  </conditionalFormatting>
  <conditionalFormatting sqref="AN163">
    <cfRule type="cellIs" dxfId="35" priority="26" operator="lessThan">
      <formula>0</formula>
    </cfRule>
  </conditionalFormatting>
  <conditionalFormatting sqref="AN163">
    <cfRule type="cellIs" dxfId="34" priority="25" operator="lessThan">
      <formula>0</formula>
    </cfRule>
  </conditionalFormatting>
  <conditionalFormatting sqref="I163">
    <cfRule type="cellIs" dxfId="33" priority="24" operator="lessThan">
      <formula>0</formula>
    </cfRule>
  </conditionalFormatting>
  <conditionalFormatting sqref="L163">
    <cfRule type="cellIs" dxfId="32" priority="23" operator="lessThan">
      <formula>0</formula>
    </cfRule>
  </conditionalFormatting>
  <conditionalFormatting sqref="O163">
    <cfRule type="cellIs" dxfId="31" priority="22" operator="lessThan">
      <formula>0</formula>
    </cfRule>
  </conditionalFormatting>
  <conditionalFormatting sqref="R163">
    <cfRule type="cellIs" dxfId="30" priority="21" operator="lessThan">
      <formula>0</formula>
    </cfRule>
  </conditionalFormatting>
  <conditionalFormatting sqref="U163">
    <cfRule type="cellIs" dxfId="29" priority="20" operator="lessThan">
      <formula>0</formula>
    </cfRule>
  </conditionalFormatting>
  <conditionalFormatting sqref="X163">
    <cfRule type="cellIs" dxfId="28" priority="19" operator="lessThan">
      <formula>0</formula>
    </cfRule>
  </conditionalFormatting>
  <conditionalFormatting sqref="AA163">
    <cfRule type="cellIs" dxfId="27" priority="18" operator="lessThan">
      <formula>0</formula>
    </cfRule>
  </conditionalFormatting>
  <conditionalFormatting sqref="AD163">
    <cfRule type="cellIs" dxfId="26" priority="17" operator="lessThan">
      <formula>0</formula>
    </cfRule>
  </conditionalFormatting>
  <conditionalFormatting sqref="AG163">
    <cfRule type="cellIs" dxfId="25" priority="16" operator="lessThan">
      <formula>0</formula>
    </cfRule>
  </conditionalFormatting>
  <conditionalFormatting sqref="AJ163">
    <cfRule type="cellIs" dxfId="24" priority="15" operator="lessThan">
      <formula>0</formula>
    </cfRule>
  </conditionalFormatting>
  <conditionalFormatting sqref="AM163">
    <cfRule type="cellIs" dxfId="23" priority="14" operator="lessThan">
      <formula>0</formula>
    </cfRule>
  </conditionalFormatting>
  <conditionalFormatting sqref="K166">
    <cfRule type="cellIs" dxfId="22" priority="12" operator="lessThan">
      <formula>0</formula>
    </cfRule>
  </conditionalFormatting>
  <conditionalFormatting sqref="N166">
    <cfRule type="cellIs" dxfId="21" priority="11" operator="lessThan">
      <formula>0</formula>
    </cfRule>
  </conditionalFormatting>
  <conditionalFormatting sqref="Q166">
    <cfRule type="cellIs" dxfId="20" priority="10" operator="lessThan">
      <formula>0</formula>
    </cfRule>
  </conditionalFormatting>
  <conditionalFormatting sqref="T166">
    <cfRule type="cellIs" dxfId="19" priority="9" operator="lessThan">
      <formula>0</formula>
    </cfRule>
  </conditionalFormatting>
  <conditionalFormatting sqref="W166">
    <cfRule type="cellIs" dxfId="18" priority="8" operator="lessThan">
      <formula>0</formula>
    </cfRule>
  </conditionalFormatting>
  <conditionalFormatting sqref="Z166">
    <cfRule type="cellIs" dxfId="17" priority="7" operator="lessThan">
      <formula>0</formula>
    </cfRule>
  </conditionalFormatting>
  <conditionalFormatting sqref="AC166">
    <cfRule type="cellIs" dxfId="16" priority="6" operator="lessThan">
      <formula>0</formula>
    </cfRule>
  </conditionalFormatting>
  <conditionalFormatting sqref="AF166">
    <cfRule type="cellIs" dxfId="15" priority="5" operator="lessThan">
      <formula>0</formula>
    </cfRule>
  </conditionalFormatting>
  <conditionalFormatting sqref="AI166">
    <cfRule type="cellIs" dxfId="14" priority="4" operator="lessThan">
      <formula>0</formula>
    </cfRule>
  </conditionalFormatting>
  <conditionalFormatting sqref="AL166">
    <cfRule type="cellIs" dxfId="13" priority="3" operator="lessThan">
      <formula>0</formula>
    </cfRule>
  </conditionalFormatting>
  <conditionalFormatting sqref="AO166">
    <cfRule type="cellIs" dxfId="12" priority="2" operator="lessThan">
      <formula>0</formula>
    </cfRule>
  </conditionalFormatting>
  <conditionalFormatting sqref="AO162">
    <cfRule type="cellIs" dxfId="11" priority="1" operator="lessThan">
      <formula>0</formula>
    </cfRule>
  </conditionalFormatting>
  <pageMargins left="0.7" right="0.7" top="0.75" bottom="0.75" header="0.3" footer="0.3"/>
  <pageSetup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8"/>
  <dimension ref="A1:V77"/>
  <sheetViews>
    <sheetView showGridLines="0" zoomScaleNormal="100" workbookViewId="0">
      <pane xSplit="5" ySplit="6" topLeftCell="F7" activePane="bottomRight" state="frozen"/>
      <selection pane="topRight" activeCell="E1" sqref="E1"/>
      <selection pane="bottomLeft" activeCell="A7" sqref="A7"/>
      <selection pane="bottomRight" activeCell="E7" sqref="E7"/>
    </sheetView>
  </sheetViews>
  <sheetFormatPr baseColWidth="10" defaultColWidth="0" defaultRowHeight="14.4" zeroHeight="1" outlineLevelCol="1" x14ac:dyDescent="0.3"/>
  <cols>
    <col min="1" max="2" width="2.77734375" customWidth="1"/>
    <col min="3" max="3" width="6.21875" customWidth="1"/>
    <col min="4" max="4" width="34.44140625" customWidth="1"/>
    <col min="5" max="5" width="12.77734375" customWidth="1"/>
    <col min="6" max="6" width="12.77734375" bestFit="1" customWidth="1"/>
    <col min="7" max="7" width="13.88671875" style="7" customWidth="1" outlineLevel="1"/>
    <col min="8" max="8" width="12.77734375" customWidth="1" outlineLevel="1"/>
    <col min="9" max="9" width="12.77734375" bestFit="1" customWidth="1"/>
    <col min="10" max="12" width="13.109375" bestFit="1" customWidth="1"/>
    <col min="13" max="13" width="14.5546875" bestFit="1" customWidth="1"/>
    <col min="14" max="14" width="13.109375" bestFit="1" customWidth="1"/>
    <col min="15" max="16" width="14.5546875" bestFit="1" customWidth="1"/>
    <col min="17" max="18" width="13.109375" bestFit="1" customWidth="1"/>
    <col min="19" max="19" width="15.21875" customWidth="1"/>
    <col min="20" max="20" width="4.6640625" customWidth="1"/>
    <col min="21" max="21" width="4.21875" customWidth="1"/>
    <col min="22" max="22" width="10.88671875" customWidth="1"/>
    <col min="23" max="16384" width="10.88671875" hidden="1"/>
  </cols>
  <sheetData>
    <row r="1" spans="2:21" ht="7.05" customHeight="1" x14ac:dyDescent="0.3"/>
    <row r="2" spans="2:21" ht="37.5" customHeight="1" x14ac:dyDescent="0.3">
      <c r="B2" s="258"/>
      <c r="C2" s="271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76"/>
      <c r="U2" s="277"/>
    </row>
    <row r="3" spans="2:21" ht="0.75" customHeight="1" x14ac:dyDescent="0.3">
      <c r="B3" s="262"/>
      <c r="C3" s="68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5"/>
      <c r="U3" s="264"/>
    </row>
    <row r="4" spans="2:21" ht="2.25" customHeight="1" x14ac:dyDescent="0.3">
      <c r="B4" s="262"/>
      <c r="C4" s="68"/>
      <c r="D4" s="68"/>
      <c r="E4" s="68"/>
      <c r="F4" s="68"/>
      <c r="G4" s="150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264"/>
    </row>
    <row r="5" spans="2:21" ht="61.5" customHeight="1" x14ac:dyDescent="0.3">
      <c r="B5" s="262"/>
      <c r="C5" s="68"/>
      <c r="D5" s="68"/>
      <c r="E5" s="135"/>
      <c r="F5" s="68"/>
      <c r="G5" s="150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264"/>
    </row>
    <row r="6" spans="2:21" s="308" customFormat="1" ht="23.55" customHeight="1" x14ac:dyDescent="0.3">
      <c r="B6" s="329"/>
      <c r="C6" s="318" t="s">
        <v>134</v>
      </c>
      <c r="D6" s="330" t="s">
        <v>79</v>
      </c>
      <c r="E6" s="330" t="s">
        <v>219</v>
      </c>
      <c r="F6" s="331" t="s">
        <v>279</v>
      </c>
      <c r="G6" s="332" t="s">
        <v>278</v>
      </c>
      <c r="H6" s="328" t="s">
        <v>237</v>
      </c>
      <c r="I6" s="330" t="s">
        <v>50</v>
      </c>
      <c r="J6" s="330" t="s">
        <v>51</v>
      </c>
      <c r="K6" s="330" t="s">
        <v>52</v>
      </c>
      <c r="L6" s="330" t="s">
        <v>53</v>
      </c>
      <c r="M6" s="330" t="s">
        <v>54</v>
      </c>
      <c r="N6" s="330" t="s">
        <v>55</v>
      </c>
      <c r="O6" s="330" t="s">
        <v>56</v>
      </c>
      <c r="P6" s="330" t="s">
        <v>57</v>
      </c>
      <c r="Q6" s="330" t="s">
        <v>58</v>
      </c>
      <c r="R6" s="330" t="s">
        <v>60</v>
      </c>
      <c r="S6" s="330" t="s">
        <v>59</v>
      </c>
      <c r="T6" s="333"/>
      <c r="U6" s="307"/>
    </row>
    <row r="7" spans="2:21" ht="8.25" customHeight="1" x14ac:dyDescent="0.3">
      <c r="B7" s="262"/>
      <c r="C7" s="105">
        <v>1</v>
      </c>
      <c r="D7" s="123"/>
      <c r="E7" s="68"/>
      <c r="F7" s="68"/>
      <c r="G7" s="138"/>
      <c r="H7" s="45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264"/>
    </row>
    <row r="8" spans="2:21" ht="8.25" customHeight="1" x14ac:dyDescent="0.3">
      <c r="B8" s="262"/>
      <c r="C8" s="341" t="s">
        <v>134</v>
      </c>
      <c r="D8" s="123"/>
      <c r="E8" s="68"/>
      <c r="F8" s="68"/>
      <c r="G8" s="138"/>
      <c r="H8" s="45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264"/>
    </row>
    <row r="9" spans="2:21" ht="15" customHeight="1" x14ac:dyDescent="0.3">
      <c r="B9" s="262"/>
      <c r="C9" s="341" t="s">
        <v>134</v>
      </c>
      <c r="D9" s="139" t="s">
        <v>45</v>
      </c>
      <c r="E9" s="68"/>
      <c r="F9" s="140">
        <v>0</v>
      </c>
      <c r="G9" s="141">
        <v>20000</v>
      </c>
      <c r="H9" s="46">
        <f>IFERROR((IF(G9&gt;0,(F9+G9),(G9-F9))),0)</f>
        <v>20000</v>
      </c>
      <c r="I9" s="334">
        <f>+F60</f>
        <v>5833.3333333332557</v>
      </c>
      <c r="J9" s="142">
        <f t="shared" ref="J9:S9" si="0">+I60</f>
        <v>-6333.3333333334886</v>
      </c>
      <c r="K9" s="142">
        <f t="shared" si="0"/>
        <v>-66500.000000000233</v>
      </c>
      <c r="L9" s="142">
        <f t="shared" si="0"/>
        <v>-74666.666666666977</v>
      </c>
      <c r="M9" s="142">
        <f t="shared" si="0"/>
        <v>-80833.333333333721</v>
      </c>
      <c r="N9" s="142">
        <f t="shared" si="0"/>
        <v>285499.9999999993</v>
      </c>
      <c r="O9" s="142">
        <f t="shared" si="0"/>
        <v>34833.333333332557</v>
      </c>
      <c r="P9" s="142">
        <f t="shared" si="0"/>
        <v>-119833.33333333419</v>
      </c>
      <c r="Q9" s="142">
        <f t="shared" si="0"/>
        <v>-122500.00000000093</v>
      </c>
      <c r="R9" s="142">
        <f t="shared" si="0"/>
        <v>-73166.666666667676</v>
      </c>
      <c r="S9" s="142">
        <f t="shared" si="0"/>
        <v>-21833.33333333442</v>
      </c>
      <c r="T9" s="142"/>
      <c r="U9" s="264"/>
    </row>
    <row r="10" spans="2:21" ht="15" customHeight="1" x14ac:dyDescent="0.3">
      <c r="B10" s="262"/>
      <c r="C10" s="341" t="s">
        <v>134</v>
      </c>
      <c r="D10" s="123"/>
      <c r="E10" s="135"/>
      <c r="F10" s="143"/>
      <c r="G10" s="144"/>
      <c r="H10" s="46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264"/>
    </row>
    <row r="11" spans="2:21" ht="8.25" customHeight="1" x14ac:dyDescent="0.3">
      <c r="B11" s="262"/>
      <c r="C11" s="341">
        <v>1</v>
      </c>
      <c r="D11" s="123"/>
      <c r="E11" s="68"/>
      <c r="F11" s="68"/>
      <c r="G11" s="138"/>
      <c r="H11" s="46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264"/>
    </row>
    <row r="12" spans="2:21" x14ac:dyDescent="0.3">
      <c r="B12" s="262"/>
      <c r="C12" s="341">
        <v>1</v>
      </c>
      <c r="D12" s="112" t="s">
        <v>47</v>
      </c>
      <c r="E12" s="117">
        <f>+SUM(F12:S12)/$E$15</f>
        <v>0.94866529774127306</v>
      </c>
      <c r="F12" s="15">
        <v>1650000</v>
      </c>
      <c r="G12" s="20">
        <v>1650000</v>
      </c>
      <c r="H12" s="46">
        <f>+IFERROR(+(F12-G12),0)</f>
        <v>0</v>
      </c>
      <c r="I12" s="15">
        <v>1650000</v>
      </c>
      <c r="J12" s="15">
        <v>1650000</v>
      </c>
      <c r="K12" s="15">
        <v>1650000</v>
      </c>
      <c r="L12" s="15">
        <v>1650000</v>
      </c>
      <c r="M12" s="18">
        <f>1650000+(1650000/2)</f>
        <v>2475000</v>
      </c>
      <c r="N12" s="15">
        <v>1650000</v>
      </c>
      <c r="O12" s="15">
        <v>1650000</v>
      </c>
      <c r="P12" s="15">
        <v>1650000</v>
      </c>
      <c r="Q12" s="15">
        <v>1650000</v>
      </c>
      <c r="R12" s="15">
        <v>1650000</v>
      </c>
      <c r="S12" s="18">
        <f>1650000+(1650000/2)</f>
        <v>2475000</v>
      </c>
      <c r="T12" s="18"/>
      <c r="U12" s="264"/>
    </row>
    <row r="13" spans="2:21" x14ac:dyDescent="0.3">
      <c r="B13" s="262"/>
      <c r="C13" s="341">
        <v>1</v>
      </c>
      <c r="D13" s="112" t="s">
        <v>90</v>
      </c>
      <c r="E13" s="117">
        <f>+SUM(F13:S13)/$E$15</f>
        <v>2.4640657084188913E-2</v>
      </c>
      <c r="F13" s="15">
        <v>0</v>
      </c>
      <c r="G13" s="20">
        <v>0</v>
      </c>
      <c r="H13" s="46">
        <f t="shared" ref="H13:H15" si="1">+IFERROR(+(F13-G13),0)</f>
        <v>0</v>
      </c>
      <c r="I13" s="15">
        <v>0</v>
      </c>
      <c r="J13" s="102">
        <v>150000</v>
      </c>
      <c r="K13" s="15">
        <v>0</v>
      </c>
      <c r="L13" s="15">
        <v>0</v>
      </c>
      <c r="M13" s="102">
        <v>150000</v>
      </c>
      <c r="N13" s="15">
        <v>0</v>
      </c>
      <c r="O13" s="15">
        <v>0</v>
      </c>
      <c r="P13" s="102">
        <v>150000</v>
      </c>
      <c r="Q13" s="15">
        <v>0</v>
      </c>
      <c r="R13" s="15">
        <v>0</v>
      </c>
      <c r="S13" s="102">
        <v>150000</v>
      </c>
      <c r="T13" s="102"/>
      <c r="U13" s="264"/>
    </row>
    <row r="14" spans="2:21" x14ac:dyDescent="0.3">
      <c r="B14" s="262"/>
      <c r="C14" s="342">
        <v>1</v>
      </c>
      <c r="D14" s="112" t="s">
        <v>48</v>
      </c>
      <c r="E14" s="12">
        <f>+SUM(F14:S14)/$E$15</f>
        <v>2.6694045174537988E-2</v>
      </c>
      <c r="F14" s="4">
        <v>50000</v>
      </c>
      <c r="G14" s="19">
        <v>50000</v>
      </c>
      <c r="H14" s="47">
        <f t="shared" si="1"/>
        <v>0</v>
      </c>
      <c r="I14" s="4">
        <v>50000</v>
      </c>
      <c r="J14" s="4">
        <v>50000</v>
      </c>
      <c r="K14" s="4">
        <v>50000</v>
      </c>
      <c r="L14" s="4">
        <v>50000</v>
      </c>
      <c r="M14" s="4">
        <v>50000</v>
      </c>
      <c r="N14" s="4">
        <v>50000</v>
      </c>
      <c r="O14" s="4">
        <v>50000</v>
      </c>
      <c r="P14" s="4">
        <v>50000</v>
      </c>
      <c r="Q14" s="4">
        <v>50000</v>
      </c>
      <c r="R14" s="4">
        <v>50000</v>
      </c>
      <c r="S14" s="4">
        <v>50000</v>
      </c>
      <c r="T14" s="15"/>
      <c r="U14" s="264"/>
    </row>
    <row r="15" spans="2:21" x14ac:dyDescent="0.3">
      <c r="B15" s="262"/>
      <c r="C15" s="341" t="s">
        <v>134</v>
      </c>
      <c r="D15" s="335" t="s">
        <v>61</v>
      </c>
      <c r="E15" s="146">
        <f>+SUM(F15:S15)</f>
        <v>24350000</v>
      </c>
      <c r="F15" s="18">
        <f>+SUM(F12:F14)</f>
        <v>1700000</v>
      </c>
      <c r="G15" s="148">
        <f>+SUM(G12:G14)</f>
        <v>1700000</v>
      </c>
      <c r="H15" s="46">
        <f t="shared" si="1"/>
        <v>0</v>
      </c>
      <c r="I15" s="18">
        <f>+SUM(I12:I14)</f>
        <v>1700000</v>
      </c>
      <c r="J15" s="18">
        <f t="shared" ref="J15:S15" si="2">+SUM(J12:J14)</f>
        <v>1850000</v>
      </c>
      <c r="K15" s="18">
        <f t="shared" si="2"/>
        <v>1700000</v>
      </c>
      <c r="L15" s="18">
        <f t="shared" si="2"/>
        <v>1700000</v>
      </c>
      <c r="M15" s="18">
        <f t="shared" si="2"/>
        <v>2675000</v>
      </c>
      <c r="N15" s="18">
        <f t="shared" si="2"/>
        <v>1700000</v>
      </c>
      <c r="O15" s="18">
        <f t="shared" si="2"/>
        <v>1700000</v>
      </c>
      <c r="P15" s="18">
        <f t="shared" si="2"/>
        <v>1850000</v>
      </c>
      <c r="Q15" s="18">
        <f t="shared" si="2"/>
        <v>1700000</v>
      </c>
      <c r="R15" s="18">
        <f t="shared" si="2"/>
        <v>1700000</v>
      </c>
      <c r="S15" s="18">
        <f t="shared" si="2"/>
        <v>2675000</v>
      </c>
      <c r="T15" s="18"/>
      <c r="U15" s="264"/>
    </row>
    <row r="16" spans="2:21" x14ac:dyDescent="0.3">
      <c r="B16" s="262"/>
      <c r="C16" s="341" t="s">
        <v>134</v>
      </c>
      <c r="D16" s="68"/>
      <c r="E16" s="68"/>
      <c r="F16" s="15"/>
      <c r="G16" s="20"/>
      <c r="H16" s="46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264"/>
    </row>
    <row r="17" spans="2:21" x14ac:dyDescent="0.3">
      <c r="B17" s="262"/>
      <c r="C17" s="342">
        <v>1</v>
      </c>
      <c r="D17" s="68"/>
      <c r="E17" s="135"/>
      <c r="F17" s="15"/>
      <c r="G17" s="20"/>
      <c r="H17" s="46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264"/>
    </row>
    <row r="18" spans="2:21" x14ac:dyDescent="0.3">
      <c r="B18" s="262"/>
      <c r="C18" s="342">
        <v>1</v>
      </c>
      <c r="D18" s="112" t="s">
        <v>91</v>
      </c>
      <c r="E18" s="117">
        <f>+(+SUM(F18:S18)/+SUM($F$15:$S$15))</f>
        <v>3.7371663244353183E-2</v>
      </c>
      <c r="F18" s="15">
        <v>70000</v>
      </c>
      <c r="G18" s="20">
        <v>70000</v>
      </c>
      <c r="H18" s="46">
        <f t="shared" ref="H18:H20" si="3">+IFERROR(+(F18-G18),0)</f>
        <v>0</v>
      </c>
      <c r="I18" s="15">
        <v>70000</v>
      </c>
      <c r="J18" s="15">
        <v>70000</v>
      </c>
      <c r="K18" s="15">
        <v>70000</v>
      </c>
      <c r="L18" s="15">
        <v>70000</v>
      </c>
      <c r="M18" s="15">
        <v>70000</v>
      </c>
      <c r="N18" s="15">
        <v>70000</v>
      </c>
      <c r="O18" s="15">
        <v>70000</v>
      </c>
      <c r="P18" s="15">
        <v>70000</v>
      </c>
      <c r="Q18" s="15">
        <v>70000</v>
      </c>
      <c r="R18" s="15">
        <v>70000</v>
      </c>
      <c r="S18" s="15">
        <v>70000</v>
      </c>
      <c r="T18" s="15"/>
      <c r="U18" s="264"/>
    </row>
    <row r="19" spans="2:21" x14ac:dyDescent="0.3">
      <c r="B19" s="262"/>
      <c r="C19" s="342">
        <v>1</v>
      </c>
      <c r="D19" s="112" t="s">
        <v>92</v>
      </c>
      <c r="E19" s="12">
        <f t="shared" ref="E19:E20" si="4">+(+SUM(F19:S19)/+SUM($F$15:$S$15))</f>
        <v>2.135523613963039E-2</v>
      </c>
      <c r="F19" s="4">
        <v>40000</v>
      </c>
      <c r="G19" s="19">
        <v>40000</v>
      </c>
      <c r="H19" s="47">
        <f t="shared" si="3"/>
        <v>0</v>
      </c>
      <c r="I19" s="4">
        <v>40000</v>
      </c>
      <c r="J19" s="4">
        <v>40000</v>
      </c>
      <c r="K19" s="4">
        <v>40000</v>
      </c>
      <c r="L19" s="4">
        <v>40000</v>
      </c>
      <c r="M19" s="4">
        <v>40000</v>
      </c>
      <c r="N19" s="4">
        <v>40000</v>
      </c>
      <c r="O19" s="4">
        <v>40000</v>
      </c>
      <c r="P19" s="4">
        <v>40000</v>
      </c>
      <c r="Q19" s="4">
        <v>40000</v>
      </c>
      <c r="R19" s="4">
        <v>40000</v>
      </c>
      <c r="S19" s="4">
        <v>40000</v>
      </c>
      <c r="T19" s="15"/>
      <c r="U19" s="264"/>
    </row>
    <row r="20" spans="2:21" x14ac:dyDescent="0.3">
      <c r="B20" s="262"/>
      <c r="C20" s="341" t="s">
        <v>134</v>
      </c>
      <c r="D20" s="104" t="s">
        <v>62</v>
      </c>
      <c r="E20" s="149">
        <f t="shared" si="4"/>
        <v>5.8726899383983573E-2</v>
      </c>
      <c r="F20" s="18">
        <f t="shared" ref="F20:S20" si="5">+SUM(F18:F19)</f>
        <v>110000</v>
      </c>
      <c r="G20" s="148">
        <f t="shared" ref="G20" si="6">+SUM(G18:G19)</f>
        <v>110000</v>
      </c>
      <c r="H20" s="46">
        <f t="shared" si="3"/>
        <v>0</v>
      </c>
      <c r="I20" s="18">
        <f t="shared" si="5"/>
        <v>110000</v>
      </c>
      <c r="J20" s="18">
        <f t="shared" si="5"/>
        <v>110000</v>
      </c>
      <c r="K20" s="18">
        <f t="shared" si="5"/>
        <v>110000</v>
      </c>
      <c r="L20" s="18">
        <f t="shared" si="5"/>
        <v>110000</v>
      </c>
      <c r="M20" s="18">
        <f t="shared" si="5"/>
        <v>110000</v>
      </c>
      <c r="N20" s="18">
        <f t="shared" si="5"/>
        <v>110000</v>
      </c>
      <c r="O20" s="18">
        <f t="shared" si="5"/>
        <v>110000</v>
      </c>
      <c r="P20" s="18">
        <f t="shared" si="5"/>
        <v>110000</v>
      </c>
      <c r="Q20" s="18">
        <f t="shared" si="5"/>
        <v>110000</v>
      </c>
      <c r="R20" s="18">
        <f t="shared" si="5"/>
        <v>110000</v>
      </c>
      <c r="S20" s="18">
        <f t="shared" si="5"/>
        <v>110000</v>
      </c>
      <c r="T20" s="18"/>
      <c r="U20" s="264"/>
    </row>
    <row r="21" spans="2:21" x14ac:dyDescent="0.3">
      <c r="B21" s="262"/>
      <c r="C21" s="342">
        <v>1</v>
      </c>
      <c r="D21" s="68"/>
      <c r="E21" s="150"/>
      <c r="F21" s="15"/>
      <c r="G21" s="20"/>
      <c r="H21" s="46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264"/>
    </row>
    <row r="22" spans="2:21" x14ac:dyDescent="0.3">
      <c r="B22" s="262"/>
      <c r="C22" s="342">
        <v>1</v>
      </c>
      <c r="D22" s="68"/>
      <c r="E22" s="150"/>
      <c r="F22" s="15"/>
      <c r="G22" s="20"/>
      <c r="H22" s="46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264"/>
    </row>
    <row r="23" spans="2:21" x14ac:dyDescent="0.3">
      <c r="B23" s="262"/>
      <c r="C23" s="342">
        <v>1</v>
      </c>
      <c r="D23" s="112" t="s">
        <v>63</v>
      </c>
      <c r="E23" s="117">
        <f t="shared" ref="E23:E26" si="7">+(+SUM(F23:S23)/+SUM($F$15:$S$15))</f>
        <v>5.2854209445585216E-3</v>
      </c>
      <c r="F23" s="16">
        <v>9900</v>
      </c>
      <c r="G23" s="21">
        <v>9900</v>
      </c>
      <c r="H23" s="46">
        <f t="shared" ref="H23:H26" si="8">+IFERROR(+(F23-G23),0)</f>
        <v>0</v>
      </c>
      <c r="I23" s="16">
        <v>9900</v>
      </c>
      <c r="J23" s="16">
        <v>9900</v>
      </c>
      <c r="K23" s="16">
        <v>9900</v>
      </c>
      <c r="L23" s="16">
        <v>9900</v>
      </c>
      <c r="M23" s="16">
        <v>9900</v>
      </c>
      <c r="N23" s="16">
        <v>9900</v>
      </c>
      <c r="O23" s="16">
        <v>9900</v>
      </c>
      <c r="P23" s="16">
        <v>9900</v>
      </c>
      <c r="Q23" s="16">
        <v>9900</v>
      </c>
      <c r="R23" s="16">
        <v>9900</v>
      </c>
      <c r="S23" s="16">
        <v>9900</v>
      </c>
      <c r="T23" s="15"/>
      <c r="U23" s="264"/>
    </row>
    <row r="24" spans="2:21" x14ac:dyDescent="0.3">
      <c r="B24" s="262"/>
      <c r="C24" s="342">
        <v>1</v>
      </c>
      <c r="D24" s="112" t="s">
        <v>64</v>
      </c>
      <c r="E24" s="117">
        <f t="shared" si="7"/>
        <v>1.860369609856263E-2</v>
      </c>
      <c r="F24" s="16">
        <v>45000</v>
      </c>
      <c r="G24" s="21">
        <v>43500</v>
      </c>
      <c r="H24" s="46">
        <f t="shared" si="8"/>
        <v>1500</v>
      </c>
      <c r="I24" s="16">
        <v>43000</v>
      </c>
      <c r="J24" s="16">
        <v>41000</v>
      </c>
      <c r="K24" s="16">
        <v>39000</v>
      </c>
      <c r="L24" s="16">
        <v>37000</v>
      </c>
      <c r="M24" s="16">
        <v>35000</v>
      </c>
      <c r="N24" s="16">
        <v>33000</v>
      </c>
      <c r="O24" s="16">
        <v>31000</v>
      </c>
      <c r="P24" s="16">
        <v>29000</v>
      </c>
      <c r="Q24" s="16">
        <v>27000</v>
      </c>
      <c r="R24" s="16">
        <v>25000</v>
      </c>
      <c r="S24" s="16">
        <v>23000</v>
      </c>
      <c r="T24" s="15"/>
      <c r="U24" s="264"/>
    </row>
    <row r="25" spans="2:21" x14ac:dyDescent="0.3">
      <c r="B25" s="262"/>
      <c r="C25" s="342">
        <v>1</v>
      </c>
      <c r="D25" s="112" t="s">
        <v>65</v>
      </c>
      <c r="E25" s="12">
        <f t="shared" si="7"/>
        <v>5.563039014373717E-2</v>
      </c>
      <c r="F25" s="9">
        <v>104200</v>
      </c>
      <c r="G25" s="22">
        <v>108400</v>
      </c>
      <c r="H25" s="47">
        <f t="shared" si="8"/>
        <v>-4200</v>
      </c>
      <c r="I25" s="9">
        <v>104200</v>
      </c>
      <c r="J25" s="9">
        <v>104200</v>
      </c>
      <c r="K25" s="9">
        <v>104200</v>
      </c>
      <c r="L25" s="9">
        <v>104200</v>
      </c>
      <c r="M25" s="9">
        <v>104200</v>
      </c>
      <c r="N25" s="9">
        <v>104200</v>
      </c>
      <c r="O25" s="9">
        <v>104200</v>
      </c>
      <c r="P25" s="9">
        <v>104200</v>
      </c>
      <c r="Q25" s="9">
        <v>104200</v>
      </c>
      <c r="R25" s="9">
        <v>104200</v>
      </c>
      <c r="S25" s="9">
        <v>104200</v>
      </c>
      <c r="T25" s="15"/>
      <c r="U25" s="264"/>
    </row>
    <row r="26" spans="2:21" x14ac:dyDescent="0.3">
      <c r="B26" s="262"/>
      <c r="C26" s="341" t="s">
        <v>134</v>
      </c>
      <c r="D26" s="104" t="s">
        <v>66</v>
      </c>
      <c r="E26" s="149">
        <f t="shared" si="7"/>
        <v>7.951950718685831E-2</v>
      </c>
      <c r="F26" s="18">
        <f>+SUM(F23:F25)</f>
        <v>159100</v>
      </c>
      <c r="G26" s="148">
        <f>+SUM(G23:G25)</f>
        <v>161800</v>
      </c>
      <c r="H26" s="46">
        <f t="shared" si="8"/>
        <v>-2700</v>
      </c>
      <c r="I26" s="18">
        <f t="shared" ref="I26" si="9">+SUM(I23:I25)</f>
        <v>157100</v>
      </c>
      <c r="J26" s="18">
        <f t="shared" ref="J26" si="10">+SUM(J23:J25)</f>
        <v>155100</v>
      </c>
      <c r="K26" s="18">
        <f t="shared" ref="K26" si="11">+SUM(K23:K25)</f>
        <v>153100</v>
      </c>
      <c r="L26" s="18">
        <f t="shared" ref="L26" si="12">+SUM(L23:L25)</f>
        <v>151100</v>
      </c>
      <c r="M26" s="18">
        <f t="shared" ref="M26" si="13">+SUM(M23:M25)</f>
        <v>149100</v>
      </c>
      <c r="N26" s="18">
        <f t="shared" ref="N26" si="14">+SUM(N23:N25)</f>
        <v>147100</v>
      </c>
      <c r="O26" s="18">
        <f t="shared" ref="O26" si="15">+SUM(O23:O25)</f>
        <v>145100</v>
      </c>
      <c r="P26" s="18">
        <f t="shared" ref="P26" si="16">+SUM(P23:P25)</f>
        <v>143100</v>
      </c>
      <c r="Q26" s="18">
        <f t="shared" ref="Q26" si="17">+SUM(Q23:Q25)</f>
        <v>141100</v>
      </c>
      <c r="R26" s="18">
        <f t="shared" ref="R26" si="18">+SUM(R23:R25)</f>
        <v>139100</v>
      </c>
      <c r="S26" s="18">
        <f t="shared" ref="S26" si="19">+SUM(S23:S25)</f>
        <v>137100</v>
      </c>
      <c r="T26" s="18"/>
      <c r="U26" s="264"/>
    </row>
    <row r="27" spans="2:21" x14ac:dyDescent="0.3">
      <c r="B27" s="262"/>
      <c r="C27" s="342">
        <v>1</v>
      </c>
      <c r="D27" s="68"/>
      <c r="E27" s="150"/>
      <c r="F27" s="15"/>
      <c r="G27" s="20"/>
      <c r="H27" s="46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264"/>
    </row>
    <row r="28" spans="2:21" x14ac:dyDescent="0.3">
      <c r="B28" s="262"/>
      <c r="C28" s="342">
        <v>1</v>
      </c>
      <c r="D28" s="68"/>
      <c r="E28" s="150"/>
      <c r="F28" s="15"/>
      <c r="G28" s="20"/>
      <c r="H28" s="46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264"/>
    </row>
    <row r="29" spans="2:21" x14ac:dyDescent="0.3">
      <c r="B29" s="262"/>
      <c r="C29" s="342">
        <v>1</v>
      </c>
      <c r="D29" s="112" t="s">
        <v>88</v>
      </c>
      <c r="E29" s="117">
        <f t="shared" ref="E29:E31" si="20">+(+SUM(F29:S29)/+SUM($F$15:$S$15))</f>
        <v>8.2135523613963042E-3</v>
      </c>
      <c r="F29" s="15">
        <v>0</v>
      </c>
      <c r="G29" s="20">
        <v>0</v>
      </c>
      <c r="H29" s="46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>
        <v>0</v>
      </c>
      <c r="O29" s="15">
        <v>200000</v>
      </c>
      <c r="P29" s="15">
        <v>0</v>
      </c>
      <c r="Q29" s="15">
        <v>0</v>
      </c>
      <c r="R29" s="15">
        <v>0</v>
      </c>
      <c r="S29" s="15">
        <v>0</v>
      </c>
      <c r="T29" s="15"/>
      <c r="U29" s="264"/>
    </row>
    <row r="30" spans="2:21" x14ac:dyDescent="0.3">
      <c r="B30" s="262"/>
      <c r="C30" s="342">
        <v>1</v>
      </c>
      <c r="D30" s="112" t="s">
        <v>16</v>
      </c>
      <c r="E30" s="12">
        <f t="shared" si="20"/>
        <v>6.1601642710472282E-3</v>
      </c>
      <c r="F30" s="4">
        <v>0</v>
      </c>
      <c r="G30" s="19">
        <v>0</v>
      </c>
      <c r="H30" s="47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150000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15"/>
      <c r="U30" s="264"/>
    </row>
    <row r="31" spans="2:21" x14ac:dyDescent="0.3">
      <c r="B31" s="262"/>
      <c r="C31" s="341" t="s">
        <v>134</v>
      </c>
      <c r="D31" s="104" t="s">
        <v>93</v>
      </c>
      <c r="E31" s="149">
        <f t="shared" si="20"/>
        <v>1.4373716632443531E-2</v>
      </c>
      <c r="F31" s="18">
        <f>+SUM(F29:F30)</f>
        <v>0</v>
      </c>
      <c r="G31" s="148">
        <f>+SUM(G29:G30)</f>
        <v>0</v>
      </c>
      <c r="H31" s="46">
        <f t="shared" ref="H31" si="21">+IFERROR(+(F31-G31),0)</f>
        <v>0</v>
      </c>
      <c r="I31" s="18">
        <f t="shared" ref="I31:S31" si="22">+SUM(I29:I30)</f>
        <v>0</v>
      </c>
      <c r="J31" s="18">
        <f t="shared" si="22"/>
        <v>0</v>
      </c>
      <c r="K31" s="18">
        <f t="shared" si="22"/>
        <v>0</v>
      </c>
      <c r="L31" s="18">
        <f t="shared" si="22"/>
        <v>0</v>
      </c>
      <c r="M31" s="18">
        <f t="shared" si="22"/>
        <v>0</v>
      </c>
      <c r="N31" s="18">
        <f t="shared" si="22"/>
        <v>150000</v>
      </c>
      <c r="O31" s="18">
        <f t="shared" si="22"/>
        <v>200000</v>
      </c>
      <c r="P31" s="18">
        <f t="shared" si="22"/>
        <v>0</v>
      </c>
      <c r="Q31" s="18">
        <f t="shared" si="22"/>
        <v>0</v>
      </c>
      <c r="R31" s="18">
        <f t="shared" si="22"/>
        <v>0</v>
      </c>
      <c r="S31" s="18">
        <f t="shared" si="22"/>
        <v>0</v>
      </c>
      <c r="T31" s="18"/>
      <c r="U31" s="264"/>
    </row>
    <row r="32" spans="2:21" x14ac:dyDescent="0.3">
      <c r="B32" s="262"/>
      <c r="C32" s="342">
        <v>1</v>
      </c>
      <c r="D32" s="68"/>
      <c r="E32" s="150"/>
      <c r="F32" s="15"/>
      <c r="G32" s="20"/>
      <c r="H32" s="46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264"/>
    </row>
    <row r="33" spans="2:21" x14ac:dyDescent="0.3">
      <c r="B33" s="262"/>
      <c r="C33" s="342">
        <v>1</v>
      </c>
      <c r="D33" s="68"/>
      <c r="E33" s="150"/>
      <c r="F33" s="15"/>
      <c r="G33" s="20"/>
      <c r="H33" s="46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264"/>
    </row>
    <row r="34" spans="2:21" x14ac:dyDescent="0.3">
      <c r="B34" s="262"/>
      <c r="C34" s="342">
        <v>1</v>
      </c>
      <c r="D34" s="112" t="s">
        <v>67</v>
      </c>
      <c r="E34" s="117">
        <f t="shared" ref="E34:E37" si="23">+(+SUM(F34:S34)/+SUM($F$15:$S$15))</f>
        <v>0.35605749486652977</v>
      </c>
      <c r="F34" s="16">
        <v>650000</v>
      </c>
      <c r="G34" s="21">
        <v>650000</v>
      </c>
      <c r="H34" s="46">
        <f t="shared" ref="H34:H36" si="24">+IFERROR(+(F34-G34),0)</f>
        <v>0</v>
      </c>
      <c r="I34" s="16">
        <v>670000</v>
      </c>
      <c r="J34" s="16">
        <v>670000</v>
      </c>
      <c r="K34" s="16">
        <v>670000</v>
      </c>
      <c r="L34" s="16">
        <v>670000</v>
      </c>
      <c r="M34" s="16">
        <v>670000</v>
      </c>
      <c r="N34" s="16">
        <v>670000</v>
      </c>
      <c r="O34" s="16">
        <v>670000</v>
      </c>
      <c r="P34" s="16">
        <v>670000</v>
      </c>
      <c r="Q34" s="16">
        <v>670000</v>
      </c>
      <c r="R34" s="16">
        <v>670000</v>
      </c>
      <c r="S34" s="16">
        <v>670000</v>
      </c>
      <c r="T34" s="16"/>
      <c r="U34" s="264"/>
    </row>
    <row r="35" spans="2:21" x14ac:dyDescent="0.3">
      <c r="B35" s="262"/>
      <c r="C35" s="342">
        <v>1</v>
      </c>
      <c r="D35" s="112" t="s">
        <v>68</v>
      </c>
      <c r="E35" s="117">
        <f t="shared" si="23"/>
        <v>2.6694045174537988E-2</v>
      </c>
      <c r="F35" s="16">
        <v>50000</v>
      </c>
      <c r="G35" s="21">
        <v>50000</v>
      </c>
      <c r="H35" s="46">
        <f t="shared" si="24"/>
        <v>0</v>
      </c>
      <c r="I35" s="16">
        <v>50000</v>
      </c>
      <c r="J35" s="16">
        <v>50000</v>
      </c>
      <c r="K35" s="16">
        <v>50000</v>
      </c>
      <c r="L35" s="16">
        <v>50000</v>
      </c>
      <c r="M35" s="16">
        <v>50000</v>
      </c>
      <c r="N35" s="16">
        <v>50000</v>
      </c>
      <c r="O35" s="16">
        <v>50000</v>
      </c>
      <c r="P35" s="16">
        <v>50000</v>
      </c>
      <c r="Q35" s="16">
        <v>50000</v>
      </c>
      <c r="R35" s="16">
        <v>50000</v>
      </c>
      <c r="S35" s="16">
        <v>50000</v>
      </c>
      <c r="T35" s="16"/>
      <c r="U35" s="264"/>
    </row>
    <row r="36" spans="2:21" x14ac:dyDescent="0.3">
      <c r="B36" s="262"/>
      <c r="C36" s="342">
        <v>1</v>
      </c>
      <c r="D36" s="112" t="s">
        <v>70</v>
      </c>
      <c r="E36" s="12">
        <f t="shared" si="23"/>
        <v>3.6960985626283367E-2</v>
      </c>
      <c r="F36" s="9">
        <v>0</v>
      </c>
      <c r="G36" s="22">
        <v>0</v>
      </c>
      <c r="H36" s="47">
        <f t="shared" si="24"/>
        <v>0</v>
      </c>
      <c r="I36" s="9">
        <v>0</v>
      </c>
      <c r="J36" s="9">
        <v>0</v>
      </c>
      <c r="K36" s="9">
        <v>0</v>
      </c>
      <c r="L36" s="9">
        <v>0</v>
      </c>
      <c r="M36" s="9">
        <v>450000</v>
      </c>
      <c r="N36" s="9">
        <v>0</v>
      </c>
      <c r="O36" s="9">
        <v>0</v>
      </c>
      <c r="P36" s="9">
        <v>0</v>
      </c>
      <c r="Q36" s="9">
        <v>0</v>
      </c>
      <c r="R36" s="9">
        <v>0</v>
      </c>
      <c r="S36" s="9">
        <v>450000</v>
      </c>
      <c r="T36" s="16"/>
      <c r="U36" s="264"/>
    </row>
    <row r="37" spans="2:21" x14ac:dyDescent="0.3">
      <c r="B37" s="262"/>
      <c r="C37" s="341" t="s">
        <v>134</v>
      </c>
      <c r="D37" s="106" t="s">
        <v>80</v>
      </c>
      <c r="E37" s="149">
        <f t="shared" si="23"/>
        <v>0.41971252566735112</v>
      </c>
      <c r="F37" s="18">
        <f>+SUM(F34:F36)</f>
        <v>700000</v>
      </c>
      <c r="G37" s="148">
        <f>+SUM(G34:G36)</f>
        <v>700000</v>
      </c>
      <c r="H37" s="46">
        <f>+IFERROR(+(F37-G37),0)</f>
        <v>0</v>
      </c>
      <c r="I37" s="18">
        <f t="shared" ref="I37:S37" si="25">+SUM(I34:I36)</f>
        <v>720000</v>
      </c>
      <c r="J37" s="18">
        <f t="shared" si="25"/>
        <v>720000</v>
      </c>
      <c r="K37" s="18">
        <f t="shared" si="25"/>
        <v>720000</v>
      </c>
      <c r="L37" s="18">
        <f t="shared" si="25"/>
        <v>720000</v>
      </c>
      <c r="M37" s="18">
        <f t="shared" si="25"/>
        <v>1170000</v>
      </c>
      <c r="N37" s="18">
        <f t="shared" si="25"/>
        <v>720000</v>
      </c>
      <c r="O37" s="18">
        <f t="shared" si="25"/>
        <v>720000</v>
      </c>
      <c r="P37" s="18">
        <f t="shared" si="25"/>
        <v>720000</v>
      </c>
      <c r="Q37" s="18">
        <f t="shared" si="25"/>
        <v>720000</v>
      </c>
      <c r="R37" s="18">
        <f t="shared" si="25"/>
        <v>720000</v>
      </c>
      <c r="S37" s="18">
        <f t="shared" si="25"/>
        <v>1170000</v>
      </c>
      <c r="T37" s="18"/>
      <c r="U37" s="264"/>
    </row>
    <row r="38" spans="2:21" x14ac:dyDescent="0.3">
      <c r="B38" s="262"/>
      <c r="C38" s="342">
        <v>1</v>
      </c>
      <c r="D38" s="68"/>
      <c r="E38" s="150"/>
      <c r="F38" s="15"/>
      <c r="G38" s="20"/>
      <c r="H38" s="46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264"/>
    </row>
    <row r="39" spans="2:21" x14ac:dyDescent="0.3">
      <c r="B39" s="262"/>
      <c r="C39" s="342">
        <v>1</v>
      </c>
      <c r="D39" s="68"/>
      <c r="E39" s="150"/>
      <c r="F39" s="15"/>
      <c r="G39" s="20"/>
      <c r="H39" s="46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264"/>
    </row>
    <row r="40" spans="2:21" x14ac:dyDescent="0.3">
      <c r="B40" s="262"/>
      <c r="C40" s="342">
        <v>1</v>
      </c>
      <c r="D40" s="112" t="s">
        <v>76</v>
      </c>
      <c r="E40" s="117">
        <f t="shared" ref="E40:E48" si="26">+(+SUM(F40:S40)/+SUM($F$15:$S$15))</f>
        <v>3.2032854209445585E-2</v>
      </c>
      <c r="F40" s="16">
        <v>60000</v>
      </c>
      <c r="G40" s="21">
        <v>60000</v>
      </c>
      <c r="H40" s="46">
        <f t="shared" ref="H40:H48" si="27">+IFERROR(+(F40-G40),0)</f>
        <v>0</v>
      </c>
      <c r="I40" s="16">
        <v>60000</v>
      </c>
      <c r="J40" s="16">
        <v>60000</v>
      </c>
      <c r="K40" s="16">
        <v>60000</v>
      </c>
      <c r="L40" s="16">
        <v>60000</v>
      </c>
      <c r="M40" s="16">
        <v>60000</v>
      </c>
      <c r="N40" s="16">
        <v>60000</v>
      </c>
      <c r="O40" s="16">
        <v>60000</v>
      </c>
      <c r="P40" s="16">
        <v>60000</v>
      </c>
      <c r="Q40" s="16">
        <v>60000</v>
      </c>
      <c r="R40" s="16">
        <v>60000</v>
      </c>
      <c r="S40" s="16">
        <v>60000</v>
      </c>
      <c r="T40" s="15"/>
      <c r="U40" s="264"/>
    </row>
    <row r="41" spans="2:21" x14ac:dyDescent="0.3">
      <c r="B41" s="262"/>
      <c r="C41" s="342">
        <v>1</v>
      </c>
      <c r="D41" s="112" t="s">
        <v>2</v>
      </c>
      <c r="E41" s="117">
        <f t="shared" si="26"/>
        <v>0.12279260780287474</v>
      </c>
      <c r="F41" s="16">
        <v>230000</v>
      </c>
      <c r="G41" s="21">
        <v>270000</v>
      </c>
      <c r="H41" s="46">
        <f t="shared" si="27"/>
        <v>-40000</v>
      </c>
      <c r="I41" s="16">
        <v>230000</v>
      </c>
      <c r="J41" s="16">
        <v>230000</v>
      </c>
      <c r="K41" s="16">
        <v>230000</v>
      </c>
      <c r="L41" s="16">
        <v>230000</v>
      </c>
      <c r="M41" s="16">
        <v>230000</v>
      </c>
      <c r="N41" s="16">
        <v>230000</v>
      </c>
      <c r="O41" s="16">
        <v>230000</v>
      </c>
      <c r="P41" s="16">
        <v>230000</v>
      </c>
      <c r="Q41" s="16">
        <v>230000</v>
      </c>
      <c r="R41" s="16">
        <v>230000</v>
      </c>
      <c r="S41" s="16">
        <v>230000</v>
      </c>
      <c r="T41" s="15"/>
      <c r="U41" s="264"/>
    </row>
    <row r="42" spans="2:21" x14ac:dyDescent="0.3">
      <c r="B42" s="262"/>
      <c r="C42" s="342">
        <v>1</v>
      </c>
      <c r="D42" s="112" t="s">
        <v>71</v>
      </c>
      <c r="E42" s="117">
        <f t="shared" si="26"/>
        <v>4.5379876796714576E-2</v>
      </c>
      <c r="F42" s="16">
        <v>85000</v>
      </c>
      <c r="G42" s="21">
        <v>95000</v>
      </c>
      <c r="H42" s="46">
        <f t="shared" si="27"/>
        <v>-10000</v>
      </c>
      <c r="I42" s="16">
        <v>85000</v>
      </c>
      <c r="J42" s="16">
        <v>85000</v>
      </c>
      <c r="K42" s="16">
        <v>85000</v>
      </c>
      <c r="L42" s="16">
        <v>85000</v>
      </c>
      <c r="M42" s="16">
        <v>85000</v>
      </c>
      <c r="N42" s="16">
        <v>85000</v>
      </c>
      <c r="O42" s="16">
        <v>85000</v>
      </c>
      <c r="P42" s="16">
        <v>85000</v>
      </c>
      <c r="Q42" s="16">
        <v>85000</v>
      </c>
      <c r="R42" s="16">
        <v>85000</v>
      </c>
      <c r="S42" s="16">
        <v>85000</v>
      </c>
      <c r="T42" s="15"/>
      <c r="U42" s="264"/>
    </row>
    <row r="43" spans="2:21" x14ac:dyDescent="0.3">
      <c r="B43" s="262"/>
      <c r="C43" s="342">
        <v>1</v>
      </c>
      <c r="D43" s="112" t="s">
        <v>72</v>
      </c>
      <c r="E43" s="117">
        <f t="shared" si="26"/>
        <v>4.6981519507186861E-2</v>
      </c>
      <c r="F43" s="16">
        <v>88000</v>
      </c>
      <c r="G43" s="21">
        <v>88000</v>
      </c>
      <c r="H43" s="46">
        <f t="shared" si="27"/>
        <v>0</v>
      </c>
      <c r="I43" s="16">
        <v>88000</v>
      </c>
      <c r="J43" s="16">
        <v>88000</v>
      </c>
      <c r="K43" s="16">
        <v>88000</v>
      </c>
      <c r="L43" s="16">
        <v>88000</v>
      </c>
      <c r="M43" s="16">
        <v>88000</v>
      </c>
      <c r="N43" s="16">
        <v>88000</v>
      </c>
      <c r="O43" s="16">
        <v>88000</v>
      </c>
      <c r="P43" s="16">
        <v>88000</v>
      </c>
      <c r="Q43" s="16">
        <v>88000</v>
      </c>
      <c r="R43" s="16">
        <v>88000</v>
      </c>
      <c r="S43" s="16">
        <v>88000</v>
      </c>
      <c r="T43" s="15"/>
      <c r="U43" s="264"/>
    </row>
    <row r="44" spans="2:21" x14ac:dyDescent="0.3">
      <c r="B44" s="262"/>
      <c r="C44" s="342">
        <v>1</v>
      </c>
      <c r="D44" s="112" t="s">
        <v>3</v>
      </c>
      <c r="E44" s="117">
        <f t="shared" si="26"/>
        <v>2.3490759753593431E-2</v>
      </c>
      <c r="F44" s="16">
        <f t="shared" ref="F44:S44" si="28">((2200*20)*-1)*-1</f>
        <v>44000</v>
      </c>
      <c r="G44" s="21">
        <v>35000</v>
      </c>
      <c r="H44" s="46">
        <f t="shared" si="27"/>
        <v>9000</v>
      </c>
      <c r="I44" s="16">
        <f t="shared" si="28"/>
        <v>44000</v>
      </c>
      <c r="J44" s="16">
        <f t="shared" si="28"/>
        <v>44000</v>
      </c>
      <c r="K44" s="16">
        <f t="shared" si="28"/>
        <v>44000</v>
      </c>
      <c r="L44" s="16">
        <f t="shared" si="28"/>
        <v>44000</v>
      </c>
      <c r="M44" s="16">
        <f t="shared" si="28"/>
        <v>44000</v>
      </c>
      <c r="N44" s="16">
        <f t="shared" si="28"/>
        <v>44000</v>
      </c>
      <c r="O44" s="16">
        <f t="shared" si="28"/>
        <v>44000</v>
      </c>
      <c r="P44" s="16">
        <f t="shared" si="28"/>
        <v>44000</v>
      </c>
      <c r="Q44" s="16">
        <f t="shared" si="28"/>
        <v>44000</v>
      </c>
      <c r="R44" s="16">
        <f t="shared" si="28"/>
        <v>44000</v>
      </c>
      <c r="S44" s="16">
        <f t="shared" si="28"/>
        <v>44000</v>
      </c>
      <c r="T44" s="15"/>
      <c r="U44" s="264"/>
    </row>
    <row r="45" spans="2:21" x14ac:dyDescent="0.3">
      <c r="B45" s="262"/>
      <c r="C45" s="342">
        <v>1</v>
      </c>
      <c r="D45" s="112" t="s">
        <v>77</v>
      </c>
      <c r="E45" s="117">
        <f t="shared" si="26"/>
        <v>8.8980150581793281E-3</v>
      </c>
      <c r="F45" s="16">
        <f t="shared" ref="F45:S45" si="29">(-200000/12)*-1</f>
        <v>16666.666666666668</v>
      </c>
      <c r="G45" s="21">
        <f t="shared" si="29"/>
        <v>16666.666666666668</v>
      </c>
      <c r="H45" s="46">
        <f t="shared" si="27"/>
        <v>0</v>
      </c>
      <c r="I45" s="16">
        <f t="shared" si="29"/>
        <v>16666.666666666668</v>
      </c>
      <c r="J45" s="16">
        <f t="shared" si="29"/>
        <v>16666.666666666668</v>
      </c>
      <c r="K45" s="16">
        <f t="shared" si="29"/>
        <v>16666.666666666668</v>
      </c>
      <c r="L45" s="16">
        <f t="shared" si="29"/>
        <v>16666.666666666668</v>
      </c>
      <c r="M45" s="16">
        <f t="shared" si="29"/>
        <v>16666.666666666668</v>
      </c>
      <c r="N45" s="16">
        <f t="shared" si="29"/>
        <v>16666.666666666668</v>
      </c>
      <c r="O45" s="16">
        <f t="shared" si="29"/>
        <v>16666.666666666668</v>
      </c>
      <c r="P45" s="16">
        <f t="shared" si="29"/>
        <v>16666.666666666668</v>
      </c>
      <c r="Q45" s="16">
        <f t="shared" si="29"/>
        <v>16666.666666666668</v>
      </c>
      <c r="R45" s="16">
        <f t="shared" si="29"/>
        <v>16666.666666666668</v>
      </c>
      <c r="S45" s="16">
        <f t="shared" si="29"/>
        <v>16666.666666666668</v>
      </c>
      <c r="T45" s="15"/>
      <c r="U45" s="264"/>
    </row>
    <row r="46" spans="2:21" x14ac:dyDescent="0.3">
      <c r="B46" s="262"/>
      <c r="C46" s="342">
        <v>1</v>
      </c>
      <c r="D46" s="112" t="s">
        <v>1</v>
      </c>
      <c r="E46" s="117">
        <f t="shared" si="26"/>
        <v>8.5420944558521564E-3</v>
      </c>
      <c r="F46" s="16">
        <v>16000</v>
      </c>
      <c r="G46" s="21">
        <v>16000</v>
      </c>
      <c r="H46" s="46">
        <f t="shared" si="27"/>
        <v>0</v>
      </c>
      <c r="I46" s="16">
        <v>16000</v>
      </c>
      <c r="J46" s="16">
        <v>16000</v>
      </c>
      <c r="K46" s="16">
        <v>16000</v>
      </c>
      <c r="L46" s="16">
        <v>16000</v>
      </c>
      <c r="M46" s="16">
        <v>16000</v>
      </c>
      <c r="N46" s="16">
        <v>16000</v>
      </c>
      <c r="O46" s="16">
        <v>16000</v>
      </c>
      <c r="P46" s="16">
        <v>16000</v>
      </c>
      <c r="Q46" s="16">
        <v>16000</v>
      </c>
      <c r="R46" s="16">
        <v>16000</v>
      </c>
      <c r="S46" s="16">
        <v>16000</v>
      </c>
      <c r="T46" s="16"/>
      <c r="U46" s="264"/>
    </row>
    <row r="47" spans="2:21" x14ac:dyDescent="0.3">
      <c r="B47" s="262"/>
      <c r="C47" s="342">
        <v>1</v>
      </c>
      <c r="D47" s="112" t="s">
        <v>73</v>
      </c>
      <c r="E47" s="12">
        <f t="shared" si="26"/>
        <v>5.9137577002053385E-3</v>
      </c>
      <c r="F47" s="9">
        <v>0</v>
      </c>
      <c r="G47" s="22">
        <v>0</v>
      </c>
      <c r="H47" s="47">
        <f t="shared" si="27"/>
        <v>0</v>
      </c>
      <c r="I47" s="9">
        <v>0</v>
      </c>
      <c r="J47" s="9">
        <v>0</v>
      </c>
      <c r="K47" s="9">
        <v>0</v>
      </c>
      <c r="L47" s="9">
        <v>0</v>
      </c>
      <c r="M47" s="9">
        <v>0</v>
      </c>
      <c r="N47" s="9">
        <v>144000</v>
      </c>
      <c r="O47" s="9">
        <v>0</v>
      </c>
      <c r="P47" s="9">
        <v>0</v>
      </c>
      <c r="Q47" s="9">
        <v>0</v>
      </c>
      <c r="R47" s="9">
        <v>0</v>
      </c>
      <c r="S47" s="9">
        <v>0</v>
      </c>
      <c r="T47" s="15"/>
      <c r="U47" s="264"/>
    </row>
    <row r="48" spans="2:21" x14ac:dyDescent="0.3">
      <c r="B48" s="262"/>
      <c r="C48" s="341" t="s">
        <v>134</v>
      </c>
      <c r="D48" s="106" t="s">
        <v>81</v>
      </c>
      <c r="E48" s="336">
        <f t="shared" si="26"/>
        <v>0.29403148528405215</v>
      </c>
      <c r="F48" s="18">
        <f t="shared" ref="F48:J48" si="30">+SUM(F40:F47)</f>
        <v>539666.66666666674</v>
      </c>
      <c r="G48" s="148">
        <f t="shared" ref="G48" si="31">+SUM(G40:G47)</f>
        <v>580666.66666666663</v>
      </c>
      <c r="H48" s="46">
        <f t="shared" si="27"/>
        <v>-40999.999999999884</v>
      </c>
      <c r="I48" s="18">
        <f t="shared" si="30"/>
        <v>539666.66666666674</v>
      </c>
      <c r="J48" s="18">
        <f t="shared" si="30"/>
        <v>539666.66666666674</v>
      </c>
      <c r="K48" s="18">
        <f>+SUM(K40:K47)</f>
        <v>539666.66666666674</v>
      </c>
      <c r="L48" s="18">
        <f t="shared" ref="L48:S48" si="32">+SUM(L40:L47)</f>
        <v>539666.66666666674</v>
      </c>
      <c r="M48" s="18">
        <f t="shared" si="32"/>
        <v>539666.66666666674</v>
      </c>
      <c r="N48" s="18">
        <f t="shared" si="32"/>
        <v>683666.66666666674</v>
      </c>
      <c r="O48" s="18">
        <f t="shared" si="32"/>
        <v>539666.66666666674</v>
      </c>
      <c r="P48" s="18">
        <f t="shared" si="32"/>
        <v>539666.66666666674</v>
      </c>
      <c r="Q48" s="18">
        <f t="shared" si="32"/>
        <v>539666.66666666674</v>
      </c>
      <c r="R48" s="18">
        <f t="shared" si="32"/>
        <v>539666.66666666674</v>
      </c>
      <c r="S48" s="18">
        <f t="shared" si="32"/>
        <v>539666.66666666674</v>
      </c>
      <c r="T48" s="18"/>
      <c r="U48" s="264"/>
    </row>
    <row r="49" spans="2:21" x14ac:dyDescent="0.3">
      <c r="B49" s="262"/>
      <c r="C49" s="342">
        <v>1</v>
      </c>
      <c r="D49" s="68"/>
      <c r="E49" s="150"/>
      <c r="F49" s="15"/>
      <c r="G49" s="20"/>
      <c r="H49" s="46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264"/>
    </row>
    <row r="50" spans="2:21" x14ac:dyDescent="0.3">
      <c r="B50" s="262"/>
      <c r="C50" s="342">
        <v>1</v>
      </c>
      <c r="D50" s="68"/>
      <c r="E50" s="150"/>
      <c r="F50" s="16"/>
      <c r="G50" s="21"/>
      <c r="H50" s="46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264"/>
    </row>
    <row r="51" spans="2:21" x14ac:dyDescent="0.3">
      <c r="B51" s="262"/>
      <c r="C51" s="342">
        <v>1</v>
      </c>
      <c r="D51" s="112" t="s">
        <v>69</v>
      </c>
      <c r="E51" s="117">
        <f t="shared" ref="E51:E55" si="33">+(+SUM(F51:S51)/+SUM($F$15:$S$15))</f>
        <v>9.0225872689938397E-3</v>
      </c>
      <c r="F51" s="16">
        <v>16900</v>
      </c>
      <c r="G51" s="21">
        <v>16900</v>
      </c>
      <c r="H51" s="46">
        <f t="shared" ref="H51:H57" si="34">+IFERROR(+(F51-G51),0)</f>
        <v>0</v>
      </c>
      <c r="I51" s="16">
        <v>16900</v>
      </c>
      <c r="J51" s="16">
        <v>16900</v>
      </c>
      <c r="K51" s="16">
        <v>16900</v>
      </c>
      <c r="L51" s="16">
        <v>16900</v>
      </c>
      <c r="M51" s="16">
        <v>16900</v>
      </c>
      <c r="N51" s="16">
        <v>16900</v>
      </c>
      <c r="O51" s="16">
        <v>16900</v>
      </c>
      <c r="P51" s="16">
        <v>16900</v>
      </c>
      <c r="Q51" s="16">
        <v>16900</v>
      </c>
      <c r="R51" s="16">
        <v>16900</v>
      </c>
      <c r="S51" s="16">
        <v>16900</v>
      </c>
      <c r="T51" s="16"/>
      <c r="U51" s="264"/>
    </row>
    <row r="52" spans="2:21" x14ac:dyDescent="0.3">
      <c r="B52" s="262"/>
      <c r="C52" s="342">
        <v>1</v>
      </c>
      <c r="D52" s="112" t="s">
        <v>4</v>
      </c>
      <c r="E52" s="117">
        <f t="shared" si="33"/>
        <v>5.3388090349075976E-2</v>
      </c>
      <c r="F52" s="16">
        <v>100000</v>
      </c>
      <c r="G52" s="21">
        <v>250000</v>
      </c>
      <c r="H52" s="46">
        <f>+IFERROR(+(F52-G52),0)</f>
        <v>-150000</v>
      </c>
      <c r="I52" s="16">
        <v>100000</v>
      </c>
      <c r="J52" s="16">
        <v>100000</v>
      </c>
      <c r="K52" s="16">
        <v>100000</v>
      </c>
      <c r="L52" s="16">
        <v>100000</v>
      </c>
      <c r="M52" s="16">
        <v>100000</v>
      </c>
      <c r="N52" s="16">
        <v>100000</v>
      </c>
      <c r="O52" s="16">
        <v>100000</v>
      </c>
      <c r="P52" s="16">
        <v>100000</v>
      </c>
      <c r="Q52" s="16">
        <v>100000</v>
      </c>
      <c r="R52" s="16">
        <v>100000</v>
      </c>
      <c r="S52" s="16">
        <v>100000</v>
      </c>
      <c r="T52" s="16"/>
      <c r="U52" s="264"/>
    </row>
    <row r="53" spans="2:21" x14ac:dyDescent="0.3">
      <c r="B53" s="262"/>
      <c r="C53" s="342">
        <v>1</v>
      </c>
      <c r="D53" s="112" t="s">
        <v>75</v>
      </c>
      <c r="E53" s="117">
        <f t="shared" si="33"/>
        <v>1.1211498973305955E-2</v>
      </c>
      <c r="F53" s="16">
        <v>45500</v>
      </c>
      <c r="G53" s="21">
        <v>0</v>
      </c>
      <c r="H53" s="46">
        <f t="shared" si="34"/>
        <v>45500</v>
      </c>
      <c r="I53" s="16">
        <v>45500</v>
      </c>
      <c r="J53" s="16">
        <v>45500</v>
      </c>
      <c r="K53" s="16">
        <v>45500</v>
      </c>
      <c r="L53" s="16">
        <v>45500</v>
      </c>
      <c r="M53" s="16">
        <v>0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/>
      <c r="U53" s="264"/>
    </row>
    <row r="54" spans="2:21" x14ac:dyDescent="0.3">
      <c r="B54" s="262"/>
      <c r="C54" s="342">
        <v>1</v>
      </c>
      <c r="D54" s="112" t="s">
        <v>42</v>
      </c>
      <c r="E54" s="12">
        <f t="shared" si="33"/>
        <v>5.3347022587268991E-2</v>
      </c>
      <c r="F54" s="9">
        <v>23000</v>
      </c>
      <c r="G54" s="22">
        <v>15000</v>
      </c>
      <c r="H54" s="47">
        <f t="shared" si="34"/>
        <v>8000</v>
      </c>
      <c r="I54" s="9">
        <v>23000</v>
      </c>
      <c r="J54" s="9">
        <v>223000</v>
      </c>
      <c r="K54" s="9">
        <v>23000</v>
      </c>
      <c r="L54" s="9">
        <v>23000</v>
      </c>
      <c r="M54" s="9">
        <v>223000</v>
      </c>
      <c r="N54" s="9">
        <v>23000</v>
      </c>
      <c r="O54" s="9">
        <v>23000</v>
      </c>
      <c r="P54" s="9">
        <v>223000</v>
      </c>
      <c r="Q54" s="9">
        <v>23000</v>
      </c>
      <c r="R54" s="9">
        <v>23000</v>
      </c>
      <c r="S54" s="9">
        <v>423000</v>
      </c>
      <c r="T54" s="16"/>
      <c r="U54" s="264"/>
    </row>
    <row r="55" spans="2:21" x14ac:dyDescent="0.3">
      <c r="B55" s="262"/>
      <c r="C55" s="341" t="s">
        <v>134</v>
      </c>
      <c r="D55" s="106" t="s">
        <v>74</v>
      </c>
      <c r="E55" s="149">
        <f t="shared" si="33"/>
        <v>0.12696919917864477</v>
      </c>
      <c r="F55" s="337">
        <f>+SUM(F51:F54)</f>
        <v>185400</v>
      </c>
      <c r="G55" s="151">
        <f>+SUM(G51:G54)</f>
        <v>281900</v>
      </c>
      <c r="H55" s="46">
        <f t="shared" si="34"/>
        <v>-96500</v>
      </c>
      <c r="I55" s="337">
        <f>+SUM(I51:I54)</f>
        <v>185400</v>
      </c>
      <c r="J55" s="337">
        <f>+SUM(J51:J54)</f>
        <v>385400</v>
      </c>
      <c r="K55" s="337">
        <f t="shared" ref="K55:S55" si="35">+SUM(K51:K54)</f>
        <v>185400</v>
      </c>
      <c r="L55" s="337">
        <f t="shared" si="35"/>
        <v>185400</v>
      </c>
      <c r="M55" s="337">
        <f t="shared" si="35"/>
        <v>339900</v>
      </c>
      <c r="N55" s="337">
        <f t="shared" si="35"/>
        <v>139900</v>
      </c>
      <c r="O55" s="337">
        <f t="shared" si="35"/>
        <v>139900</v>
      </c>
      <c r="P55" s="337">
        <f t="shared" si="35"/>
        <v>339900</v>
      </c>
      <c r="Q55" s="337">
        <f t="shared" si="35"/>
        <v>139900</v>
      </c>
      <c r="R55" s="337">
        <f t="shared" si="35"/>
        <v>139900</v>
      </c>
      <c r="S55" s="337">
        <f t="shared" si="35"/>
        <v>539900</v>
      </c>
      <c r="T55" s="337"/>
      <c r="U55" s="264"/>
    </row>
    <row r="56" spans="2:21" x14ac:dyDescent="0.3">
      <c r="B56" s="262"/>
      <c r="C56" s="341" t="s">
        <v>134</v>
      </c>
      <c r="D56" s="68"/>
      <c r="E56" s="68"/>
      <c r="F56" s="123"/>
      <c r="G56" s="152"/>
      <c r="H56" s="46"/>
      <c r="I56" s="123"/>
      <c r="J56" s="123"/>
      <c r="K56" s="123"/>
      <c r="L56" s="123"/>
      <c r="M56" s="123"/>
      <c r="N56" s="123"/>
      <c r="O56" s="123"/>
      <c r="P56" s="123"/>
      <c r="Q56" s="123"/>
      <c r="R56" s="123"/>
      <c r="S56" s="123"/>
      <c r="T56" s="123"/>
      <c r="U56" s="264"/>
    </row>
    <row r="57" spans="2:21" x14ac:dyDescent="0.3">
      <c r="B57" s="262"/>
      <c r="C57" s="341" t="s">
        <v>134</v>
      </c>
      <c r="D57" s="104" t="s">
        <v>170</v>
      </c>
      <c r="E57" s="68"/>
      <c r="F57" s="57">
        <f>+F20+F26+F37+F31+F48+F55</f>
        <v>1694166.6666666667</v>
      </c>
      <c r="G57" s="227">
        <f>+G20+G26+G37+G31+G48+G55</f>
        <v>1834366.6666666665</v>
      </c>
      <c r="H57" s="46">
        <f t="shared" si="34"/>
        <v>-140199.99999999977</v>
      </c>
      <c r="I57" s="57">
        <f t="shared" ref="I57:S57" si="36">+I20+I26+I37+I31+I48+I55</f>
        <v>1712166.6666666667</v>
      </c>
      <c r="J57" s="57">
        <f t="shared" si="36"/>
        <v>1910166.6666666667</v>
      </c>
      <c r="K57" s="57">
        <f t="shared" si="36"/>
        <v>1708166.6666666667</v>
      </c>
      <c r="L57" s="57">
        <f t="shared" si="36"/>
        <v>1706166.6666666667</v>
      </c>
      <c r="M57" s="57">
        <f t="shared" si="36"/>
        <v>2308666.666666667</v>
      </c>
      <c r="N57" s="57">
        <f t="shared" si="36"/>
        <v>1950666.6666666667</v>
      </c>
      <c r="O57" s="57">
        <f t="shared" si="36"/>
        <v>1854666.6666666667</v>
      </c>
      <c r="P57" s="57">
        <f t="shared" si="36"/>
        <v>1852666.6666666667</v>
      </c>
      <c r="Q57" s="57">
        <f t="shared" si="36"/>
        <v>1650666.6666666667</v>
      </c>
      <c r="R57" s="57">
        <f t="shared" si="36"/>
        <v>1648666.6666666667</v>
      </c>
      <c r="S57" s="57">
        <f t="shared" si="36"/>
        <v>2496666.666666667</v>
      </c>
      <c r="T57" s="123"/>
      <c r="U57" s="264"/>
    </row>
    <row r="58" spans="2:21" ht="22.5" customHeight="1" thickBot="1" x14ac:dyDescent="0.35">
      <c r="B58" s="262"/>
      <c r="C58" s="341" t="s">
        <v>134</v>
      </c>
      <c r="D58" s="104"/>
      <c r="E58" s="68"/>
      <c r="F58" s="123"/>
      <c r="G58" s="123"/>
      <c r="H58" s="123"/>
      <c r="I58" s="123"/>
      <c r="J58" s="123"/>
      <c r="K58" s="123"/>
      <c r="L58" s="123"/>
      <c r="M58" s="123"/>
      <c r="N58" s="123"/>
      <c r="O58" s="123"/>
      <c r="P58" s="123"/>
      <c r="Q58" s="123"/>
      <c r="R58" s="123"/>
      <c r="S58" s="123"/>
      <c r="T58" s="123"/>
      <c r="U58" s="264"/>
    </row>
    <row r="59" spans="2:21" ht="7.95" customHeight="1" x14ac:dyDescent="0.3">
      <c r="B59" s="262"/>
      <c r="C59" s="341" t="s">
        <v>134</v>
      </c>
      <c r="D59" s="64"/>
      <c r="E59" s="65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28"/>
      <c r="U59" s="264"/>
    </row>
    <row r="60" spans="2:21" ht="17.399999999999999" x14ac:dyDescent="0.35">
      <c r="B60" s="262"/>
      <c r="C60" s="341" t="s">
        <v>134</v>
      </c>
      <c r="D60" s="394" t="s">
        <v>46</v>
      </c>
      <c r="E60" s="395"/>
      <c r="F60" s="180">
        <f>+F9+F15-F57</f>
        <v>5833.3333333332557</v>
      </c>
      <c r="G60" s="181">
        <f>+G9+G15-G20-G26-G31-G37-G48-G55</f>
        <v>-114366.66666666663</v>
      </c>
      <c r="H60" s="182">
        <f>IFERROR((IF(G60&gt;0,(F60+G60),(G60-F60))),0)</f>
        <v>-120199.99999999988</v>
      </c>
      <c r="I60" s="180">
        <f t="shared" ref="I60:S60" si="37">+I9+I15-I20-I26-I31-I37-I48-I55</f>
        <v>-6333.3333333334886</v>
      </c>
      <c r="J60" s="180">
        <f t="shared" si="37"/>
        <v>-66500.000000000233</v>
      </c>
      <c r="K60" s="180">
        <f t="shared" si="37"/>
        <v>-74666.666666666977</v>
      </c>
      <c r="L60" s="180">
        <f t="shared" si="37"/>
        <v>-80833.333333333721</v>
      </c>
      <c r="M60" s="180">
        <f t="shared" si="37"/>
        <v>285499.9999999993</v>
      </c>
      <c r="N60" s="180">
        <f t="shared" si="37"/>
        <v>34833.333333332557</v>
      </c>
      <c r="O60" s="180">
        <f t="shared" si="37"/>
        <v>-119833.33333333419</v>
      </c>
      <c r="P60" s="180">
        <f t="shared" si="37"/>
        <v>-122500.00000000093</v>
      </c>
      <c r="Q60" s="180">
        <f t="shared" si="37"/>
        <v>-73166.666666667676</v>
      </c>
      <c r="R60" s="180">
        <f t="shared" si="37"/>
        <v>-21833.33333333442</v>
      </c>
      <c r="S60" s="183">
        <f t="shared" si="37"/>
        <v>156499.99999999884</v>
      </c>
      <c r="T60" s="176"/>
      <c r="U60" s="264"/>
    </row>
    <row r="61" spans="2:21" ht="15" thickBot="1" x14ac:dyDescent="0.35">
      <c r="B61" s="262"/>
      <c r="C61" s="341" t="s">
        <v>134</v>
      </c>
      <c r="D61" s="177"/>
      <c r="E61" s="73"/>
      <c r="F61" s="63"/>
      <c r="G61" s="178"/>
      <c r="H61" s="179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129"/>
      <c r="U61" s="264"/>
    </row>
    <row r="62" spans="2:21" x14ac:dyDescent="0.3">
      <c r="B62" s="262"/>
      <c r="C62" s="341" t="s">
        <v>134</v>
      </c>
      <c r="D62" s="338"/>
      <c r="E62" s="68"/>
      <c r="F62" s="57"/>
      <c r="G62" s="23"/>
      <c r="H62" s="339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264"/>
    </row>
    <row r="63" spans="2:21" ht="15" thickBot="1" x14ac:dyDescent="0.35">
      <c r="B63" s="262"/>
      <c r="C63" s="341" t="s">
        <v>134</v>
      </c>
      <c r="D63" s="338"/>
      <c r="E63" s="68"/>
      <c r="F63" s="57"/>
      <c r="G63" s="23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264"/>
    </row>
    <row r="64" spans="2:21" ht="10.5" customHeight="1" x14ac:dyDescent="0.3">
      <c r="B64" s="262"/>
      <c r="C64" s="341" t="s">
        <v>134</v>
      </c>
      <c r="D64" s="24"/>
      <c r="E64" s="220" t="s">
        <v>78</v>
      </c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6" t="s">
        <v>82</v>
      </c>
      <c r="T64" s="27"/>
      <c r="U64" s="264"/>
    </row>
    <row r="65" spans="2:21" ht="10.5" customHeight="1" x14ac:dyDescent="0.3">
      <c r="B65" s="262"/>
      <c r="C65" s="341" t="s">
        <v>134</v>
      </c>
      <c r="D65" s="36" t="s">
        <v>97</v>
      </c>
      <c r="E65" s="221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17"/>
      <c r="T65" s="184"/>
      <c r="U65" s="264"/>
    </row>
    <row r="66" spans="2:21" x14ac:dyDescent="0.3">
      <c r="B66" s="262"/>
      <c r="C66" s="341" t="s">
        <v>134</v>
      </c>
      <c r="D66" s="37" t="s">
        <v>98</v>
      </c>
      <c r="E66" s="11">
        <v>1200000</v>
      </c>
      <c r="F66" s="10">
        <f>+E66+F20</f>
        <v>1310000</v>
      </c>
      <c r="G66" s="38">
        <f>+E66+G20</f>
        <v>1310000</v>
      </c>
      <c r="H66" s="49">
        <f>+IFERROR(+(F66-G66),0)</f>
        <v>0</v>
      </c>
      <c r="I66" s="10">
        <f>+F66+I20</f>
        <v>1420000</v>
      </c>
      <c r="J66" s="10">
        <f>+I66+J20</f>
        <v>1530000</v>
      </c>
      <c r="K66" s="10">
        <f>+J66+K20</f>
        <v>1640000</v>
      </c>
      <c r="L66" s="10">
        <f>+K66+L20</f>
        <v>1750000</v>
      </c>
      <c r="M66" s="10">
        <f>+L66+M20</f>
        <v>1860000</v>
      </c>
      <c r="N66" s="10">
        <f t="shared" ref="N66:Q66" si="38">+M66+N20</f>
        <v>1970000</v>
      </c>
      <c r="O66" s="10">
        <f t="shared" si="38"/>
        <v>2080000</v>
      </c>
      <c r="P66" s="10">
        <f t="shared" si="38"/>
        <v>2190000</v>
      </c>
      <c r="Q66" s="10">
        <f t="shared" si="38"/>
        <v>2300000</v>
      </c>
      <c r="R66" s="10">
        <f>+Q66+R20</f>
        <v>2410000</v>
      </c>
      <c r="S66" s="48">
        <f>+R66+S20</f>
        <v>2520000</v>
      </c>
      <c r="T66" s="34"/>
      <c r="U66" s="264"/>
    </row>
    <row r="67" spans="2:21" x14ac:dyDescent="0.3">
      <c r="B67" s="262"/>
      <c r="C67" s="341"/>
      <c r="D67" s="37" t="s">
        <v>76</v>
      </c>
      <c r="E67" s="11">
        <v>14000000</v>
      </c>
      <c r="F67" s="10">
        <f>+E67+F40</f>
        <v>14060000</v>
      </c>
      <c r="G67" s="38">
        <f>+E67+G40</f>
        <v>14060000</v>
      </c>
      <c r="H67" s="49">
        <f t="shared" ref="H67:H68" si="39">+IFERROR(+(F67-G67),0)</f>
        <v>0</v>
      </c>
      <c r="I67" s="10">
        <f>+F67+I40</f>
        <v>14120000</v>
      </c>
      <c r="J67" s="10">
        <f>+I67+J40</f>
        <v>14180000</v>
      </c>
      <c r="K67" s="10">
        <f t="shared" ref="K67:Q67" si="40">+J67+K40</f>
        <v>14240000</v>
      </c>
      <c r="L67" s="10">
        <f t="shared" si="40"/>
        <v>14300000</v>
      </c>
      <c r="M67" s="10">
        <f t="shared" si="40"/>
        <v>14360000</v>
      </c>
      <c r="N67" s="10">
        <f t="shared" si="40"/>
        <v>14420000</v>
      </c>
      <c r="O67" s="10">
        <f t="shared" si="40"/>
        <v>14480000</v>
      </c>
      <c r="P67" s="10">
        <f t="shared" si="40"/>
        <v>14540000</v>
      </c>
      <c r="Q67" s="10">
        <f t="shared" si="40"/>
        <v>14600000</v>
      </c>
      <c r="R67" s="10">
        <f>+Q67+R40</f>
        <v>14660000</v>
      </c>
      <c r="S67" s="48">
        <f>+R67+S40</f>
        <v>14720000</v>
      </c>
      <c r="T67" s="34"/>
      <c r="U67" s="264"/>
    </row>
    <row r="68" spans="2:21" x14ac:dyDescent="0.3">
      <c r="B68" s="262"/>
      <c r="C68" s="341"/>
      <c r="D68" s="37" t="s">
        <v>99</v>
      </c>
      <c r="E68" s="11">
        <v>0</v>
      </c>
      <c r="F68" s="10">
        <f>+E68+F45</f>
        <v>16666.666666666668</v>
      </c>
      <c r="G68" s="38">
        <f>+E68+G45</f>
        <v>16666.666666666668</v>
      </c>
      <c r="H68" s="49">
        <f t="shared" si="39"/>
        <v>0</v>
      </c>
      <c r="I68" s="10">
        <f>+F68+I45</f>
        <v>33333.333333333336</v>
      </c>
      <c r="J68" s="10">
        <f>+I68+J45</f>
        <v>50000</v>
      </c>
      <c r="K68" s="10">
        <f t="shared" ref="K68:S68" si="41">+J68+K45</f>
        <v>66666.666666666672</v>
      </c>
      <c r="L68" s="10">
        <f t="shared" si="41"/>
        <v>83333.333333333343</v>
      </c>
      <c r="M68" s="10">
        <f t="shared" si="41"/>
        <v>100000.00000000001</v>
      </c>
      <c r="N68" s="10">
        <f t="shared" si="41"/>
        <v>116666.66666666669</v>
      </c>
      <c r="O68" s="10">
        <f t="shared" si="41"/>
        <v>133333.33333333334</v>
      </c>
      <c r="P68" s="10">
        <f t="shared" si="41"/>
        <v>150000</v>
      </c>
      <c r="Q68" s="10">
        <f t="shared" si="41"/>
        <v>166666.66666666666</v>
      </c>
      <c r="R68" s="10">
        <f t="shared" si="41"/>
        <v>183333.33333333331</v>
      </c>
      <c r="S68" s="48">
        <f t="shared" si="41"/>
        <v>199999.99999999997</v>
      </c>
      <c r="T68" s="34"/>
      <c r="U68" s="264"/>
    </row>
    <row r="69" spans="2:21" x14ac:dyDescent="0.3">
      <c r="B69" s="262"/>
      <c r="C69" s="341" t="s">
        <v>134</v>
      </c>
      <c r="D69" s="28"/>
      <c r="E69" s="11"/>
      <c r="F69" s="10"/>
      <c r="G69" s="38"/>
      <c r="H69" s="5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85"/>
      <c r="U69" s="264"/>
    </row>
    <row r="70" spans="2:21" x14ac:dyDescent="0.3">
      <c r="B70" s="262"/>
      <c r="C70" s="341" t="s">
        <v>134</v>
      </c>
      <c r="D70" s="36" t="s">
        <v>100</v>
      </c>
      <c r="E70" s="11"/>
      <c r="F70" s="10"/>
      <c r="G70" s="38"/>
      <c r="H70" s="5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85"/>
      <c r="U70" s="264"/>
    </row>
    <row r="71" spans="2:21" x14ac:dyDescent="0.3">
      <c r="B71" s="262"/>
      <c r="C71" s="341" t="s">
        <v>134</v>
      </c>
      <c r="D71" s="37" t="s">
        <v>95</v>
      </c>
      <c r="E71" s="41" t="s">
        <v>102</v>
      </c>
      <c r="F71" s="58">
        <f>+IFERROR(F26/F15,0)</f>
        <v>9.3588235294117653E-2</v>
      </c>
      <c r="G71" s="59">
        <f>+IFERROR(G26/G15,0)</f>
        <v>9.5176470588235293E-2</v>
      </c>
      <c r="H71" s="51" t="s">
        <v>102</v>
      </c>
      <c r="I71" s="58">
        <f>+IFERROR(I26/I15,0)</f>
        <v>9.2411764705882346E-2</v>
      </c>
      <c r="J71" s="58">
        <f>+IFERROR(J26/J15,0)</f>
        <v>8.3837837837837839E-2</v>
      </c>
      <c r="K71" s="58">
        <f>+IFERROR(K26/K15,0)</f>
        <v>9.0058823529411761E-2</v>
      </c>
      <c r="L71" s="58">
        <f>+IFERROR(L26/L15,0)</f>
        <v>8.8882352941176468E-2</v>
      </c>
      <c r="M71" s="58">
        <f t="shared" ref="M71:S71" si="42">+IFERROR(M26/M15,0)</f>
        <v>5.5738317757009347E-2</v>
      </c>
      <c r="N71" s="58">
        <f t="shared" si="42"/>
        <v>8.6529411764705882E-2</v>
      </c>
      <c r="O71" s="58">
        <f t="shared" si="42"/>
        <v>8.535294117647059E-2</v>
      </c>
      <c r="P71" s="58">
        <f t="shared" si="42"/>
        <v>7.735135135135135E-2</v>
      </c>
      <c r="Q71" s="58">
        <f t="shared" si="42"/>
        <v>8.3000000000000004E-2</v>
      </c>
      <c r="R71" s="58">
        <f t="shared" si="42"/>
        <v>8.1823529411764712E-2</v>
      </c>
      <c r="S71" s="58">
        <f t="shared" si="42"/>
        <v>5.1252336448598133E-2</v>
      </c>
      <c r="T71" s="185"/>
      <c r="U71" s="264"/>
    </row>
    <row r="72" spans="2:21" x14ac:dyDescent="0.3">
      <c r="B72" s="262"/>
      <c r="C72" s="341" t="s">
        <v>134</v>
      </c>
      <c r="D72" s="37" t="s">
        <v>96</v>
      </c>
      <c r="E72" s="41" t="s">
        <v>102</v>
      </c>
      <c r="F72" s="60">
        <f>+IFERROR(IF(F60&lt;=0,0,(F60*35%)),0)</f>
        <v>2041.6666666666395</v>
      </c>
      <c r="G72" s="61">
        <f>+IFERROR(IF(G60&lt;=0,0,(G60*35%)),0)</f>
        <v>0</v>
      </c>
      <c r="H72" s="51" t="s">
        <v>102</v>
      </c>
      <c r="I72" s="60">
        <f>+IFERROR(IF(I60&lt;=0,0,(I60*35%)),0)</f>
        <v>0</v>
      </c>
      <c r="J72" s="60">
        <f>+IFERROR(IF(J60&lt;=0,0,(J60*35%)),0)</f>
        <v>0</v>
      </c>
      <c r="K72" s="60">
        <f>+IFERROR(IF(K60&lt;=0,0,(K60*35%)),0)</f>
        <v>0</v>
      </c>
      <c r="L72" s="60">
        <f>+IFERROR(IF(L60&lt;=0,0,(L60*35%)),0)</f>
        <v>0</v>
      </c>
      <c r="M72" s="60">
        <f t="shared" ref="M72:S72" si="43">+IFERROR(IF(M60&lt;=0,0,(M60*35%)),0)</f>
        <v>99924.999999999753</v>
      </c>
      <c r="N72" s="60">
        <f t="shared" si="43"/>
        <v>12191.666666666395</v>
      </c>
      <c r="O72" s="60">
        <f t="shared" si="43"/>
        <v>0</v>
      </c>
      <c r="P72" s="60">
        <f t="shared" si="43"/>
        <v>0</v>
      </c>
      <c r="Q72" s="60">
        <f t="shared" si="43"/>
        <v>0</v>
      </c>
      <c r="R72" s="60">
        <f t="shared" si="43"/>
        <v>0</v>
      </c>
      <c r="S72" s="60">
        <f t="shared" si="43"/>
        <v>54774.999999999593</v>
      </c>
      <c r="T72" s="185"/>
      <c r="U72" s="264"/>
    </row>
    <row r="73" spans="2:21" x14ac:dyDescent="0.3">
      <c r="B73" s="262"/>
      <c r="C73" s="341" t="s">
        <v>134</v>
      </c>
      <c r="D73" s="37" t="s">
        <v>101</v>
      </c>
      <c r="E73" s="41" t="s">
        <v>102</v>
      </c>
      <c r="F73" s="41" t="s">
        <v>102</v>
      </c>
      <c r="G73" s="62" t="s">
        <v>102</v>
      </c>
      <c r="H73" s="52">
        <f>+IFERROR((H60-F60)/F60,0)</f>
        <v>-21.605714285714541</v>
      </c>
      <c r="I73" s="41" t="s">
        <v>102</v>
      </c>
      <c r="J73" s="41" t="s">
        <v>102</v>
      </c>
      <c r="K73" s="41" t="s">
        <v>102</v>
      </c>
      <c r="L73" s="41" t="s">
        <v>102</v>
      </c>
      <c r="M73" s="41" t="s">
        <v>102</v>
      </c>
      <c r="N73" s="41" t="s">
        <v>102</v>
      </c>
      <c r="O73" s="41" t="s">
        <v>102</v>
      </c>
      <c r="P73" s="41" t="s">
        <v>102</v>
      </c>
      <c r="Q73" s="41" t="s">
        <v>102</v>
      </c>
      <c r="R73" s="41" t="s">
        <v>102</v>
      </c>
      <c r="S73" s="41" t="s">
        <v>102</v>
      </c>
      <c r="T73" s="185"/>
      <c r="U73" s="264"/>
    </row>
    <row r="74" spans="2:21" ht="15" thickBot="1" x14ac:dyDescent="0.35">
      <c r="B74" s="262"/>
      <c r="C74" s="341" t="s">
        <v>134</v>
      </c>
      <c r="D74" s="29"/>
      <c r="E74" s="30"/>
      <c r="F74" s="31"/>
      <c r="G74" s="32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3"/>
      <c r="U74" s="264"/>
    </row>
    <row r="75" spans="2:21" ht="63" customHeight="1" x14ac:dyDescent="0.3">
      <c r="B75" s="281"/>
      <c r="C75" s="343" t="s">
        <v>134</v>
      </c>
      <c r="D75" s="269"/>
      <c r="E75" s="269"/>
      <c r="F75" s="269"/>
      <c r="G75" s="340"/>
      <c r="H75" s="269"/>
      <c r="I75" s="269"/>
      <c r="J75" s="269"/>
      <c r="K75" s="269"/>
      <c r="L75" s="269"/>
      <c r="M75" s="269"/>
      <c r="N75" s="269"/>
      <c r="O75" s="269"/>
      <c r="P75" s="269"/>
      <c r="Q75" s="269"/>
      <c r="R75" s="269"/>
      <c r="S75" s="269"/>
      <c r="T75" s="269"/>
      <c r="U75" s="270"/>
    </row>
    <row r="76" spans="2:21" x14ac:dyDescent="0.3"/>
    <row r="77" spans="2:21" x14ac:dyDescent="0.3"/>
  </sheetData>
  <autoFilter ref="C6:S75" xr:uid="{00000000-0009-0000-0000-00000E000000}"/>
  <mergeCells count="1">
    <mergeCell ref="D60:E60"/>
  </mergeCells>
  <conditionalFormatting sqref="F64:R65 F62:T63 I56:T61 F56:G61">
    <cfRule type="cellIs" dxfId="10" priority="12" operator="lessThan">
      <formula>0</formula>
    </cfRule>
  </conditionalFormatting>
  <conditionalFormatting sqref="S64:T65">
    <cfRule type="cellIs" dxfId="9" priority="11" operator="lessThan">
      <formula>0</formula>
    </cfRule>
  </conditionalFormatting>
  <conditionalFormatting sqref="F71:F72">
    <cfRule type="cellIs" dxfId="8" priority="10" operator="lessThan">
      <formula>0</formula>
    </cfRule>
  </conditionalFormatting>
  <conditionalFormatting sqref="G71:G73">
    <cfRule type="cellIs" dxfId="7" priority="9" operator="lessThan">
      <formula>0</formula>
    </cfRule>
  </conditionalFormatting>
  <conditionalFormatting sqref="I71:I72">
    <cfRule type="cellIs" dxfId="6" priority="8" operator="lessThan">
      <formula>0</formula>
    </cfRule>
  </conditionalFormatting>
  <conditionalFormatting sqref="J71:J72">
    <cfRule type="cellIs" dxfId="5" priority="7" operator="lessThan">
      <formula>0</formula>
    </cfRule>
  </conditionalFormatting>
  <conditionalFormatting sqref="K71:K72">
    <cfRule type="cellIs" dxfId="4" priority="6" operator="lessThan">
      <formula>0</formula>
    </cfRule>
  </conditionalFormatting>
  <conditionalFormatting sqref="L71:L72">
    <cfRule type="cellIs" dxfId="3" priority="5" operator="lessThan">
      <formula>0</formula>
    </cfRule>
  </conditionalFormatting>
  <conditionalFormatting sqref="M71:S72">
    <cfRule type="cellIs" dxfId="2" priority="3" operator="lessThan">
      <formula>0</formula>
    </cfRule>
  </conditionalFormatting>
  <conditionalFormatting sqref="H73">
    <cfRule type="cellIs" dxfId="1" priority="2" operator="lessThan">
      <formula>0</formula>
    </cfRule>
  </conditionalFormatting>
  <conditionalFormatting sqref="H58:H59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H45 H37 H31 H26 H15 H55 H57 H60" formula="1"/>
  </ignoredErrors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3"/>
  <dimension ref="A1:T93"/>
  <sheetViews>
    <sheetView showGridLines="0" zoomScaleNormal="100" zoomScaleSheetLayoutView="50" workbookViewId="0">
      <selection activeCell="K5" sqref="K5"/>
    </sheetView>
  </sheetViews>
  <sheetFormatPr baseColWidth="10" defaultColWidth="0" defaultRowHeight="14.4" zeroHeight="1" x14ac:dyDescent="0.3"/>
  <cols>
    <col min="1" max="1" width="3.21875" customWidth="1"/>
    <col min="2" max="2" width="3.88671875" customWidth="1"/>
    <col min="3" max="3" width="4.77734375" customWidth="1"/>
    <col min="4" max="4" width="59.5546875" bestFit="1" customWidth="1"/>
    <col min="5" max="9" width="10.88671875" customWidth="1"/>
    <col min="10" max="10" width="12.77734375" customWidth="1"/>
    <col min="11" max="11" width="8.44140625" customWidth="1"/>
    <col min="12" max="12" width="10.21875" customWidth="1"/>
    <col min="13" max="13" width="3.6640625" customWidth="1"/>
    <col min="14" max="16384" width="10.88671875" hidden="1"/>
  </cols>
  <sheetData>
    <row r="1" spans="2:20" s="186" customFormat="1" ht="7.05" customHeight="1" x14ac:dyDescent="0.3">
      <c r="L1" s="216"/>
    </row>
    <row r="2" spans="2:20" ht="14.55" customHeight="1" x14ac:dyDescent="0.3">
      <c r="B2" s="258"/>
      <c r="C2" s="271"/>
      <c r="D2" s="271"/>
      <c r="E2" s="271"/>
      <c r="F2" s="271"/>
      <c r="G2" s="271"/>
      <c r="H2" s="271"/>
      <c r="I2" s="271"/>
      <c r="J2" s="271"/>
      <c r="K2" s="271"/>
      <c r="L2" s="277"/>
    </row>
    <row r="3" spans="2:20" x14ac:dyDescent="0.3">
      <c r="B3" s="262"/>
      <c r="C3" s="68"/>
      <c r="D3" s="68"/>
      <c r="E3" s="68"/>
      <c r="F3" s="68"/>
      <c r="G3" s="68"/>
      <c r="H3" s="68"/>
      <c r="I3" s="68"/>
      <c r="J3" s="68"/>
      <c r="K3" s="68"/>
      <c r="L3" s="264"/>
    </row>
    <row r="4" spans="2:20" x14ac:dyDescent="0.3">
      <c r="B4" s="262"/>
      <c r="C4" s="68"/>
      <c r="D4" s="68"/>
      <c r="E4" s="68"/>
      <c r="F4" s="68"/>
      <c r="G4" s="68"/>
      <c r="H4" s="68"/>
      <c r="I4" s="68"/>
      <c r="J4" s="68"/>
      <c r="K4" s="68"/>
      <c r="L4" s="264"/>
    </row>
    <row r="5" spans="2:20" ht="14.55" customHeight="1" x14ac:dyDescent="0.3">
      <c r="B5" s="262"/>
      <c r="C5" s="68"/>
      <c r="D5" s="68"/>
      <c r="E5" s="56"/>
      <c r="F5" s="56"/>
      <c r="G5" s="56"/>
      <c r="H5" s="56"/>
      <c r="I5" s="56"/>
      <c r="J5" s="56"/>
      <c r="K5" s="56"/>
      <c r="L5" s="263"/>
      <c r="M5" s="56"/>
      <c r="N5" s="56"/>
      <c r="O5" s="56"/>
      <c r="P5" s="56"/>
      <c r="Q5" s="56"/>
      <c r="R5" s="56"/>
      <c r="S5" s="56"/>
      <c r="T5" s="56"/>
    </row>
    <row r="6" spans="2:20" ht="14.55" customHeight="1" x14ac:dyDescent="0.3">
      <c r="B6" s="262"/>
      <c r="C6" s="68"/>
      <c r="D6" s="56"/>
      <c r="E6" s="56"/>
      <c r="F6" s="56"/>
      <c r="G6" s="56"/>
      <c r="H6" s="56"/>
      <c r="I6" s="56"/>
      <c r="J6" s="56"/>
      <c r="K6" s="56"/>
      <c r="L6" s="263"/>
      <c r="M6" s="56"/>
      <c r="N6" s="56"/>
      <c r="O6" s="56"/>
      <c r="P6" s="56"/>
      <c r="Q6" s="56"/>
      <c r="R6" s="56"/>
      <c r="S6" s="56"/>
      <c r="T6" s="56"/>
    </row>
    <row r="7" spans="2:20" ht="14.55" customHeight="1" x14ac:dyDescent="0.3">
      <c r="B7" s="262"/>
      <c r="C7" s="68"/>
      <c r="D7" s="56"/>
      <c r="E7" s="56"/>
      <c r="F7" s="56"/>
      <c r="G7" s="56"/>
      <c r="H7" s="56"/>
      <c r="I7" s="56"/>
      <c r="J7" s="56"/>
      <c r="K7" s="56"/>
      <c r="L7" s="263"/>
      <c r="M7" s="56"/>
      <c r="N7" s="56"/>
      <c r="O7" s="56"/>
      <c r="P7" s="56"/>
      <c r="Q7" s="56"/>
      <c r="R7" s="56"/>
      <c r="S7" s="56"/>
      <c r="T7" s="56"/>
    </row>
    <row r="8" spans="2:20" x14ac:dyDescent="0.3">
      <c r="B8" s="262"/>
      <c r="C8" s="68"/>
      <c r="D8" s="68"/>
      <c r="E8" s="68"/>
      <c r="F8" s="68"/>
      <c r="G8" s="68"/>
      <c r="H8" s="68"/>
      <c r="I8" s="68"/>
      <c r="J8" s="68"/>
      <c r="K8" s="68"/>
      <c r="L8" s="264"/>
    </row>
    <row r="9" spans="2:20" x14ac:dyDescent="0.3">
      <c r="B9" s="262"/>
      <c r="C9" s="68"/>
      <c r="D9" s="68"/>
      <c r="E9" s="68"/>
      <c r="F9" s="68"/>
      <c r="G9" s="68"/>
      <c r="H9" s="68"/>
      <c r="I9" s="68"/>
      <c r="J9" s="68"/>
      <c r="K9" s="68"/>
      <c r="L9" s="264"/>
    </row>
    <row r="10" spans="2:20" x14ac:dyDescent="0.3">
      <c r="B10" s="262"/>
      <c r="C10" s="68"/>
      <c r="D10" s="68"/>
      <c r="E10" s="68"/>
      <c r="F10" s="68"/>
      <c r="G10" s="68"/>
      <c r="H10" s="68"/>
      <c r="I10" s="68"/>
      <c r="J10" s="68"/>
      <c r="K10" s="68"/>
      <c r="L10" s="264"/>
    </row>
    <row r="11" spans="2:20" x14ac:dyDescent="0.3">
      <c r="B11" s="262"/>
      <c r="C11" s="68"/>
      <c r="D11" s="68"/>
      <c r="E11" s="68"/>
      <c r="F11" s="68"/>
      <c r="G11" s="68"/>
      <c r="H11" s="68"/>
      <c r="I11" s="68"/>
      <c r="J11" s="68"/>
      <c r="K11" s="68"/>
      <c r="L11" s="264"/>
    </row>
    <row r="12" spans="2:20" x14ac:dyDescent="0.3">
      <c r="B12" s="262"/>
      <c r="C12" s="68"/>
      <c r="D12" s="68" t="s">
        <v>197</v>
      </c>
      <c r="E12" s="68"/>
      <c r="F12" s="68" t="s">
        <v>192</v>
      </c>
      <c r="G12" s="68"/>
      <c r="H12" s="68"/>
      <c r="I12" s="68"/>
      <c r="J12" s="68"/>
      <c r="K12" s="68"/>
      <c r="L12" s="264"/>
    </row>
    <row r="13" spans="2:20" x14ac:dyDescent="0.3">
      <c r="B13" s="262"/>
      <c r="C13" s="68"/>
      <c r="D13" s="68" t="s">
        <v>8</v>
      </c>
      <c r="E13" s="68"/>
      <c r="F13" s="68" t="s">
        <v>193</v>
      </c>
      <c r="G13" s="68"/>
      <c r="H13" s="68"/>
      <c r="I13" s="68"/>
      <c r="J13" s="68"/>
      <c r="K13" s="68"/>
      <c r="L13" s="264"/>
    </row>
    <row r="14" spans="2:20" x14ac:dyDescent="0.3">
      <c r="B14" s="262"/>
      <c r="C14" s="68"/>
      <c r="D14" s="68" t="s">
        <v>9</v>
      </c>
      <c r="E14" s="68"/>
      <c r="F14" s="68" t="s">
        <v>194</v>
      </c>
      <c r="G14" s="68"/>
      <c r="H14" s="68"/>
      <c r="I14" s="68"/>
      <c r="J14" s="68"/>
      <c r="K14" s="68"/>
      <c r="L14" s="264"/>
    </row>
    <row r="15" spans="2:20" x14ac:dyDescent="0.3">
      <c r="B15" s="262"/>
      <c r="C15" s="68"/>
      <c r="D15" s="68" t="s">
        <v>10</v>
      </c>
      <c r="E15" s="68"/>
      <c r="F15" s="68" t="s">
        <v>210</v>
      </c>
      <c r="G15" s="68"/>
      <c r="H15" s="68"/>
      <c r="I15" s="68"/>
      <c r="J15" s="68"/>
      <c r="K15" s="68"/>
      <c r="L15" s="264"/>
    </row>
    <row r="16" spans="2:20" ht="15" customHeight="1" x14ac:dyDescent="0.3">
      <c r="B16" s="262"/>
      <c r="C16" s="68"/>
      <c r="D16" s="68" t="s">
        <v>198</v>
      </c>
      <c r="E16" s="68"/>
      <c r="F16" s="68" t="s">
        <v>195</v>
      </c>
      <c r="G16" s="68"/>
      <c r="H16" s="68"/>
      <c r="I16" s="68"/>
      <c r="J16" s="68"/>
      <c r="K16" s="68"/>
      <c r="L16" s="264"/>
    </row>
    <row r="17" spans="2:12" x14ac:dyDescent="0.3">
      <c r="B17" s="262"/>
      <c r="C17" s="68"/>
      <c r="D17" s="68" t="s">
        <v>11</v>
      </c>
      <c r="E17" s="68"/>
      <c r="F17" s="68" t="s">
        <v>196</v>
      </c>
      <c r="G17" s="68"/>
      <c r="H17" s="68"/>
      <c r="I17" s="68"/>
      <c r="J17" s="68"/>
      <c r="K17" s="68"/>
      <c r="L17" s="264"/>
    </row>
    <row r="18" spans="2:12" ht="15" customHeight="1" x14ac:dyDescent="0.3">
      <c r="B18" s="262"/>
      <c r="C18" s="68"/>
      <c r="D18" s="68" t="s">
        <v>12</v>
      </c>
      <c r="E18" s="68"/>
      <c r="F18" s="68" t="s">
        <v>107</v>
      </c>
      <c r="G18" s="68"/>
      <c r="H18" s="68"/>
      <c r="I18" s="68"/>
      <c r="J18" s="68"/>
      <c r="K18" s="68"/>
      <c r="L18" s="264"/>
    </row>
    <row r="19" spans="2:12" x14ac:dyDescent="0.3">
      <c r="B19" s="262"/>
      <c r="C19" s="68"/>
      <c r="D19" s="68" t="s">
        <v>13</v>
      </c>
      <c r="E19" s="68"/>
      <c r="F19" s="217" t="s">
        <v>191</v>
      </c>
      <c r="G19" s="68"/>
      <c r="H19" s="68"/>
      <c r="I19" s="68"/>
      <c r="J19" s="68"/>
      <c r="K19" s="68"/>
      <c r="L19" s="264"/>
    </row>
    <row r="20" spans="2:12" x14ac:dyDescent="0.3">
      <c r="B20" s="262"/>
      <c r="C20" s="68"/>
      <c r="D20" s="68" t="s">
        <v>15</v>
      </c>
      <c r="E20" s="68"/>
      <c r="F20" s="217"/>
      <c r="G20" s="68"/>
      <c r="H20" s="68"/>
      <c r="I20" s="68"/>
      <c r="J20" s="68"/>
      <c r="K20" s="68"/>
      <c r="L20" s="264"/>
    </row>
    <row r="21" spans="2:12" x14ac:dyDescent="0.3">
      <c r="B21" s="262"/>
      <c r="C21" s="68"/>
      <c r="D21" s="68"/>
      <c r="E21" s="68"/>
      <c r="F21" s="68"/>
      <c r="G21" s="68"/>
      <c r="H21" s="68"/>
      <c r="I21" s="68"/>
      <c r="J21" s="68"/>
      <c r="K21" s="68"/>
      <c r="L21" s="264"/>
    </row>
    <row r="22" spans="2:12" x14ac:dyDescent="0.3">
      <c r="B22" s="262"/>
      <c r="C22" s="68"/>
      <c r="D22" s="68"/>
      <c r="E22" s="68"/>
      <c r="F22" s="68"/>
      <c r="G22" s="68"/>
      <c r="H22" s="68"/>
      <c r="I22" s="68"/>
      <c r="J22" s="68"/>
      <c r="K22" s="68"/>
      <c r="L22" s="264"/>
    </row>
    <row r="23" spans="2:12" x14ac:dyDescent="0.3">
      <c r="B23" s="262"/>
      <c r="C23" s="68"/>
      <c r="D23" s="68"/>
      <c r="E23" s="68"/>
      <c r="F23" s="68"/>
      <c r="G23" s="68"/>
      <c r="H23" s="68"/>
      <c r="I23" s="68"/>
      <c r="J23" s="68"/>
      <c r="K23" s="68"/>
      <c r="L23" s="264"/>
    </row>
    <row r="24" spans="2:12" x14ac:dyDescent="0.3">
      <c r="B24" s="262"/>
      <c r="C24" s="68"/>
      <c r="D24" s="68"/>
      <c r="E24" s="68"/>
      <c r="F24" s="68"/>
      <c r="G24" s="68"/>
      <c r="H24" s="68"/>
      <c r="I24" s="68"/>
      <c r="J24" s="68"/>
      <c r="K24" s="68"/>
      <c r="L24" s="264"/>
    </row>
    <row r="25" spans="2:12" x14ac:dyDescent="0.3">
      <c r="B25" s="262"/>
      <c r="C25" s="68"/>
      <c r="D25" s="68"/>
      <c r="E25" s="68"/>
      <c r="F25" s="68"/>
      <c r="G25" s="68"/>
      <c r="H25" s="68"/>
      <c r="I25" s="68"/>
      <c r="J25" s="68"/>
      <c r="K25" s="68"/>
      <c r="L25" s="264"/>
    </row>
    <row r="26" spans="2:12" x14ac:dyDescent="0.3">
      <c r="B26" s="262"/>
      <c r="C26" s="68"/>
      <c r="D26" s="68"/>
      <c r="E26" s="68"/>
      <c r="F26" s="68"/>
      <c r="G26" s="68"/>
      <c r="H26" s="68"/>
      <c r="I26" s="68"/>
      <c r="J26" s="68"/>
      <c r="K26" s="68"/>
      <c r="L26" s="264"/>
    </row>
    <row r="27" spans="2:12" x14ac:dyDescent="0.3">
      <c r="B27" s="262"/>
      <c r="C27" s="68"/>
      <c r="D27" s="68" t="s">
        <v>105</v>
      </c>
      <c r="E27" s="68"/>
      <c r="F27" s="68" t="s">
        <v>18</v>
      </c>
      <c r="G27" s="68"/>
      <c r="H27" s="68"/>
      <c r="I27" s="68"/>
      <c r="J27" s="68"/>
      <c r="K27" s="68"/>
      <c r="L27" s="264"/>
    </row>
    <row r="28" spans="2:12" x14ac:dyDescent="0.3">
      <c r="B28" s="262"/>
      <c r="C28" s="68"/>
      <c r="D28" s="68" t="s">
        <v>106</v>
      </c>
      <c r="E28" s="68"/>
      <c r="F28" s="68" t="s">
        <v>19</v>
      </c>
      <c r="G28" s="68"/>
      <c r="H28" s="68"/>
      <c r="I28" s="68"/>
      <c r="J28" s="68"/>
      <c r="K28" s="68"/>
      <c r="L28" s="264"/>
    </row>
    <row r="29" spans="2:12" x14ac:dyDescent="0.3">
      <c r="B29" s="262"/>
      <c r="C29" s="68"/>
      <c r="D29" s="68" t="s">
        <v>24</v>
      </c>
      <c r="E29" s="68"/>
      <c r="F29" s="68" t="s">
        <v>20</v>
      </c>
      <c r="G29" s="68"/>
      <c r="H29" s="68"/>
      <c r="I29" s="68"/>
      <c r="J29" s="68"/>
      <c r="K29" s="68"/>
      <c r="L29" s="264"/>
    </row>
    <row r="30" spans="2:12" x14ac:dyDescent="0.3">
      <c r="B30" s="262"/>
      <c r="C30" s="68"/>
      <c r="D30" s="68" t="s">
        <v>25</v>
      </c>
      <c r="E30" s="68"/>
      <c r="F30" s="68" t="s">
        <v>21</v>
      </c>
      <c r="G30" s="68"/>
      <c r="H30" s="68"/>
      <c r="I30" s="68"/>
      <c r="J30" s="68"/>
      <c r="K30" s="68"/>
      <c r="L30" s="264"/>
    </row>
    <row r="31" spans="2:12" x14ac:dyDescent="0.3">
      <c r="B31" s="262"/>
      <c r="C31" s="68"/>
      <c r="D31" s="68" t="s">
        <v>26</v>
      </c>
      <c r="E31" s="68"/>
      <c r="F31" s="68" t="s">
        <v>199</v>
      </c>
      <c r="G31" s="68"/>
      <c r="H31" s="68"/>
      <c r="I31" s="68"/>
      <c r="J31" s="68"/>
      <c r="K31" s="68"/>
      <c r="L31" s="264"/>
    </row>
    <row r="32" spans="2:12" x14ac:dyDescent="0.3">
      <c r="B32" s="262"/>
      <c r="C32" s="68"/>
      <c r="D32" s="68" t="s">
        <v>27</v>
      </c>
      <c r="E32" s="68"/>
      <c r="F32" s="68" t="s">
        <v>22</v>
      </c>
      <c r="G32" s="68"/>
      <c r="H32" s="68"/>
      <c r="I32" s="68"/>
      <c r="J32" s="68"/>
      <c r="K32" s="68"/>
      <c r="L32" s="264"/>
    </row>
    <row r="33" spans="2:12" x14ac:dyDescent="0.3">
      <c r="B33" s="262"/>
      <c r="C33" s="68"/>
      <c r="D33" s="68" t="s">
        <v>28</v>
      </c>
      <c r="E33" s="68"/>
      <c r="F33" s="68" t="s">
        <v>43</v>
      </c>
      <c r="G33" s="68"/>
      <c r="H33" s="68"/>
      <c r="I33" s="68"/>
      <c r="J33" s="68"/>
      <c r="K33" s="68"/>
      <c r="L33" s="264"/>
    </row>
    <row r="34" spans="2:12" x14ac:dyDescent="0.3">
      <c r="B34" s="262"/>
      <c r="C34" s="68"/>
      <c r="D34" s="68"/>
      <c r="E34" s="68"/>
      <c r="F34" s="68"/>
      <c r="G34" s="68"/>
      <c r="H34" s="68"/>
      <c r="I34" s="68"/>
      <c r="J34" s="68"/>
      <c r="K34" s="68"/>
      <c r="L34" s="264"/>
    </row>
    <row r="35" spans="2:12" x14ac:dyDescent="0.3">
      <c r="B35" s="262"/>
      <c r="C35" s="68"/>
      <c r="D35" s="68"/>
      <c r="E35" s="68"/>
      <c r="F35" s="68"/>
      <c r="G35" s="68"/>
      <c r="H35" s="68"/>
      <c r="I35" s="68"/>
      <c r="J35" s="68"/>
      <c r="K35" s="68"/>
      <c r="L35" s="264"/>
    </row>
    <row r="36" spans="2:12" x14ac:dyDescent="0.3">
      <c r="B36" s="262"/>
      <c r="C36" s="68"/>
      <c r="D36" s="68"/>
      <c r="E36" s="68"/>
      <c r="F36" s="68"/>
      <c r="G36" s="68"/>
      <c r="H36" s="68"/>
      <c r="I36" s="68"/>
      <c r="J36" s="68"/>
      <c r="K36" s="68"/>
      <c r="L36" s="264"/>
    </row>
    <row r="37" spans="2:12" x14ac:dyDescent="0.3">
      <c r="B37" s="262"/>
      <c r="C37" s="68"/>
      <c r="D37" s="68"/>
      <c r="E37" s="68"/>
      <c r="F37" s="68"/>
      <c r="G37" s="68"/>
      <c r="H37" s="68"/>
      <c r="I37" s="68"/>
      <c r="J37" s="68"/>
      <c r="K37" s="68"/>
      <c r="L37" s="264"/>
    </row>
    <row r="38" spans="2:12" x14ac:dyDescent="0.3">
      <c r="B38" s="262"/>
      <c r="C38" s="68"/>
      <c r="D38" s="68"/>
      <c r="E38" s="68"/>
      <c r="F38" s="68"/>
      <c r="G38" s="68"/>
      <c r="H38" s="68"/>
      <c r="I38" s="68"/>
      <c r="J38" s="68"/>
      <c r="K38" s="68"/>
      <c r="L38" s="264"/>
    </row>
    <row r="39" spans="2:12" x14ac:dyDescent="0.3">
      <c r="B39" s="262"/>
      <c r="C39" s="68"/>
      <c r="D39" s="68"/>
      <c r="E39" s="68"/>
      <c r="F39" s="68"/>
      <c r="G39" s="68"/>
      <c r="H39" s="68"/>
      <c r="I39" s="68"/>
      <c r="J39" s="68"/>
      <c r="K39" s="68"/>
      <c r="L39" s="264"/>
    </row>
    <row r="40" spans="2:12" x14ac:dyDescent="0.3">
      <c r="B40" s="262"/>
      <c r="C40" s="68"/>
      <c r="D40" s="68" t="s">
        <v>200</v>
      </c>
      <c r="E40" s="68"/>
      <c r="F40" s="68" t="s">
        <v>209</v>
      </c>
      <c r="G40" s="68"/>
      <c r="H40" s="68"/>
      <c r="I40" s="68"/>
      <c r="J40" s="68"/>
      <c r="K40" s="68"/>
      <c r="L40" s="264"/>
    </row>
    <row r="41" spans="2:12" x14ac:dyDescent="0.3">
      <c r="B41" s="262"/>
      <c r="C41" s="68"/>
      <c r="D41" s="68" t="s">
        <v>44</v>
      </c>
      <c r="E41" s="68"/>
      <c r="F41" s="68" t="s">
        <v>89</v>
      </c>
      <c r="G41" s="68"/>
      <c r="H41" s="68"/>
      <c r="I41" s="68"/>
      <c r="J41" s="68"/>
      <c r="K41" s="68"/>
      <c r="L41" s="264"/>
    </row>
    <row r="42" spans="2:12" x14ac:dyDescent="0.3">
      <c r="B42" s="262"/>
      <c r="C42" s="68"/>
      <c r="D42" s="68" t="s">
        <v>108</v>
      </c>
      <c r="E42" s="68"/>
      <c r="F42" s="68"/>
      <c r="G42" s="68"/>
      <c r="H42" s="68"/>
      <c r="I42" s="68"/>
      <c r="J42" s="68"/>
      <c r="K42" s="68"/>
      <c r="L42" s="264"/>
    </row>
    <row r="43" spans="2:12" x14ac:dyDescent="0.3">
      <c r="B43" s="262"/>
      <c r="C43" s="68"/>
      <c r="D43" s="68" t="s">
        <v>214</v>
      </c>
      <c r="E43" s="68"/>
      <c r="F43" s="68"/>
      <c r="G43" s="68"/>
      <c r="H43" s="68"/>
      <c r="I43" s="68"/>
      <c r="J43" s="68"/>
      <c r="K43" s="68"/>
      <c r="L43" s="264"/>
    </row>
    <row r="44" spans="2:12" x14ac:dyDescent="0.3">
      <c r="B44" s="262"/>
      <c r="C44" s="68"/>
      <c r="D44" s="68" t="s">
        <v>201</v>
      </c>
      <c r="E44" s="68"/>
      <c r="F44" s="68"/>
      <c r="G44" s="68"/>
      <c r="H44" s="68"/>
      <c r="I44" s="68"/>
      <c r="J44" s="68"/>
      <c r="K44" s="68"/>
      <c r="L44" s="264"/>
    </row>
    <row r="45" spans="2:12" x14ac:dyDescent="0.3">
      <c r="B45" s="262"/>
      <c r="C45" s="68"/>
      <c r="D45" s="68" t="s">
        <v>211</v>
      </c>
      <c r="E45" s="68"/>
      <c r="F45" s="68"/>
      <c r="G45" s="68"/>
      <c r="H45" s="68"/>
      <c r="I45" s="68"/>
      <c r="J45" s="68"/>
      <c r="K45" s="68"/>
      <c r="L45" s="264"/>
    </row>
    <row r="46" spans="2:12" x14ac:dyDescent="0.3">
      <c r="B46" s="262"/>
      <c r="C46" s="68"/>
      <c r="D46" s="68" t="s">
        <v>29</v>
      </c>
      <c r="E46" s="68"/>
      <c r="F46" s="68" t="s">
        <v>83</v>
      </c>
      <c r="G46" s="68"/>
      <c r="H46" s="68"/>
      <c r="I46" s="68"/>
      <c r="J46" s="68"/>
      <c r="K46" s="68"/>
      <c r="L46" s="264"/>
    </row>
    <row r="47" spans="2:12" x14ac:dyDescent="0.3">
      <c r="B47" s="262"/>
      <c r="C47" s="68"/>
      <c r="D47" s="68" t="s">
        <v>205</v>
      </c>
      <c r="E47" s="68"/>
      <c r="F47" s="68" t="s">
        <v>32</v>
      </c>
      <c r="G47" s="68"/>
      <c r="H47" s="68"/>
      <c r="I47" s="68"/>
      <c r="J47" s="68"/>
      <c r="K47" s="68"/>
      <c r="L47" s="264"/>
    </row>
    <row r="48" spans="2:12" x14ac:dyDescent="0.3">
      <c r="B48" s="262"/>
      <c r="C48" s="68"/>
      <c r="D48" s="68" t="s">
        <v>30</v>
      </c>
      <c r="E48" s="68"/>
      <c r="F48" s="68" t="s">
        <v>33</v>
      </c>
      <c r="G48" s="68"/>
      <c r="H48" s="68"/>
      <c r="I48" s="68"/>
      <c r="J48" s="68"/>
      <c r="K48" s="68"/>
      <c r="L48" s="264"/>
    </row>
    <row r="49" spans="2:13" x14ac:dyDescent="0.3">
      <c r="B49" s="262"/>
      <c r="C49" s="68"/>
      <c r="D49" s="68" t="s">
        <v>202</v>
      </c>
      <c r="E49" s="68"/>
      <c r="F49" s="68" t="s">
        <v>208</v>
      </c>
      <c r="G49" s="68"/>
      <c r="H49" s="68"/>
      <c r="I49" s="68"/>
      <c r="J49" s="68"/>
      <c r="K49" s="68"/>
      <c r="L49" s="264"/>
    </row>
    <row r="50" spans="2:13" x14ac:dyDescent="0.3">
      <c r="B50" s="262"/>
      <c r="C50" s="68"/>
      <c r="D50" s="217" t="s">
        <v>110</v>
      </c>
      <c r="E50" s="68"/>
      <c r="F50" s="68" t="s">
        <v>203</v>
      </c>
      <c r="G50" s="68"/>
      <c r="H50" s="68"/>
      <c r="I50" s="68"/>
      <c r="J50" s="68"/>
      <c r="K50" s="68"/>
      <c r="L50" s="264"/>
    </row>
    <row r="51" spans="2:13" x14ac:dyDescent="0.3">
      <c r="B51" s="262"/>
      <c r="C51" s="68"/>
      <c r="D51" s="217"/>
      <c r="E51" s="68"/>
      <c r="F51" s="68" t="s">
        <v>204</v>
      </c>
      <c r="G51" s="68"/>
      <c r="H51" s="68"/>
      <c r="I51" s="68"/>
      <c r="J51" s="68"/>
      <c r="K51" s="68"/>
      <c r="L51" s="264"/>
    </row>
    <row r="52" spans="2:13" x14ac:dyDescent="0.3">
      <c r="B52" s="262"/>
      <c r="C52" s="68"/>
      <c r="D52" s="217"/>
      <c r="E52" s="68"/>
      <c r="F52" s="68"/>
      <c r="G52" s="68"/>
      <c r="H52" s="68"/>
      <c r="I52" s="68"/>
      <c r="J52" s="68"/>
      <c r="K52" s="68"/>
      <c r="L52" s="264"/>
    </row>
    <row r="53" spans="2:13" x14ac:dyDescent="0.3">
      <c r="B53" s="262"/>
      <c r="C53" s="68"/>
      <c r="D53" s="68"/>
      <c r="E53" s="68"/>
      <c r="F53" s="68"/>
      <c r="G53" s="68"/>
      <c r="H53" s="68"/>
      <c r="I53" s="68"/>
      <c r="J53" s="68"/>
      <c r="K53" s="68"/>
      <c r="L53" s="264"/>
    </row>
    <row r="54" spans="2:13" x14ac:dyDescent="0.3">
      <c r="B54" s="262"/>
      <c r="C54" s="68"/>
      <c r="D54" s="68"/>
      <c r="E54" s="68"/>
      <c r="F54" s="68"/>
      <c r="G54" s="68"/>
      <c r="H54" s="68"/>
      <c r="I54" s="68"/>
      <c r="J54" s="68"/>
      <c r="K54" s="68"/>
      <c r="L54" s="264"/>
    </row>
    <row r="55" spans="2:13" x14ac:dyDescent="0.3">
      <c r="B55" s="262"/>
      <c r="C55" s="68"/>
      <c r="D55" s="68"/>
      <c r="E55" s="68"/>
      <c r="F55" s="68"/>
      <c r="G55" s="68"/>
      <c r="H55" s="68"/>
      <c r="I55" s="68"/>
      <c r="J55" s="68"/>
      <c r="K55" s="68"/>
      <c r="L55" s="264"/>
    </row>
    <row r="56" spans="2:13" x14ac:dyDescent="0.3">
      <c r="B56" s="262"/>
      <c r="C56" s="68"/>
      <c r="D56" s="68"/>
      <c r="E56" s="68"/>
      <c r="F56" s="68"/>
      <c r="G56" s="68"/>
      <c r="H56" s="68"/>
      <c r="I56" s="68"/>
      <c r="J56" s="68"/>
      <c r="K56" s="68"/>
      <c r="L56" s="264"/>
    </row>
    <row r="57" spans="2:13" x14ac:dyDescent="0.3">
      <c r="B57" s="262"/>
      <c r="C57" s="68"/>
      <c r="D57" s="68"/>
      <c r="E57" s="68"/>
      <c r="F57" s="68"/>
      <c r="G57" s="68"/>
      <c r="H57" s="68"/>
      <c r="I57" s="68"/>
      <c r="J57" s="68"/>
      <c r="K57" s="68"/>
      <c r="L57" s="264"/>
    </row>
    <row r="58" spans="2:13" x14ac:dyDescent="0.3">
      <c r="B58" s="262"/>
      <c r="C58" s="68"/>
      <c r="D58" s="68" t="s">
        <v>88</v>
      </c>
      <c r="E58" s="68"/>
      <c r="F58" s="70" t="s">
        <v>40</v>
      </c>
      <c r="G58" s="68"/>
      <c r="H58" s="68"/>
      <c r="I58" s="68"/>
      <c r="J58" s="68"/>
      <c r="K58" s="68"/>
      <c r="L58" s="264"/>
      <c r="M58" s="2"/>
    </row>
    <row r="59" spans="2:13" x14ac:dyDescent="0.3">
      <c r="B59" s="262"/>
      <c r="C59" s="68"/>
      <c r="D59" s="68" t="s">
        <v>7</v>
      </c>
      <c r="E59" s="68"/>
      <c r="F59" s="70" t="s">
        <v>206</v>
      </c>
      <c r="G59" s="68"/>
      <c r="H59" s="68"/>
      <c r="I59" s="68"/>
      <c r="J59" s="68"/>
      <c r="K59" s="68"/>
      <c r="L59" s="264"/>
      <c r="M59" s="2"/>
    </row>
    <row r="60" spans="2:13" x14ac:dyDescent="0.3">
      <c r="B60" s="262"/>
      <c r="C60" s="68"/>
      <c r="D60" s="68" t="s">
        <v>16</v>
      </c>
      <c r="E60" s="68"/>
      <c r="F60" s="70" t="s">
        <v>84</v>
      </c>
      <c r="G60" s="68"/>
      <c r="H60" s="68"/>
      <c r="I60" s="68"/>
      <c r="J60" s="68"/>
      <c r="K60" s="68"/>
      <c r="L60" s="264"/>
      <c r="M60" s="2"/>
    </row>
    <row r="61" spans="2:13" x14ac:dyDescent="0.3">
      <c r="B61" s="262"/>
      <c r="C61" s="68"/>
      <c r="D61" s="68" t="s">
        <v>212</v>
      </c>
      <c r="E61" s="68"/>
      <c r="F61" s="71" t="s">
        <v>207</v>
      </c>
      <c r="G61" s="68"/>
      <c r="H61" s="68"/>
      <c r="I61" s="68"/>
      <c r="J61" s="68"/>
      <c r="K61" s="68"/>
      <c r="L61" s="264"/>
      <c r="M61" s="3"/>
    </row>
    <row r="62" spans="2:13" x14ac:dyDescent="0.3">
      <c r="B62" s="262"/>
      <c r="C62" s="68"/>
      <c r="D62" s="68" t="s">
        <v>213</v>
      </c>
      <c r="E62" s="68"/>
      <c r="F62" s="71" t="s">
        <v>41</v>
      </c>
      <c r="G62" s="68"/>
      <c r="H62" s="68"/>
      <c r="I62" s="68"/>
      <c r="J62" s="68"/>
      <c r="K62" s="68"/>
      <c r="L62" s="264"/>
      <c r="M62" s="3"/>
    </row>
    <row r="63" spans="2:13" x14ac:dyDescent="0.3">
      <c r="B63" s="262"/>
      <c r="C63" s="68"/>
      <c r="D63" s="68" t="s">
        <v>87</v>
      </c>
      <c r="E63" s="68"/>
      <c r="F63" s="68"/>
      <c r="G63" s="68"/>
      <c r="H63" s="68"/>
      <c r="I63" s="68"/>
      <c r="J63" s="68"/>
      <c r="K63" s="68"/>
      <c r="L63" s="264"/>
    </row>
    <row r="64" spans="2:13" x14ac:dyDescent="0.3">
      <c r="B64" s="262"/>
      <c r="C64" s="68"/>
      <c r="D64" s="68" t="s">
        <v>37</v>
      </c>
      <c r="E64" s="68"/>
      <c r="F64" s="68"/>
      <c r="G64" s="68"/>
      <c r="H64" s="68"/>
      <c r="I64" s="68"/>
      <c r="J64" s="68"/>
      <c r="K64" s="68"/>
      <c r="L64" s="264"/>
    </row>
    <row r="65" spans="2:12" x14ac:dyDescent="0.3">
      <c r="B65" s="262"/>
      <c r="C65" s="68"/>
      <c r="D65" s="68"/>
      <c r="E65" s="68"/>
      <c r="F65" s="68"/>
      <c r="G65" s="68"/>
      <c r="H65" s="68"/>
      <c r="I65" s="68"/>
      <c r="J65" s="68"/>
      <c r="K65" s="68"/>
      <c r="L65" s="264"/>
    </row>
    <row r="66" spans="2:12" x14ac:dyDescent="0.3">
      <c r="B66" s="262"/>
      <c r="C66" s="68"/>
      <c r="D66" s="68"/>
      <c r="E66" s="68"/>
      <c r="F66" s="68"/>
      <c r="G66" s="68"/>
      <c r="H66" s="68"/>
      <c r="I66" s="68"/>
      <c r="J66" s="68"/>
      <c r="K66" s="68"/>
      <c r="L66" s="264"/>
    </row>
    <row r="67" spans="2:12" x14ac:dyDescent="0.3">
      <c r="B67" s="262"/>
      <c r="C67" s="68"/>
      <c r="D67" s="68"/>
      <c r="E67" s="68"/>
      <c r="F67" s="68"/>
      <c r="G67" s="68"/>
      <c r="H67" s="68"/>
      <c r="I67" s="68"/>
      <c r="J67" s="68"/>
      <c r="K67" s="68"/>
      <c r="L67" s="264"/>
    </row>
    <row r="68" spans="2:12" x14ac:dyDescent="0.3">
      <c r="B68" s="262"/>
      <c r="C68" s="68"/>
      <c r="D68" s="70"/>
      <c r="E68" s="68"/>
      <c r="F68" s="68"/>
      <c r="G68" s="68"/>
      <c r="H68" s="68"/>
      <c r="I68" s="68"/>
      <c r="J68" s="68"/>
      <c r="K68" s="68"/>
      <c r="L68" s="264"/>
    </row>
    <row r="69" spans="2:12" x14ac:dyDescent="0.3">
      <c r="B69" s="262"/>
      <c r="C69" s="68"/>
      <c r="D69" s="70"/>
      <c r="E69" s="68"/>
      <c r="F69" s="68"/>
      <c r="G69" s="68"/>
      <c r="H69" s="68"/>
      <c r="I69" s="68"/>
      <c r="J69" s="68"/>
      <c r="K69" s="68"/>
      <c r="L69" s="264"/>
    </row>
    <row r="70" spans="2:12" x14ac:dyDescent="0.3">
      <c r="B70" s="262"/>
      <c r="C70" s="68"/>
      <c r="D70" s="70"/>
      <c r="E70" s="68"/>
      <c r="F70" s="68"/>
      <c r="G70" s="68"/>
      <c r="H70" s="68"/>
      <c r="I70" s="68"/>
      <c r="J70" s="68"/>
      <c r="K70" s="68"/>
      <c r="L70" s="264"/>
    </row>
    <row r="71" spans="2:12" x14ac:dyDescent="0.3">
      <c r="B71" s="262"/>
      <c r="C71" s="68"/>
      <c r="D71" s="70" t="s">
        <v>85</v>
      </c>
      <c r="E71" s="68"/>
      <c r="F71" s="68"/>
      <c r="G71" s="68"/>
      <c r="H71" s="68"/>
      <c r="I71" s="68"/>
      <c r="J71" s="68"/>
      <c r="K71" s="68"/>
      <c r="L71" s="264"/>
    </row>
    <row r="72" spans="2:12" x14ac:dyDescent="0.3">
      <c r="B72" s="262"/>
      <c r="C72" s="68"/>
      <c r="D72" s="70" t="s">
        <v>86</v>
      </c>
      <c r="E72" s="68"/>
      <c r="F72" s="68"/>
      <c r="G72" s="68"/>
      <c r="H72" s="68"/>
      <c r="I72" s="68"/>
      <c r="J72" s="68"/>
      <c r="K72" s="68"/>
      <c r="L72" s="264"/>
    </row>
    <row r="73" spans="2:12" x14ac:dyDescent="0.3">
      <c r="B73" s="262"/>
      <c r="C73" s="68"/>
      <c r="D73" s="68" t="s">
        <v>109</v>
      </c>
      <c r="E73" s="68"/>
      <c r="F73" s="68"/>
      <c r="G73" s="68"/>
      <c r="H73" s="68"/>
      <c r="I73" s="68"/>
      <c r="J73" s="68"/>
      <c r="K73" s="68"/>
      <c r="L73" s="264"/>
    </row>
    <row r="74" spans="2:12" x14ac:dyDescent="0.3">
      <c r="B74" s="262"/>
      <c r="C74" s="68"/>
      <c r="D74" s="68" t="s">
        <v>14</v>
      </c>
      <c r="E74" s="68"/>
      <c r="F74" s="68"/>
      <c r="G74" s="68"/>
      <c r="H74" s="68"/>
      <c r="I74" s="68"/>
      <c r="J74" s="68"/>
      <c r="K74" s="68"/>
      <c r="L74" s="264"/>
    </row>
    <row r="75" spans="2:12" x14ac:dyDescent="0.3">
      <c r="B75" s="262"/>
      <c r="C75" s="68"/>
      <c r="D75" s="68"/>
      <c r="E75" s="68"/>
      <c r="F75" s="68"/>
      <c r="G75" s="68"/>
      <c r="H75" s="68"/>
      <c r="I75" s="68"/>
      <c r="J75" s="68"/>
      <c r="K75" s="68"/>
      <c r="L75" s="264"/>
    </row>
    <row r="76" spans="2:12" ht="1.5" customHeight="1" x14ac:dyDescent="0.3">
      <c r="B76" s="262"/>
      <c r="C76" s="68"/>
      <c r="D76" s="68"/>
      <c r="E76" s="68"/>
      <c r="F76" s="68"/>
      <c r="G76" s="68"/>
      <c r="H76" s="68"/>
      <c r="I76" s="68"/>
      <c r="J76" s="68"/>
      <c r="K76" s="68"/>
      <c r="L76" s="264"/>
    </row>
    <row r="77" spans="2:12" ht="1.5" customHeight="1" x14ac:dyDescent="0.3">
      <c r="B77" s="262"/>
      <c r="C77" s="68"/>
      <c r="D77" s="68"/>
      <c r="E77" s="68"/>
      <c r="F77" s="68"/>
      <c r="G77" s="68"/>
      <c r="H77" s="68"/>
      <c r="I77" s="68"/>
      <c r="J77" s="68"/>
      <c r="K77" s="68"/>
      <c r="L77" s="264"/>
    </row>
    <row r="78" spans="2:12" ht="1.5" customHeight="1" x14ac:dyDescent="0.3">
      <c r="B78" s="262"/>
      <c r="C78" s="68"/>
      <c r="D78" s="68"/>
      <c r="E78" s="68"/>
      <c r="F78" s="68"/>
      <c r="G78" s="68"/>
      <c r="H78" s="68"/>
      <c r="I78" s="68"/>
      <c r="J78" s="68"/>
      <c r="K78" s="68"/>
      <c r="L78" s="264"/>
    </row>
    <row r="79" spans="2:12" x14ac:dyDescent="0.3">
      <c r="B79" s="262"/>
      <c r="C79" s="68"/>
      <c r="D79" s="68"/>
      <c r="E79" s="68"/>
      <c r="F79" s="68"/>
      <c r="G79" s="68"/>
      <c r="H79" s="68"/>
      <c r="I79" s="68"/>
      <c r="J79" s="68"/>
      <c r="K79" s="68"/>
      <c r="L79" s="264"/>
    </row>
    <row r="80" spans="2:12" x14ac:dyDescent="0.3">
      <c r="B80" s="262"/>
      <c r="C80" s="68"/>
      <c r="D80" s="68"/>
      <c r="E80" s="68"/>
      <c r="F80" s="68"/>
      <c r="G80" s="68"/>
      <c r="H80" s="68"/>
      <c r="I80" s="68"/>
      <c r="J80" s="68"/>
      <c r="K80" s="68"/>
      <c r="L80" s="264"/>
    </row>
    <row r="81" spans="2:12" x14ac:dyDescent="0.3">
      <c r="B81" s="262"/>
      <c r="C81" s="68"/>
      <c r="D81" s="68"/>
      <c r="E81" s="68"/>
      <c r="F81" s="68"/>
      <c r="G81" s="68"/>
      <c r="H81" s="68"/>
      <c r="I81" s="68"/>
      <c r="J81" s="68"/>
      <c r="K81" s="68"/>
      <c r="L81" s="264"/>
    </row>
    <row r="82" spans="2:12" x14ac:dyDescent="0.3">
      <c r="B82" s="281"/>
      <c r="C82" s="269"/>
      <c r="D82" s="269"/>
      <c r="E82" s="269"/>
      <c r="F82" s="269"/>
      <c r="G82" s="269"/>
      <c r="H82" s="269"/>
      <c r="I82" s="269"/>
      <c r="J82" s="269"/>
      <c r="K82" s="269"/>
      <c r="L82" s="270"/>
    </row>
    <row r="83" spans="2:12" x14ac:dyDescent="0.3"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</row>
    <row r="84" spans="2:12" x14ac:dyDescent="0.3"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</row>
    <row r="86" spans="2:12" hidden="1" x14ac:dyDescent="0.3">
      <c r="E86" s="2"/>
    </row>
    <row r="87" spans="2:12" hidden="1" x14ac:dyDescent="0.3">
      <c r="E87" s="2"/>
    </row>
    <row r="93" spans="2:12" ht="15.75" hidden="1" customHeight="1" x14ac:dyDescent="0.3"/>
  </sheetData>
  <pageMargins left="0.7" right="0.7" top="0.75" bottom="0.75" header="0.3" footer="0.3"/>
  <pageSetup paperSize="9" scale="4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4"/>
  <dimension ref="A1:Q22"/>
  <sheetViews>
    <sheetView showGridLines="0" workbookViewId="0"/>
  </sheetViews>
  <sheetFormatPr baseColWidth="10" defaultColWidth="0" defaultRowHeight="14.4" zeroHeight="1" x14ac:dyDescent="0.3"/>
  <cols>
    <col min="1" max="1" width="4.77734375" customWidth="1"/>
    <col min="2" max="2" width="3.21875" customWidth="1"/>
    <col min="3" max="15" width="11.44140625" customWidth="1"/>
    <col min="16" max="16" width="4.88671875" customWidth="1"/>
    <col min="17" max="17" width="0" hidden="1" customWidth="1"/>
    <col min="18" max="16384" width="11.44140625" hidden="1"/>
  </cols>
  <sheetData>
    <row r="1" spans="2:17" ht="15" thickBot="1" x14ac:dyDescent="0.35"/>
    <row r="2" spans="2:17" ht="36.6" x14ac:dyDescent="0.3">
      <c r="B2" s="187"/>
      <c r="C2" s="188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90"/>
      <c r="P2" s="14"/>
      <c r="Q2" s="14"/>
    </row>
    <row r="3" spans="2:17" ht="20.25" customHeight="1" x14ac:dyDescent="0.3">
      <c r="B3" s="191"/>
      <c r="C3" s="68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3"/>
      <c r="P3" s="13"/>
      <c r="Q3" s="13"/>
    </row>
    <row r="4" spans="2:17" ht="36.6" x14ac:dyDescent="0.3">
      <c r="B4" s="191"/>
      <c r="C4" s="68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3"/>
      <c r="P4" s="13"/>
      <c r="Q4" s="13"/>
    </row>
    <row r="5" spans="2:17" ht="11.25" hidden="1" customHeight="1" x14ac:dyDescent="0.3">
      <c r="B5" s="191"/>
      <c r="C5" s="68"/>
      <c r="D5" s="192"/>
      <c r="E5" s="192"/>
      <c r="F5" s="192"/>
      <c r="G5" s="192"/>
      <c r="H5" s="192"/>
      <c r="I5" s="192"/>
      <c r="J5" s="192"/>
      <c r="K5" s="192"/>
      <c r="L5" s="192"/>
      <c r="M5" s="192"/>
      <c r="N5" s="192"/>
      <c r="O5" s="193"/>
      <c r="P5" s="13"/>
      <c r="Q5" s="13"/>
    </row>
    <row r="6" spans="2:17" ht="15.45" customHeight="1" x14ac:dyDescent="0.3">
      <c r="B6" s="194"/>
      <c r="C6" s="369"/>
      <c r="D6" s="369"/>
      <c r="E6" s="369"/>
      <c r="F6" s="369"/>
      <c r="G6" s="369"/>
      <c r="H6" s="369"/>
      <c r="I6" s="369"/>
      <c r="J6" s="369"/>
      <c r="K6" s="195"/>
      <c r="L6" s="195"/>
      <c r="M6" s="195"/>
      <c r="N6" s="195"/>
      <c r="O6" s="196"/>
    </row>
    <row r="7" spans="2:17" ht="8.5500000000000007" customHeight="1" x14ac:dyDescent="0.3">
      <c r="B7" s="194"/>
      <c r="C7" s="195"/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96"/>
    </row>
    <row r="8" spans="2:17" ht="15.6" x14ac:dyDescent="0.3">
      <c r="B8" s="194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196"/>
    </row>
    <row r="9" spans="2:17" ht="10.050000000000001" customHeight="1" x14ac:dyDescent="0.3">
      <c r="B9" s="191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196"/>
    </row>
    <row r="10" spans="2:17" ht="15.6" x14ac:dyDescent="0.3">
      <c r="B10" s="194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196"/>
    </row>
    <row r="11" spans="2:17" ht="10.050000000000001" customHeight="1" x14ac:dyDescent="0.3">
      <c r="B11" s="191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196"/>
    </row>
    <row r="12" spans="2:17" ht="15.6" x14ac:dyDescent="0.3">
      <c r="B12" s="194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196"/>
    </row>
    <row r="13" spans="2:17" x14ac:dyDescent="0.3">
      <c r="B13" s="191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196"/>
    </row>
    <row r="14" spans="2:17" ht="10.050000000000001" customHeight="1" x14ac:dyDescent="0.3">
      <c r="B14" s="191"/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196"/>
    </row>
    <row r="15" spans="2:17" ht="15.6" x14ac:dyDescent="0.3">
      <c r="B15" s="194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196"/>
    </row>
    <row r="16" spans="2:17" ht="10.050000000000001" customHeight="1" x14ac:dyDescent="0.3">
      <c r="B16" s="191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196"/>
    </row>
    <row r="17" spans="2:15" ht="15.6" x14ac:dyDescent="0.3">
      <c r="B17" s="194"/>
      <c r="C17" s="370"/>
      <c r="D17" s="370"/>
      <c r="E17" s="370"/>
      <c r="F17" s="370"/>
      <c r="G17" s="370"/>
      <c r="H17" s="370"/>
      <c r="I17" s="370"/>
      <c r="J17" s="370"/>
      <c r="K17" s="370"/>
      <c r="L17" s="68"/>
      <c r="M17" s="68"/>
      <c r="N17" s="68"/>
      <c r="O17" s="196"/>
    </row>
    <row r="18" spans="2:15" x14ac:dyDescent="0.3">
      <c r="B18" s="191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196"/>
    </row>
    <row r="19" spans="2:15" x14ac:dyDescent="0.3">
      <c r="B19" s="191"/>
      <c r="C19" s="370"/>
      <c r="D19" s="370"/>
      <c r="E19" s="370"/>
      <c r="F19" s="370"/>
      <c r="G19" s="370"/>
      <c r="H19" s="370"/>
      <c r="I19" s="370"/>
      <c r="J19" s="370"/>
      <c r="K19" s="68"/>
      <c r="L19" s="68"/>
      <c r="M19" s="68"/>
      <c r="N19" s="68"/>
      <c r="O19" s="196"/>
    </row>
    <row r="20" spans="2:15" ht="15" thickBot="1" x14ac:dyDescent="0.35">
      <c r="B20" s="197"/>
      <c r="C20" s="371"/>
      <c r="D20" s="371"/>
      <c r="E20" s="371"/>
      <c r="F20" s="371"/>
      <c r="G20" s="371"/>
      <c r="H20" s="371"/>
      <c r="I20" s="371"/>
      <c r="J20" s="198"/>
      <c r="K20" s="198"/>
      <c r="L20" s="198"/>
      <c r="M20" s="198"/>
      <c r="N20" s="198"/>
      <c r="O20" s="199"/>
    </row>
    <row r="21" spans="2:15" x14ac:dyDescent="0.3"/>
    <row r="22" spans="2:15" x14ac:dyDescent="0.3"/>
  </sheetData>
  <mergeCells count="4">
    <mergeCell ref="C6:J6"/>
    <mergeCell ref="C17:K17"/>
    <mergeCell ref="C19:J19"/>
    <mergeCell ref="C20:I20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1"/>
  <dimension ref="A1:AA107"/>
  <sheetViews>
    <sheetView showGridLines="0" zoomScaleNormal="100" workbookViewId="0">
      <pane xSplit="2" ySplit="10" topLeftCell="C45" activePane="bottomRight" state="frozen"/>
      <selection pane="topRight" activeCell="C1" sqref="C1"/>
      <selection pane="bottomLeft" activeCell="A11" sqref="A11"/>
      <selection pane="bottomRight" activeCell="C11" sqref="C11"/>
    </sheetView>
  </sheetViews>
  <sheetFormatPr baseColWidth="10" defaultColWidth="0" defaultRowHeight="14.4" zeroHeight="1" outlineLevelRow="1" x14ac:dyDescent="0.3"/>
  <cols>
    <col min="1" max="2" width="4.109375" customWidth="1"/>
    <col min="3" max="3" width="3.77734375" customWidth="1"/>
    <col min="4" max="4" width="30.6640625" customWidth="1"/>
    <col min="5" max="5" width="16.6640625" style="5" customWidth="1"/>
    <col min="6" max="6" width="0.44140625" customWidth="1"/>
    <col min="7" max="8" width="2.33203125" customWidth="1"/>
    <col min="9" max="9" width="30.6640625" customWidth="1"/>
    <col min="10" max="10" width="13.77734375" customWidth="1"/>
    <col min="11" max="11" width="2.109375" customWidth="1"/>
    <col min="12" max="23" width="3.88671875" customWidth="1"/>
    <col min="24" max="24" width="2.33203125" customWidth="1"/>
    <col min="25" max="25" width="5.77734375" customWidth="1"/>
    <col min="26" max="26" width="12.6640625" style="111" hidden="1" customWidth="1"/>
    <col min="27" max="27" width="1.5546875" style="119" hidden="1" customWidth="1"/>
    <col min="28" max="16384" width="1.5546875" hidden="1"/>
  </cols>
  <sheetData>
    <row r="1" spans="3:27" s="186" customFormat="1" ht="7.05" customHeight="1" x14ac:dyDescent="0.3">
      <c r="E1" s="200"/>
      <c r="Z1" s="111"/>
      <c r="AA1" s="111"/>
    </row>
    <row r="2" spans="3:27" x14ac:dyDescent="0.3"/>
    <row r="3" spans="3:27" x14ac:dyDescent="0.3"/>
    <row r="4" spans="3:27" x14ac:dyDescent="0.3"/>
    <row r="5" spans="3:27" x14ac:dyDescent="0.3"/>
    <row r="6" spans="3:27" ht="7.5" customHeight="1" x14ac:dyDescent="0.3"/>
    <row r="7" spans="3:27" ht="56.55" customHeight="1" x14ac:dyDescent="0.3">
      <c r="C7" s="113"/>
      <c r="D7" s="375"/>
      <c r="E7" s="375"/>
      <c r="F7" s="375"/>
      <c r="G7" s="375"/>
      <c r="H7" s="375"/>
      <c r="I7" s="375"/>
      <c r="J7" s="375"/>
    </row>
    <row r="8" spans="3:27" ht="13.95" customHeight="1" thickBot="1" x14ac:dyDescent="0.35">
      <c r="D8" s="92"/>
      <c r="I8" s="1"/>
    </row>
    <row r="9" spans="3:27" ht="6.45" customHeight="1" x14ac:dyDescent="0.3">
      <c r="C9" s="64"/>
      <c r="D9" s="108"/>
      <c r="E9" s="101"/>
      <c r="F9" s="65"/>
      <c r="G9" s="65"/>
      <c r="H9" s="65"/>
      <c r="I9" s="100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6"/>
    </row>
    <row r="10" spans="3:27" ht="27.6" x14ac:dyDescent="0.3">
      <c r="C10" s="67"/>
      <c r="D10" s="283" t="s">
        <v>155</v>
      </c>
      <c r="E10" s="284" t="s">
        <v>137</v>
      </c>
      <c r="F10" s="285"/>
      <c r="G10" s="110"/>
      <c r="H10" s="289"/>
      <c r="I10" s="286" t="s">
        <v>215</v>
      </c>
      <c r="J10" s="287" t="s">
        <v>141</v>
      </c>
      <c r="K10" s="288"/>
      <c r="L10" s="372" t="s">
        <v>154</v>
      </c>
      <c r="M10" s="373"/>
      <c r="N10" s="373"/>
      <c r="O10" s="373"/>
      <c r="P10" s="373"/>
      <c r="Q10" s="373"/>
      <c r="R10" s="373"/>
      <c r="S10" s="373"/>
      <c r="T10" s="373"/>
      <c r="U10" s="373"/>
      <c r="V10" s="373"/>
      <c r="W10" s="373"/>
      <c r="X10" s="69"/>
    </row>
    <row r="11" spans="3:27" ht="27" customHeight="1" x14ac:dyDescent="0.3">
      <c r="C11" s="67"/>
      <c r="D11" s="374" t="s">
        <v>169</v>
      </c>
      <c r="E11" s="374"/>
      <c r="F11" s="374"/>
      <c r="G11" s="374"/>
      <c r="H11" s="374"/>
      <c r="I11" s="374"/>
      <c r="J11" s="374"/>
      <c r="K11" s="75"/>
      <c r="L11" s="103" t="s">
        <v>142</v>
      </c>
      <c r="M11" s="103" t="s">
        <v>143</v>
      </c>
      <c r="N11" s="103" t="s">
        <v>144</v>
      </c>
      <c r="O11" s="103" t="s">
        <v>145</v>
      </c>
      <c r="P11" s="103" t="s">
        <v>146</v>
      </c>
      <c r="Q11" s="103" t="s">
        <v>147</v>
      </c>
      <c r="R11" s="103" t="s">
        <v>148</v>
      </c>
      <c r="S11" s="103" t="s">
        <v>149</v>
      </c>
      <c r="T11" s="103" t="s">
        <v>150</v>
      </c>
      <c r="U11" s="103" t="s">
        <v>151</v>
      </c>
      <c r="V11" s="103" t="s">
        <v>152</v>
      </c>
      <c r="W11" s="103" t="s">
        <v>153</v>
      </c>
      <c r="X11" s="99"/>
    </row>
    <row r="12" spans="3:27" outlineLevel="1" x14ac:dyDescent="0.3">
      <c r="C12" s="114">
        <v>1</v>
      </c>
      <c r="D12" s="93" t="s">
        <v>283</v>
      </c>
      <c r="E12" s="215">
        <v>0</v>
      </c>
      <c r="F12" s="68"/>
      <c r="G12" s="68"/>
      <c r="H12" s="115">
        <v>7</v>
      </c>
      <c r="I12" s="93" t="s">
        <v>285</v>
      </c>
      <c r="J12" s="215">
        <v>0</v>
      </c>
      <c r="K12" s="98"/>
      <c r="L12" s="365"/>
      <c r="M12" s="365"/>
      <c r="N12" s="365"/>
      <c r="O12" s="365"/>
      <c r="P12" s="365"/>
      <c r="Q12" s="365" t="s">
        <v>312</v>
      </c>
      <c r="R12" s="365"/>
      <c r="S12" s="365"/>
      <c r="T12" s="365"/>
      <c r="U12" s="365"/>
      <c r="V12" s="365"/>
      <c r="W12" s="365" t="s">
        <v>312</v>
      </c>
      <c r="X12" s="99"/>
      <c r="Z12" s="111">
        <f>+COUNTIF(L12:W12,"X")</f>
        <v>2</v>
      </c>
      <c r="AA12" s="119">
        <f t="shared" ref="AA12:AA17" si="0">+J12*Z12</f>
        <v>0</v>
      </c>
    </row>
    <row r="13" spans="3:27" outlineLevel="1" x14ac:dyDescent="0.3">
      <c r="C13" s="114">
        <v>2</v>
      </c>
      <c r="D13" s="93" t="s">
        <v>284</v>
      </c>
      <c r="E13" s="94">
        <v>0</v>
      </c>
      <c r="F13" s="68"/>
      <c r="G13" s="68"/>
      <c r="H13" s="115">
        <v>8</v>
      </c>
      <c r="I13" s="93" t="s">
        <v>286</v>
      </c>
      <c r="J13" s="215">
        <v>0</v>
      </c>
      <c r="K13" s="98"/>
      <c r="L13" s="366"/>
      <c r="M13" s="366"/>
      <c r="N13" s="366"/>
      <c r="O13" s="366"/>
      <c r="P13" s="366"/>
      <c r="Q13" s="366" t="s">
        <v>312</v>
      </c>
      <c r="R13" s="366"/>
      <c r="S13" s="366"/>
      <c r="T13" s="366"/>
      <c r="U13" s="366"/>
      <c r="V13" s="366"/>
      <c r="W13" s="366" t="s">
        <v>312</v>
      </c>
      <c r="X13" s="99"/>
      <c r="Z13" s="111">
        <f t="shared" ref="Z13:Z76" si="1">+COUNTIF(L13:W13,"X")</f>
        <v>2</v>
      </c>
      <c r="AA13" s="119">
        <f t="shared" si="0"/>
        <v>0</v>
      </c>
    </row>
    <row r="14" spans="3:27" outlineLevel="1" x14ac:dyDescent="0.3">
      <c r="C14" s="114">
        <v>3</v>
      </c>
      <c r="D14" s="93"/>
      <c r="E14" s="94">
        <v>0</v>
      </c>
      <c r="F14" s="68"/>
      <c r="G14" s="68"/>
      <c r="H14" s="115">
        <v>9</v>
      </c>
      <c r="I14" s="93" t="s">
        <v>287</v>
      </c>
      <c r="J14" s="215">
        <v>0</v>
      </c>
      <c r="K14" s="98"/>
      <c r="L14" s="365"/>
      <c r="M14" s="365" t="s">
        <v>312</v>
      </c>
      <c r="N14" s="365"/>
      <c r="O14" s="365"/>
      <c r="P14" s="365"/>
      <c r="Q14" s="365"/>
      <c r="R14" s="365"/>
      <c r="S14" s="365"/>
      <c r="T14" s="365"/>
      <c r="U14" s="365"/>
      <c r="V14" s="365"/>
      <c r="W14" s="365"/>
      <c r="X14" s="99"/>
      <c r="Z14" s="111">
        <f t="shared" si="1"/>
        <v>1</v>
      </c>
      <c r="AA14" s="119">
        <f t="shared" si="0"/>
        <v>0</v>
      </c>
    </row>
    <row r="15" spans="3:27" outlineLevel="1" x14ac:dyDescent="0.3">
      <c r="C15" s="114">
        <v>4</v>
      </c>
      <c r="D15" s="93"/>
      <c r="E15" s="94">
        <v>0</v>
      </c>
      <c r="F15" s="68"/>
      <c r="G15" s="68"/>
      <c r="H15" s="116">
        <v>10</v>
      </c>
      <c r="I15" s="93"/>
      <c r="J15" s="215">
        <v>0</v>
      </c>
      <c r="K15" s="98"/>
      <c r="L15" s="366"/>
      <c r="M15" s="366"/>
      <c r="N15" s="366"/>
      <c r="O15" s="366"/>
      <c r="P15" s="366"/>
      <c r="Q15" s="366"/>
      <c r="R15" s="366"/>
      <c r="S15" s="366"/>
      <c r="T15" s="366"/>
      <c r="U15" s="366"/>
      <c r="V15" s="366"/>
      <c r="W15" s="366"/>
      <c r="X15" s="99"/>
      <c r="Z15" s="111">
        <f t="shared" si="1"/>
        <v>0</v>
      </c>
      <c r="AA15" s="119">
        <f t="shared" si="0"/>
        <v>0</v>
      </c>
    </row>
    <row r="16" spans="3:27" outlineLevel="1" x14ac:dyDescent="0.3">
      <c r="C16" s="114">
        <v>5</v>
      </c>
      <c r="D16" s="93"/>
      <c r="E16" s="94">
        <v>0</v>
      </c>
      <c r="F16" s="68"/>
      <c r="G16" s="68"/>
      <c r="H16" s="116">
        <v>11</v>
      </c>
      <c r="I16" s="214"/>
      <c r="J16" s="215">
        <v>0</v>
      </c>
      <c r="K16" s="98"/>
      <c r="L16" s="365"/>
      <c r="M16" s="365"/>
      <c r="N16" s="365"/>
      <c r="O16" s="365"/>
      <c r="P16" s="365"/>
      <c r="Q16" s="365"/>
      <c r="R16" s="365"/>
      <c r="S16" s="365"/>
      <c r="T16" s="365"/>
      <c r="U16" s="365"/>
      <c r="V16" s="365"/>
      <c r="W16" s="365"/>
      <c r="X16" s="99"/>
      <c r="Z16" s="111">
        <f t="shared" si="1"/>
        <v>0</v>
      </c>
      <c r="AA16" s="119">
        <f t="shared" si="0"/>
        <v>0</v>
      </c>
    </row>
    <row r="17" spans="3:27" outlineLevel="1" x14ac:dyDescent="0.3">
      <c r="C17" s="114">
        <v>6</v>
      </c>
      <c r="D17" s="93"/>
      <c r="E17" s="94">
        <v>0</v>
      </c>
      <c r="F17" s="68"/>
      <c r="G17" s="68"/>
      <c r="H17" s="116">
        <v>12</v>
      </c>
      <c r="I17" s="214"/>
      <c r="J17" s="215">
        <v>0</v>
      </c>
      <c r="K17" s="98"/>
      <c r="L17" s="366"/>
      <c r="M17" s="366"/>
      <c r="N17" s="366"/>
      <c r="O17" s="366"/>
      <c r="P17" s="366"/>
      <c r="Q17" s="366"/>
      <c r="R17" s="366"/>
      <c r="S17" s="366"/>
      <c r="T17" s="366"/>
      <c r="U17" s="366"/>
      <c r="V17" s="366"/>
      <c r="W17" s="366"/>
      <c r="X17" s="99"/>
      <c r="Z17" s="111">
        <f t="shared" si="1"/>
        <v>0</v>
      </c>
      <c r="AA17" s="119">
        <f t="shared" si="0"/>
        <v>0</v>
      </c>
    </row>
    <row r="18" spans="3:27" x14ac:dyDescent="0.3">
      <c r="C18" s="67"/>
      <c r="D18" s="95" t="s">
        <v>156</v>
      </c>
      <c r="E18" s="96">
        <f>+SUM(E12:E17)</f>
        <v>0</v>
      </c>
      <c r="F18" s="68"/>
      <c r="G18" s="68"/>
      <c r="H18" s="116"/>
      <c r="I18" s="95" t="s">
        <v>157</v>
      </c>
      <c r="J18" s="96">
        <f>+SUMPRODUCT(J12:J17,Z12:Z17)</f>
        <v>0</v>
      </c>
      <c r="K18" s="98"/>
      <c r="L18" s="367"/>
      <c r="M18" s="367"/>
      <c r="N18" s="367"/>
      <c r="O18" s="367"/>
      <c r="P18" s="367"/>
      <c r="Q18" s="367"/>
      <c r="R18" s="367"/>
      <c r="S18" s="367"/>
      <c r="T18" s="367"/>
      <c r="U18" s="367"/>
      <c r="V18" s="367"/>
      <c r="W18" s="367"/>
      <c r="X18" s="99"/>
      <c r="Z18" s="111">
        <f t="shared" si="1"/>
        <v>0</v>
      </c>
    </row>
    <row r="19" spans="3:27" ht="7.5" customHeight="1" x14ac:dyDescent="0.3">
      <c r="C19" s="67"/>
      <c r="D19" s="68"/>
      <c r="E19" s="102"/>
      <c r="F19" s="68"/>
      <c r="G19" s="68"/>
      <c r="H19" s="68"/>
      <c r="I19" s="68"/>
      <c r="J19" s="68"/>
      <c r="K19" s="75"/>
      <c r="L19" s="367"/>
      <c r="M19" s="367"/>
      <c r="N19" s="367"/>
      <c r="O19" s="367"/>
      <c r="P19" s="367"/>
      <c r="Q19" s="367"/>
      <c r="R19" s="367"/>
      <c r="S19" s="367"/>
      <c r="T19" s="367"/>
      <c r="U19" s="367"/>
      <c r="V19" s="367"/>
      <c r="W19" s="367"/>
      <c r="X19" s="99"/>
      <c r="Z19" s="111">
        <f t="shared" si="1"/>
        <v>0</v>
      </c>
    </row>
    <row r="20" spans="3:27" ht="4.95" customHeight="1" x14ac:dyDescent="0.3">
      <c r="C20" s="67"/>
      <c r="D20" s="68"/>
      <c r="E20" s="102"/>
      <c r="F20" s="68"/>
      <c r="G20" s="68"/>
      <c r="H20" s="68"/>
      <c r="I20" s="68"/>
      <c r="J20" s="68"/>
      <c r="K20" s="68"/>
      <c r="L20" s="368"/>
      <c r="M20" s="368"/>
      <c r="N20" s="368"/>
      <c r="O20" s="368"/>
      <c r="P20" s="368"/>
      <c r="Q20" s="368"/>
      <c r="R20" s="368"/>
      <c r="S20" s="368"/>
      <c r="T20" s="368"/>
      <c r="U20" s="368"/>
      <c r="V20" s="368"/>
      <c r="W20" s="368"/>
      <c r="X20" s="69"/>
      <c r="Z20" s="111">
        <f t="shared" si="1"/>
        <v>0</v>
      </c>
    </row>
    <row r="21" spans="3:27" ht="25.05" customHeight="1" x14ac:dyDescent="0.3">
      <c r="C21" s="67"/>
      <c r="D21" s="374" t="s">
        <v>164</v>
      </c>
      <c r="E21" s="374"/>
      <c r="F21" s="374"/>
      <c r="G21" s="374"/>
      <c r="H21" s="374"/>
      <c r="I21" s="374"/>
      <c r="J21" s="374"/>
      <c r="K21" s="68"/>
      <c r="L21" s="103" t="s">
        <v>142</v>
      </c>
      <c r="M21" s="103" t="s">
        <v>143</v>
      </c>
      <c r="N21" s="103" t="s">
        <v>144</v>
      </c>
      <c r="O21" s="103" t="s">
        <v>145</v>
      </c>
      <c r="P21" s="103" t="s">
        <v>146</v>
      </c>
      <c r="Q21" s="103" t="s">
        <v>147</v>
      </c>
      <c r="R21" s="103" t="s">
        <v>148</v>
      </c>
      <c r="S21" s="103" t="s">
        <v>149</v>
      </c>
      <c r="T21" s="103" t="s">
        <v>150</v>
      </c>
      <c r="U21" s="103" t="s">
        <v>151</v>
      </c>
      <c r="V21" s="103" t="s">
        <v>152</v>
      </c>
      <c r="W21" s="103" t="s">
        <v>153</v>
      </c>
      <c r="X21" s="69"/>
      <c r="Z21" s="111">
        <f t="shared" si="1"/>
        <v>0</v>
      </c>
    </row>
    <row r="22" spans="3:27" outlineLevel="1" x14ac:dyDescent="0.3">
      <c r="C22" s="114">
        <v>1</v>
      </c>
      <c r="D22" s="93" t="s">
        <v>288</v>
      </c>
      <c r="E22" s="94">
        <v>0</v>
      </c>
      <c r="F22" s="68"/>
      <c r="G22" s="68"/>
      <c r="H22" s="115">
        <v>6</v>
      </c>
      <c r="I22" s="93" t="s">
        <v>289</v>
      </c>
      <c r="J22" s="94">
        <v>0</v>
      </c>
      <c r="K22" s="68"/>
      <c r="L22" s="365"/>
      <c r="M22" s="365"/>
      <c r="N22" s="365"/>
      <c r="O22" s="365"/>
      <c r="P22" s="365"/>
      <c r="Q22" s="365" t="s">
        <v>312</v>
      </c>
      <c r="R22" s="365"/>
      <c r="S22" s="365"/>
      <c r="T22" s="365"/>
      <c r="U22" s="365"/>
      <c r="V22" s="365"/>
      <c r="W22" s="365"/>
      <c r="X22" s="69"/>
      <c r="Z22" s="111">
        <f t="shared" si="1"/>
        <v>1</v>
      </c>
      <c r="AA22" s="119">
        <f>+J22*Z22</f>
        <v>0</v>
      </c>
    </row>
    <row r="23" spans="3:27" outlineLevel="1" x14ac:dyDescent="0.3">
      <c r="C23" s="114">
        <v>2</v>
      </c>
      <c r="D23" s="93" t="s">
        <v>290</v>
      </c>
      <c r="E23" s="94">
        <v>0</v>
      </c>
      <c r="F23" s="68"/>
      <c r="G23" s="68"/>
      <c r="H23" s="115">
        <v>7</v>
      </c>
      <c r="I23" s="93"/>
      <c r="J23" s="94">
        <v>0</v>
      </c>
      <c r="K23" s="68"/>
      <c r="L23" s="366"/>
      <c r="M23" s="366"/>
      <c r="N23" s="366"/>
      <c r="O23" s="366"/>
      <c r="P23" s="366"/>
      <c r="Q23" s="366"/>
      <c r="R23" s="366"/>
      <c r="S23" s="366"/>
      <c r="T23" s="366"/>
      <c r="U23" s="366"/>
      <c r="V23" s="366"/>
      <c r="W23" s="366"/>
      <c r="X23" s="69"/>
      <c r="Z23" s="111">
        <f t="shared" si="1"/>
        <v>0</v>
      </c>
      <c r="AA23" s="119">
        <f>+J23*Z23</f>
        <v>0</v>
      </c>
    </row>
    <row r="24" spans="3:27" outlineLevel="1" x14ac:dyDescent="0.3">
      <c r="C24" s="114">
        <v>3</v>
      </c>
      <c r="D24" s="93" t="s">
        <v>291</v>
      </c>
      <c r="E24" s="94">
        <v>0</v>
      </c>
      <c r="F24" s="68"/>
      <c r="G24" s="68"/>
      <c r="H24" s="115">
        <v>8</v>
      </c>
      <c r="I24" s="93"/>
      <c r="J24" s="94">
        <v>0</v>
      </c>
      <c r="K24" s="68"/>
      <c r="L24" s="365"/>
      <c r="M24" s="365"/>
      <c r="N24" s="365"/>
      <c r="O24" s="365"/>
      <c r="P24" s="365"/>
      <c r="Q24" s="365"/>
      <c r="R24" s="365"/>
      <c r="S24" s="365"/>
      <c r="T24" s="365"/>
      <c r="U24" s="365"/>
      <c r="V24" s="365"/>
      <c r="W24" s="365"/>
      <c r="X24" s="69"/>
      <c r="Z24" s="111">
        <f t="shared" si="1"/>
        <v>0</v>
      </c>
      <c r="AA24" s="119">
        <f>+J24*Z24</f>
        <v>0</v>
      </c>
    </row>
    <row r="25" spans="3:27" outlineLevel="1" x14ac:dyDescent="0.3">
      <c r="C25" s="114">
        <v>4</v>
      </c>
      <c r="D25" s="93"/>
      <c r="E25" s="94">
        <v>0</v>
      </c>
      <c r="F25" s="68"/>
      <c r="G25" s="68"/>
      <c r="H25" s="115">
        <v>9</v>
      </c>
      <c r="I25" s="93"/>
      <c r="J25" s="94">
        <v>0</v>
      </c>
      <c r="K25" s="68"/>
      <c r="L25" s="366"/>
      <c r="M25" s="366"/>
      <c r="N25" s="366"/>
      <c r="O25" s="366"/>
      <c r="P25" s="366"/>
      <c r="Q25" s="366"/>
      <c r="R25" s="366"/>
      <c r="S25" s="366"/>
      <c r="T25" s="366"/>
      <c r="U25" s="366"/>
      <c r="V25" s="366"/>
      <c r="W25" s="366"/>
      <c r="X25" s="69"/>
      <c r="Z25" s="111">
        <f t="shared" si="1"/>
        <v>0</v>
      </c>
      <c r="AA25" s="119">
        <f>+J25*Z25</f>
        <v>0</v>
      </c>
    </row>
    <row r="26" spans="3:27" outlineLevel="1" x14ac:dyDescent="0.3">
      <c r="C26" s="114">
        <v>5</v>
      </c>
      <c r="D26" s="93"/>
      <c r="E26" s="94">
        <v>0</v>
      </c>
      <c r="F26" s="68"/>
      <c r="G26" s="68"/>
      <c r="H26" s="116">
        <v>10</v>
      </c>
      <c r="I26" s="93"/>
      <c r="J26" s="94">
        <v>0</v>
      </c>
      <c r="K26" s="68"/>
      <c r="L26" s="365"/>
      <c r="M26" s="365"/>
      <c r="N26" s="365"/>
      <c r="O26" s="365"/>
      <c r="P26" s="365"/>
      <c r="Q26" s="365"/>
      <c r="R26" s="365"/>
      <c r="S26" s="365"/>
      <c r="T26" s="365"/>
      <c r="U26" s="365"/>
      <c r="V26" s="365"/>
      <c r="W26" s="365"/>
      <c r="X26" s="69"/>
      <c r="Z26" s="111">
        <f t="shared" si="1"/>
        <v>0</v>
      </c>
      <c r="AA26" s="119">
        <f>+J26*Z26</f>
        <v>0</v>
      </c>
    </row>
    <row r="27" spans="3:27" x14ac:dyDescent="0.3">
      <c r="C27" s="67"/>
      <c r="D27" s="95" t="s">
        <v>158</v>
      </c>
      <c r="E27" s="96">
        <f>+SUM(E22:E26)</f>
        <v>0</v>
      </c>
      <c r="F27" s="68"/>
      <c r="G27" s="68"/>
      <c r="H27" s="116"/>
      <c r="I27" s="95" t="s">
        <v>159</v>
      </c>
      <c r="J27" s="96">
        <f>+SUMPRODUCT(J22:J26,Z22:Z26)</f>
        <v>0</v>
      </c>
      <c r="K27" s="68"/>
      <c r="L27" s="368"/>
      <c r="M27" s="368"/>
      <c r="N27" s="368"/>
      <c r="O27" s="368"/>
      <c r="P27" s="368"/>
      <c r="Q27" s="368"/>
      <c r="R27" s="368"/>
      <c r="S27" s="368"/>
      <c r="T27" s="368"/>
      <c r="U27" s="368"/>
      <c r="V27" s="368"/>
      <c r="W27" s="368"/>
      <c r="X27" s="69"/>
      <c r="Z27" s="111">
        <f t="shared" si="1"/>
        <v>0</v>
      </c>
    </row>
    <row r="28" spans="3:27" x14ac:dyDescent="0.3">
      <c r="C28" s="67"/>
      <c r="D28" s="104"/>
      <c r="E28" s="102"/>
      <c r="F28" s="68"/>
      <c r="G28" s="68"/>
      <c r="H28" s="116"/>
      <c r="I28" s="104"/>
      <c r="J28" s="68"/>
      <c r="K28" s="68"/>
      <c r="L28" s="368"/>
      <c r="M28" s="368"/>
      <c r="N28" s="368"/>
      <c r="O28" s="368"/>
      <c r="P28" s="368"/>
      <c r="Q28" s="368"/>
      <c r="R28" s="368"/>
      <c r="S28" s="368"/>
      <c r="T28" s="368"/>
      <c r="U28" s="368"/>
      <c r="V28" s="368"/>
      <c r="W28" s="368"/>
      <c r="X28" s="69"/>
      <c r="Z28" s="111">
        <f t="shared" si="1"/>
        <v>0</v>
      </c>
    </row>
    <row r="29" spans="3:27" x14ac:dyDescent="0.3">
      <c r="C29" s="67"/>
      <c r="D29" s="374" t="s">
        <v>165</v>
      </c>
      <c r="E29" s="374"/>
      <c r="F29" s="374"/>
      <c r="G29" s="374"/>
      <c r="H29" s="374"/>
      <c r="I29" s="374"/>
      <c r="J29" s="374"/>
      <c r="K29" s="68"/>
      <c r="L29" s="368"/>
      <c r="M29" s="368"/>
      <c r="N29" s="368"/>
      <c r="O29" s="368"/>
      <c r="P29" s="368"/>
      <c r="Q29" s="368"/>
      <c r="R29" s="368"/>
      <c r="S29" s="368"/>
      <c r="T29" s="368"/>
      <c r="U29" s="368"/>
      <c r="V29" s="368"/>
      <c r="W29" s="368"/>
      <c r="X29" s="69"/>
      <c r="Z29" s="111">
        <f t="shared" si="1"/>
        <v>0</v>
      </c>
    </row>
    <row r="30" spans="3:27" x14ac:dyDescent="0.3">
      <c r="C30" s="67"/>
      <c r="D30" s="374"/>
      <c r="E30" s="374"/>
      <c r="F30" s="374"/>
      <c r="G30" s="374"/>
      <c r="H30" s="374"/>
      <c r="I30" s="374"/>
      <c r="J30" s="374"/>
      <c r="K30" s="68"/>
      <c r="L30" s="103" t="s">
        <v>142</v>
      </c>
      <c r="M30" s="103" t="s">
        <v>143</v>
      </c>
      <c r="N30" s="103" t="s">
        <v>144</v>
      </c>
      <c r="O30" s="103" t="s">
        <v>145</v>
      </c>
      <c r="P30" s="103" t="s">
        <v>146</v>
      </c>
      <c r="Q30" s="103" t="s">
        <v>147</v>
      </c>
      <c r="R30" s="103" t="s">
        <v>148</v>
      </c>
      <c r="S30" s="103" t="s">
        <v>149</v>
      </c>
      <c r="T30" s="103" t="s">
        <v>150</v>
      </c>
      <c r="U30" s="103" t="s">
        <v>151</v>
      </c>
      <c r="V30" s="103" t="s">
        <v>152</v>
      </c>
      <c r="W30" s="103" t="s">
        <v>153</v>
      </c>
      <c r="X30" s="69"/>
      <c r="Z30" s="111">
        <f t="shared" si="1"/>
        <v>0</v>
      </c>
    </row>
    <row r="31" spans="3:27" outlineLevel="1" x14ac:dyDescent="0.3">
      <c r="C31" s="114">
        <v>1</v>
      </c>
      <c r="D31" s="93" t="s">
        <v>292</v>
      </c>
      <c r="E31" s="94">
        <v>0</v>
      </c>
      <c r="F31" s="68"/>
      <c r="G31" s="68"/>
      <c r="H31" s="115">
        <v>7</v>
      </c>
      <c r="I31" s="93" t="s">
        <v>293</v>
      </c>
      <c r="J31" s="94">
        <v>0</v>
      </c>
      <c r="K31" s="68"/>
      <c r="L31" s="365"/>
      <c r="M31" s="365"/>
      <c r="N31" s="365" t="s">
        <v>312</v>
      </c>
      <c r="O31" s="365"/>
      <c r="P31" s="365"/>
      <c r="Q31" s="365" t="s">
        <v>312</v>
      </c>
      <c r="R31" s="365"/>
      <c r="S31" s="365"/>
      <c r="T31" s="365" t="s">
        <v>312</v>
      </c>
      <c r="U31" s="365"/>
      <c r="V31" s="365"/>
      <c r="W31" s="365" t="s">
        <v>312</v>
      </c>
      <c r="X31" s="69"/>
      <c r="Z31" s="111">
        <f t="shared" si="1"/>
        <v>4</v>
      </c>
      <c r="AA31" s="119">
        <f t="shared" ref="AA31:AA36" si="2">+J31*Z31</f>
        <v>0</v>
      </c>
    </row>
    <row r="32" spans="3:27" outlineLevel="1" x14ac:dyDescent="0.3">
      <c r="C32" s="114">
        <v>2</v>
      </c>
      <c r="D32" s="93" t="s">
        <v>294</v>
      </c>
      <c r="E32" s="94">
        <v>0</v>
      </c>
      <c r="F32" s="68"/>
      <c r="G32" s="68"/>
      <c r="H32" s="115">
        <v>8</v>
      </c>
      <c r="I32" s="93"/>
      <c r="J32" s="94">
        <v>0</v>
      </c>
      <c r="K32" s="68"/>
      <c r="L32" s="366"/>
      <c r="M32" s="366"/>
      <c r="N32" s="366"/>
      <c r="O32" s="366"/>
      <c r="P32" s="366"/>
      <c r="Q32" s="366"/>
      <c r="R32" s="366"/>
      <c r="S32" s="366"/>
      <c r="T32" s="366"/>
      <c r="U32" s="366"/>
      <c r="V32" s="366"/>
      <c r="W32" s="366"/>
      <c r="X32" s="69"/>
      <c r="Z32" s="111">
        <f t="shared" si="1"/>
        <v>0</v>
      </c>
      <c r="AA32" s="119">
        <f t="shared" si="2"/>
        <v>0</v>
      </c>
    </row>
    <row r="33" spans="3:27" outlineLevel="1" x14ac:dyDescent="0.3">
      <c r="C33" s="114">
        <v>3</v>
      </c>
      <c r="D33" s="93"/>
      <c r="E33" s="94">
        <v>0</v>
      </c>
      <c r="F33" s="68"/>
      <c r="G33" s="68"/>
      <c r="H33" s="115">
        <v>9</v>
      </c>
      <c r="I33" s="93"/>
      <c r="J33" s="94">
        <v>0</v>
      </c>
      <c r="K33" s="68"/>
      <c r="L33" s="365"/>
      <c r="M33" s="365"/>
      <c r="N33" s="365"/>
      <c r="O33" s="365"/>
      <c r="P33" s="365"/>
      <c r="Q33" s="365"/>
      <c r="R33" s="365"/>
      <c r="S33" s="365"/>
      <c r="T33" s="365"/>
      <c r="U33" s="365"/>
      <c r="V33" s="365"/>
      <c r="W33" s="365"/>
      <c r="X33" s="69"/>
      <c r="Z33" s="111">
        <f t="shared" si="1"/>
        <v>0</v>
      </c>
      <c r="AA33" s="119">
        <f t="shared" si="2"/>
        <v>0</v>
      </c>
    </row>
    <row r="34" spans="3:27" outlineLevel="1" x14ac:dyDescent="0.3">
      <c r="C34" s="114">
        <v>4</v>
      </c>
      <c r="D34" s="93"/>
      <c r="E34" s="94">
        <v>0</v>
      </c>
      <c r="F34" s="68"/>
      <c r="G34" s="68"/>
      <c r="H34" s="116">
        <v>10</v>
      </c>
      <c r="I34" s="93"/>
      <c r="J34" s="94">
        <v>0</v>
      </c>
      <c r="K34" s="68"/>
      <c r="L34" s="366"/>
      <c r="M34" s="366"/>
      <c r="N34" s="366"/>
      <c r="O34" s="366"/>
      <c r="P34" s="366"/>
      <c r="Q34" s="366"/>
      <c r="R34" s="366"/>
      <c r="S34" s="366"/>
      <c r="T34" s="366"/>
      <c r="U34" s="366"/>
      <c r="V34" s="366"/>
      <c r="W34" s="366"/>
      <c r="X34" s="69"/>
      <c r="Z34" s="111">
        <f t="shared" si="1"/>
        <v>0</v>
      </c>
      <c r="AA34" s="119">
        <f t="shared" si="2"/>
        <v>0</v>
      </c>
    </row>
    <row r="35" spans="3:27" outlineLevel="1" x14ac:dyDescent="0.3">
      <c r="C35" s="114">
        <v>5</v>
      </c>
      <c r="D35" s="93"/>
      <c r="E35" s="94">
        <v>0</v>
      </c>
      <c r="F35" s="68"/>
      <c r="G35" s="68"/>
      <c r="H35" s="116">
        <v>11</v>
      </c>
      <c r="I35" s="93"/>
      <c r="J35" s="94">
        <v>0</v>
      </c>
      <c r="K35" s="68"/>
      <c r="L35" s="365"/>
      <c r="M35" s="365"/>
      <c r="N35" s="365"/>
      <c r="O35" s="365"/>
      <c r="P35" s="365"/>
      <c r="Q35" s="365"/>
      <c r="R35" s="365"/>
      <c r="S35" s="365"/>
      <c r="T35" s="365"/>
      <c r="U35" s="365"/>
      <c r="V35" s="365"/>
      <c r="W35" s="365"/>
      <c r="X35" s="69"/>
      <c r="Z35" s="111">
        <f t="shared" si="1"/>
        <v>0</v>
      </c>
      <c r="AA35" s="119">
        <f t="shared" si="2"/>
        <v>0</v>
      </c>
    </row>
    <row r="36" spans="3:27" outlineLevel="1" x14ac:dyDescent="0.3">
      <c r="C36" s="114">
        <v>6</v>
      </c>
      <c r="D36" s="93"/>
      <c r="E36" s="94">
        <v>0</v>
      </c>
      <c r="F36" s="68"/>
      <c r="G36" s="68"/>
      <c r="H36" s="116">
        <v>12</v>
      </c>
      <c r="I36" s="93"/>
      <c r="J36" s="94">
        <v>0</v>
      </c>
      <c r="K36" s="68"/>
      <c r="L36" s="366"/>
      <c r="M36" s="366"/>
      <c r="N36" s="366"/>
      <c r="O36" s="366"/>
      <c r="P36" s="366"/>
      <c r="Q36" s="366"/>
      <c r="R36" s="366"/>
      <c r="S36" s="366"/>
      <c r="T36" s="366"/>
      <c r="U36" s="366"/>
      <c r="V36" s="366"/>
      <c r="W36" s="366"/>
      <c r="X36" s="69"/>
      <c r="Z36" s="111">
        <f t="shared" si="1"/>
        <v>0</v>
      </c>
      <c r="AA36" s="119">
        <f t="shared" si="2"/>
        <v>0</v>
      </c>
    </row>
    <row r="37" spans="3:27" x14ac:dyDescent="0.3">
      <c r="C37" s="67"/>
      <c r="D37" s="95" t="s">
        <v>66</v>
      </c>
      <c r="E37" s="96">
        <f>+SUM(E31:E36)</f>
        <v>0</v>
      </c>
      <c r="F37" s="68"/>
      <c r="G37" s="68"/>
      <c r="H37" s="68"/>
      <c r="I37" s="95" t="s">
        <v>66</v>
      </c>
      <c r="J37" s="96">
        <f>+SUMPRODUCT(J31:J36,Z31:Z36)</f>
        <v>0</v>
      </c>
      <c r="K37" s="68"/>
      <c r="L37" s="368"/>
      <c r="M37" s="368"/>
      <c r="N37" s="368"/>
      <c r="O37" s="368"/>
      <c r="P37" s="368"/>
      <c r="Q37" s="368"/>
      <c r="R37" s="368"/>
      <c r="S37" s="368"/>
      <c r="T37" s="368"/>
      <c r="U37" s="368"/>
      <c r="V37" s="368"/>
      <c r="W37" s="368"/>
      <c r="X37" s="69"/>
      <c r="Z37" s="111">
        <f t="shared" si="1"/>
        <v>0</v>
      </c>
    </row>
    <row r="38" spans="3:27" x14ac:dyDescent="0.3">
      <c r="C38" s="67"/>
      <c r="D38" s="68"/>
      <c r="E38" s="102"/>
      <c r="F38" s="68"/>
      <c r="G38" s="68"/>
      <c r="H38" s="68"/>
      <c r="I38" s="68"/>
      <c r="J38" s="68"/>
      <c r="K38" s="68"/>
      <c r="L38" s="368"/>
      <c r="M38" s="368"/>
      <c r="N38" s="368"/>
      <c r="O38" s="368"/>
      <c r="P38" s="368"/>
      <c r="Q38" s="368"/>
      <c r="R38" s="368"/>
      <c r="S38" s="368"/>
      <c r="T38" s="368"/>
      <c r="U38" s="368"/>
      <c r="V38" s="368"/>
      <c r="W38" s="368"/>
      <c r="X38" s="69"/>
      <c r="Z38" s="111">
        <f t="shared" si="1"/>
        <v>0</v>
      </c>
    </row>
    <row r="39" spans="3:27" x14ac:dyDescent="0.3">
      <c r="C39" s="67"/>
      <c r="D39" s="374" t="s">
        <v>168</v>
      </c>
      <c r="E39" s="374"/>
      <c r="F39" s="374"/>
      <c r="G39" s="374"/>
      <c r="H39" s="374"/>
      <c r="I39" s="374"/>
      <c r="J39" s="374"/>
      <c r="K39" s="68"/>
      <c r="L39" s="368"/>
      <c r="M39" s="368"/>
      <c r="N39" s="368"/>
      <c r="O39" s="368"/>
      <c r="P39" s="368"/>
      <c r="Q39" s="368"/>
      <c r="R39" s="368"/>
      <c r="S39" s="368"/>
      <c r="T39" s="368"/>
      <c r="U39" s="368"/>
      <c r="V39" s="368"/>
      <c r="W39" s="368"/>
      <c r="X39" s="69"/>
      <c r="Z39" s="111">
        <f t="shared" si="1"/>
        <v>0</v>
      </c>
    </row>
    <row r="40" spans="3:27" x14ac:dyDescent="0.3">
      <c r="C40" s="67"/>
      <c r="D40" s="374"/>
      <c r="E40" s="374"/>
      <c r="F40" s="374"/>
      <c r="G40" s="374"/>
      <c r="H40" s="374"/>
      <c r="I40" s="374"/>
      <c r="J40" s="374"/>
      <c r="K40" s="68"/>
      <c r="L40" s="103" t="s">
        <v>142</v>
      </c>
      <c r="M40" s="103" t="s">
        <v>143</v>
      </c>
      <c r="N40" s="103" t="s">
        <v>144</v>
      </c>
      <c r="O40" s="103" t="s">
        <v>145</v>
      </c>
      <c r="P40" s="103" t="s">
        <v>146</v>
      </c>
      <c r="Q40" s="103" t="s">
        <v>147</v>
      </c>
      <c r="R40" s="103" t="s">
        <v>148</v>
      </c>
      <c r="S40" s="103" t="s">
        <v>149</v>
      </c>
      <c r="T40" s="103" t="s">
        <v>150</v>
      </c>
      <c r="U40" s="103" t="s">
        <v>151</v>
      </c>
      <c r="V40" s="103" t="s">
        <v>152</v>
      </c>
      <c r="W40" s="103" t="s">
        <v>153</v>
      </c>
      <c r="X40" s="69"/>
      <c r="Z40" s="111">
        <f t="shared" si="1"/>
        <v>0</v>
      </c>
    </row>
    <row r="41" spans="3:27" outlineLevel="1" x14ac:dyDescent="0.3">
      <c r="C41" s="114">
        <v>1</v>
      </c>
      <c r="D41" s="93"/>
      <c r="E41" s="94">
        <v>0</v>
      </c>
      <c r="F41" s="68"/>
      <c r="G41" s="68"/>
      <c r="H41" s="115">
        <v>5</v>
      </c>
      <c r="I41" s="93" t="s">
        <v>295</v>
      </c>
      <c r="J41" s="94">
        <v>0</v>
      </c>
      <c r="K41" s="68"/>
      <c r="L41" s="365"/>
      <c r="M41" s="365"/>
      <c r="N41" s="365"/>
      <c r="O41" s="365"/>
      <c r="P41" s="365"/>
      <c r="Q41" s="365"/>
      <c r="R41" s="365"/>
      <c r="S41" s="365" t="s">
        <v>312</v>
      </c>
      <c r="T41" s="365"/>
      <c r="U41" s="365"/>
      <c r="V41" s="365"/>
      <c r="W41" s="365"/>
      <c r="X41" s="69"/>
      <c r="Z41" s="111">
        <f t="shared" si="1"/>
        <v>1</v>
      </c>
      <c r="AA41" s="119">
        <f>+J41*Z41</f>
        <v>0</v>
      </c>
    </row>
    <row r="42" spans="3:27" outlineLevel="1" x14ac:dyDescent="0.3">
      <c r="C42" s="114">
        <v>2</v>
      </c>
      <c r="D42" s="93"/>
      <c r="E42" s="94">
        <v>0</v>
      </c>
      <c r="F42" s="68"/>
      <c r="G42" s="68"/>
      <c r="H42" s="115">
        <v>6</v>
      </c>
      <c r="I42" s="93" t="s">
        <v>296</v>
      </c>
      <c r="J42" s="94">
        <v>0</v>
      </c>
      <c r="K42" s="68"/>
      <c r="L42" s="366" t="s">
        <v>312</v>
      </c>
      <c r="M42" s="366"/>
      <c r="N42" s="366"/>
      <c r="O42" s="366"/>
      <c r="P42" s="366"/>
      <c r="Q42" s="366"/>
      <c r="R42" s="366"/>
      <c r="S42" s="366"/>
      <c r="T42" s="366"/>
      <c r="U42" s="366"/>
      <c r="V42" s="366"/>
      <c r="W42" s="366"/>
      <c r="X42" s="69"/>
      <c r="Z42" s="111">
        <f t="shared" si="1"/>
        <v>1</v>
      </c>
      <c r="AA42" s="119">
        <f>+J42*Z42</f>
        <v>0</v>
      </c>
    </row>
    <row r="43" spans="3:27" outlineLevel="1" x14ac:dyDescent="0.3">
      <c r="C43" s="114">
        <v>3</v>
      </c>
      <c r="D43" s="93"/>
      <c r="E43" s="94">
        <v>0</v>
      </c>
      <c r="F43" s="68"/>
      <c r="G43" s="68"/>
      <c r="H43" s="115">
        <v>7</v>
      </c>
      <c r="I43" s="93" t="s">
        <v>297</v>
      </c>
      <c r="J43" s="94">
        <v>0</v>
      </c>
      <c r="K43" s="68"/>
      <c r="L43" s="365"/>
      <c r="M43" s="365" t="s">
        <v>312</v>
      </c>
      <c r="N43" s="365"/>
      <c r="O43" s="365"/>
      <c r="P43" s="365"/>
      <c r="Q43" s="365"/>
      <c r="R43" s="365"/>
      <c r="S43" s="365"/>
      <c r="T43" s="365"/>
      <c r="U43" s="365"/>
      <c r="V43" s="365"/>
      <c r="W43" s="365"/>
      <c r="X43" s="69"/>
      <c r="Z43" s="111">
        <f t="shared" si="1"/>
        <v>1</v>
      </c>
      <c r="AA43" s="119">
        <f>+J43*Z43</f>
        <v>0</v>
      </c>
    </row>
    <row r="44" spans="3:27" outlineLevel="1" x14ac:dyDescent="0.3">
      <c r="C44" s="114">
        <v>4</v>
      </c>
      <c r="D44" s="93"/>
      <c r="E44" s="94">
        <v>0</v>
      </c>
      <c r="F44" s="68"/>
      <c r="G44" s="68"/>
      <c r="H44" s="115">
        <v>8</v>
      </c>
      <c r="I44" s="93"/>
      <c r="J44" s="94">
        <v>0</v>
      </c>
      <c r="K44" s="68"/>
      <c r="L44" s="366"/>
      <c r="M44" s="366"/>
      <c r="N44" s="366"/>
      <c r="O44" s="366"/>
      <c r="P44" s="366"/>
      <c r="Q44" s="366"/>
      <c r="R44" s="366"/>
      <c r="S44" s="366"/>
      <c r="T44" s="366"/>
      <c r="U44" s="366"/>
      <c r="V44" s="366"/>
      <c r="W44" s="366"/>
      <c r="X44" s="69"/>
      <c r="Z44" s="111">
        <f t="shared" si="1"/>
        <v>0</v>
      </c>
      <c r="AA44" s="119">
        <f>+J44*Z44</f>
        <v>0</v>
      </c>
    </row>
    <row r="45" spans="3:27" x14ac:dyDescent="0.3">
      <c r="C45" s="114"/>
      <c r="D45" s="95" t="s">
        <v>93</v>
      </c>
      <c r="E45" s="96">
        <f>+SUM(E41:E44)</f>
        <v>0</v>
      </c>
      <c r="F45" s="68"/>
      <c r="G45" s="68"/>
      <c r="H45" s="115"/>
      <c r="I45" s="95" t="s">
        <v>93</v>
      </c>
      <c r="J45" s="96">
        <f>+SUMPRODUCT(J41:J44,Z41:Z44)</f>
        <v>0</v>
      </c>
      <c r="K45" s="68"/>
      <c r="L45" s="368"/>
      <c r="M45" s="368"/>
      <c r="N45" s="368"/>
      <c r="O45" s="368"/>
      <c r="P45" s="368"/>
      <c r="Q45" s="368"/>
      <c r="R45" s="368"/>
      <c r="S45" s="368"/>
      <c r="T45" s="368"/>
      <c r="U45" s="368"/>
      <c r="V45" s="368"/>
      <c r="W45" s="368"/>
      <c r="X45" s="69"/>
      <c r="Z45" s="111">
        <f t="shared" si="1"/>
        <v>0</v>
      </c>
    </row>
    <row r="46" spans="3:27" x14ac:dyDescent="0.3">
      <c r="C46" s="67"/>
      <c r="D46" s="68"/>
      <c r="E46" s="102"/>
      <c r="F46" s="68"/>
      <c r="G46" s="68"/>
      <c r="H46" s="68"/>
      <c r="I46" s="68"/>
      <c r="J46" s="102"/>
      <c r="K46" s="68"/>
      <c r="L46" s="368"/>
      <c r="M46" s="368"/>
      <c r="N46" s="368"/>
      <c r="O46" s="368"/>
      <c r="P46" s="368"/>
      <c r="Q46" s="368"/>
      <c r="R46" s="368"/>
      <c r="S46" s="368"/>
      <c r="T46" s="368"/>
      <c r="U46" s="368"/>
      <c r="V46" s="368"/>
      <c r="W46" s="368"/>
      <c r="X46" s="69"/>
      <c r="Z46" s="111">
        <f t="shared" si="1"/>
        <v>0</v>
      </c>
    </row>
    <row r="47" spans="3:27" ht="9.4499999999999993" customHeight="1" x14ac:dyDescent="0.3">
      <c r="C47" s="67"/>
      <c r="D47" s="376" t="s">
        <v>166</v>
      </c>
      <c r="E47" s="376"/>
      <c r="F47" s="376"/>
      <c r="G47" s="376"/>
      <c r="H47" s="376"/>
      <c r="I47" s="376"/>
      <c r="J47" s="376"/>
      <c r="K47" s="68"/>
      <c r="L47" s="368"/>
      <c r="M47" s="368"/>
      <c r="N47" s="368"/>
      <c r="O47" s="368"/>
      <c r="P47" s="368"/>
      <c r="Q47" s="368"/>
      <c r="R47" s="368"/>
      <c r="S47" s="368"/>
      <c r="T47" s="368"/>
      <c r="U47" s="368"/>
      <c r="V47" s="368"/>
      <c r="W47" s="368"/>
      <c r="X47" s="69"/>
      <c r="Z47" s="111">
        <f t="shared" si="1"/>
        <v>0</v>
      </c>
    </row>
    <row r="48" spans="3:27" ht="25.5" customHeight="1" x14ac:dyDescent="0.3">
      <c r="C48" s="67"/>
      <c r="D48" s="376"/>
      <c r="E48" s="376"/>
      <c r="F48" s="376"/>
      <c r="G48" s="376"/>
      <c r="H48" s="376"/>
      <c r="I48" s="376"/>
      <c r="J48" s="376"/>
      <c r="K48" s="68"/>
      <c r="L48" s="103" t="s">
        <v>142</v>
      </c>
      <c r="M48" s="103" t="s">
        <v>143</v>
      </c>
      <c r="N48" s="103" t="s">
        <v>144</v>
      </c>
      <c r="O48" s="103" t="s">
        <v>145</v>
      </c>
      <c r="P48" s="103" t="s">
        <v>146</v>
      </c>
      <c r="Q48" s="103" t="s">
        <v>147</v>
      </c>
      <c r="R48" s="103" t="s">
        <v>148</v>
      </c>
      <c r="S48" s="103" t="s">
        <v>149</v>
      </c>
      <c r="T48" s="103" t="s">
        <v>150</v>
      </c>
      <c r="U48" s="103" t="s">
        <v>151</v>
      </c>
      <c r="V48" s="103" t="s">
        <v>152</v>
      </c>
      <c r="W48" s="103" t="s">
        <v>153</v>
      </c>
      <c r="X48" s="69"/>
      <c r="Z48" s="111">
        <f t="shared" si="1"/>
        <v>0</v>
      </c>
    </row>
    <row r="49" spans="3:27" outlineLevel="1" x14ac:dyDescent="0.3">
      <c r="C49" s="114">
        <v>1</v>
      </c>
      <c r="D49" s="93" t="s">
        <v>298</v>
      </c>
      <c r="E49" s="94">
        <v>0</v>
      </c>
      <c r="F49" s="68">
        <v>0</v>
      </c>
      <c r="G49" s="68"/>
      <c r="H49" s="115">
        <v>16</v>
      </c>
      <c r="I49" s="93" t="s">
        <v>299</v>
      </c>
      <c r="J49" s="94">
        <v>0</v>
      </c>
      <c r="K49" s="68"/>
      <c r="L49" s="365"/>
      <c r="M49" s="365"/>
      <c r="N49" s="365" t="s">
        <v>312</v>
      </c>
      <c r="O49" s="365"/>
      <c r="P49" s="365"/>
      <c r="Q49" s="365"/>
      <c r="R49" s="365"/>
      <c r="S49" s="365"/>
      <c r="T49" s="365"/>
      <c r="U49" s="365"/>
      <c r="V49" s="365"/>
      <c r="W49" s="365"/>
      <c r="X49" s="69"/>
      <c r="Z49" s="111">
        <f t="shared" si="1"/>
        <v>1</v>
      </c>
      <c r="AA49" s="119">
        <f t="shared" ref="AA49:AA63" si="3">+J49*Z49</f>
        <v>0</v>
      </c>
    </row>
    <row r="50" spans="3:27" outlineLevel="1" x14ac:dyDescent="0.3">
      <c r="C50" s="114">
        <v>2</v>
      </c>
      <c r="D50" s="93" t="s">
        <v>300</v>
      </c>
      <c r="E50" s="94">
        <v>0</v>
      </c>
      <c r="F50" s="68">
        <v>0</v>
      </c>
      <c r="G50" s="68"/>
      <c r="H50" s="115">
        <v>17</v>
      </c>
      <c r="I50" s="93"/>
      <c r="J50" s="94">
        <v>0</v>
      </c>
      <c r="K50" s="68"/>
      <c r="L50" s="366"/>
      <c r="M50" s="366"/>
      <c r="N50" s="366"/>
      <c r="O50" s="366"/>
      <c r="P50" s="366"/>
      <c r="Q50" s="366"/>
      <c r="R50" s="366"/>
      <c r="S50" s="366"/>
      <c r="T50" s="366"/>
      <c r="U50" s="366"/>
      <c r="V50" s="366"/>
      <c r="W50" s="366"/>
      <c r="X50" s="69"/>
      <c r="Z50" s="111">
        <f t="shared" si="1"/>
        <v>0</v>
      </c>
      <c r="AA50" s="119">
        <f t="shared" si="3"/>
        <v>0</v>
      </c>
    </row>
    <row r="51" spans="3:27" outlineLevel="1" x14ac:dyDescent="0.3">
      <c r="C51" s="114">
        <v>3</v>
      </c>
      <c r="D51" s="93"/>
      <c r="E51" s="94">
        <v>0</v>
      </c>
      <c r="F51" s="68">
        <v>0</v>
      </c>
      <c r="G51" s="68"/>
      <c r="H51" s="115">
        <v>18</v>
      </c>
      <c r="I51" s="93"/>
      <c r="J51" s="94">
        <v>0</v>
      </c>
      <c r="K51" s="68"/>
      <c r="L51" s="365"/>
      <c r="M51" s="365"/>
      <c r="N51" s="365"/>
      <c r="O51" s="365"/>
      <c r="P51" s="365"/>
      <c r="Q51" s="365"/>
      <c r="R51" s="365"/>
      <c r="S51" s="365"/>
      <c r="T51" s="365"/>
      <c r="U51" s="365"/>
      <c r="V51" s="365"/>
      <c r="W51" s="365"/>
      <c r="X51" s="69"/>
      <c r="Z51" s="111">
        <f t="shared" si="1"/>
        <v>0</v>
      </c>
      <c r="AA51" s="119">
        <f t="shared" si="3"/>
        <v>0</v>
      </c>
    </row>
    <row r="52" spans="3:27" outlineLevel="1" x14ac:dyDescent="0.3">
      <c r="C52" s="114">
        <v>4</v>
      </c>
      <c r="D52" s="93"/>
      <c r="E52" s="94">
        <v>0</v>
      </c>
      <c r="F52" s="68">
        <v>0</v>
      </c>
      <c r="G52" s="68"/>
      <c r="H52" s="115">
        <v>19</v>
      </c>
      <c r="I52" s="93"/>
      <c r="J52" s="94">
        <v>0</v>
      </c>
      <c r="K52" s="68"/>
      <c r="L52" s="366"/>
      <c r="M52" s="366"/>
      <c r="N52" s="366"/>
      <c r="O52" s="366"/>
      <c r="P52" s="366"/>
      <c r="Q52" s="366"/>
      <c r="R52" s="366"/>
      <c r="S52" s="366"/>
      <c r="T52" s="366"/>
      <c r="U52" s="366"/>
      <c r="V52" s="366"/>
      <c r="W52" s="366"/>
      <c r="X52" s="69"/>
      <c r="Z52" s="111">
        <f t="shared" si="1"/>
        <v>0</v>
      </c>
      <c r="AA52" s="119">
        <f t="shared" si="3"/>
        <v>0</v>
      </c>
    </row>
    <row r="53" spans="3:27" outlineLevel="1" x14ac:dyDescent="0.3">
      <c r="C53" s="114">
        <v>5</v>
      </c>
      <c r="D53" s="93"/>
      <c r="E53" s="94">
        <v>0</v>
      </c>
      <c r="F53" s="68">
        <v>0</v>
      </c>
      <c r="G53" s="68"/>
      <c r="H53" s="115">
        <v>20</v>
      </c>
      <c r="I53" s="93"/>
      <c r="J53" s="94">
        <v>0</v>
      </c>
      <c r="K53" s="68"/>
      <c r="L53" s="365"/>
      <c r="M53" s="365"/>
      <c r="N53" s="365"/>
      <c r="O53" s="365"/>
      <c r="P53" s="365"/>
      <c r="Q53" s="365"/>
      <c r="R53" s="365"/>
      <c r="S53" s="365"/>
      <c r="T53" s="365"/>
      <c r="U53" s="365"/>
      <c r="V53" s="365"/>
      <c r="W53" s="365"/>
      <c r="X53" s="69"/>
      <c r="Z53" s="111">
        <f t="shared" si="1"/>
        <v>0</v>
      </c>
      <c r="AA53" s="119">
        <f t="shared" si="3"/>
        <v>0</v>
      </c>
    </row>
    <row r="54" spans="3:27" outlineLevel="1" x14ac:dyDescent="0.3">
      <c r="C54" s="114">
        <v>6</v>
      </c>
      <c r="D54" s="93"/>
      <c r="E54" s="94">
        <v>0</v>
      </c>
      <c r="F54" s="68">
        <v>0</v>
      </c>
      <c r="G54" s="68"/>
      <c r="H54" s="115">
        <v>21</v>
      </c>
      <c r="I54" s="93"/>
      <c r="J54" s="94">
        <v>0</v>
      </c>
      <c r="K54" s="68"/>
      <c r="L54" s="366"/>
      <c r="M54" s="366"/>
      <c r="N54" s="366"/>
      <c r="O54" s="366"/>
      <c r="P54" s="366"/>
      <c r="Q54" s="366"/>
      <c r="R54" s="366"/>
      <c r="S54" s="366"/>
      <c r="T54" s="366"/>
      <c r="U54" s="366"/>
      <c r="V54" s="366"/>
      <c r="W54" s="366"/>
      <c r="X54" s="69"/>
      <c r="Z54" s="111">
        <f t="shared" si="1"/>
        <v>0</v>
      </c>
      <c r="AA54" s="119">
        <f t="shared" si="3"/>
        <v>0</v>
      </c>
    </row>
    <row r="55" spans="3:27" outlineLevel="1" x14ac:dyDescent="0.3">
      <c r="C55" s="114">
        <v>7</v>
      </c>
      <c r="D55" s="93"/>
      <c r="E55" s="94">
        <v>0</v>
      </c>
      <c r="F55" s="68">
        <v>0</v>
      </c>
      <c r="G55" s="68"/>
      <c r="H55" s="115">
        <v>22</v>
      </c>
      <c r="I55" s="93"/>
      <c r="J55" s="94">
        <v>0</v>
      </c>
      <c r="K55" s="68"/>
      <c r="L55" s="365"/>
      <c r="M55" s="365"/>
      <c r="N55" s="365"/>
      <c r="O55" s="365"/>
      <c r="P55" s="365"/>
      <c r="Q55" s="365"/>
      <c r="R55" s="365"/>
      <c r="S55" s="365"/>
      <c r="T55" s="365"/>
      <c r="U55" s="365"/>
      <c r="V55" s="365"/>
      <c r="W55" s="365"/>
      <c r="X55" s="69"/>
      <c r="Z55" s="111">
        <f t="shared" si="1"/>
        <v>0</v>
      </c>
      <c r="AA55" s="119">
        <f t="shared" si="3"/>
        <v>0</v>
      </c>
    </row>
    <row r="56" spans="3:27" outlineLevel="1" x14ac:dyDescent="0.3">
      <c r="C56" s="114">
        <v>8</v>
      </c>
      <c r="D56" s="93"/>
      <c r="E56" s="94">
        <v>0</v>
      </c>
      <c r="F56" s="68">
        <v>0</v>
      </c>
      <c r="G56" s="68"/>
      <c r="H56" s="115">
        <v>23</v>
      </c>
      <c r="I56" s="93"/>
      <c r="J56" s="94">
        <v>0</v>
      </c>
      <c r="K56" s="68"/>
      <c r="L56" s="366"/>
      <c r="M56" s="366"/>
      <c r="N56" s="366"/>
      <c r="O56" s="366"/>
      <c r="P56" s="366"/>
      <c r="Q56" s="366"/>
      <c r="R56" s="366"/>
      <c r="S56" s="366"/>
      <c r="T56" s="366"/>
      <c r="U56" s="366"/>
      <c r="V56" s="366"/>
      <c r="W56" s="366"/>
      <c r="X56" s="69"/>
      <c r="Z56" s="111">
        <f t="shared" si="1"/>
        <v>0</v>
      </c>
      <c r="AA56" s="119">
        <f t="shared" si="3"/>
        <v>0</v>
      </c>
    </row>
    <row r="57" spans="3:27" outlineLevel="1" x14ac:dyDescent="0.3">
      <c r="C57" s="114">
        <v>9</v>
      </c>
      <c r="D57" s="93"/>
      <c r="E57" s="94">
        <v>0</v>
      </c>
      <c r="F57" s="68">
        <v>0</v>
      </c>
      <c r="G57" s="68"/>
      <c r="H57" s="115">
        <v>24</v>
      </c>
      <c r="I57" s="93"/>
      <c r="J57" s="94">
        <v>0</v>
      </c>
      <c r="K57" s="68"/>
      <c r="L57" s="365"/>
      <c r="M57" s="365"/>
      <c r="N57" s="365"/>
      <c r="O57" s="365"/>
      <c r="P57" s="365"/>
      <c r="Q57" s="365"/>
      <c r="R57" s="365"/>
      <c r="S57" s="365"/>
      <c r="T57" s="365"/>
      <c r="U57" s="365"/>
      <c r="V57" s="365"/>
      <c r="W57" s="365"/>
      <c r="X57" s="69"/>
      <c r="Z57" s="111">
        <f t="shared" si="1"/>
        <v>0</v>
      </c>
      <c r="AA57" s="119">
        <f t="shared" si="3"/>
        <v>0</v>
      </c>
    </row>
    <row r="58" spans="3:27" outlineLevel="1" x14ac:dyDescent="0.3">
      <c r="C58" s="114">
        <v>10</v>
      </c>
      <c r="D58" s="93"/>
      <c r="E58" s="94">
        <v>0</v>
      </c>
      <c r="F58" s="68">
        <v>0</v>
      </c>
      <c r="G58" s="68"/>
      <c r="H58" s="115">
        <v>25</v>
      </c>
      <c r="I58" s="93"/>
      <c r="J58" s="94">
        <v>0</v>
      </c>
      <c r="K58" s="68"/>
      <c r="L58" s="366"/>
      <c r="M58" s="366"/>
      <c r="N58" s="366"/>
      <c r="O58" s="366"/>
      <c r="P58" s="366"/>
      <c r="Q58" s="366"/>
      <c r="R58" s="366"/>
      <c r="S58" s="366"/>
      <c r="T58" s="366"/>
      <c r="U58" s="366"/>
      <c r="V58" s="366"/>
      <c r="W58" s="366"/>
      <c r="X58" s="69"/>
      <c r="Z58" s="111">
        <f t="shared" si="1"/>
        <v>0</v>
      </c>
      <c r="AA58" s="119">
        <f t="shared" si="3"/>
        <v>0</v>
      </c>
    </row>
    <row r="59" spans="3:27" outlineLevel="1" x14ac:dyDescent="0.3">
      <c r="C59" s="114">
        <v>11</v>
      </c>
      <c r="D59" s="93"/>
      <c r="E59" s="94">
        <v>0</v>
      </c>
      <c r="F59" s="68">
        <v>0</v>
      </c>
      <c r="G59" s="68"/>
      <c r="H59" s="115">
        <v>26</v>
      </c>
      <c r="I59" s="93"/>
      <c r="J59" s="94">
        <v>0</v>
      </c>
      <c r="K59" s="68"/>
      <c r="L59" s="365"/>
      <c r="M59" s="365"/>
      <c r="N59" s="365"/>
      <c r="O59" s="365"/>
      <c r="P59" s="365"/>
      <c r="Q59" s="365"/>
      <c r="R59" s="365"/>
      <c r="S59" s="365"/>
      <c r="T59" s="365"/>
      <c r="U59" s="365"/>
      <c r="V59" s="365"/>
      <c r="W59" s="365"/>
      <c r="X59" s="69"/>
      <c r="Z59" s="111">
        <f t="shared" si="1"/>
        <v>0</v>
      </c>
      <c r="AA59" s="119">
        <f t="shared" si="3"/>
        <v>0</v>
      </c>
    </row>
    <row r="60" spans="3:27" outlineLevel="1" x14ac:dyDescent="0.3">
      <c r="C60" s="114">
        <v>12</v>
      </c>
      <c r="D60" s="93"/>
      <c r="E60" s="94">
        <v>0</v>
      </c>
      <c r="F60" s="68">
        <v>0</v>
      </c>
      <c r="G60" s="68"/>
      <c r="H60" s="115">
        <v>27</v>
      </c>
      <c r="I60" s="93"/>
      <c r="J60" s="94">
        <v>0</v>
      </c>
      <c r="K60" s="68"/>
      <c r="L60" s="366"/>
      <c r="M60" s="366"/>
      <c r="N60" s="366"/>
      <c r="O60" s="366"/>
      <c r="P60" s="366"/>
      <c r="Q60" s="366"/>
      <c r="R60" s="366"/>
      <c r="S60" s="366"/>
      <c r="T60" s="366"/>
      <c r="U60" s="366"/>
      <c r="V60" s="366"/>
      <c r="W60" s="366"/>
      <c r="X60" s="69"/>
      <c r="Z60" s="111">
        <f t="shared" si="1"/>
        <v>0</v>
      </c>
      <c r="AA60" s="119">
        <f t="shared" si="3"/>
        <v>0</v>
      </c>
    </row>
    <row r="61" spans="3:27" outlineLevel="1" x14ac:dyDescent="0.3">
      <c r="C61" s="114">
        <v>13</v>
      </c>
      <c r="D61" s="93"/>
      <c r="E61" s="94">
        <v>0</v>
      </c>
      <c r="F61" s="68">
        <v>0</v>
      </c>
      <c r="G61" s="68"/>
      <c r="H61" s="115">
        <v>28</v>
      </c>
      <c r="I61" s="93"/>
      <c r="J61" s="94">
        <v>0</v>
      </c>
      <c r="K61" s="68"/>
      <c r="L61" s="365"/>
      <c r="M61" s="365"/>
      <c r="N61" s="365"/>
      <c r="O61" s="365"/>
      <c r="P61" s="365"/>
      <c r="Q61" s="365"/>
      <c r="R61" s="365"/>
      <c r="S61" s="365"/>
      <c r="T61" s="365"/>
      <c r="U61" s="365"/>
      <c r="V61" s="365"/>
      <c r="W61" s="365"/>
      <c r="X61" s="69"/>
      <c r="Z61" s="111">
        <f t="shared" si="1"/>
        <v>0</v>
      </c>
      <c r="AA61" s="119">
        <f t="shared" si="3"/>
        <v>0</v>
      </c>
    </row>
    <row r="62" spans="3:27" outlineLevel="1" x14ac:dyDescent="0.3">
      <c r="C62" s="114">
        <v>14</v>
      </c>
      <c r="D62" s="93"/>
      <c r="E62" s="94">
        <v>0</v>
      </c>
      <c r="F62" s="68">
        <v>0</v>
      </c>
      <c r="G62" s="68"/>
      <c r="H62" s="115">
        <v>29</v>
      </c>
      <c r="I62" s="93"/>
      <c r="J62" s="94">
        <v>0</v>
      </c>
      <c r="K62" s="68"/>
      <c r="L62" s="366"/>
      <c r="M62" s="366"/>
      <c r="N62" s="366"/>
      <c r="O62" s="366"/>
      <c r="P62" s="366"/>
      <c r="Q62" s="366"/>
      <c r="R62" s="366"/>
      <c r="S62" s="366"/>
      <c r="T62" s="366"/>
      <c r="U62" s="366"/>
      <c r="V62" s="366"/>
      <c r="W62" s="366"/>
      <c r="X62" s="69"/>
      <c r="Z62" s="111">
        <f t="shared" si="1"/>
        <v>0</v>
      </c>
      <c r="AA62" s="119">
        <f t="shared" si="3"/>
        <v>0</v>
      </c>
    </row>
    <row r="63" spans="3:27" outlineLevel="1" x14ac:dyDescent="0.3">
      <c r="C63" s="114">
        <v>15</v>
      </c>
      <c r="D63" s="79"/>
      <c r="E63" s="94">
        <v>0</v>
      </c>
      <c r="F63" s="68">
        <v>0</v>
      </c>
      <c r="G63" s="68"/>
      <c r="H63" s="115">
        <v>30</v>
      </c>
      <c r="I63" s="79"/>
      <c r="J63" s="94">
        <v>0</v>
      </c>
      <c r="K63" s="68"/>
      <c r="L63" s="365"/>
      <c r="M63" s="365"/>
      <c r="N63" s="365"/>
      <c r="O63" s="365"/>
      <c r="P63" s="365"/>
      <c r="Q63" s="365"/>
      <c r="R63" s="365"/>
      <c r="S63" s="365"/>
      <c r="T63" s="365"/>
      <c r="U63" s="365"/>
      <c r="V63" s="365"/>
      <c r="W63" s="365"/>
      <c r="X63" s="69"/>
      <c r="Z63" s="111">
        <f t="shared" si="1"/>
        <v>0</v>
      </c>
      <c r="AA63" s="119">
        <f t="shared" si="3"/>
        <v>0</v>
      </c>
    </row>
    <row r="64" spans="3:27" x14ac:dyDescent="0.3">
      <c r="C64" s="67"/>
      <c r="D64" s="97" t="s">
        <v>138</v>
      </c>
      <c r="E64" s="96">
        <f>+SUM(E49:E63)</f>
        <v>0</v>
      </c>
      <c r="F64" s="68"/>
      <c r="G64" s="68"/>
      <c r="H64" s="68"/>
      <c r="I64" s="97" t="s">
        <v>160</v>
      </c>
      <c r="J64" s="96">
        <f>+SUMPRODUCT(J49:J63,Z49:Z63)</f>
        <v>0</v>
      </c>
      <c r="K64" s="68"/>
      <c r="L64" s="368"/>
      <c r="M64" s="368"/>
      <c r="N64" s="368"/>
      <c r="O64" s="368"/>
      <c r="P64" s="368"/>
      <c r="Q64" s="368"/>
      <c r="R64" s="368"/>
      <c r="S64" s="368"/>
      <c r="T64" s="368"/>
      <c r="U64" s="368"/>
      <c r="V64" s="368"/>
      <c r="W64" s="368"/>
      <c r="X64" s="69"/>
      <c r="Z64" s="111">
        <f t="shared" si="1"/>
        <v>0</v>
      </c>
    </row>
    <row r="65" spans="3:27" x14ac:dyDescent="0.3">
      <c r="C65" s="67"/>
      <c r="D65" s="106"/>
      <c r="E65" s="102"/>
      <c r="F65" s="68"/>
      <c r="G65" s="68"/>
      <c r="H65" s="68"/>
      <c r="I65" s="106"/>
      <c r="J65" s="102"/>
      <c r="K65" s="68"/>
      <c r="L65" s="368"/>
      <c r="M65" s="368"/>
      <c r="N65" s="368"/>
      <c r="O65" s="368"/>
      <c r="P65" s="368"/>
      <c r="Q65" s="368"/>
      <c r="R65" s="368"/>
      <c r="S65" s="368"/>
      <c r="T65" s="368"/>
      <c r="U65" s="368"/>
      <c r="V65" s="368"/>
      <c r="W65" s="368"/>
      <c r="X65" s="69"/>
      <c r="Z65" s="111">
        <f t="shared" si="1"/>
        <v>0</v>
      </c>
    </row>
    <row r="66" spans="3:27" x14ac:dyDescent="0.3">
      <c r="C66" s="67"/>
      <c r="D66" s="374" t="s">
        <v>167</v>
      </c>
      <c r="E66" s="374"/>
      <c r="F66" s="374"/>
      <c r="G66" s="374"/>
      <c r="H66" s="374"/>
      <c r="I66" s="374"/>
      <c r="J66" s="374"/>
      <c r="K66" s="68"/>
      <c r="L66" s="368"/>
      <c r="M66" s="368"/>
      <c r="N66" s="368"/>
      <c r="O66" s="368"/>
      <c r="P66" s="368"/>
      <c r="Q66" s="368"/>
      <c r="R66" s="368"/>
      <c r="S66" s="368"/>
      <c r="T66" s="368"/>
      <c r="U66" s="368"/>
      <c r="V66" s="368"/>
      <c r="W66" s="368"/>
      <c r="X66" s="69"/>
      <c r="Z66" s="111">
        <f t="shared" si="1"/>
        <v>0</v>
      </c>
    </row>
    <row r="67" spans="3:27" x14ac:dyDescent="0.3">
      <c r="C67" s="67"/>
      <c r="D67" s="374"/>
      <c r="E67" s="374"/>
      <c r="F67" s="374"/>
      <c r="G67" s="374"/>
      <c r="H67" s="374"/>
      <c r="I67" s="374"/>
      <c r="J67" s="374"/>
      <c r="K67" s="68"/>
      <c r="L67" s="103" t="s">
        <v>142</v>
      </c>
      <c r="M67" s="103" t="s">
        <v>143</v>
      </c>
      <c r="N67" s="103" t="s">
        <v>144</v>
      </c>
      <c r="O67" s="103" t="s">
        <v>145</v>
      </c>
      <c r="P67" s="103" t="s">
        <v>146</v>
      </c>
      <c r="Q67" s="103" t="s">
        <v>147</v>
      </c>
      <c r="R67" s="103" t="s">
        <v>148</v>
      </c>
      <c r="S67" s="103" t="s">
        <v>149</v>
      </c>
      <c r="T67" s="103" t="s">
        <v>150</v>
      </c>
      <c r="U67" s="103" t="s">
        <v>151</v>
      </c>
      <c r="V67" s="103" t="s">
        <v>152</v>
      </c>
      <c r="W67" s="103" t="s">
        <v>153</v>
      </c>
      <c r="X67" s="69"/>
      <c r="Z67" s="111">
        <f t="shared" si="1"/>
        <v>0</v>
      </c>
    </row>
    <row r="68" spans="3:27" outlineLevel="1" x14ac:dyDescent="0.3">
      <c r="C68" s="114">
        <v>1</v>
      </c>
      <c r="D68" s="93" t="s">
        <v>301</v>
      </c>
      <c r="E68" s="94">
        <v>0</v>
      </c>
      <c r="F68" s="68"/>
      <c r="G68" s="68"/>
      <c r="H68" s="115">
        <v>16</v>
      </c>
      <c r="I68" s="93" t="s">
        <v>302</v>
      </c>
      <c r="J68" s="94">
        <v>0</v>
      </c>
      <c r="K68" s="68"/>
      <c r="L68" s="365"/>
      <c r="M68" s="365"/>
      <c r="N68" s="365"/>
      <c r="O68" s="365"/>
      <c r="P68" s="365"/>
      <c r="Q68" s="365" t="s">
        <v>312</v>
      </c>
      <c r="R68" s="365"/>
      <c r="S68" s="365"/>
      <c r="T68" s="365"/>
      <c r="U68" s="365"/>
      <c r="V68" s="365"/>
      <c r="W68" s="365" t="s">
        <v>312</v>
      </c>
      <c r="X68" s="69"/>
      <c r="Z68" s="111">
        <f t="shared" si="1"/>
        <v>2</v>
      </c>
      <c r="AA68" s="119">
        <f t="shared" ref="AA68:AA82" si="4">+J68*Z68</f>
        <v>0</v>
      </c>
    </row>
    <row r="69" spans="3:27" outlineLevel="1" x14ac:dyDescent="0.3">
      <c r="C69" s="114">
        <v>2</v>
      </c>
      <c r="D69" s="93" t="s">
        <v>303</v>
      </c>
      <c r="E69" s="94">
        <v>0</v>
      </c>
      <c r="F69" s="68"/>
      <c r="G69" s="68"/>
      <c r="H69" s="115">
        <v>17</v>
      </c>
      <c r="I69" s="93" t="s">
        <v>304</v>
      </c>
      <c r="J69" s="94">
        <v>0</v>
      </c>
      <c r="K69" s="68"/>
      <c r="L69" s="366"/>
      <c r="M69" s="366"/>
      <c r="N69" s="366"/>
      <c r="O69" s="366" t="s">
        <v>312</v>
      </c>
      <c r="P69" s="366"/>
      <c r="Q69" s="366"/>
      <c r="R69" s="366"/>
      <c r="S69" s="366"/>
      <c r="T69" s="366"/>
      <c r="U69" s="366"/>
      <c r="V69" s="366"/>
      <c r="W69" s="366"/>
      <c r="X69" s="69"/>
      <c r="Z69" s="111">
        <f t="shared" si="1"/>
        <v>1</v>
      </c>
      <c r="AA69" s="119">
        <f t="shared" si="4"/>
        <v>0</v>
      </c>
    </row>
    <row r="70" spans="3:27" outlineLevel="1" x14ac:dyDescent="0.3">
      <c r="C70" s="114">
        <v>3</v>
      </c>
      <c r="D70" s="93" t="s">
        <v>305</v>
      </c>
      <c r="E70" s="94">
        <v>0</v>
      </c>
      <c r="F70" s="68"/>
      <c r="G70" s="68"/>
      <c r="H70" s="115">
        <v>18</v>
      </c>
      <c r="I70" s="93"/>
      <c r="J70" s="94">
        <v>0</v>
      </c>
      <c r="K70" s="68"/>
      <c r="L70" s="365"/>
      <c r="M70" s="365"/>
      <c r="N70" s="365"/>
      <c r="O70" s="365"/>
      <c r="P70" s="365"/>
      <c r="Q70" s="365"/>
      <c r="R70" s="365"/>
      <c r="S70" s="365"/>
      <c r="T70" s="365"/>
      <c r="U70" s="365"/>
      <c r="V70" s="365"/>
      <c r="W70" s="365"/>
      <c r="X70" s="69"/>
      <c r="Z70" s="111">
        <f t="shared" si="1"/>
        <v>0</v>
      </c>
      <c r="AA70" s="119">
        <f t="shared" si="4"/>
        <v>0</v>
      </c>
    </row>
    <row r="71" spans="3:27" outlineLevel="1" x14ac:dyDescent="0.3">
      <c r="C71" s="114">
        <v>4</v>
      </c>
      <c r="D71" s="93" t="s">
        <v>306</v>
      </c>
      <c r="E71" s="94">
        <v>0</v>
      </c>
      <c r="F71" s="68"/>
      <c r="G71" s="68"/>
      <c r="H71" s="115">
        <v>19</v>
      </c>
      <c r="I71" s="93"/>
      <c r="J71" s="94">
        <v>0</v>
      </c>
      <c r="K71" s="68"/>
      <c r="L71" s="366"/>
      <c r="M71" s="366"/>
      <c r="N71" s="366"/>
      <c r="O71" s="366"/>
      <c r="P71" s="366"/>
      <c r="Q71" s="366"/>
      <c r="R71" s="366"/>
      <c r="S71" s="366"/>
      <c r="T71" s="366"/>
      <c r="U71" s="366"/>
      <c r="V71" s="366"/>
      <c r="W71" s="366"/>
      <c r="X71" s="69"/>
      <c r="Z71" s="111">
        <f t="shared" si="1"/>
        <v>0</v>
      </c>
      <c r="AA71" s="119">
        <f t="shared" si="4"/>
        <v>0</v>
      </c>
    </row>
    <row r="72" spans="3:27" outlineLevel="1" x14ac:dyDescent="0.3">
      <c r="C72" s="114">
        <v>5</v>
      </c>
      <c r="D72" s="93"/>
      <c r="E72" s="94">
        <v>0</v>
      </c>
      <c r="F72" s="68"/>
      <c r="G72" s="68"/>
      <c r="H72" s="115">
        <v>20</v>
      </c>
      <c r="I72" s="93"/>
      <c r="J72" s="94">
        <v>0</v>
      </c>
      <c r="K72" s="68"/>
      <c r="L72" s="365"/>
      <c r="M72" s="365"/>
      <c r="N72" s="365"/>
      <c r="O72" s="365"/>
      <c r="P72" s="365"/>
      <c r="Q72" s="365"/>
      <c r="R72" s="365"/>
      <c r="S72" s="365"/>
      <c r="T72" s="365"/>
      <c r="U72" s="365"/>
      <c r="V72" s="365"/>
      <c r="W72" s="365"/>
      <c r="X72" s="69"/>
      <c r="Z72" s="111">
        <f t="shared" si="1"/>
        <v>0</v>
      </c>
      <c r="AA72" s="119">
        <f t="shared" si="4"/>
        <v>0</v>
      </c>
    </row>
    <row r="73" spans="3:27" outlineLevel="1" x14ac:dyDescent="0.3">
      <c r="C73" s="114">
        <v>6</v>
      </c>
      <c r="D73" s="93"/>
      <c r="E73" s="94">
        <v>0</v>
      </c>
      <c r="F73" s="68"/>
      <c r="G73" s="68"/>
      <c r="H73" s="115">
        <v>21</v>
      </c>
      <c r="I73" s="93"/>
      <c r="J73" s="94">
        <v>0</v>
      </c>
      <c r="K73" s="68"/>
      <c r="L73" s="366"/>
      <c r="M73" s="366"/>
      <c r="N73" s="366"/>
      <c r="O73" s="366"/>
      <c r="P73" s="366"/>
      <c r="Q73" s="366"/>
      <c r="R73" s="366"/>
      <c r="S73" s="366"/>
      <c r="T73" s="366"/>
      <c r="U73" s="366"/>
      <c r="V73" s="366"/>
      <c r="W73" s="366"/>
      <c r="X73" s="69"/>
      <c r="Z73" s="111">
        <f t="shared" si="1"/>
        <v>0</v>
      </c>
      <c r="AA73" s="119">
        <f t="shared" si="4"/>
        <v>0</v>
      </c>
    </row>
    <row r="74" spans="3:27" outlineLevel="1" x14ac:dyDescent="0.3">
      <c r="C74" s="114">
        <v>7</v>
      </c>
      <c r="D74" s="93"/>
      <c r="E74" s="94">
        <v>0</v>
      </c>
      <c r="F74" s="68"/>
      <c r="G74" s="68"/>
      <c r="H74" s="115">
        <v>22</v>
      </c>
      <c r="I74" s="93"/>
      <c r="J74" s="94">
        <v>0</v>
      </c>
      <c r="K74" s="68"/>
      <c r="L74" s="365"/>
      <c r="M74" s="365"/>
      <c r="N74" s="365"/>
      <c r="O74" s="365"/>
      <c r="P74" s="365"/>
      <c r="Q74" s="365"/>
      <c r="R74" s="365"/>
      <c r="S74" s="365"/>
      <c r="T74" s="365"/>
      <c r="U74" s="365"/>
      <c r="V74" s="365"/>
      <c r="W74" s="365"/>
      <c r="X74" s="69"/>
      <c r="Z74" s="111">
        <f t="shared" si="1"/>
        <v>0</v>
      </c>
      <c r="AA74" s="119">
        <f t="shared" si="4"/>
        <v>0</v>
      </c>
    </row>
    <row r="75" spans="3:27" outlineLevel="1" x14ac:dyDescent="0.3">
      <c r="C75" s="114">
        <v>8</v>
      </c>
      <c r="D75" s="93"/>
      <c r="E75" s="94">
        <v>0</v>
      </c>
      <c r="F75" s="68"/>
      <c r="G75" s="68"/>
      <c r="H75" s="115">
        <v>23</v>
      </c>
      <c r="I75" s="93"/>
      <c r="J75" s="94">
        <v>0</v>
      </c>
      <c r="K75" s="68"/>
      <c r="L75" s="366"/>
      <c r="M75" s="366"/>
      <c r="N75" s="366"/>
      <c r="O75" s="366"/>
      <c r="P75" s="366"/>
      <c r="Q75" s="366"/>
      <c r="R75" s="366"/>
      <c r="S75" s="366"/>
      <c r="T75" s="366"/>
      <c r="U75" s="366"/>
      <c r="V75" s="366"/>
      <c r="W75" s="366"/>
      <c r="X75" s="69"/>
      <c r="Z75" s="111">
        <f t="shared" si="1"/>
        <v>0</v>
      </c>
      <c r="AA75" s="119">
        <f t="shared" si="4"/>
        <v>0</v>
      </c>
    </row>
    <row r="76" spans="3:27" outlineLevel="1" x14ac:dyDescent="0.3">
      <c r="C76" s="114">
        <v>9</v>
      </c>
      <c r="D76" s="93"/>
      <c r="E76" s="94">
        <v>0</v>
      </c>
      <c r="F76" s="68"/>
      <c r="G76" s="68"/>
      <c r="H76" s="115">
        <v>24</v>
      </c>
      <c r="I76" s="93"/>
      <c r="J76" s="94">
        <v>0</v>
      </c>
      <c r="K76" s="68"/>
      <c r="L76" s="365"/>
      <c r="M76" s="365"/>
      <c r="N76" s="365"/>
      <c r="O76" s="365"/>
      <c r="P76" s="365"/>
      <c r="Q76" s="365"/>
      <c r="R76" s="365"/>
      <c r="S76" s="365"/>
      <c r="T76" s="365"/>
      <c r="U76" s="365"/>
      <c r="V76" s="365"/>
      <c r="W76" s="365"/>
      <c r="X76" s="69"/>
      <c r="Z76" s="111">
        <f t="shared" si="1"/>
        <v>0</v>
      </c>
      <c r="AA76" s="119">
        <f t="shared" si="4"/>
        <v>0</v>
      </c>
    </row>
    <row r="77" spans="3:27" outlineLevel="1" x14ac:dyDescent="0.3">
      <c r="C77" s="114">
        <v>10</v>
      </c>
      <c r="D77" s="93"/>
      <c r="E77" s="94">
        <v>0</v>
      </c>
      <c r="F77" s="68"/>
      <c r="G77" s="68"/>
      <c r="H77" s="115">
        <v>25</v>
      </c>
      <c r="I77" s="93"/>
      <c r="J77" s="94">
        <v>0</v>
      </c>
      <c r="K77" s="68"/>
      <c r="L77" s="366"/>
      <c r="M77" s="366"/>
      <c r="N77" s="366"/>
      <c r="O77" s="366"/>
      <c r="P77" s="366"/>
      <c r="Q77" s="366"/>
      <c r="R77" s="366"/>
      <c r="S77" s="366"/>
      <c r="T77" s="366"/>
      <c r="U77" s="366"/>
      <c r="V77" s="366"/>
      <c r="W77" s="366"/>
      <c r="X77" s="69"/>
      <c r="Z77" s="111">
        <f t="shared" ref="Z77:Z101" si="5">+COUNTIF(L77:W77,"X")</f>
        <v>0</v>
      </c>
      <c r="AA77" s="119">
        <f t="shared" si="4"/>
        <v>0</v>
      </c>
    </row>
    <row r="78" spans="3:27" outlineLevel="1" x14ac:dyDescent="0.3">
      <c r="C78" s="114">
        <v>11</v>
      </c>
      <c r="D78" s="93"/>
      <c r="E78" s="94">
        <v>0</v>
      </c>
      <c r="F78" s="68"/>
      <c r="G78" s="68"/>
      <c r="H78" s="115">
        <v>26</v>
      </c>
      <c r="I78" s="93"/>
      <c r="J78" s="94">
        <v>0</v>
      </c>
      <c r="K78" s="68"/>
      <c r="L78" s="365"/>
      <c r="M78" s="365"/>
      <c r="N78" s="365"/>
      <c r="O78" s="365"/>
      <c r="P78" s="365"/>
      <c r="Q78" s="365"/>
      <c r="R78" s="365"/>
      <c r="S78" s="365"/>
      <c r="T78" s="365"/>
      <c r="U78" s="365"/>
      <c r="V78" s="365"/>
      <c r="W78" s="365"/>
      <c r="X78" s="69"/>
      <c r="Z78" s="111">
        <f t="shared" si="5"/>
        <v>0</v>
      </c>
      <c r="AA78" s="119">
        <f t="shared" si="4"/>
        <v>0</v>
      </c>
    </row>
    <row r="79" spans="3:27" outlineLevel="1" x14ac:dyDescent="0.3">
      <c r="C79" s="114">
        <v>12</v>
      </c>
      <c r="D79" s="93"/>
      <c r="E79" s="94">
        <v>0</v>
      </c>
      <c r="F79" s="68"/>
      <c r="G79" s="68"/>
      <c r="H79" s="115">
        <v>27</v>
      </c>
      <c r="I79" s="93"/>
      <c r="J79" s="94">
        <v>0</v>
      </c>
      <c r="K79" s="68"/>
      <c r="L79" s="366"/>
      <c r="M79" s="366"/>
      <c r="N79" s="366"/>
      <c r="O79" s="366"/>
      <c r="P79" s="366"/>
      <c r="Q79" s="366"/>
      <c r="R79" s="366"/>
      <c r="S79" s="366"/>
      <c r="T79" s="366"/>
      <c r="U79" s="366"/>
      <c r="V79" s="366"/>
      <c r="W79" s="366"/>
      <c r="X79" s="69"/>
      <c r="Z79" s="111">
        <f t="shared" si="5"/>
        <v>0</v>
      </c>
      <c r="AA79" s="119">
        <f t="shared" si="4"/>
        <v>0</v>
      </c>
    </row>
    <row r="80" spans="3:27" outlineLevel="1" x14ac:dyDescent="0.3">
      <c r="C80" s="114">
        <v>13</v>
      </c>
      <c r="D80" s="93"/>
      <c r="E80" s="94">
        <v>0</v>
      </c>
      <c r="F80" s="68"/>
      <c r="G80" s="68"/>
      <c r="H80" s="115">
        <v>28</v>
      </c>
      <c r="I80" s="93"/>
      <c r="J80" s="94">
        <v>0</v>
      </c>
      <c r="K80" s="68"/>
      <c r="L80" s="365"/>
      <c r="M80" s="365"/>
      <c r="N80" s="365"/>
      <c r="O80" s="365"/>
      <c r="P80" s="365"/>
      <c r="Q80" s="365"/>
      <c r="R80" s="365"/>
      <c r="S80" s="365"/>
      <c r="T80" s="365"/>
      <c r="U80" s="365"/>
      <c r="V80" s="365"/>
      <c r="W80" s="365"/>
      <c r="X80" s="69"/>
      <c r="Z80" s="111">
        <f t="shared" si="5"/>
        <v>0</v>
      </c>
      <c r="AA80" s="119">
        <f t="shared" si="4"/>
        <v>0</v>
      </c>
    </row>
    <row r="81" spans="3:27" outlineLevel="1" x14ac:dyDescent="0.3">
      <c r="C81" s="114">
        <v>14</v>
      </c>
      <c r="D81" s="93"/>
      <c r="E81" s="94">
        <v>0</v>
      </c>
      <c r="F81" s="68"/>
      <c r="G81" s="68"/>
      <c r="H81" s="115">
        <v>29</v>
      </c>
      <c r="I81" s="93"/>
      <c r="J81" s="94">
        <v>0</v>
      </c>
      <c r="K81" s="68"/>
      <c r="L81" s="366"/>
      <c r="M81" s="366"/>
      <c r="N81" s="366"/>
      <c r="O81" s="366"/>
      <c r="P81" s="366"/>
      <c r="Q81" s="366"/>
      <c r="R81" s="366"/>
      <c r="S81" s="366"/>
      <c r="T81" s="366"/>
      <c r="U81" s="366"/>
      <c r="V81" s="366"/>
      <c r="W81" s="366"/>
      <c r="X81" s="69"/>
      <c r="Z81" s="111">
        <f t="shared" si="5"/>
        <v>0</v>
      </c>
      <c r="AA81" s="119">
        <f t="shared" si="4"/>
        <v>0</v>
      </c>
    </row>
    <row r="82" spans="3:27" outlineLevel="1" x14ac:dyDescent="0.3">
      <c r="C82" s="114">
        <v>15</v>
      </c>
      <c r="D82" s="79"/>
      <c r="E82" s="94">
        <v>0</v>
      </c>
      <c r="F82" s="68"/>
      <c r="G82" s="68"/>
      <c r="H82" s="115">
        <v>30</v>
      </c>
      <c r="I82" s="93"/>
      <c r="J82" s="94">
        <v>0</v>
      </c>
      <c r="K82" s="68"/>
      <c r="L82" s="365"/>
      <c r="M82" s="365"/>
      <c r="N82" s="365"/>
      <c r="O82" s="365"/>
      <c r="P82" s="365"/>
      <c r="Q82" s="365"/>
      <c r="R82" s="365"/>
      <c r="S82" s="365"/>
      <c r="T82" s="365"/>
      <c r="U82" s="365"/>
      <c r="V82" s="365"/>
      <c r="W82" s="365"/>
      <c r="X82" s="69"/>
      <c r="Z82" s="111">
        <f t="shared" si="5"/>
        <v>0</v>
      </c>
      <c r="AA82" s="119">
        <f t="shared" si="4"/>
        <v>0</v>
      </c>
    </row>
    <row r="83" spans="3:27" x14ac:dyDescent="0.3">
      <c r="C83" s="67"/>
      <c r="D83" s="97" t="s">
        <v>139</v>
      </c>
      <c r="E83" s="96">
        <f>+SUM(E67:E82)</f>
        <v>0</v>
      </c>
      <c r="F83" s="68"/>
      <c r="G83" s="68"/>
      <c r="H83" s="68"/>
      <c r="I83" s="97" t="s">
        <v>161</v>
      </c>
      <c r="J83" s="96">
        <f>+SUMPRODUCT(J68:J82,Z68:Z82)</f>
        <v>0</v>
      </c>
      <c r="K83" s="68"/>
      <c r="L83" s="368"/>
      <c r="M83" s="368"/>
      <c r="N83" s="368"/>
      <c r="O83" s="368"/>
      <c r="P83" s="368"/>
      <c r="Q83" s="368"/>
      <c r="R83" s="368"/>
      <c r="S83" s="368"/>
      <c r="T83" s="368"/>
      <c r="U83" s="368"/>
      <c r="V83" s="368"/>
      <c r="W83" s="368"/>
      <c r="X83" s="69"/>
      <c r="Z83" s="111">
        <f t="shared" si="5"/>
        <v>0</v>
      </c>
    </row>
    <row r="84" spans="3:27" x14ac:dyDescent="0.3">
      <c r="C84" s="67"/>
      <c r="D84" s="68"/>
      <c r="E84" s="102"/>
      <c r="F84" s="68"/>
      <c r="G84" s="68"/>
      <c r="H84" s="68"/>
      <c r="I84" s="68"/>
      <c r="J84" s="102"/>
      <c r="K84" s="68"/>
      <c r="L84" s="368"/>
      <c r="M84" s="368"/>
      <c r="N84" s="368"/>
      <c r="O84" s="368"/>
      <c r="P84" s="368"/>
      <c r="Q84" s="368"/>
      <c r="R84" s="368"/>
      <c r="S84" s="368"/>
      <c r="T84" s="368"/>
      <c r="U84" s="368"/>
      <c r="V84" s="368"/>
      <c r="W84" s="368"/>
      <c r="X84" s="69"/>
      <c r="Z84" s="111">
        <f t="shared" si="5"/>
        <v>0</v>
      </c>
    </row>
    <row r="85" spans="3:27" x14ac:dyDescent="0.3">
      <c r="C85" s="67"/>
      <c r="D85" s="374" t="s">
        <v>163</v>
      </c>
      <c r="E85" s="374"/>
      <c r="F85" s="374"/>
      <c r="G85" s="374"/>
      <c r="H85" s="374"/>
      <c r="I85" s="374"/>
      <c r="J85" s="374"/>
      <c r="K85" s="68"/>
      <c r="L85" s="368"/>
      <c r="M85" s="368"/>
      <c r="N85" s="368"/>
      <c r="O85" s="368"/>
      <c r="P85" s="368"/>
      <c r="Q85" s="368"/>
      <c r="R85" s="368"/>
      <c r="S85" s="368"/>
      <c r="T85" s="368"/>
      <c r="U85" s="368"/>
      <c r="V85" s="368"/>
      <c r="W85" s="368"/>
      <c r="X85" s="69"/>
      <c r="Z85" s="111">
        <f t="shared" si="5"/>
        <v>0</v>
      </c>
    </row>
    <row r="86" spans="3:27" x14ac:dyDescent="0.3">
      <c r="C86" s="67"/>
      <c r="D86" s="374"/>
      <c r="E86" s="374"/>
      <c r="F86" s="374"/>
      <c r="G86" s="374"/>
      <c r="H86" s="374"/>
      <c r="I86" s="374"/>
      <c r="J86" s="374"/>
      <c r="K86" s="68"/>
      <c r="L86" s="103" t="s">
        <v>142</v>
      </c>
      <c r="M86" s="103" t="s">
        <v>143</v>
      </c>
      <c r="N86" s="103" t="s">
        <v>144</v>
      </c>
      <c r="O86" s="103" t="s">
        <v>145</v>
      </c>
      <c r="P86" s="103" t="s">
        <v>146</v>
      </c>
      <c r="Q86" s="103" t="s">
        <v>147</v>
      </c>
      <c r="R86" s="103" t="s">
        <v>148</v>
      </c>
      <c r="S86" s="103" t="s">
        <v>149</v>
      </c>
      <c r="T86" s="103" t="s">
        <v>150</v>
      </c>
      <c r="U86" s="103" t="s">
        <v>151</v>
      </c>
      <c r="V86" s="103" t="s">
        <v>152</v>
      </c>
      <c r="W86" s="103" t="s">
        <v>153</v>
      </c>
      <c r="X86" s="69"/>
      <c r="Z86" s="111">
        <f t="shared" si="5"/>
        <v>0</v>
      </c>
    </row>
    <row r="87" spans="3:27" outlineLevel="1" x14ac:dyDescent="0.3">
      <c r="C87" s="114">
        <v>1</v>
      </c>
      <c r="D87" s="93" t="s">
        <v>307</v>
      </c>
      <c r="E87" s="94">
        <v>0</v>
      </c>
      <c r="F87" s="68"/>
      <c r="G87" s="68"/>
      <c r="H87" s="115">
        <v>16</v>
      </c>
      <c r="I87" s="93" t="s">
        <v>308</v>
      </c>
      <c r="J87" s="94">
        <v>0</v>
      </c>
      <c r="K87" s="68"/>
      <c r="L87" s="365"/>
      <c r="M87" s="365"/>
      <c r="N87" s="365"/>
      <c r="O87" s="365"/>
      <c r="P87" s="365"/>
      <c r="Q87" s="365"/>
      <c r="R87" s="365" t="s">
        <v>312</v>
      </c>
      <c r="S87" s="365"/>
      <c r="T87" s="365"/>
      <c r="U87" s="365"/>
      <c r="V87" s="365"/>
      <c r="W87" s="365"/>
      <c r="X87" s="69"/>
      <c r="Z87" s="111">
        <f t="shared" si="5"/>
        <v>1</v>
      </c>
      <c r="AA87" s="119">
        <f t="shared" ref="AA87:AA101" si="6">+J87*Z87</f>
        <v>0</v>
      </c>
    </row>
    <row r="88" spans="3:27" outlineLevel="1" x14ac:dyDescent="0.3">
      <c r="C88" s="114">
        <v>2</v>
      </c>
      <c r="D88" s="93" t="s">
        <v>309</v>
      </c>
      <c r="E88" s="94">
        <v>0</v>
      </c>
      <c r="F88" s="68"/>
      <c r="G88" s="68"/>
      <c r="H88" s="115">
        <v>17</v>
      </c>
      <c r="I88" s="93" t="s">
        <v>310</v>
      </c>
      <c r="J88" s="94">
        <v>0</v>
      </c>
      <c r="K88" s="68"/>
      <c r="L88" s="366"/>
      <c r="M88" s="366"/>
      <c r="N88" s="366"/>
      <c r="O88" s="366"/>
      <c r="P88" s="366"/>
      <c r="Q88" s="366"/>
      <c r="R88" s="366"/>
      <c r="S88" s="366"/>
      <c r="T88" s="366"/>
      <c r="U88" s="366"/>
      <c r="V88" s="366"/>
      <c r="W88" s="366" t="s">
        <v>312</v>
      </c>
      <c r="X88" s="69"/>
      <c r="Z88" s="111">
        <f t="shared" si="5"/>
        <v>1</v>
      </c>
      <c r="AA88" s="119">
        <f t="shared" si="6"/>
        <v>0</v>
      </c>
    </row>
    <row r="89" spans="3:27" outlineLevel="1" x14ac:dyDescent="0.3">
      <c r="C89" s="114">
        <v>3</v>
      </c>
      <c r="D89" s="93" t="s">
        <v>311</v>
      </c>
      <c r="E89" s="94">
        <v>0</v>
      </c>
      <c r="F89" s="68"/>
      <c r="G89" s="68"/>
      <c r="H89" s="115">
        <v>18</v>
      </c>
      <c r="I89" s="93"/>
      <c r="J89" s="94">
        <v>0</v>
      </c>
      <c r="K89" s="68"/>
      <c r="L89" s="365"/>
      <c r="M89" s="365"/>
      <c r="N89" s="365"/>
      <c r="O89" s="365"/>
      <c r="P89" s="365"/>
      <c r="Q89" s="365"/>
      <c r="R89" s="365"/>
      <c r="S89" s="365"/>
      <c r="T89" s="365"/>
      <c r="U89" s="365"/>
      <c r="V89" s="365"/>
      <c r="W89" s="365"/>
      <c r="X89" s="69"/>
      <c r="Z89" s="111">
        <f t="shared" si="5"/>
        <v>0</v>
      </c>
      <c r="AA89" s="119">
        <f t="shared" si="6"/>
        <v>0</v>
      </c>
    </row>
    <row r="90" spans="3:27" outlineLevel="1" x14ac:dyDescent="0.3">
      <c r="C90" s="114">
        <v>4</v>
      </c>
      <c r="D90" s="93"/>
      <c r="E90" s="94">
        <v>0</v>
      </c>
      <c r="F90" s="68"/>
      <c r="G90" s="68"/>
      <c r="H90" s="115">
        <v>19</v>
      </c>
      <c r="I90" s="93"/>
      <c r="J90" s="94">
        <v>0</v>
      </c>
      <c r="K90" s="68"/>
      <c r="L90" s="366"/>
      <c r="M90" s="366"/>
      <c r="N90" s="366"/>
      <c r="O90" s="366"/>
      <c r="P90" s="366"/>
      <c r="Q90" s="366"/>
      <c r="R90" s="366"/>
      <c r="S90" s="366"/>
      <c r="T90" s="366"/>
      <c r="U90" s="366"/>
      <c r="V90" s="366"/>
      <c r="W90" s="366"/>
      <c r="X90" s="69"/>
      <c r="Z90" s="111">
        <f t="shared" si="5"/>
        <v>0</v>
      </c>
      <c r="AA90" s="119">
        <f t="shared" si="6"/>
        <v>0</v>
      </c>
    </row>
    <row r="91" spans="3:27" outlineLevel="1" x14ac:dyDescent="0.3">
      <c r="C91" s="114">
        <v>5</v>
      </c>
      <c r="D91" s="93"/>
      <c r="E91" s="94">
        <v>0</v>
      </c>
      <c r="F91" s="68"/>
      <c r="G91" s="68"/>
      <c r="H91" s="115">
        <v>20</v>
      </c>
      <c r="I91" s="93"/>
      <c r="J91" s="94">
        <v>0</v>
      </c>
      <c r="K91" s="68"/>
      <c r="L91" s="365"/>
      <c r="M91" s="365"/>
      <c r="N91" s="365"/>
      <c r="O91" s="365"/>
      <c r="P91" s="365"/>
      <c r="Q91" s="365"/>
      <c r="R91" s="365"/>
      <c r="S91" s="365"/>
      <c r="T91" s="365"/>
      <c r="U91" s="365"/>
      <c r="V91" s="365"/>
      <c r="W91" s="365"/>
      <c r="X91" s="69"/>
      <c r="Z91" s="111">
        <f t="shared" si="5"/>
        <v>0</v>
      </c>
      <c r="AA91" s="119">
        <f t="shared" si="6"/>
        <v>0</v>
      </c>
    </row>
    <row r="92" spans="3:27" outlineLevel="1" x14ac:dyDescent="0.3">
      <c r="C92" s="114">
        <v>6</v>
      </c>
      <c r="D92" s="93"/>
      <c r="E92" s="94">
        <v>0</v>
      </c>
      <c r="F92" s="68"/>
      <c r="G92" s="68"/>
      <c r="H92" s="115">
        <v>21</v>
      </c>
      <c r="I92" s="93"/>
      <c r="J92" s="94">
        <v>0</v>
      </c>
      <c r="K92" s="68"/>
      <c r="L92" s="366"/>
      <c r="M92" s="366"/>
      <c r="N92" s="366"/>
      <c r="O92" s="366"/>
      <c r="P92" s="366"/>
      <c r="Q92" s="366"/>
      <c r="R92" s="366"/>
      <c r="S92" s="366"/>
      <c r="T92" s="366"/>
      <c r="U92" s="366"/>
      <c r="V92" s="366"/>
      <c r="W92" s="366"/>
      <c r="X92" s="69"/>
      <c r="Z92" s="111">
        <f t="shared" si="5"/>
        <v>0</v>
      </c>
      <c r="AA92" s="119">
        <f t="shared" si="6"/>
        <v>0</v>
      </c>
    </row>
    <row r="93" spans="3:27" outlineLevel="1" x14ac:dyDescent="0.3">
      <c r="C93" s="114">
        <v>7</v>
      </c>
      <c r="D93" s="93"/>
      <c r="E93" s="94">
        <v>0</v>
      </c>
      <c r="F93" s="68"/>
      <c r="G93" s="68"/>
      <c r="H93" s="115">
        <v>22</v>
      </c>
      <c r="I93" s="93"/>
      <c r="J93" s="94">
        <v>0</v>
      </c>
      <c r="K93" s="68"/>
      <c r="L93" s="365"/>
      <c r="M93" s="365"/>
      <c r="N93" s="365"/>
      <c r="O93" s="365"/>
      <c r="P93" s="365"/>
      <c r="Q93" s="365"/>
      <c r="R93" s="365"/>
      <c r="S93" s="365"/>
      <c r="T93" s="365"/>
      <c r="U93" s="365"/>
      <c r="V93" s="365"/>
      <c r="W93" s="365"/>
      <c r="X93" s="69"/>
      <c r="Z93" s="111">
        <f t="shared" si="5"/>
        <v>0</v>
      </c>
      <c r="AA93" s="119">
        <f t="shared" si="6"/>
        <v>0</v>
      </c>
    </row>
    <row r="94" spans="3:27" outlineLevel="1" x14ac:dyDescent="0.3">
      <c r="C94" s="114">
        <v>8</v>
      </c>
      <c r="D94" s="93"/>
      <c r="E94" s="94">
        <v>0</v>
      </c>
      <c r="F94" s="68"/>
      <c r="G94" s="68"/>
      <c r="H94" s="115">
        <v>23</v>
      </c>
      <c r="I94" s="93"/>
      <c r="J94" s="94">
        <v>0</v>
      </c>
      <c r="K94" s="68"/>
      <c r="L94" s="366"/>
      <c r="M94" s="366"/>
      <c r="N94" s="366"/>
      <c r="O94" s="366"/>
      <c r="P94" s="366"/>
      <c r="Q94" s="366"/>
      <c r="R94" s="366"/>
      <c r="S94" s="366"/>
      <c r="T94" s="366"/>
      <c r="U94" s="366"/>
      <c r="V94" s="366"/>
      <c r="W94" s="366"/>
      <c r="X94" s="69"/>
      <c r="Z94" s="111">
        <f t="shared" si="5"/>
        <v>0</v>
      </c>
      <c r="AA94" s="119">
        <f t="shared" si="6"/>
        <v>0</v>
      </c>
    </row>
    <row r="95" spans="3:27" outlineLevel="1" x14ac:dyDescent="0.3">
      <c r="C95" s="114">
        <v>9</v>
      </c>
      <c r="D95" s="93"/>
      <c r="E95" s="94">
        <v>0</v>
      </c>
      <c r="F95" s="68"/>
      <c r="G95" s="68"/>
      <c r="H95" s="115">
        <v>24</v>
      </c>
      <c r="I95" s="93"/>
      <c r="J95" s="94">
        <v>0</v>
      </c>
      <c r="K95" s="68"/>
      <c r="L95" s="365"/>
      <c r="M95" s="365"/>
      <c r="N95" s="365"/>
      <c r="O95" s="365"/>
      <c r="P95" s="365"/>
      <c r="Q95" s="365"/>
      <c r="R95" s="365"/>
      <c r="S95" s="365"/>
      <c r="T95" s="365"/>
      <c r="U95" s="365"/>
      <c r="V95" s="365"/>
      <c r="W95" s="365"/>
      <c r="X95" s="69"/>
      <c r="Z95" s="111">
        <f t="shared" si="5"/>
        <v>0</v>
      </c>
      <c r="AA95" s="119">
        <f t="shared" si="6"/>
        <v>0</v>
      </c>
    </row>
    <row r="96" spans="3:27" outlineLevel="1" x14ac:dyDescent="0.3">
      <c r="C96" s="114">
        <v>10</v>
      </c>
      <c r="D96" s="93"/>
      <c r="E96" s="94">
        <v>0</v>
      </c>
      <c r="F96" s="68"/>
      <c r="G96" s="68"/>
      <c r="H96" s="115">
        <v>25</v>
      </c>
      <c r="I96" s="93"/>
      <c r="J96" s="94">
        <v>0</v>
      </c>
      <c r="K96" s="68"/>
      <c r="L96" s="366"/>
      <c r="M96" s="366"/>
      <c r="N96" s="366"/>
      <c r="O96" s="366"/>
      <c r="P96" s="366"/>
      <c r="Q96" s="366"/>
      <c r="R96" s="366"/>
      <c r="S96" s="366"/>
      <c r="T96" s="366"/>
      <c r="U96" s="366"/>
      <c r="V96" s="366"/>
      <c r="W96" s="366"/>
      <c r="X96" s="69"/>
      <c r="Z96" s="111">
        <f t="shared" si="5"/>
        <v>0</v>
      </c>
      <c r="AA96" s="119">
        <f t="shared" si="6"/>
        <v>0</v>
      </c>
    </row>
    <row r="97" spans="3:27" outlineLevel="1" x14ac:dyDescent="0.3">
      <c r="C97" s="114">
        <v>11</v>
      </c>
      <c r="D97" s="93"/>
      <c r="E97" s="94">
        <v>0</v>
      </c>
      <c r="F97" s="68"/>
      <c r="G97" s="68"/>
      <c r="H97" s="115">
        <v>26</v>
      </c>
      <c r="I97" s="93"/>
      <c r="J97" s="94">
        <v>0</v>
      </c>
      <c r="K97" s="68"/>
      <c r="L97" s="365"/>
      <c r="M97" s="365"/>
      <c r="N97" s="365"/>
      <c r="O97" s="365"/>
      <c r="P97" s="365"/>
      <c r="Q97" s="365"/>
      <c r="R97" s="365"/>
      <c r="S97" s="365"/>
      <c r="T97" s="365"/>
      <c r="U97" s="365"/>
      <c r="V97" s="365"/>
      <c r="W97" s="365"/>
      <c r="X97" s="69"/>
      <c r="Z97" s="111">
        <f t="shared" si="5"/>
        <v>0</v>
      </c>
      <c r="AA97" s="119">
        <f t="shared" si="6"/>
        <v>0</v>
      </c>
    </row>
    <row r="98" spans="3:27" outlineLevel="1" x14ac:dyDescent="0.3">
      <c r="C98" s="114">
        <v>12</v>
      </c>
      <c r="D98" s="93"/>
      <c r="E98" s="94">
        <v>0</v>
      </c>
      <c r="F98" s="68"/>
      <c r="G98" s="68"/>
      <c r="H98" s="115">
        <v>27</v>
      </c>
      <c r="I98" s="93"/>
      <c r="J98" s="94">
        <v>0</v>
      </c>
      <c r="K98" s="68"/>
      <c r="L98" s="366"/>
      <c r="M98" s="366"/>
      <c r="N98" s="366"/>
      <c r="O98" s="366"/>
      <c r="P98" s="366"/>
      <c r="Q98" s="366"/>
      <c r="R98" s="366"/>
      <c r="S98" s="366"/>
      <c r="T98" s="366"/>
      <c r="U98" s="366"/>
      <c r="V98" s="366"/>
      <c r="W98" s="366"/>
      <c r="X98" s="69"/>
      <c r="Z98" s="111">
        <f t="shared" si="5"/>
        <v>0</v>
      </c>
      <c r="AA98" s="119">
        <f t="shared" si="6"/>
        <v>0</v>
      </c>
    </row>
    <row r="99" spans="3:27" outlineLevel="1" x14ac:dyDescent="0.3">
      <c r="C99" s="114">
        <v>13</v>
      </c>
      <c r="D99" s="93"/>
      <c r="E99" s="94">
        <v>0</v>
      </c>
      <c r="F99" s="68"/>
      <c r="G99" s="68"/>
      <c r="H99" s="115">
        <v>28</v>
      </c>
      <c r="I99" s="93"/>
      <c r="J99" s="94">
        <v>0</v>
      </c>
      <c r="K99" s="68"/>
      <c r="L99" s="365"/>
      <c r="M99" s="365"/>
      <c r="N99" s="365"/>
      <c r="O99" s="365"/>
      <c r="P99" s="365"/>
      <c r="Q99" s="365"/>
      <c r="R99" s="365"/>
      <c r="S99" s="365"/>
      <c r="T99" s="365"/>
      <c r="U99" s="365"/>
      <c r="V99" s="365"/>
      <c r="W99" s="365"/>
      <c r="X99" s="69"/>
      <c r="Z99" s="111">
        <f t="shared" si="5"/>
        <v>0</v>
      </c>
      <c r="AA99" s="119">
        <f t="shared" si="6"/>
        <v>0</v>
      </c>
    </row>
    <row r="100" spans="3:27" outlineLevel="1" x14ac:dyDescent="0.3">
      <c r="C100" s="114">
        <v>14</v>
      </c>
      <c r="D100" s="79"/>
      <c r="E100" s="94">
        <v>0</v>
      </c>
      <c r="F100" s="68"/>
      <c r="G100" s="68"/>
      <c r="H100" s="115">
        <v>29</v>
      </c>
      <c r="I100" s="93"/>
      <c r="J100" s="94">
        <v>0</v>
      </c>
      <c r="K100" s="68"/>
      <c r="L100" s="366"/>
      <c r="M100" s="366"/>
      <c r="N100" s="366"/>
      <c r="O100" s="366"/>
      <c r="P100" s="366"/>
      <c r="Q100" s="366"/>
      <c r="R100" s="366"/>
      <c r="S100" s="366"/>
      <c r="T100" s="366"/>
      <c r="U100" s="366"/>
      <c r="V100" s="366"/>
      <c r="W100" s="366"/>
      <c r="X100" s="69"/>
      <c r="Z100" s="111">
        <f t="shared" si="5"/>
        <v>0</v>
      </c>
      <c r="AA100" s="119">
        <f t="shared" si="6"/>
        <v>0</v>
      </c>
    </row>
    <row r="101" spans="3:27" outlineLevel="1" x14ac:dyDescent="0.3">
      <c r="C101" s="114">
        <v>15</v>
      </c>
      <c r="D101" s="93"/>
      <c r="E101" s="94">
        <v>0</v>
      </c>
      <c r="F101" s="68"/>
      <c r="G101" s="68"/>
      <c r="H101" s="115">
        <v>30</v>
      </c>
      <c r="I101" s="93"/>
      <c r="J101" s="94">
        <v>0</v>
      </c>
      <c r="K101" s="68"/>
      <c r="L101" s="365"/>
      <c r="M101" s="365"/>
      <c r="N101" s="365"/>
      <c r="O101" s="365"/>
      <c r="P101" s="365"/>
      <c r="Q101" s="365"/>
      <c r="R101" s="365"/>
      <c r="S101" s="365"/>
      <c r="T101" s="365"/>
      <c r="U101" s="365"/>
      <c r="V101" s="365"/>
      <c r="W101" s="365"/>
      <c r="X101" s="69"/>
      <c r="Z101" s="111">
        <f t="shared" si="5"/>
        <v>0</v>
      </c>
      <c r="AA101" s="119">
        <f t="shared" si="6"/>
        <v>0</v>
      </c>
    </row>
    <row r="102" spans="3:27" x14ac:dyDescent="0.3">
      <c r="C102" s="67"/>
      <c r="D102" s="97" t="s">
        <v>140</v>
      </c>
      <c r="E102" s="96">
        <f>+SUM(E86:E101)</f>
        <v>0</v>
      </c>
      <c r="F102" s="68"/>
      <c r="G102" s="68"/>
      <c r="H102" s="68"/>
      <c r="I102" s="97" t="s">
        <v>162</v>
      </c>
      <c r="J102" s="96">
        <f>+SUMPRODUCT(J87:J101,Z87:Z101)</f>
        <v>0</v>
      </c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9"/>
    </row>
    <row r="103" spans="3:27" ht="15" thickBot="1" x14ac:dyDescent="0.35">
      <c r="C103" s="72"/>
      <c r="D103" s="107"/>
      <c r="E103" s="109"/>
      <c r="F103" s="73"/>
      <c r="G103" s="73"/>
      <c r="H103" s="73"/>
      <c r="I103" s="107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4"/>
    </row>
    <row r="104" spans="3:27" x14ac:dyDescent="0.3"/>
    <row r="105" spans="3:27" x14ac:dyDescent="0.3"/>
    <row r="106" spans="3:27" x14ac:dyDescent="0.3"/>
    <row r="107" spans="3:27" x14ac:dyDescent="0.3"/>
  </sheetData>
  <mergeCells count="9">
    <mergeCell ref="D85:J86"/>
    <mergeCell ref="D21:J21"/>
    <mergeCell ref="D29:J30"/>
    <mergeCell ref="D39:J40"/>
    <mergeCell ref="L10:W10"/>
    <mergeCell ref="D11:J11"/>
    <mergeCell ref="D7:J7"/>
    <mergeCell ref="D47:J48"/>
    <mergeCell ref="D66:J67"/>
  </mergeCells>
  <phoneticPr fontId="33" type="noConversion"/>
  <dataValidations count="1">
    <dataValidation type="list" allowBlank="1" showInputMessage="1" showErrorMessage="1" sqref="L12:W17 L22:W26 L31:W36 L41:W44 L49:W63 L68:W82 L87:W101" xr:uid="{00000000-0002-0000-0200-000000000000}">
      <formula1>"X,-"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/>
  <dimension ref="A1:T190"/>
  <sheetViews>
    <sheetView showGridLines="0" zoomScale="98" zoomScaleNormal="98" workbookViewId="0">
      <pane xSplit="5" ySplit="6" topLeftCell="F56" activePane="bottomRight" state="frozen"/>
      <selection pane="topRight" activeCell="E1" sqref="E1"/>
      <selection pane="bottomLeft" activeCell="A7" sqref="A7"/>
      <selection pane="bottomRight" activeCell="E7" sqref="E7"/>
    </sheetView>
  </sheetViews>
  <sheetFormatPr baseColWidth="10" defaultColWidth="0" defaultRowHeight="14.4" zeroHeight="1" outlineLevelRow="1" x14ac:dyDescent="0.3"/>
  <cols>
    <col min="1" max="1" width="2.109375" style="119" customWidth="1"/>
    <col min="2" max="2" width="2.109375" style="70" customWidth="1"/>
    <col min="3" max="3" width="9.88671875" customWidth="1"/>
    <col min="4" max="4" width="31.21875" customWidth="1"/>
    <col min="5" max="5" width="15.6640625" style="5" customWidth="1"/>
    <col min="6" max="17" width="17.6640625" customWidth="1"/>
    <col min="18" max="19" width="6" customWidth="1"/>
    <col min="20" max="20" width="3.33203125" customWidth="1"/>
    <col min="21" max="16384" width="10.88671875" hidden="1"/>
  </cols>
  <sheetData>
    <row r="1" spans="2:19" ht="7.05" customHeight="1" x14ac:dyDescent="0.3">
      <c r="B1" s="2"/>
      <c r="D1" s="119">
        <v>1</v>
      </c>
      <c r="E1"/>
    </row>
    <row r="2" spans="2:19" ht="37.5" customHeight="1" x14ac:dyDescent="0.3">
      <c r="B2" s="350"/>
      <c r="C2" s="271"/>
      <c r="D2" s="259">
        <v>1</v>
      </c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76"/>
      <c r="S2" s="277"/>
    </row>
    <row r="3" spans="2:19" ht="0.75" customHeight="1" x14ac:dyDescent="0.3">
      <c r="B3" s="351"/>
      <c r="C3" s="68"/>
      <c r="D3" s="172">
        <v>1</v>
      </c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5"/>
      <c r="S3" s="264"/>
    </row>
    <row r="4" spans="2:19" ht="34.5" customHeight="1" x14ac:dyDescent="0.3">
      <c r="B4" s="351"/>
      <c r="C4" s="68"/>
      <c r="D4" s="105">
        <v>1</v>
      </c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264"/>
    </row>
    <row r="5" spans="2:19" ht="12.75" customHeight="1" x14ac:dyDescent="0.3">
      <c r="B5" s="351"/>
      <c r="C5" s="68"/>
      <c r="D5" s="105">
        <v>1</v>
      </c>
      <c r="E5" s="135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264"/>
    </row>
    <row r="6" spans="2:19" x14ac:dyDescent="0.3">
      <c r="B6" s="351"/>
      <c r="C6" s="275" t="s">
        <v>134</v>
      </c>
      <c r="D6" s="175" t="s">
        <v>79</v>
      </c>
      <c r="E6" s="175" t="s">
        <v>219</v>
      </c>
      <c r="F6" s="218" t="s">
        <v>49</v>
      </c>
      <c r="G6" s="218" t="s">
        <v>50</v>
      </c>
      <c r="H6" s="218" t="s">
        <v>51</v>
      </c>
      <c r="I6" s="218" t="s">
        <v>52</v>
      </c>
      <c r="J6" s="218" t="s">
        <v>53</v>
      </c>
      <c r="K6" s="218" t="s">
        <v>54</v>
      </c>
      <c r="L6" s="218" t="s">
        <v>55</v>
      </c>
      <c r="M6" s="218" t="s">
        <v>56</v>
      </c>
      <c r="N6" s="218" t="s">
        <v>57</v>
      </c>
      <c r="O6" s="218" t="s">
        <v>58</v>
      </c>
      <c r="P6" s="218" t="s">
        <v>60</v>
      </c>
      <c r="Q6" s="218" t="s">
        <v>59</v>
      </c>
      <c r="R6" s="137"/>
      <c r="S6" s="264"/>
    </row>
    <row r="7" spans="2:19" ht="8.25" customHeight="1" x14ac:dyDescent="0.3">
      <c r="B7" s="351"/>
      <c r="C7" s="68"/>
      <c r="D7" s="105">
        <v>1</v>
      </c>
      <c r="E7" s="34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264"/>
    </row>
    <row r="8" spans="2:19" ht="8.25" customHeight="1" x14ac:dyDescent="0.3">
      <c r="B8" s="351"/>
      <c r="C8" s="105" t="s">
        <v>134</v>
      </c>
      <c r="D8" s="105">
        <v>1</v>
      </c>
      <c r="E8" s="34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264"/>
    </row>
    <row r="9" spans="2:19" ht="15" customHeight="1" x14ac:dyDescent="0.3">
      <c r="B9" s="351"/>
      <c r="C9" s="105" t="s">
        <v>134</v>
      </c>
      <c r="D9" s="139" t="s">
        <v>45</v>
      </c>
      <c r="E9" s="348"/>
      <c r="F9" s="140">
        <v>0</v>
      </c>
      <c r="G9" s="142">
        <f t="shared" ref="G9:Q9" si="0">+F166</f>
        <v>0</v>
      </c>
      <c r="H9" s="142">
        <f t="shared" si="0"/>
        <v>0</v>
      </c>
      <c r="I9" s="142">
        <f t="shared" si="0"/>
        <v>0</v>
      </c>
      <c r="J9" s="142">
        <f t="shared" si="0"/>
        <v>0</v>
      </c>
      <c r="K9" s="142">
        <f t="shared" si="0"/>
        <v>0</v>
      </c>
      <c r="L9" s="142">
        <f t="shared" si="0"/>
        <v>0</v>
      </c>
      <c r="M9" s="142">
        <f t="shared" si="0"/>
        <v>0</v>
      </c>
      <c r="N9" s="142">
        <f t="shared" si="0"/>
        <v>0</v>
      </c>
      <c r="O9" s="142">
        <f t="shared" si="0"/>
        <v>0</v>
      </c>
      <c r="P9" s="142">
        <f t="shared" si="0"/>
        <v>0</v>
      </c>
      <c r="Q9" s="142">
        <f t="shared" si="0"/>
        <v>0</v>
      </c>
      <c r="R9" s="142"/>
      <c r="S9" s="264"/>
    </row>
    <row r="10" spans="2:19" ht="15" customHeight="1" x14ac:dyDescent="0.3">
      <c r="B10" s="351"/>
      <c r="C10" s="105" t="s">
        <v>134</v>
      </c>
      <c r="D10" s="105">
        <v>1</v>
      </c>
      <c r="E10" s="354"/>
      <c r="F10" s="143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264"/>
    </row>
    <row r="11" spans="2:19" ht="8.25" customHeight="1" x14ac:dyDescent="0.3">
      <c r="B11" s="351"/>
      <c r="C11" s="68"/>
      <c r="D11" s="105">
        <v>1</v>
      </c>
      <c r="E11" s="34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264"/>
    </row>
    <row r="12" spans="2:19" x14ac:dyDescent="0.3">
      <c r="B12" s="351"/>
      <c r="C12" s="115">
        <v>1</v>
      </c>
      <c r="D12" s="112" t="str">
        <f>+IFERROR(+IF(Inputs!D12="","",Inputs!D12),0)</f>
        <v>Salario Luisa (ejemplo)</v>
      </c>
      <c r="E12" s="355">
        <f t="shared" ref="E12:E17" si="1">+IFERROR((+SUM(F12:Q12)/+SUM($F$24:$Q$24)),0)</f>
        <v>0</v>
      </c>
      <c r="F12" s="15">
        <f>+IFERROR((+VLOOKUP(D12,Inputs!$D$12:$E$17,2,0)),0)</f>
        <v>0</v>
      </c>
      <c r="G12" s="15">
        <f t="shared" ref="G12:Q12" si="2">+F12</f>
        <v>0</v>
      </c>
      <c r="H12" s="15">
        <f t="shared" si="2"/>
        <v>0</v>
      </c>
      <c r="I12" s="15">
        <f t="shared" si="2"/>
        <v>0</v>
      </c>
      <c r="J12" s="15">
        <f t="shared" si="2"/>
        <v>0</v>
      </c>
      <c r="K12" s="15">
        <f t="shared" si="2"/>
        <v>0</v>
      </c>
      <c r="L12" s="15">
        <f t="shared" si="2"/>
        <v>0</v>
      </c>
      <c r="M12" s="15">
        <f t="shared" si="2"/>
        <v>0</v>
      </c>
      <c r="N12" s="15">
        <f t="shared" si="2"/>
        <v>0</v>
      </c>
      <c r="O12" s="15">
        <f t="shared" si="2"/>
        <v>0</v>
      </c>
      <c r="P12" s="15">
        <f t="shared" si="2"/>
        <v>0</v>
      </c>
      <c r="Q12" s="15">
        <f t="shared" si="2"/>
        <v>0</v>
      </c>
      <c r="R12" s="15"/>
      <c r="S12" s="264"/>
    </row>
    <row r="13" spans="2:19" x14ac:dyDescent="0.3">
      <c r="B13" s="351"/>
      <c r="C13" s="115">
        <v>2</v>
      </c>
      <c r="D13" s="112" t="str">
        <f>+IFERROR(+IF(Inputs!D13="","",Inputs!D13),0)</f>
        <v>Salario Tomás  (ejemplo)</v>
      </c>
      <c r="E13" s="355">
        <f t="shared" si="1"/>
        <v>0</v>
      </c>
      <c r="F13" s="15">
        <f>+IFERROR((+VLOOKUP(D13,Inputs!$D$12:$E$17,2,0)),0)</f>
        <v>0</v>
      </c>
      <c r="G13" s="15">
        <f t="shared" ref="G13:J17" si="3">+F13</f>
        <v>0</v>
      </c>
      <c r="H13" s="15">
        <f t="shared" si="3"/>
        <v>0</v>
      </c>
      <c r="I13" s="15">
        <f t="shared" si="3"/>
        <v>0</v>
      </c>
      <c r="J13" s="15">
        <f t="shared" si="3"/>
        <v>0</v>
      </c>
      <c r="K13" s="15">
        <f t="shared" ref="K13:K17" si="4">+J13</f>
        <v>0</v>
      </c>
      <c r="L13" s="15">
        <f t="shared" ref="L13:L17" si="5">+K13</f>
        <v>0</v>
      </c>
      <c r="M13" s="15">
        <f t="shared" ref="M13:Q17" si="6">+L13</f>
        <v>0</v>
      </c>
      <c r="N13" s="15">
        <f t="shared" si="6"/>
        <v>0</v>
      </c>
      <c r="O13" s="15">
        <f t="shared" si="6"/>
        <v>0</v>
      </c>
      <c r="P13" s="15">
        <f t="shared" si="6"/>
        <v>0</v>
      </c>
      <c r="Q13" s="15">
        <f t="shared" si="6"/>
        <v>0</v>
      </c>
      <c r="R13" s="15"/>
      <c r="S13" s="264"/>
    </row>
    <row r="14" spans="2:19" x14ac:dyDescent="0.3">
      <c r="B14" s="351"/>
      <c r="C14" s="115">
        <v>3</v>
      </c>
      <c r="D14" s="112" t="str">
        <f>+IFERROR(+IF(Inputs!D14="","",Inputs!D14),0)</f>
        <v/>
      </c>
      <c r="E14" s="355">
        <f t="shared" si="1"/>
        <v>0</v>
      </c>
      <c r="F14" s="15">
        <f>+IFERROR((+VLOOKUP(D14,Inputs!$D$12:$E$17,2,0)),0)</f>
        <v>0</v>
      </c>
      <c r="G14" s="15">
        <f t="shared" si="3"/>
        <v>0</v>
      </c>
      <c r="H14" s="15">
        <f t="shared" si="3"/>
        <v>0</v>
      </c>
      <c r="I14" s="15">
        <f t="shared" si="3"/>
        <v>0</v>
      </c>
      <c r="J14" s="15">
        <f t="shared" si="3"/>
        <v>0</v>
      </c>
      <c r="K14" s="15">
        <f t="shared" si="4"/>
        <v>0</v>
      </c>
      <c r="L14" s="15">
        <f t="shared" si="5"/>
        <v>0</v>
      </c>
      <c r="M14" s="15">
        <f t="shared" si="6"/>
        <v>0</v>
      </c>
      <c r="N14" s="15">
        <f t="shared" si="6"/>
        <v>0</v>
      </c>
      <c r="O14" s="15">
        <f t="shared" si="6"/>
        <v>0</v>
      </c>
      <c r="P14" s="15">
        <f t="shared" si="6"/>
        <v>0</v>
      </c>
      <c r="Q14" s="15">
        <f t="shared" si="6"/>
        <v>0</v>
      </c>
      <c r="R14" s="15"/>
      <c r="S14" s="264"/>
    </row>
    <row r="15" spans="2:19" outlineLevel="1" x14ac:dyDescent="0.3">
      <c r="B15" s="351"/>
      <c r="C15" s="115">
        <v>4</v>
      </c>
      <c r="D15" s="112" t="str">
        <f>+IFERROR(+IF(Inputs!D15="","",Inputs!D15),0)</f>
        <v/>
      </c>
      <c r="E15" s="355">
        <f t="shared" si="1"/>
        <v>0</v>
      </c>
      <c r="F15" s="15">
        <f>+IFERROR((+VLOOKUP(D15,Inputs!$D$12:$E$17,2,0)),0)</f>
        <v>0</v>
      </c>
      <c r="G15" s="15">
        <f t="shared" si="3"/>
        <v>0</v>
      </c>
      <c r="H15" s="15">
        <f t="shared" si="3"/>
        <v>0</v>
      </c>
      <c r="I15" s="15">
        <f t="shared" si="3"/>
        <v>0</v>
      </c>
      <c r="J15" s="15">
        <f t="shared" si="3"/>
        <v>0</v>
      </c>
      <c r="K15" s="15">
        <f t="shared" si="4"/>
        <v>0</v>
      </c>
      <c r="L15" s="15">
        <f t="shared" si="5"/>
        <v>0</v>
      </c>
      <c r="M15" s="15">
        <f t="shared" si="6"/>
        <v>0</v>
      </c>
      <c r="N15" s="15">
        <f t="shared" si="6"/>
        <v>0</v>
      </c>
      <c r="O15" s="15">
        <f t="shared" si="6"/>
        <v>0</v>
      </c>
      <c r="P15" s="15">
        <f t="shared" si="6"/>
        <v>0</v>
      </c>
      <c r="Q15" s="15">
        <f t="shared" si="6"/>
        <v>0</v>
      </c>
      <c r="R15" s="15"/>
      <c r="S15" s="264"/>
    </row>
    <row r="16" spans="2:19" outlineLevel="1" x14ac:dyDescent="0.3">
      <c r="B16" s="351"/>
      <c r="C16" s="115">
        <v>5</v>
      </c>
      <c r="D16" s="112" t="str">
        <f>+IFERROR(+IF(Inputs!D16="","",Inputs!D16),0)</f>
        <v/>
      </c>
      <c r="E16" s="355">
        <f t="shared" si="1"/>
        <v>0</v>
      </c>
      <c r="F16" s="15">
        <f>+IFERROR((+VLOOKUP(D16,Inputs!$D$12:$E$17,2,0)),0)</f>
        <v>0</v>
      </c>
      <c r="G16" s="15">
        <f t="shared" si="3"/>
        <v>0</v>
      </c>
      <c r="H16" s="15">
        <f t="shared" si="3"/>
        <v>0</v>
      </c>
      <c r="I16" s="15">
        <f t="shared" si="3"/>
        <v>0</v>
      </c>
      <c r="J16" s="15">
        <f t="shared" si="3"/>
        <v>0</v>
      </c>
      <c r="K16" s="15">
        <f t="shared" si="4"/>
        <v>0</v>
      </c>
      <c r="L16" s="15">
        <f t="shared" si="5"/>
        <v>0</v>
      </c>
      <c r="M16" s="15">
        <f t="shared" si="6"/>
        <v>0</v>
      </c>
      <c r="N16" s="15">
        <f t="shared" si="6"/>
        <v>0</v>
      </c>
      <c r="O16" s="15">
        <f t="shared" si="6"/>
        <v>0</v>
      </c>
      <c r="P16" s="15">
        <f t="shared" si="6"/>
        <v>0</v>
      </c>
      <c r="Q16" s="15">
        <f t="shared" si="6"/>
        <v>0</v>
      </c>
      <c r="R16" s="15"/>
      <c r="S16" s="264"/>
    </row>
    <row r="17" spans="2:19" outlineLevel="1" x14ac:dyDescent="0.3">
      <c r="B17" s="351"/>
      <c r="C17" s="115">
        <v>6</v>
      </c>
      <c r="D17" s="112" t="str">
        <f>+IFERROR(+IF(Inputs!D17="","",Inputs!D17),0)</f>
        <v/>
      </c>
      <c r="E17" s="355">
        <f t="shared" si="1"/>
        <v>0</v>
      </c>
      <c r="F17" s="15">
        <f>+IFERROR((+VLOOKUP(D17,Inputs!$D$12:$E$17,2,0)),0)</f>
        <v>0</v>
      </c>
      <c r="G17" s="15">
        <f t="shared" si="3"/>
        <v>0</v>
      </c>
      <c r="H17" s="15">
        <f t="shared" si="3"/>
        <v>0</v>
      </c>
      <c r="I17" s="15">
        <f t="shared" si="3"/>
        <v>0</v>
      </c>
      <c r="J17" s="15">
        <f t="shared" si="3"/>
        <v>0</v>
      </c>
      <c r="K17" s="15">
        <f t="shared" si="4"/>
        <v>0</v>
      </c>
      <c r="L17" s="15">
        <f t="shared" si="5"/>
        <v>0</v>
      </c>
      <c r="M17" s="15">
        <f t="shared" si="6"/>
        <v>0</v>
      </c>
      <c r="N17" s="15">
        <f t="shared" si="6"/>
        <v>0</v>
      </c>
      <c r="O17" s="15">
        <f t="shared" si="6"/>
        <v>0</v>
      </c>
      <c r="P17" s="15">
        <f t="shared" si="6"/>
        <v>0</v>
      </c>
      <c r="Q17" s="15">
        <f t="shared" si="6"/>
        <v>0</v>
      </c>
      <c r="R17" s="15"/>
      <c r="S17" s="264"/>
    </row>
    <row r="18" spans="2:19" outlineLevel="1" x14ac:dyDescent="0.3">
      <c r="B18" s="351"/>
      <c r="C18" s="115">
        <v>7</v>
      </c>
      <c r="D18" s="112" t="str">
        <f>+IFERROR(+IF(Inputs!I12="","",Inputs!I12),0)</f>
        <v>Prima Luisa  (ejemplo)</v>
      </c>
      <c r="E18" s="355">
        <f>+IFERROR((+SUM(F18:Q18)/+SUM($F$24:$Q$24)),0)</f>
        <v>0</v>
      </c>
      <c r="F18" s="15">
        <f>+IFERROR(+IF(Inputs!L12&lt;&gt;"X",0,+(+VLOOKUP(D18,Inputs!$I$12:$J$17,2,0))),0)</f>
        <v>0</v>
      </c>
      <c r="G18" s="15">
        <f>+IFERROR(+IF(Inputs!M12&lt;&gt;"X",0,+(+VLOOKUP(D18,Inputs!$I$12:$J$17,2,0))),0)</f>
        <v>0</v>
      </c>
      <c r="H18" s="15">
        <f>+IFERROR(+IF(Inputs!N12&lt;&gt;"X",0,+(+VLOOKUP(D18,Inputs!$I$12:$J$17,2,0))),0)</f>
        <v>0</v>
      </c>
      <c r="I18" s="15">
        <f>+IFERROR(+IF(Inputs!O12&lt;&gt;"X",0,+(+VLOOKUP(D18,Inputs!$I$12:$J$17,2,0))),0)</f>
        <v>0</v>
      </c>
      <c r="J18" s="15">
        <f>+IFERROR(+IF(Inputs!P12&lt;&gt;"X",0,+(+VLOOKUP(D18,Inputs!$I$12:$J$17,2,0))),0)</f>
        <v>0</v>
      </c>
      <c r="K18" s="15">
        <f>+IFERROR(+IF(Inputs!Q12&lt;&gt;"X",0,+(+VLOOKUP(D18,Inputs!$I$12:$J$17,2,0))),0)</f>
        <v>0</v>
      </c>
      <c r="L18" s="15">
        <f>+IFERROR(+IF(Inputs!R12&lt;&gt;"X",0,+(+VLOOKUP(D18,Inputs!$I$12:$J$17,2,0))),0)</f>
        <v>0</v>
      </c>
      <c r="M18" s="15">
        <f>+IFERROR(+IF(Inputs!S12&lt;&gt;"X",0,+(+VLOOKUP(D18,Inputs!$I$12:$J$17,2,0))),0)</f>
        <v>0</v>
      </c>
      <c r="N18" s="15">
        <f>+IFERROR(+IF(Inputs!T12&lt;&gt;"X",0,+(+VLOOKUP(D18,Inputs!$I$12:$J$17,2,0))),0)</f>
        <v>0</v>
      </c>
      <c r="O18" s="15">
        <f>+IFERROR(+IF(Inputs!U12&lt;&gt;"X",0,+(+VLOOKUP(D18,Inputs!$I$12:$J$17,2,0))),0)</f>
        <v>0</v>
      </c>
      <c r="P18" s="15">
        <f>+IFERROR(+IF(Inputs!V12&lt;&gt;"X",0,+(+VLOOKUP(D18,Inputs!$I$12:$J$17,2,0))),0)</f>
        <v>0</v>
      </c>
      <c r="Q18" s="15">
        <f>+IFERROR(+IF(Inputs!W12&lt;&gt;"X",0,+(+VLOOKUP(D18,Inputs!$I$12:$J$17,2,0))),0)</f>
        <v>0</v>
      </c>
      <c r="R18" s="15"/>
      <c r="S18" s="264"/>
    </row>
    <row r="19" spans="2:19" outlineLevel="1" x14ac:dyDescent="0.3">
      <c r="B19" s="351"/>
      <c r="C19" s="115">
        <v>8</v>
      </c>
      <c r="D19" s="112" t="str">
        <f>+IFERROR(+IF(Inputs!I13="","",Inputs!I13),0)</f>
        <v>Prima Tomás  (ejemplo)</v>
      </c>
      <c r="E19" s="355">
        <f t="shared" ref="E19:E23" si="7">+IFERROR((+SUM(F19:Q19)/+SUM($F$24:$Q$24)),0)</f>
        <v>0</v>
      </c>
      <c r="F19" s="15">
        <f>+IFERROR(+IF(Inputs!L13&lt;&gt;"X",0,+(+VLOOKUP(D19,Inputs!$I$12:$J$17,2,0))),0)</f>
        <v>0</v>
      </c>
      <c r="G19" s="15">
        <f>+IFERROR(+IF(Inputs!M13&lt;&gt;"X",0,+(+VLOOKUP(D19,Inputs!$I$12:$J$17,2,0))),0)</f>
        <v>0</v>
      </c>
      <c r="H19" s="102">
        <f>+IFERROR(+IF(Inputs!N13&lt;&gt;"X",0,+(+VLOOKUP(D19,Inputs!$I$12:$J$17,2,0))),0)</f>
        <v>0</v>
      </c>
      <c r="I19" s="15">
        <f>+IFERROR(+IF(Inputs!O13&lt;&gt;"X",0,+(+VLOOKUP(D19,Inputs!$I$12:$J$17,2,0))),0)</f>
        <v>0</v>
      </c>
      <c r="J19" s="15">
        <f>+IFERROR(+IF(Inputs!P13&lt;&gt;"X",0,+(+VLOOKUP(D19,Inputs!$I$12:$J$17,2,0))),0)</f>
        <v>0</v>
      </c>
      <c r="K19" s="15">
        <f>+IFERROR(+IF(Inputs!Q13&lt;&gt;"X",0,+(+VLOOKUP(D19,Inputs!$I$12:$J$17,2,0))),0)</f>
        <v>0</v>
      </c>
      <c r="L19" s="15">
        <f>+IFERROR(+IF(Inputs!R13&lt;&gt;"X",0,+(+VLOOKUP(D19,Inputs!$I$12:$J$17,2,0))),0)</f>
        <v>0</v>
      </c>
      <c r="M19" s="15">
        <f>+IFERROR(+IF(Inputs!S13&lt;&gt;"X",0,+(+VLOOKUP(D19,Inputs!$I$12:$J$17,2,0))),0)</f>
        <v>0</v>
      </c>
      <c r="N19" s="15">
        <f>+IFERROR(+IF(Inputs!T13&lt;&gt;"X",0,+(+VLOOKUP(D19,Inputs!$I$12:$J$17,2,0))),0)</f>
        <v>0</v>
      </c>
      <c r="O19" s="15">
        <f>+IFERROR(+IF(Inputs!U13&lt;&gt;"X",0,+(+VLOOKUP(D19,Inputs!$I$12:$J$17,2,0))),0)</f>
        <v>0</v>
      </c>
      <c r="P19" s="15">
        <f>+IFERROR(+IF(Inputs!V13&lt;&gt;"X",0,+(+VLOOKUP(D19,Inputs!$I$12:$J$17,2,0))),0)</f>
        <v>0</v>
      </c>
      <c r="Q19" s="15">
        <f>+IFERROR(+IF(Inputs!W13&lt;&gt;"X",0,+(+VLOOKUP(D19,Inputs!$I$12:$J$17,2,0))),0)</f>
        <v>0</v>
      </c>
      <c r="R19" s="15"/>
      <c r="S19" s="264"/>
    </row>
    <row r="20" spans="2:19" outlineLevel="1" x14ac:dyDescent="0.3">
      <c r="B20" s="351"/>
      <c r="C20" s="115">
        <v>9</v>
      </c>
      <c r="D20" s="112" t="str">
        <f>+IFERROR(+IF(Inputs!I14="","",Inputs!I14),0)</f>
        <v>Intereses cesantías (ejemplo)</v>
      </c>
      <c r="E20" s="355">
        <f t="shared" si="7"/>
        <v>0</v>
      </c>
      <c r="F20" s="15">
        <f>+IFERROR(+IF(Inputs!L14&lt;&gt;"X",0,+(+VLOOKUP(D20,Inputs!$I$12:$J$17,2,0))),0)</f>
        <v>0</v>
      </c>
      <c r="G20" s="15">
        <f>+IFERROR(+IF(Inputs!M14&lt;&gt;"X",0,+(+VLOOKUP(D20,Inputs!$I$12:$J$17,2,0))),0)</f>
        <v>0</v>
      </c>
      <c r="H20" s="102">
        <f>+IFERROR(+IF(Inputs!N14&lt;&gt;"X",0,+(+VLOOKUP(D20,Inputs!$I$12:$J$17,2,0))),0)</f>
        <v>0</v>
      </c>
      <c r="I20" s="15">
        <f>+IFERROR(+IF(Inputs!O14&lt;&gt;"X",0,+(+VLOOKUP(D20,Inputs!$I$12:$J$17,2,0))),0)</f>
        <v>0</v>
      </c>
      <c r="J20" s="15">
        <f>+IFERROR(+IF(Inputs!P14&lt;&gt;"X",0,+(+VLOOKUP(D20,Inputs!$I$12:$J$17,2,0))),0)</f>
        <v>0</v>
      </c>
      <c r="K20" s="15">
        <f>+IFERROR(+IF(Inputs!Q14&lt;&gt;"X",0,+(+VLOOKUP(D20,Inputs!$I$12:$J$17,2,0))),0)</f>
        <v>0</v>
      </c>
      <c r="L20" s="15">
        <f>+IFERROR(+IF(Inputs!R14&lt;&gt;"X",0,+(+VLOOKUP(D20,Inputs!$I$12:$J$17,2,0))),0)</f>
        <v>0</v>
      </c>
      <c r="M20" s="15">
        <f>+IFERROR(+IF(Inputs!S14&lt;&gt;"X",0,+(+VLOOKUP(D20,Inputs!$I$12:$J$17,2,0))),0)</f>
        <v>0</v>
      </c>
      <c r="N20" s="15">
        <f>+IFERROR(+IF(Inputs!T14&lt;&gt;"X",0,+(+VLOOKUP(D20,Inputs!$I$12:$J$17,2,0))),0)</f>
        <v>0</v>
      </c>
      <c r="O20" s="15">
        <f>+IFERROR(+IF(Inputs!U14&lt;&gt;"X",0,+(+VLOOKUP(D20,Inputs!$I$12:$J$17,2,0))),0)</f>
        <v>0</v>
      </c>
      <c r="P20" s="15">
        <f>+IFERROR(+IF(Inputs!V14&lt;&gt;"X",0,+(+VLOOKUP(D20,Inputs!$I$12:$J$17,2,0))),0)</f>
        <v>0</v>
      </c>
      <c r="Q20" s="15">
        <f>+IFERROR(+IF(Inputs!W14&lt;&gt;"X",0,+(+VLOOKUP(D20,Inputs!$I$12:$J$17,2,0))),0)</f>
        <v>0</v>
      </c>
      <c r="R20" s="15"/>
      <c r="S20" s="264"/>
    </row>
    <row r="21" spans="2:19" outlineLevel="1" x14ac:dyDescent="0.3">
      <c r="B21" s="351"/>
      <c r="C21" s="115">
        <v>10</v>
      </c>
      <c r="D21" s="112" t="str">
        <f>+IFERROR(+IF(Inputs!I15="","",Inputs!I15),0)</f>
        <v/>
      </c>
      <c r="E21" s="355">
        <f t="shared" si="7"/>
        <v>0</v>
      </c>
      <c r="F21" s="15">
        <f>+IFERROR(+IF(Inputs!L15&lt;&gt;"X",0,+(+VLOOKUP(D21,Inputs!$I$12:$J$17,2,0))),0)</f>
        <v>0</v>
      </c>
      <c r="G21" s="15">
        <f>+IFERROR(+IF(Inputs!M15&lt;&gt;"X",0,+(+VLOOKUP(D21,Inputs!$I$12:$J$17,2,0))),0)</f>
        <v>0</v>
      </c>
      <c r="H21" s="102">
        <f>+IFERROR(+IF(Inputs!N15&lt;&gt;"X",0,+(+VLOOKUP(D21,Inputs!$I$12:$J$17,2,0))),0)</f>
        <v>0</v>
      </c>
      <c r="I21" s="15">
        <f>+IFERROR(+IF(Inputs!O15&lt;&gt;"X",0,+(+VLOOKUP(D21,Inputs!$I$12:$J$17,2,0))),0)</f>
        <v>0</v>
      </c>
      <c r="J21" s="15">
        <f>+IFERROR(+IF(Inputs!P15&lt;&gt;"X",0,+(+VLOOKUP(D21,Inputs!$I$12:$J$17,2,0))),0)</f>
        <v>0</v>
      </c>
      <c r="K21" s="15">
        <f>+IFERROR(+IF(Inputs!Q15&lt;&gt;"X",0,+(+VLOOKUP(D21,Inputs!$I$12:$J$17,2,0))),0)</f>
        <v>0</v>
      </c>
      <c r="L21" s="15">
        <f>+IFERROR(+IF(Inputs!R15&lt;&gt;"X",0,+(+VLOOKUP(D21,Inputs!$I$12:$J$17,2,0))),0)</f>
        <v>0</v>
      </c>
      <c r="M21" s="15">
        <f>+IFERROR(+IF(Inputs!S15&lt;&gt;"X",0,+(+VLOOKUP(D21,Inputs!$I$12:$J$17,2,0))),0)</f>
        <v>0</v>
      </c>
      <c r="N21" s="15">
        <f>+IFERROR(+IF(Inputs!T15&lt;&gt;"X",0,+(+VLOOKUP(D21,Inputs!$I$12:$J$17,2,0))),0)</f>
        <v>0</v>
      </c>
      <c r="O21" s="15">
        <f>+IFERROR(+IF(Inputs!U15&lt;&gt;"X",0,+(+VLOOKUP(D21,Inputs!$I$12:$J$17,2,0))),0)</f>
        <v>0</v>
      </c>
      <c r="P21" s="15">
        <f>+IFERROR(+IF(Inputs!V15&lt;&gt;"X",0,+(+VLOOKUP(D21,Inputs!$I$12:$J$17,2,0))),0)</f>
        <v>0</v>
      </c>
      <c r="Q21" s="15">
        <f>+IFERROR(+IF(Inputs!W15&lt;&gt;"X",0,+(+VLOOKUP(D21,Inputs!$I$12:$J$17,2,0))),0)</f>
        <v>0</v>
      </c>
      <c r="R21" s="15"/>
      <c r="S21" s="264"/>
    </row>
    <row r="22" spans="2:19" outlineLevel="1" x14ac:dyDescent="0.3">
      <c r="B22" s="351"/>
      <c r="C22" s="115">
        <v>11</v>
      </c>
      <c r="D22" s="112" t="str">
        <f>+IFERROR(+IF(Inputs!I16="","",Inputs!I16),0)</f>
        <v/>
      </c>
      <c r="E22" s="355">
        <f t="shared" si="7"/>
        <v>0</v>
      </c>
      <c r="F22" s="15">
        <f>+IFERROR(+IF(Inputs!L16&lt;&gt;"X",0,+(+VLOOKUP(D22,Inputs!$I$12:$J$17,2,0))),0)</f>
        <v>0</v>
      </c>
      <c r="G22" s="15">
        <f>+IFERROR(+IF(Inputs!M16&lt;&gt;"X",0,+(+VLOOKUP(D22,Inputs!$I$12:$J$17,2,0))),0)</f>
        <v>0</v>
      </c>
      <c r="H22" s="102">
        <f>+IFERROR(+IF(Inputs!N16&lt;&gt;"X",0,+(+VLOOKUP(D22,Inputs!$I$12:$J$17,2,0))),0)</f>
        <v>0</v>
      </c>
      <c r="I22" s="15">
        <f>+IFERROR(+IF(Inputs!O16&lt;&gt;"X",0,+(+VLOOKUP(D22,Inputs!$I$12:$J$17,2,0))),0)</f>
        <v>0</v>
      </c>
      <c r="J22" s="15">
        <f>+IFERROR(+IF(Inputs!P16&lt;&gt;"X",0,+(+VLOOKUP(D22,Inputs!$I$12:$J$17,2,0))),0)</f>
        <v>0</v>
      </c>
      <c r="K22" s="15">
        <f>+IFERROR(+IF(Inputs!Q16&lt;&gt;"X",0,+(+VLOOKUP(D22,Inputs!$I$12:$J$17,2,0))),0)</f>
        <v>0</v>
      </c>
      <c r="L22" s="15">
        <f>+IFERROR(+IF(Inputs!R16&lt;&gt;"X",0,+(+VLOOKUP(D22,Inputs!$I$12:$J$17,2,0))),0)</f>
        <v>0</v>
      </c>
      <c r="M22" s="15">
        <f>+IFERROR(+IF(Inputs!S16&lt;&gt;"X",0,+(+VLOOKUP(D22,Inputs!$I$12:$J$17,2,0))),0)</f>
        <v>0</v>
      </c>
      <c r="N22" s="15">
        <f>+IFERROR(+IF(Inputs!T16&lt;&gt;"X",0,+(+VLOOKUP(D22,Inputs!$I$12:$J$17,2,0))),0)</f>
        <v>0</v>
      </c>
      <c r="O22" s="15">
        <f>+IFERROR(+IF(Inputs!U16&lt;&gt;"X",0,+(+VLOOKUP(D22,Inputs!$I$12:$J$17,2,0))),0)</f>
        <v>0</v>
      </c>
      <c r="P22" s="15">
        <f>+IFERROR(+IF(Inputs!V16&lt;&gt;"X",0,+(+VLOOKUP(D22,Inputs!$I$12:$J$17,2,0))),0)</f>
        <v>0</v>
      </c>
      <c r="Q22" s="15">
        <f>+IFERROR(+IF(Inputs!W16&lt;&gt;"X",0,+(+VLOOKUP(D22,Inputs!$I$12:$J$17,2,0))),0)</f>
        <v>0</v>
      </c>
      <c r="R22" s="15"/>
      <c r="S22" s="264"/>
    </row>
    <row r="23" spans="2:19" x14ac:dyDescent="0.3">
      <c r="B23" s="351"/>
      <c r="C23" s="115">
        <v>12</v>
      </c>
      <c r="D23" s="118" t="str">
        <f>+IFERROR(+IF(Inputs!I17="","",Inputs!I17),0)</f>
        <v/>
      </c>
      <c r="E23" s="356">
        <f t="shared" si="7"/>
        <v>0</v>
      </c>
      <c r="F23" s="4">
        <f>+IFERROR(+IF(Inputs!L17&lt;&gt;"X",0,+(+VLOOKUP(D23,Inputs!$I$12:$J$17,2,0))),0)</f>
        <v>0</v>
      </c>
      <c r="G23" s="4">
        <f>+IFERROR(+IF(Inputs!M17&lt;&gt;"X",0,+(+VLOOKUP(D23,Inputs!$I$12:$J$17,2,0))),0)</f>
        <v>0</v>
      </c>
      <c r="H23" s="4">
        <f>+IFERROR(+IF(Inputs!N17&lt;&gt;"X",0,+(+VLOOKUP(D23,Inputs!$I$12:$J$17,2,0))),0)</f>
        <v>0</v>
      </c>
      <c r="I23" s="4">
        <f>+IFERROR(+IF(Inputs!O17&lt;&gt;"X",0,+(+VLOOKUP(D23,Inputs!$I$12:$J$17,2,0))),0)</f>
        <v>0</v>
      </c>
      <c r="J23" s="4">
        <f>+IFERROR(+IF(Inputs!P17&lt;&gt;"X",0,+(+VLOOKUP(D23,Inputs!$I$12:$J$17,2,0))),0)</f>
        <v>0</v>
      </c>
      <c r="K23" s="4">
        <f>+IFERROR(+IF(Inputs!Q17&lt;&gt;"X",0,+(+VLOOKUP(D23,Inputs!$I$12:$J$17,2,0))),0)</f>
        <v>0</v>
      </c>
      <c r="L23" s="4">
        <f>+IFERROR(+IF(Inputs!R17&lt;&gt;"X",0,+(+VLOOKUP(D23,Inputs!$I$12:$J$17,2,0))),0)</f>
        <v>0</v>
      </c>
      <c r="M23" s="4">
        <f>+IFERROR(+IF(Inputs!S17&lt;&gt;"X",0,+(+VLOOKUP(D23,Inputs!$I$12:$J$17,2,0))),0)</f>
        <v>0</v>
      </c>
      <c r="N23" s="4">
        <f>+IFERROR(+IF(Inputs!T17&lt;&gt;"X",0,+(+VLOOKUP(D23,Inputs!$I$12:$J$17,2,0))),0)</f>
        <v>0</v>
      </c>
      <c r="O23" s="4">
        <f>+IFERROR(+IF(Inputs!U17&lt;&gt;"X",0,+(+VLOOKUP(D23,Inputs!$I$12:$J$17,2,0))),0)</f>
        <v>0</v>
      </c>
      <c r="P23" s="4">
        <f>+IFERROR(+IF(Inputs!V17&lt;&gt;"X",0,+(+VLOOKUP(D23,Inputs!$I$12:$J$17,2,0))),0)</f>
        <v>0</v>
      </c>
      <c r="Q23" s="4">
        <f>+IFERROR(+IF(Inputs!W17&lt;&gt;"X",0,+(+VLOOKUP(D23,Inputs!$I$12:$J$17,2,0))),0)</f>
        <v>0</v>
      </c>
      <c r="R23" s="15"/>
      <c r="S23" s="264"/>
    </row>
    <row r="24" spans="2:19" x14ac:dyDescent="0.3">
      <c r="B24" s="351"/>
      <c r="C24" s="105" t="s">
        <v>134</v>
      </c>
      <c r="D24" s="104" t="s">
        <v>61</v>
      </c>
      <c r="E24" s="357">
        <f>+SUM(F24:Q24)</f>
        <v>0</v>
      </c>
      <c r="F24" s="147">
        <f t="shared" ref="F24:Q24" si="8">+SUM(F12:F23)</f>
        <v>0</v>
      </c>
      <c r="G24" s="147">
        <f t="shared" si="8"/>
        <v>0</v>
      </c>
      <c r="H24" s="147">
        <f t="shared" si="8"/>
        <v>0</v>
      </c>
      <c r="I24" s="147">
        <f t="shared" si="8"/>
        <v>0</v>
      </c>
      <c r="J24" s="147">
        <f t="shared" si="8"/>
        <v>0</v>
      </c>
      <c r="K24" s="147">
        <f>+SUM(K12:K23)</f>
        <v>0</v>
      </c>
      <c r="L24" s="147">
        <f t="shared" si="8"/>
        <v>0</v>
      </c>
      <c r="M24" s="147">
        <f t="shared" si="8"/>
        <v>0</v>
      </c>
      <c r="N24" s="147">
        <f t="shared" si="8"/>
        <v>0</v>
      </c>
      <c r="O24" s="147">
        <f t="shared" si="8"/>
        <v>0</v>
      </c>
      <c r="P24" s="147">
        <f t="shared" si="8"/>
        <v>0</v>
      </c>
      <c r="Q24" s="147">
        <f t="shared" si="8"/>
        <v>0</v>
      </c>
      <c r="R24" s="147"/>
      <c r="S24" s="264"/>
    </row>
    <row r="25" spans="2:19" x14ac:dyDescent="0.3">
      <c r="B25" s="351"/>
      <c r="C25" s="105" t="s">
        <v>134</v>
      </c>
      <c r="D25" s="105">
        <v>1</v>
      </c>
      <c r="E25" s="348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264"/>
    </row>
    <row r="26" spans="2:19" ht="6.45" customHeight="1" x14ac:dyDescent="0.3">
      <c r="B26" s="351"/>
      <c r="C26" s="68"/>
      <c r="D26" s="105">
        <v>1</v>
      </c>
      <c r="E26" s="358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264"/>
    </row>
    <row r="27" spans="2:19" x14ac:dyDescent="0.3">
      <c r="B27" s="351"/>
      <c r="C27" s="115">
        <v>1</v>
      </c>
      <c r="D27" s="112" t="str">
        <f>+IFERROR(+IF(Inputs!D22="","",Inputs!D22),0)</f>
        <v>Para comprar casa propia  (ejemplo)</v>
      </c>
      <c r="E27" s="355">
        <f t="shared" ref="E27:E36" si="9">+IFERROR((+SUM(F27:Q27)/+SUM($F$24:$Q$24)),0)</f>
        <v>0</v>
      </c>
      <c r="F27" s="15">
        <f>+IFERROR((+VLOOKUP(D27,Inputs!$D$22:$E$26,2,0)),0)</f>
        <v>0</v>
      </c>
      <c r="G27" s="15">
        <f t="shared" ref="G27:Q27" si="10">+F27</f>
        <v>0</v>
      </c>
      <c r="H27" s="15">
        <f t="shared" si="10"/>
        <v>0</v>
      </c>
      <c r="I27" s="15">
        <f t="shared" si="10"/>
        <v>0</v>
      </c>
      <c r="J27" s="15">
        <f t="shared" si="10"/>
        <v>0</v>
      </c>
      <c r="K27" s="15">
        <f t="shared" si="10"/>
        <v>0</v>
      </c>
      <c r="L27" s="15">
        <f t="shared" si="10"/>
        <v>0</v>
      </c>
      <c r="M27" s="15">
        <f t="shared" si="10"/>
        <v>0</v>
      </c>
      <c r="N27" s="15">
        <f t="shared" si="10"/>
        <v>0</v>
      </c>
      <c r="O27" s="15">
        <f t="shared" si="10"/>
        <v>0</v>
      </c>
      <c r="P27" s="15">
        <f t="shared" si="10"/>
        <v>0</v>
      </c>
      <c r="Q27" s="15">
        <f t="shared" si="10"/>
        <v>0</v>
      </c>
      <c r="R27" s="15"/>
      <c r="S27" s="264"/>
    </row>
    <row r="28" spans="2:19" x14ac:dyDescent="0.3">
      <c r="B28" s="351"/>
      <c r="C28" s="115">
        <v>2</v>
      </c>
      <c r="D28" s="112" t="str">
        <f>+IFERROR(+IF(Inputs!D23="","",Inputs!D23),0)</f>
        <v>Postgrado Luisa  (ejemplo)</v>
      </c>
      <c r="E28" s="355">
        <f t="shared" si="9"/>
        <v>0</v>
      </c>
      <c r="F28" s="15">
        <f>+IFERROR((+VLOOKUP(D28,Inputs!$D$22:$E$26,2,0)),0)</f>
        <v>0</v>
      </c>
      <c r="G28" s="15">
        <f t="shared" ref="G28:Q28" si="11">+F28</f>
        <v>0</v>
      </c>
      <c r="H28" s="15">
        <f t="shared" si="11"/>
        <v>0</v>
      </c>
      <c r="I28" s="15">
        <f t="shared" si="11"/>
        <v>0</v>
      </c>
      <c r="J28" s="15">
        <f t="shared" si="11"/>
        <v>0</v>
      </c>
      <c r="K28" s="15">
        <f t="shared" si="11"/>
        <v>0</v>
      </c>
      <c r="L28" s="15">
        <f t="shared" si="11"/>
        <v>0</v>
      </c>
      <c r="M28" s="15">
        <f t="shared" si="11"/>
        <v>0</v>
      </c>
      <c r="N28" s="15">
        <f t="shared" si="11"/>
        <v>0</v>
      </c>
      <c r="O28" s="15">
        <f t="shared" si="11"/>
        <v>0</v>
      </c>
      <c r="P28" s="15">
        <f t="shared" si="11"/>
        <v>0</v>
      </c>
      <c r="Q28" s="15">
        <f t="shared" si="11"/>
        <v>0</v>
      </c>
      <c r="R28" s="15"/>
      <c r="S28" s="264"/>
    </row>
    <row r="29" spans="2:19" x14ac:dyDescent="0.3">
      <c r="B29" s="351"/>
      <c r="C29" s="115">
        <v>3</v>
      </c>
      <c r="D29" s="112" t="str">
        <f>+IFERROR(+IF(Inputs!D24="","",Inputs!D24),0)</f>
        <v>Jubilación  (ejemplo)</v>
      </c>
      <c r="E29" s="355">
        <f t="shared" si="9"/>
        <v>0</v>
      </c>
      <c r="F29" s="15">
        <f>+IFERROR((+VLOOKUP(D29,Inputs!$D$22:$E$26,2,0)),0)</f>
        <v>0</v>
      </c>
      <c r="G29" s="15">
        <f t="shared" ref="G29:Q29" si="12">+F29</f>
        <v>0</v>
      </c>
      <c r="H29" s="15">
        <f t="shared" si="12"/>
        <v>0</v>
      </c>
      <c r="I29" s="15">
        <f t="shared" si="12"/>
        <v>0</v>
      </c>
      <c r="J29" s="15">
        <f t="shared" si="12"/>
        <v>0</v>
      </c>
      <c r="K29" s="15">
        <f t="shared" si="12"/>
        <v>0</v>
      </c>
      <c r="L29" s="15">
        <f t="shared" si="12"/>
        <v>0</v>
      </c>
      <c r="M29" s="15">
        <f t="shared" si="12"/>
        <v>0</v>
      </c>
      <c r="N29" s="15">
        <f t="shared" si="12"/>
        <v>0</v>
      </c>
      <c r="O29" s="15">
        <f t="shared" si="12"/>
        <v>0</v>
      </c>
      <c r="P29" s="15">
        <f t="shared" si="12"/>
        <v>0</v>
      </c>
      <c r="Q29" s="15">
        <f t="shared" si="12"/>
        <v>0</v>
      </c>
      <c r="R29" s="15"/>
      <c r="S29" s="264"/>
    </row>
    <row r="30" spans="2:19" outlineLevel="1" x14ac:dyDescent="0.3">
      <c r="B30" s="351"/>
      <c r="C30" s="115">
        <v>4</v>
      </c>
      <c r="D30" s="112" t="str">
        <f>+IFERROR(+IF(Inputs!D25="","",Inputs!D25),0)</f>
        <v/>
      </c>
      <c r="E30" s="355">
        <f t="shared" si="9"/>
        <v>0</v>
      </c>
      <c r="F30" s="15">
        <f>+IFERROR((+VLOOKUP(D30,Inputs!$D$22:$E$26,2,0)),0)</f>
        <v>0</v>
      </c>
      <c r="G30" s="15">
        <f t="shared" ref="G30:Q30" si="13">+F30</f>
        <v>0</v>
      </c>
      <c r="H30" s="15">
        <f t="shared" si="13"/>
        <v>0</v>
      </c>
      <c r="I30" s="15">
        <f t="shared" si="13"/>
        <v>0</v>
      </c>
      <c r="J30" s="15">
        <f t="shared" si="13"/>
        <v>0</v>
      </c>
      <c r="K30" s="15">
        <f t="shared" si="13"/>
        <v>0</v>
      </c>
      <c r="L30" s="15">
        <f t="shared" si="13"/>
        <v>0</v>
      </c>
      <c r="M30" s="15">
        <f t="shared" si="13"/>
        <v>0</v>
      </c>
      <c r="N30" s="15">
        <f t="shared" si="13"/>
        <v>0</v>
      </c>
      <c r="O30" s="15">
        <f t="shared" si="13"/>
        <v>0</v>
      </c>
      <c r="P30" s="15">
        <f t="shared" si="13"/>
        <v>0</v>
      </c>
      <c r="Q30" s="15">
        <f t="shared" si="13"/>
        <v>0</v>
      </c>
      <c r="R30" s="15"/>
      <c r="S30" s="264"/>
    </row>
    <row r="31" spans="2:19" outlineLevel="1" x14ac:dyDescent="0.3">
      <c r="B31" s="351"/>
      <c r="C31" s="115">
        <v>5</v>
      </c>
      <c r="D31" s="112" t="str">
        <f>+IFERROR(+IF(Inputs!D26="","",Inputs!D26),0)</f>
        <v/>
      </c>
      <c r="E31" s="355">
        <f t="shared" si="9"/>
        <v>0</v>
      </c>
      <c r="F31" s="15">
        <f>+IFERROR((+VLOOKUP(D31,Inputs!$D$22:$E$26,2,0)),0)</f>
        <v>0</v>
      </c>
      <c r="G31" s="15">
        <f t="shared" ref="G31:Q31" si="14">+F31</f>
        <v>0</v>
      </c>
      <c r="H31" s="15">
        <f t="shared" si="14"/>
        <v>0</v>
      </c>
      <c r="I31" s="15">
        <f t="shared" si="14"/>
        <v>0</v>
      </c>
      <c r="J31" s="15">
        <f t="shared" si="14"/>
        <v>0</v>
      </c>
      <c r="K31" s="15">
        <f t="shared" si="14"/>
        <v>0</v>
      </c>
      <c r="L31" s="15">
        <f t="shared" si="14"/>
        <v>0</v>
      </c>
      <c r="M31" s="15">
        <f t="shared" si="14"/>
        <v>0</v>
      </c>
      <c r="N31" s="15">
        <f t="shared" si="14"/>
        <v>0</v>
      </c>
      <c r="O31" s="15">
        <f t="shared" si="14"/>
        <v>0</v>
      </c>
      <c r="P31" s="15">
        <f t="shared" si="14"/>
        <v>0</v>
      </c>
      <c r="Q31" s="15">
        <f t="shared" si="14"/>
        <v>0</v>
      </c>
      <c r="R31" s="15"/>
      <c r="S31" s="264"/>
    </row>
    <row r="32" spans="2:19" outlineLevel="1" x14ac:dyDescent="0.3">
      <c r="B32" s="351"/>
      <c r="C32" s="115">
        <v>6</v>
      </c>
      <c r="D32" s="112" t="str">
        <f>+IFERROR(+IF(Inputs!I22="","",Inputs!I22),0)</f>
        <v>Abono extra a casa propia (ejemplo)</v>
      </c>
      <c r="E32" s="355">
        <f t="shared" si="9"/>
        <v>0</v>
      </c>
      <c r="F32" s="15">
        <f>+IFERROR(+IF(Inputs!L22&lt;&gt;"X",0,+(+VLOOKUP(D32,Inputs!$I$22:$J$26,2,0))),0)</f>
        <v>0</v>
      </c>
      <c r="G32" s="15">
        <f>+IFERROR(+IF(Inputs!M22&lt;&gt;"X",0,+(+VLOOKUP(D32,Inputs!$I$22:$J$26,2,0))),0)</f>
        <v>0</v>
      </c>
      <c r="H32" s="15">
        <f>+IFERROR(+IF(Inputs!N22&lt;&gt;"X",0,+(+VLOOKUP(D32,Inputs!$I$22:$J$26,2,0))),0)</f>
        <v>0</v>
      </c>
      <c r="I32" s="15">
        <f>+IFERROR(+IF(Inputs!O22&lt;&gt;"X",0,+(+VLOOKUP(D32,Inputs!$I$22:$J$26,2,0))),0)</f>
        <v>0</v>
      </c>
      <c r="J32" s="15">
        <f>+IFERROR(+IF(Inputs!P22&lt;&gt;"X",0,+(+VLOOKUP(D32,Inputs!$I$22:$J$26,2,0))),0)</f>
        <v>0</v>
      </c>
      <c r="K32" s="15">
        <f>+IFERROR(+IF(Inputs!Q22&lt;&gt;"X",0,+(+VLOOKUP(D32,Inputs!$I$22:$J$26,2,0))),0)</f>
        <v>0</v>
      </c>
      <c r="L32" s="15">
        <f>+IFERROR(+IF(Inputs!R22&lt;&gt;"X",0,+(+VLOOKUP(D32,Inputs!$I$22:$J$26,2,0))),0)</f>
        <v>0</v>
      </c>
      <c r="M32" s="15">
        <f>+IFERROR(+IF(Inputs!S22&lt;&gt;"X",0,+(+VLOOKUP(D32,Inputs!$I$22:$J$26,2,0))),0)</f>
        <v>0</v>
      </c>
      <c r="N32" s="15">
        <f>+IFERROR(+IF(Inputs!T22&lt;&gt;"X",0,+(+VLOOKUP(D32,Inputs!$I$22:$J$26,2,0))),0)</f>
        <v>0</v>
      </c>
      <c r="O32" s="15">
        <f>+IFERROR(+IF(Inputs!U22&lt;&gt;"X",0,+(+VLOOKUP(D32,Inputs!$I$22:$J$26,2,0))),0)</f>
        <v>0</v>
      </c>
      <c r="P32" s="15">
        <f>+IFERROR(+IF(Inputs!V22&lt;&gt;"X",0,+(+VLOOKUP(D32,Inputs!$I$22:$J$26,2,0))),0)</f>
        <v>0</v>
      </c>
      <c r="Q32" s="15">
        <f>+IFERROR(+IF(Inputs!W22&lt;&gt;"X",0,+(+VLOOKUP(D32,Inputs!$I$22:$J$26,2,0))),0)</f>
        <v>0</v>
      </c>
      <c r="R32" s="15"/>
      <c r="S32" s="264"/>
    </row>
    <row r="33" spans="2:19" outlineLevel="1" x14ac:dyDescent="0.3">
      <c r="B33" s="351"/>
      <c r="C33" s="115">
        <v>7</v>
      </c>
      <c r="D33" s="112" t="str">
        <f>+IFERROR(+IF(Inputs!I23="","",Inputs!I23),0)</f>
        <v/>
      </c>
      <c r="E33" s="355">
        <f t="shared" si="9"/>
        <v>0</v>
      </c>
      <c r="F33" s="15">
        <f>+IFERROR(+IF(Inputs!L23&lt;&gt;"X",0,+(+VLOOKUP(D33,Inputs!$I$22:$J$26,2,0))),0)</f>
        <v>0</v>
      </c>
      <c r="G33" s="15">
        <f>+IFERROR(+IF(Inputs!M23&lt;&gt;"X",0,+(+VLOOKUP(D33,Inputs!$I$22:$J$26,2,0))),0)</f>
        <v>0</v>
      </c>
      <c r="H33" s="15">
        <f>+IFERROR(+IF(Inputs!N23&lt;&gt;"X",0,+(+VLOOKUP(D33,Inputs!$I$22:$J$26,2,0))),0)</f>
        <v>0</v>
      </c>
      <c r="I33" s="15">
        <f>+IFERROR(+IF(Inputs!O23&lt;&gt;"X",0,+(+VLOOKUP(D33,Inputs!$I$22:$J$26,2,0))),0)</f>
        <v>0</v>
      </c>
      <c r="J33" s="15">
        <f>+IFERROR(+IF(Inputs!P23&lt;&gt;"X",0,+(+VLOOKUP(D33,Inputs!$I$22:$J$26,2,0))),0)</f>
        <v>0</v>
      </c>
      <c r="K33" s="15">
        <f>+IFERROR(+IF(Inputs!Q23&lt;&gt;"X",0,+(+VLOOKUP(D33,Inputs!$I$22:$J$26,2,0))),0)</f>
        <v>0</v>
      </c>
      <c r="L33" s="15">
        <f>+IFERROR(+IF(Inputs!R23&lt;&gt;"X",0,+(+VLOOKUP(D33,Inputs!$I$22:$J$26,2,0))),0)</f>
        <v>0</v>
      </c>
      <c r="M33" s="15">
        <f>+IFERROR(+IF(Inputs!S23&lt;&gt;"X",0,+(+VLOOKUP(D33,Inputs!$I$22:$J$26,2,0))),0)</f>
        <v>0</v>
      </c>
      <c r="N33" s="15">
        <f>+IFERROR(+IF(Inputs!T23&lt;&gt;"X",0,+(+VLOOKUP(D33,Inputs!$I$22:$J$26,2,0))),0)</f>
        <v>0</v>
      </c>
      <c r="O33" s="15">
        <f>+IFERROR(+IF(Inputs!U23&lt;&gt;"X",0,+(+VLOOKUP(D33,Inputs!$I$22:$J$26,2,0))),0)</f>
        <v>0</v>
      </c>
      <c r="P33" s="15">
        <f>+IFERROR(+IF(Inputs!V23&lt;&gt;"X",0,+(+VLOOKUP(D33,Inputs!$I$22:$J$26,2,0))),0)</f>
        <v>0</v>
      </c>
      <c r="Q33" s="15">
        <f>+IFERROR(+IF(Inputs!W23&lt;&gt;"X",0,+(+VLOOKUP(D33,Inputs!$I$22:$J$26,2,0))),0)</f>
        <v>0</v>
      </c>
      <c r="R33" s="15"/>
      <c r="S33" s="264"/>
    </row>
    <row r="34" spans="2:19" outlineLevel="1" x14ac:dyDescent="0.3">
      <c r="B34" s="351"/>
      <c r="C34" s="115">
        <v>8</v>
      </c>
      <c r="D34" s="112" t="str">
        <f>+IFERROR(+IF(Inputs!I24="","",Inputs!I24),0)</f>
        <v/>
      </c>
      <c r="E34" s="355">
        <f t="shared" si="9"/>
        <v>0</v>
      </c>
      <c r="F34" s="15">
        <f>+IFERROR(+IF(Inputs!L24&lt;&gt;"X",0,+(+VLOOKUP(D34,Inputs!$I$22:$J$26,2,0))),0)</f>
        <v>0</v>
      </c>
      <c r="G34" s="15">
        <f>+IFERROR(+IF(Inputs!M24&lt;&gt;"X",0,+(+VLOOKUP(D34,Inputs!$I$22:$J$26,2,0))),0)</f>
        <v>0</v>
      </c>
      <c r="H34" s="15">
        <f>+IFERROR(+IF(Inputs!N24&lt;&gt;"X",0,+(+VLOOKUP(D34,Inputs!$I$22:$J$26,2,0))),0)</f>
        <v>0</v>
      </c>
      <c r="I34" s="15">
        <f>+IFERROR(+IF(Inputs!O24&lt;&gt;"X",0,+(+VLOOKUP(D34,Inputs!$I$22:$J$26,2,0))),0)</f>
        <v>0</v>
      </c>
      <c r="J34" s="15">
        <f>+IFERROR(+IF(Inputs!P24&lt;&gt;"X",0,+(+VLOOKUP(D34,Inputs!$I$22:$J$26,2,0))),0)</f>
        <v>0</v>
      </c>
      <c r="K34" s="15">
        <f>+IFERROR(+IF(Inputs!Q24&lt;&gt;"X",0,+(+VLOOKUP(D34,Inputs!$I$22:$J$26,2,0))),0)</f>
        <v>0</v>
      </c>
      <c r="L34" s="15">
        <f>+IFERROR(+IF(Inputs!R24&lt;&gt;"X",0,+(+VLOOKUP(D34,Inputs!$I$22:$J$26,2,0))),0)</f>
        <v>0</v>
      </c>
      <c r="M34" s="15">
        <f>+IFERROR(+IF(Inputs!S24&lt;&gt;"X",0,+(+VLOOKUP(D34,Inputs!$I$22:$J$26,2,0))),0)</f>
        <v>0</v>
      </c>
      <c r="N34" s="15">
        <f>+IFERROR(+IF(Inputs!T24&lt;&gt;"X",0,+(+VLOOKUP(D34,Inputs!$I$22:$J$26,2,0))),0)</f>
        <v>0</v>
      </c>
      <c r="O34" s="15">
        <f>+IFERROR(+IF(Inputs!U24&lt;&gt;"X",0,+(+VLOOKUP(D34,Inputs!$I$22:$J$26,2,0))),0)</f>
        <v>0</v>
      </c>
      <c r="P34" s="15">
        <f>+IFERROR(+IF(Inputs!V24&lt;&gt;"X",0,+(+VLOOKUP(D34,Inputs!$I$22:$J$26,2,0))),0)</f>
        <v>0</v>
      </c>
      <c r="Q34" s="15">
        <f>+IFERROR(+IF(Inputs!W24&lt;&gt;"X",0,+(+VLOOKUP(D34,Inputs!$I$22:$J$26,2,0))),0)</f>
        <v>0</v>
      </c>
      <c r="R34" s="15"/>
      <c r="S34" s="264"/>
    </row>
    <row r="35" spans="2:19" outlineLevel="1" x14ac:dyDescent="0.3">
      <c r="B35" s="351"/>
      <c r="C35" s="115">
        <v>9</v>
      </c>
      <c r="D35" s="112" t="str">
        <f>+IFERROR(+IF(Inputs!I25="","",Inputs!I25),0)</f>
        <v/>
      </c>
      <c r="E35" s="355">
        <f t="shared" si="9"/>
        <v>0</v>
      </c>
      <c r="F35" s="15">
        <f>+IFERROR(+IF(Inputs!L25&lt;&gt;"X",0,+(+VLOOKUP(D35,Inputs!$I$22:$J$26,2,0))),0)</f>
        <v>0</v>
      </c>
      <c r="G35" s="15">
        <f>+IFERROR(+IF(Inputs!M25&lt;&gt;"X",0,+(+VLOOKUP(D35,Inputs!$I$22:$J$26,2,0))),0)</f>
        <v>0</v>
      </c>
      <c r="H35" s="15">
        <f>+IFERROR(+IF(Inputs!N25&lt;&gt;"X",0,+(+VLOOKUP(D35,Inputs!$I$22:$J$26,2,0))),0)</f>
        <v>0</v>
      </c>
      <c r="I35" s="15">
        <f>+IFERROR(+IF(Inputs!O25&lt;&gt;"X",0,+(+VLOOKUP(D35,Inputs!$I$22:$J$26,2,0))),0)</f>
        <v>0</v>
      </c>
      <c r="J35" s="15">
        <f>+IFERROR(+IF(Inputs!P25&lt;&gt;"X",0,+(+VLOOKUP(D35,Inputs!$I$22:$J$26,2,0))),0)</f>
        <v>0</v>
      </c>
      <c r="K35" s="15">
        <f>+IFERROR(+IF(Inputs!Q25&lt;&gt;"X",0,+(+VLOOKUP(D35,Inputs!$I$22:$J$26,2,0))),0)</f>
        <v>0</v>
      </c>
      <c r="L35" s="15">
        <f>+IFERROR(+IF(Inputs!R25&lt;&gt;"X",0,+(+VLOOKUP(D35,Inputs!$I$22:$J$26,2,0))),0)</f>
        <v>0</v>
      </c>
      <c r="M35" s="15">
        <f>+IFERROR(+IF(Inputs!S25&lt;&gt;"X",0,+(+VLOOKUP(D35,Inputs!$I$22:$J$26,2,0))),0)</f>
        <v>0</v>
      </c>
      <c r="N35" s="15">
        <f>+IFERROR(+IF(Inputs!T25&lt;&gt;"X",0,+(+VLOOKUP(D35,Inputs!$I$22:$J$26,2,0))),0)</f>
        <v>0</v>
      </c>
      <c r="O35" s="15">
        <f>+IFERROR(+IF(Inputs!U25&lt;&gt;"X",0,+(+VLOOKUP(D35,Inputs!$I$22:$J$26,2,0))),0)</f>
        <v>0</v>
      </c>
      <c r="P35" s="15">
        <f>+IFERROR(+IF(Inputs!V25&lt;&gt;"X",0,+(+VLOOKUP(D35,Inputs!$I$22:$J$26,2,0))),0)</f>
        <v>0</v>
      </c>
      <c r="Q35" s="15">
        <f>+IFERROR(+IF(Inputs!W25&lt;&gt;"X",0,+(+VLOOKUP(D35,Inputs!$I$22:$J$26,2,0))),0)</f>
        <v>0</v>
      </c>
      <c r="R35" s="15"/>
      <c r="S35" s="264"/>
    </row>
    <row r="36" spans="2:19" x14ac:dyDescent="0.3">
      <c r="B36" s="351"/>
      <c r="C36" s="115">
        <v>10</v>
      </c>
      <c r="D36" s="118" t="str">
        <f>+IFERROR(+IF(Inputs!I26="","",Inputs!I26),0)</f>
        <v/>
      </c>
      <c r="E36" s="356">
        <f t="shared" si="9"/>
        <v>0</v>
      </c>
      <c r="F36" s="4">
        <f>+IFERROR(+IF(Inputs!L26&lt;&gt;"X",0,+(+VLOOKUP(D36,Inputs!$I$22:$J$26,2,0))),0)</f>
        <v>0</v>
      </c>
      <c r="G36" s="4">
        <f>+IFERROR(+IF(Inputs!M26&lt;&gt;"X",0,+(+VLOOKUP(D36,Inputs!$I$22:$J$26,2,0))),0)</f>
        <v>0</v>
      </c>
      <c r="H36" s="4">
        <f>+IFERROR(+IF(Inputs!N26&lt;&gt;"X",0,+(+VLOOKUP(D36,Inputs!$I$22:$J$26,2,0))),0)</f>
        <v>0</v>
      </c>
      <c r="I36" s="4">
        <f>+IFERROR(+IF(Inputs!O26&lt;&gt;"X",0,+(+VLOOKUP(D36,Inputs!$I$22:$J$26,2,0))),0)</f>
        <v>0</v>
      </c>
      <c r="J36" s="4">
        <f>+IFERROR(+IF(Inputs!P26&lt;&gt;"X",0,+(+VLOOKUP(D36,Inputs!$I$22:$J$26,2,0))),0)</f>
        <v>0</v>
      </c>
      <c r="K36" s="4">
        <f>+IFERROR(+IF(Inputs!Q26&lt;&gt;"X",0,+(+VLOOKUP(D36,Inputs!$I$22:$J$26,2,0))),0)</f>
        <v>0</v>
      </c>
      <c r="L36" s="4">
        <f>+IFERROR(+IF(Inputs!R26&lt;&gt;"X",0,+(+VLOOKUP(D36,Inputs!$I$22:$J$26,2,0))),0)</f>
        <v>0</v>
      </c>
      <c r="M36" s="4">
        <f>+IFERROR(+IF(Inputs!S26&lt;&gt;"X",0,+(+VLOOKUP(D36,Inputs!$I$22:$J$26,2,0))),0)</f>
        <v>0</v>
      </c>
      <c r="N36" s="4">
        <f>+IFERROR(+IF(Inputs!T26&lt;&gt;"X",0,+(+VLOOKUP(D36,Inputs!$I$22:$J$26,2,0))),0)</f>
        <v>0</v>
      </c>
      <c r="O36" s="4">
        <f>+IFERROR(+IF(Inputs!U26&lt;&gt;"X",0,+(+VLOOKUP(D36,Inputs!$I$22:$J$26,2,0))),0)</f>
        <v>0</v>
      </c>
      <c r="P36" s="4">
        <f>+IFERROR(+IF(Inputs!V26&lt;&gt;"X",0,+(+VLOOKUP(D36,Inputs!$I$22:$J$26,2,0))),0)</f>
        <v>0</v>
      </c>
      <c r="Q36" s="4">
        <f>+IFERROR(+IF(Inputs!W26&lt;&gt;"X",0,+(+VLOOKUP(D36,Inputs!$I$22:$J$26,2,0))),0)</f>
        <v>0</v>
      </c>
      <c r="R36" s="15"/>
      <c r="S36" s="264"/>
    </row>
    <row r="37" spans="2:19" x14ac:dyDescent="0.3">
      <c r="B37" s="351"/>
      <c r="C37" s="105" t="s">
        <v>134</v>
      </c>
      <c r="D37" s="104" t="s">
        <v>62</v>
      </c>
      <c r="E37" s="359">
        <f>+IFERROR((+SUM(F37:Q37)/+SUM($F$24:$Q$24)),0)</f>
        <v>0</v>
      </c>
      <c r="F37" s="18">
        <f>+SUM(F27:F36)</f>
        <v>0</v>
      </c>
      <c r="G37" s="18">
        <f t="shared" ref="G37:Q37" si="15">+SUM(G27:G36)</f>
        <v>0</v>
      </c>
      <c r="H37" s="18">
        <f t="shared" si="15"/>
        <v>0</v>
      </c>
      <c r="I37" s="18">
        <f t="shared" si="15"/>
        <v>0</v>
      </c>
      <c r="J37" s="18">
        <f t="shared" si="15"/>
        <v>0</v>
      </c>
      <c r="K37" s="18">
        <f t="shared" si="15"/>
        <v>0</v>
      </c>
      <c r="L37" s="18">
        <f t="shared" si="15"/>
        <v>0</v>
      </c>
      <c r="M37" s="18">
        <f t="shared" si="15"/>
        <v>0</v>
      </c>
      <c r="N37" s="18">
        <f t="shared" si="15"/>
        <v>0</v>
      </c>
      <c r="O37" s="18">
        <f t="shared" si="15"/>
        <v>0</v>
      </c>
      <c r="P37" s="18">
        <f t="shared" si="15"/>
        <v>0</v>
      </c>
      <c r="Q37" s="18">
        <f t="shared" si="15"/>
        <v>0</v>
      </c>
      <c r="R37" s="18"/>
      <c r="S37" s="264"/>
    </row>
    <row r="38" spans="2:19" x14ac:dyDescent="0.3">
      <c r="B38" s="351"/>
      <c r="C38" s="68"/>
      <c r="D38" s="105">
        <v>1</v>
      </c>
      <c r="E38" s="360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264"/>
    </row>
    <row r="39" spans="2:19" ht="9.4499999999999993" customHeight="1" x14ac:dyDescent="0.3">
      <c r="B39" s="351"/>
      <c r="C39" s="68"/>
      <c r="D39" s="105">
        <v>1</v>
      </c>
      <c r="E39" s="360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264"/>
    </row>
    <row r="40" spans="2:19" x14ac:dyDescent="0.3">
      <c r="B40" s="351"/>
      <c r="C40" s="115">
        <v>1</v>
      </c>
      <c r="D40" s="112" t="str">
        <f>+IFERROR(+IF(Inputs!D31="","",Inputs!D31),0)</f>
        <v>Crédito de vehículo (ejemplo)</v>
      </c>
      <c r="E40" s="355">
        <f t="shared" ref="E40:E51" si="16">+IFERROR((+SUM(F40:Q40)/+SUM($F$24:$Q$24)),0)</f>
        <v>0</v>
      </c>
      <c r="F40" s="15">
        <f>+IFERROR((+VLOOKUP(D40,Inputs!$D$31:$E$36,2,0)),0)</f>
        <v>0</v>
      </c>
      <c r="G40" s="15">
        <f t="shared" ref="G40:Q40" si="17">+F40</f>
        <v>0</v>
      </c>
      <c r="H40" s="15">
        <f t="shared" si="17"/>
        <v>0</v>
      </c>
      <c r="I40" s="15">
        <f t="shared" si="17"/>
        <v>0</v>
      </c>
      <c r="J40" s="15">
        <f t="shared" si="17"/>
        <v>0</v>
      </c>
      <c r="K40" s="15">
        <f t="shared" si="17"/>
        <v>0</v>
      </c>
      <c r="L40" s="15">
        <f t="shared" si="17"/>
        <v>0</v>
      </c>
      <c r="M40" s="15">
        <f t="shared" si="17"/>
        <v>0</v>
      </c>
      <c r="N40" s="15">
        <f t="shared" si="17"/>
        <v>0</v>
      </c>
      <c r="O40" s="15">
        <f t="shared" si="17"/>
        <v>0</v>
      </c>
      <c r="P40" s="15">
        <f t="shared" si="17"/>
        <v>0</v>
      </c>
      <c r="Q40" s="15">
        <f t="shared" si="17"/>
        <v>0</v>
      </c>
      <c r="R40" s="15"/>
      <c r="S40" s="264"/>
    </row>
    <row r="41" spans="2:19" x14ac:dyDescent="0.3">
      <c r="B41" s="351"/>
      <c r="C41" s="115">
        <v>2</v>
      </c>
      <c r="D41" s="112" t="str">
        <f>+IFERROR(+IF(Inputs!D32="","",Inputs!D32),0)</f>
        <v>Tarjeta de crédito 1 (ejemplo)</v>
      </c>
      <c r="E41" s="355">
        <f t="shared" si="16"/>
        <v>0</v>
      </c>
      <c r="F41" s="15">
        <f>+IFERROR((+VLOOKUP(D41,Inputs!$D$31:$E$36,2,0)),0)</f>
        <v>0</v>
      </c>
      <c r="G41" s="15">
        <f t="shared" ref="G41:Q41" si="18">+F41</f>
        <v>0</v>
      </c>
      <c r="H41" s="15">
        <f t="shared" si="18"/>
        <v>0</v>
      </c>
      <c r="I41" s="15">
        <f t="shared" si="18"/>
        <v>0</v>
      </c>
      <c r="J41" s="15">
        <f t="shared" si="18"/>
        <v>0</v>
      </c>
      <c r="K41" s="15">
        <f t="shared" si="18"/>
        <v>0</v>
      </c>
      <c r="L41" s="15">
        <f t="shared" si="18"/>
        <v>0</v>
      </c>
      <c r="M41" s="15">
        <f t="shared" si="18"/>
        <v>0</v>
      </c>
      <c r="N41" s="15">
        <f t="shared" si="18"/>
        <v>0</v>
      </c>
      <c r="O41" s="15">
        <f t="shared" si="18"/>
        <v>0</v>
      </c>
      <c r="P41" s="15">
        <f t="shared" si="18"/>
        <v>0</v>
      </c>
      <c r="Q41" s="15">
        <f t="shared" si="18"/>
        <v>0</v>
      </c>
      <c r="R41" s="15"/>
      <c r="S41" s="264"/>
    </row>
    <row r="42" spans="2:19" x14ac:dyDescent="0.3">
      <c r="B42" s="351"/>
      <c r="C42" s="115">
        <v>3</v>
      </c>
      <c r="D42" s="112" t="str">
        <f>+IFERROR(+IF(Inputs!D33="","",Inputs!D33),0)</f>
        <v/>
      </c>
      <c r="E42" s="355">
        <f t="shared" si="16"/>
        <v>0</v>
      </c>
      <c r="F42" s="15">
        <f>+IFERROR((+VLOOKUP(D42,Inputs!$D$31:$E$36,2,0)),0)</f>
        <v>0</v>
      </c>
      <c r="G42" s="15">
        <f t="shared" ref="G42:Q42" si="19">+F42</f>
        <v>0</v>
      </c>
      <c r="H42" s="15">
        <f t="shared" si="19"/>
        <v>0</v>
      </c>
      <c r="I42" s="15">
        <f t="shared" si="19"/>
        <v>0</v>
      </c>
      <c r="J42" s="15">
        <f t="shared" si="19"/>
        <v>0</v>
      </c>
      <c r="K42" s="15">
        <f t="shared" si="19"/>
        <v>0</v>
      </c>
      <c r="L42" s="15">
        <f t="shared" si="19"/>
        <v>0</v>
      </c>
      <c r="M42" s="15">
        <f t="shared" si="19"/>
        <v>0</v>
      </c>
      <c r="N42" s="15">
        <f t="shared" si="19"/>
        <v>0</v>
      </c>
      <c r="O42" s="15">
        <f t="shared" si="19"/>
        <v>0</v>
      </c>
      <c r="P42" s="15">
        <f t="shared" si="19"/>
        <v>0</v>
      </c>
      <c r="Q42" s="15">
        <f t="shared" si="19"/>
        <v>0</v>
      </c>
      <c r="R42" s="15"/>
      <c r="S42" s="264"/>
    </row>
    <row r="43" spans="2:19" outlineLevel="1" x14ac:dyDescent="0.3">
      <c r="B43" s="351"/>
      <c r="C43" s="115">
        <v>4</v>
      </c>
      <c r="D43" s="112" t="str">
        <f>+IFERROR(+IF(Inputs!D34="","",Inputs!D34),0)</f>
        <v/>
      </c>
      <c r="E43" s="355">
        <f t="shared" si="16"/>
        <v>0</v>
      </c>
      <c r="F43" s="15">
        <f>+IFERROR((+VLOOKUP(D43,Inputs!$D$31:$E$36,2,0)),0)</f>
        <v>0</v>
      </c>
      <c r="G43" s="15">
        <f t="shared" ref="G43:Q43" si="20">+F43</f>
        <v>0</v>
      </c>
      <c r="H43" s="15">
        <f t="shared" si="20"/>
        <v>0</v>
      </c>
      <c r="I43" s="15">
        <f t="shared" si="20"/>
        <v>0</v>
      </c>
      <c r="J43" s="15">
        <f t="shared" si="20"/>
        <v>0</v>
      </c>
      <c r="K43" s="15">
        <f t="shared" si="20"/>
        <v>0</v>
      </c>
      <c r="L43" s="15">
        <f t="shared" si="20"/>
        <v>0</v>
      </c>
      <c r="M43" s="15">
        <f t="shared" si="20"/>
        <v>0</v>
      </c>
      <c r="N43" s="15">
        <f t="shared" si="20"/>
        <v>0</v>
      </c>
      <c r="O43" s="15">
        <f t="shared" si="20"/>
        <v>0</v>
      </c>
      <c r="P43" s="15">
        <f t="shared" si="20"/>
        <v>0</v>
      </c>
      <c r="Q43" s="15">
        <f t="shared" si="20"/>
        <v>0</v>
      </c>
      <c r="R43" s="15"/>
      <c r="S43" s="264"/>
    </row>
    <row r="44" spans="2:19" outlineLevel="1" x14ac:dyDescent="0.3">
      <c r="B44" s="351"/>
      <c r="C44" s="115">
        <v>5</v>
      </c>
      <c r="D44" s="112" t="str">
        <f>+IFERROR(+IF(Inputs!D35="","",Inputs!D35),0)</f>
        <v/>
      </c>
      <c r="E44" s="355">
        <f t="shared" si="16"/>
        <v>0</v>
      </c>
      <c r="F44" s="15">
        <f>+IFERROR((+VLOOKUP(D44,Inputs!$D$31:$E$36,2,0)),0)</f>
        <v>0</v>
      </c>
      <c r="G44" s="15">
        <f t="shared" ref="G44:Q44" si="21">+F44</f>
        <v>0</v>
      </c>
      <c r="H44" s="15">
        <f t="shared" si="21"/>
        <v>0</v>
      </c>
      <c r="I44" s="15">
        <f t="shared" si="21"/>
        <v>0</v>
      </c>
      <c r="J44" s="15">
        <f t="shared" si="21"/>
        <v>0</v>
      </c>
      <c r="K44" s="15">
        <f t="shared" si="21"/>
        <v>0</v>
      </c>
      <c r="L44" s="15">
        <f t="shared" si="21"/>
        <v>0</v>
      </c>
      <c r="M44" s="15">
        <f t="shared" si="21"/>
        <v>0</v>
      </c>
      <c r="N44" s="15">
        <f t="shared" si="21"/>
        <v>0</v>
      </c>
      <c r="O44" s="15">
        <f t="shared" si="21"/>
        <v>0</v>
      </c>
      <c r="P44" s="15">
        <f t="shared" si="21"/>
        <v>0</v>
      </c>
      <c r="Q44" s="15">
        <f t="shared" si="21"/>
        <v>0</v>
      </c>
      <c r="R44" s="15"/>
      <c r="S44" s="264"/>
    </row>
    <row r="45" spans="2:19" outlineLevel="1" x14ac:dyDescent="0.3">
      <c r="B45" s="351"/>
      <c r="C45" s="115">
        <v>6</v>
      </c>
      <c r="D45" s="112" t="str">
        <f>+IFERROR(+IF(Inputs!D36="","",Inputs!D36),0)</f>
        <v/>
      </c>
      <c r="E45" s="355">
        <f t="shared" si="16"/>
        <v>0</v>
      </c>
      <c r="F45" s="15">
        <f>+IFERROR((+VLOOKUP(D45,Inputs!$D$31:$E$36,2,0)),0)</f>
        <v>0</v>
      </c>
      <c r="G45" s="15">
        <f t="shared" ref="G45:Q45" si="22">+F45</f>
        <v>0</v>
      </c>
      <c r="H45" s="15">
        <f t="shared" si="22"/>
        <v>0</v>
      </c>
      <c r="I45" s="15">
        <f t="shared" si="22"/>
        <v>0</v>
      </c>
      <c r="J45" s="15">
        <f t="shared" si="22"/>
        <v>0</v>
      </c>
      <c r="K45" s="15">
        <f t="shared" si="22"/>
        <v>0</v>
      </c>
      <c r="L45" s="15">
        <f t="shared" si="22"/>
        <v>0</v>
      </c>
      <c r="M45" s="15">
        <f t="shared" si="22"/>
        <v>0</v>
      </c>
      <c r="N45" s="15">
        <f t="shared" si="22"/>
        <v>0</v>
      </c>
      <c r="O45" s="15">
        <f t="shared" si="22"/>
        <v>0</v>
      </c>
      <c r="P45" s="15">
        <f t="shared" si="22"/>
        <v>0</v>
      </c>
      <c r="Q45" s="15">
        <f t="shared" si="22"/>
        <v>0</v>
      </c>
      <c r="R45" s="15"/>
      <c r="S45" s="264"/>
    </row>
    <row r="46" spans="2:19" outlineLevel="1" x14ac:dyDescent="0.3">
      <c r="B46" s="351"/>
      <c r="C46" s="115">
        <v>7</v>
      </c>
      <c r="D46" s="112" t="str">
        <f>+IFERROR(+IF(Inputs!I31="","",Inputs!I31),0)</f>
        <v>Abono trimestral préstamo (ejemplo)</v>
      </c>
      <c r="E46" s="355">
        <f t="shared" si="16"/>
        <v>0</v>
      </c>
      <c r="F46" s="15">
        <f>+IFERROR(+IF(Inputs!L31&lt;&gt;"X",0,+(+VLOOKUP(D46,Inputs!$I$31:$J$36,2,0))),0)</f>
        <v>0</v>
      </c>
      <c r="G46" s="15">
        <f>+IFERROR(+IF(Inputs!M31&lt;&gt;"X",0,+(+VLOOKUP(D46,Inputs!$I$31:$J$36,2,0))),0)</f>
        <v>0</v>
      </c>
      <c r="H46" s="15">
        <f>+IFERROR(+IF(Inputs!N31&lt;&gt;"X",0,+(+VLOOKUP(D46,Inputs!$I$31:$J$36,2,0))),0)</f>
        <v>0</v>
      </c>
      <c r="I46" s="15">
        <f>+IFERROR(+IF(Inputs!O31&lt;&gt;"X",0,+(+VLOOKUP(D46,Inputs!$I$31:$J$36,2,0))),0)</f>
        <v>0</v>
      </c>
      <c r="J46" s="15">
        <f>+IFERROR(+IF(Inputs!P31&lt;&gt;"X",0,+(+VLOOKUP(D46,Inputs!$I$31:$J$36,2,0))),0)</f>
        <v>0</v>
      </c>
      <c r="K46" s="15">
        <f>+IFERROR(+IF(Inputs!Q31&lt;&gt;"X",0,+(+VLOOKUP(D46,Inputs!$I$31:$J$36,2,0))),0)</f>
        <v>0</v>
      </c>
      <c r="L46" s="15">
        <f>+IFERROR(+IF(Inputs!R31&lt;&gt;"X",0,+(+VLOOKUP(D46,Inputs!$I$31:$J$36,2,0))),0)</f>
        <v>0</v>
      </c>
      <c r="M46" s="15">
        <f>+IFERROR(+IF(Inputs!S31&lt;&gt;"X",0,+(+VLOOKUP(D46,Inputs!$I$31:$J$36,2,0))),0)</f>
        <v>0</v>
      </c>
      <c r="N46" s="15">
        <f>+IFERROR(+IF(Inputs!T31&lt;&gt;"X",0,+(+VLOOKUP(D46,Inputs!$I$31:$J$36,2,0))),0)</f>
        <v>0</v>
      </c>
      <c r="O46" s="15">
        <f>+IFERROR(+IF(Inputs!U31&lt;&gt;"X",0,+(+VLOOKUP(D46,Inputs!$I$31:$J$36,2,0))),0)</f>
        <v>0</v>
      </c>
      <c r="P46" s="15">
        <f>+IFERROR(+IF(Inputs!V31&lt;&gt;"X",0,+(+VLOOKUP(D46,Inputs!$I$31:$J$36,2,0))),0)</f>
        <v>0</v>
      </c>
      <c r="Q46" s="15">
        <f>+IFERROR(+IF(Inputs!W31&lt;&gt;"X",0,+(+VLOOKUP(D46,Inputs!$I$31:$J$36,2,0))),0)</f>
        <v>0</v>
      </c>
      <c r="R46" s="15"/>
      <c r="S46" s="264"/>
    </row>
    <row r="47" spans="2:19" outlineLevel="1" x14ac:dyDescent="0.3">
      <c r="B47" s="351"/>
      <c r="C47" s="115">
        <v>8</v>
      </c>
      <c r="D47" s="112" t="str">
        <f>+IFERROR(+IF(Inputs!I32="","",Inputs!I32),0)</f>
        <v/>
      </c>
      <c r="E47" s="355">
        <f t="shared" si="16"/>
        <v>0</v>
      </c>
      <c r="F47" s="15">
        <f>+IFERROR(+IF(Inputs!L32&lt;&gt;"X",0,+(+VLOOKUP(D47,Inputs!$I$31:$J$36,2,0))),0)</f>
        <v>0</v>
      </c>
      <c r="G47" s="15">
        <f>+IFERROR(+IF(Inputs!M32&lt;&gt;"X",0,+(+VLOOKUP(D47,Inputs!$I$31:$J$36,2,0))),0)</f>
        <v>0</v>
      </c>
      <c r="H47" s="15">
        <f>+IFERROR(+IF(Inputs!N32&lt;&gt;"X",0,+(+VLOOKUP(D47,Inputs!$I$31:$J$36,2,0))),0)</f>
        <v>0</v>
      </c>
      <c r="I47" s="15">
        <f>+IFERROR(+IF(Inputs!O32&lt;&gt;"X",0,+(+VLOOKUP(D47,Inputs!$I$31:$J$36,2,0))),0)</f>
        <v>0</v>
      </c>
      <c r="J47" s="15">
        <f>+IFERROR(+IF(Inputs!P32&lt;&gt;"X",0,+(+VLOOKUP(D47,Inputs!$I$31:$J$36,2,0))),0)</f>
        <v>0</v>
      </c>
      <c r="K47" s="15">
        <f>+IFERROR(+IF(Inputs!Q32&lt;&gt;"X",0,+(+VLOOKUP(D47,Inputs!$I$31:$J$36,2,0))),0)</f>
        <v>0</v>
      </c>
      <c r="L47" s="15">
        <f>+IFERROR(+IF(Inputs!R32&lt;&gt;"X",0,+(+VLOOKUP(D47,Inputs!$I$31:$J$36,2,0))),0)</f>
        <v>0</v>
      </c>
      <c r="M47" s="15">
        <f>+IFERROR(+IF(Inputs!S32&lt;&gt;"X",0,+(+VLOOKUP(D47,Inputs!$I$31:$J$36,2,0))),0)</f>
        <v>0</v>
      </c>
      <c r="N47" s="15">
        <f>+IFERROR(+IF(Inputs!T32&lt;&gt;"X",0,+(+VLOOKUP(D47,Inputs!$I$31:$J$36,2,0))),0)</f>
        <v>0</v>
      </c>
      <c r="O47" s="15">
        <f>+IFERROR(+IF(Inputs!U32&lt;&gt;"X",0,+(+VLOOKUP(D47,Inputs!$I$31:$J$36,2,0))),0)</f>
        <v>0</v>
      </c>
      <c r="P47" s="15">
        <f>+IFERROR(+IF(Inputs!V32&lt;&gt;"X",0,+(+VLOOKUP(D47,Inputs!$I$31:$J$36,2,0))),0)</f>
        <v>0</v>
      </c>
      <c r="Q47" s="15">
        <f>+IFERROR(+IF(Inputs!W32&lt;&gt;"X",0,+(+VLOOKUP(D47,Inputs!$I$31:$J$36,2,0))),0)</f>
        <v>0</v>
      </c>
      <c r="R47" s="15"/>
      <c r="S47" s="264"/>
    </row>
    <row r="48" spans="2:19" outlineLevel="1" x14ac:dyDescent="0.3">
      <c r="B48" s="351"/>
      <c r="C48" s="115">
        <v>9</v>
      </c>
      <c r="D48" s="112" t="str">
        <f>+IFERROR(+IF(Inputs!I33="","",Inputs!I33),0)</f>
        <v/>
      </c>
      <c r="E48" s="355">
        <f t="shared" si="16"/>
        <v>0</v>
      </c>
      <c r="F48" s="15">
        <f>+IFERROR(+IF(Inputs!L33&lt;&gt;"X",0,+(+VLOOKUP(D48,Inputs!$I$31:$J$36,2,0))),0)</f>
        <v>0</v>
      </c>
      <c r="G48" s="15">
        <f>+IFERROR(+IF(Inputs!M33&lt;&gt;"X",0,+(+VLOOKUP(D48,Inputs!$I$31:$J$36,2,0))),0)</f>
        <v>0</v>
      </c>
      <c r="H48" s="15">
        <f>+IFERROR(+IF(Inputs!N33&lt;&gt;"X",0,+(+VLOOKUP(D48,Inputs!$I$31:$J$36,2,0))),0)</f>
        <v>0</v>
      </c>
      <c r="I48" s="15">
        <f>+IFERROR(+IF(Inputs!O33&lt;&gt;"X",0,+(+VLOOKUP(D48,Inputs!$I$31:$J$36,2,0))),0)</f>
        <v>0</v>
      </c>
      <c r="J48" s="15">
        <f>+IFERROR(+IF(Inputs!P33&lt;&gt;"X",0,+(+VLOOKUP(D48,Inputs!$I$31:$J$36,2,0))),0)</f>
        <v>0</v>
      </c>
      <c r="K48" s="15">
        <f>+IFERROR(+IF(Inputs!Q33&lt;&gt;"X",0,+(+VLOOKUP(D48,Inputs!$I$31:$J$36,2,0))),0)</f>
        <v>0</v>
      </c>
      <c r="L48" s="15">
        <f>+IFERROR(+IF(Inputs!R33&lt;&gt;"X",0,+(+VLOOKUP(D48,Inputs!$I$31:$J$36,2,0))),0)</f>
        <v>0</v>
      </c>
      <c r="M48" s="15">
        <f>+IFERROR(+IF(Inputs!S33&lt;&gt;"X",0,+(+VLOOKUP(D48,Inputs!$I$31:$J$36,2,0))),0)</f>
        <v>0</v>
      </c>
      <c r="N48" s="15">
        <f>+IFERROR(+IF(Inputs!T33&lt;&gt;"X",0,+(+VLOOKUP(D48,Inputs!$I$31:$J$36,2,0))),0)</f>
        <v>0</v>
      </c>
      <c r="O48" s="15">
        <f>+IFERROR(+IF(Inputs!U33&lt;&gt;"X",0,+(+VLOOKUP(D48,Inputs!$I$31:$J$36,2,0))),0)</f>
        <v>0</v>
      </c>
      <c r="P48" s="15">
        <f>+IFERROR(+IF(Inputs!V33&lt;&gt;"X",0,+(+VLOOKUP(D48,Inputs!$I$31:$J$36,2,0))),0)</f>
        <v>0</v>
      </c>
      <c r="Q48" s="15">
        <f>+IFERROR(+IF(Inputs!W33&lt;&gt;"X",0,+(+VLOOKUP(D48,Inputs!$I$31:$J$36,2,0))),0)</f>
        <v>0</v>
      </c>
      <c r="R48" s="15"/>
      <c r="S48" s="264"/>
    </row>
    <row r="49" spans="2:19" outlineLevel="1" x14ac:dyDescent="0.3">
      <c r="B49" s="351"/>
      <c r="C49" s="115">
        <v>10</v>
      </c>
      <c r="D49" s="112" t="str">
        <f>+IFERROR(+IF(Inputs!I34="","",Inputs!I34),0)</f>
        <v/>
      </c>
      <c r="E49" s="355">
        <f t="shared" si="16"/>
        <v>0</v>
      </c>
      <c r="F49" s="15">
        <f>+IFERROR(+IF(Inputs!L34&lt;&gt;"X",0,+(+VLOOKUP(D49,Inputs!$I$31:$J$36,2,0))),0)</f>
        <v>0</v>
      </c>
      <c r="G49" s="15">
        <f>+IFERROR(+IF(Inputs!M34&lt;&gt;"X",0,+(+VLOOKUP(D49,Inputs!$I$31:$J$36,2,0))),0)</f>
        <v>0</v>
      </c>
      <c r="H49" s="15">
        <f>+IFERROR(+IF(Inputs!N34&lt;&gt;"X",0,+(+VLOOKUP(D49,Inputs!$I$31:$J$36,2,0))),0)</f>
        <v>0</v>
      </c>
      <c r="I49" s="15">
        <f>+IFERROR(+IF(Inputs!O34&lt;&gt;"X",0,+(+VLOOKUP(D49,Inputs!$I$31:$J$36,2,0))),0)</f>
        <v>0</v>
      </c>
      <c r="J49" s="15">
        <f>+IFERROR(+IF(Inputs!P34&lt;&gt;"X",0,+(+VLOOKUP(D49,Inputs!$I$31:$J$36,2,0))),0)</f>
        <v>0</v>
      </c>
      <c r="K49" s="15">
        <f>+IFERROR(+IF(Inputs!Q34&lt;&gt;"X",0,+(+VLOOKUP(D49,Inputs!$I$31:$J$36,2,0))),0)</f>
        <v>0</v>
      </c>
      <c r="L49" s="15">
        <f>+IFERROR(+IF(Inputs!R34&lt;&gt;"X",0,+(+VLOOKUP(D49,Inputs!$I$31:$J$36,2,0))),0)</f>
        <v>0</v>
      </c>
      <c r="M49" s="15">
        <f>+IFERROR(+IF(Inputs!S34&lt;&gt;"X",0,+(+VLOOKUP(D49,Inputs!$I$31:$J$36,2,0))),0)</f>
        <v>0</v>
      </c>
      <c r="N49" s="15">
        <f>+IFERROR(+IF(Inputs!T34&lt;&gt;"X",0,+(+VLOOKUP(D49,Inputs!$I$31:$J$36,2,0))),0)</f>
        <v>0</v>
      </c>
      <c r="O49" s="15">
        <f>+IFERROR(+IF(Inputs!U34&lt;&gt;"X",0,+(+VLOOKUP(D49,Inputs!$I$31:$J$36,2,0))),0)</f>
        <v>0</v>
      </c>
      <c r="P49" s="15">
        <f>+IFERROR(+IF(Inputs!V34&lt;&gt;"X",0,+(+VLOOKUP(D49,Inputs!$I$31:$J$36,2,0))),0)</f>
        <v>0</v>
      </c>
      <c r="Q49" s="15">
        <f>+IFERROR(+IF(Inputs!W34&lt;&gt;"X",0,+(+VLOOKUP(D49,Inputs!$I$31:$J$36,2,0))),0)</f>
        <v>0</v>
      </c>
      <c r="R49" s="15"/>
      <c r="S49" s="264"/>
    </row>
    <row r="50" spans="2:19" outlineLevel="1" x14ac:dyDescent="0.3">
      <c r="B50" s="351"/>
      <c r="C50" s="115">
        <v>11</v>
      </c>
      <c r="D50" s="112" t="str">
        <f>+IFERROR(+IF(Inputs!I35="","",Inputs!I35),0)</f>
        <v/>
      </c>
      <c r="E50" s="355">
        <f t="shared" si="16"/>
        <v>0</v>
      </c>
      <c r="F50" s="15">
        <f>+IFERROR(+IF(Inputs!L35&lt;&gt;"X",0,+(+VLOOKUP(D50,Inputs!$I$31:$J$36,2,0))),0)</f>
        <v>0</v>
      </c>
      <c r="G50" s="15">
        <f>+IFERROR(+IF(Inputs!M35&lt;&gt;"X",0,+(+VLOOKUP(D50,Inputs!$I$31:$J$36,2,0))),0)</f>
        <v>0</v>
      </c>
      <c r="H50" s="15">
        <f>+IFERROR(+IF(Inputs!N35&lt;&gt;"X",0,+(+VLOOKUP(D50,Inputs!$I$31:$J$36,2,0))),0)</f>
        <v>0</v>
      </c>
      <c r="I50" s="15">
        <f>+IFERROR(+IF(Inputs!O35&lt;&gt;"X",0,+(+VLOOKUP(D50,Inputs!$I$31:$J$36,2,0))),0)</f>
        <v>0</v>
      </c>
      <c r="J50" s="15">
        <f>+IFERROR(+IF(Inputs!P35&lt;&gt;"X",0,+(+VLOOKUP(D50,Inputs!$I$31:$J$36,2,0))),0)</f>
        <v>0</v>
      </c>
      <c r="K50" s="15">
        <f>+IFERROR(+IF(Inputs!Q35&lt;&gt;"X",0,+(+VLOOKUP(D50,Inputs!$I$31:$J$36,2,0))),0)</f>
        <v>0</v>
      </c>
      <c r="L50" s="15">
        <f>+IFERROR(+IF(Inputs!R35&lt;&gt;"X",0,+(+VLOOKUP(D50,Inputs!$I$31:$J$36,2,0))),0)</f>
        <v>0</v>
      </c>
      <c r="M50" s="15">
        <f>+IFERROR(+IF(Inputs!S35&lt;&gt;"X",0,+(+VLOOKUP(D50,Inputs!$I$31:$J$36,2,0))),0)</f>
        <v>0</v>
      </c>
      <c r="N50" s="15">
        <f>+IFERROR(+IF(Inputs!T35&lt;&gt;"X",0,+(+VLOOKUP(D50,Inputs!$I$31:$J$36,2,0))),0)</f>
        <v>0</v>
      </c>
      <c r="O50" s="15">
        <f>+IFERROR(+IF(Inputs!U35&lt;&gt;"X",0,+(+VLOOKUP(D50,Inputs!$I$31:$J$36,2,0))),0)</f>
        <v>0</v>
      </c>
      <c r="P50" s="15">
        <f>+IFERROR(+IF(Inputs!V35&lt;&gt;"X",0,+(+VLOOKUP(D50,Inputs!$I$31:$J$36,2,0))),0)</f>
        <v>0</v>
      </c>
      <c r="Q50" s="15">
        <f>+IFERROR(+IF(Inputs!W35&lt;&gt;"X",0,+(+VLOOKUP(D50,Inputs!$I$31:$J$36,2,0))),0)</f>
        <v>0</v>
      </c>
      <c r="R50" s="15"/>
      <c r="S50" s="264"/>
    </row>
    <row r="51" spans="2:19" x14ac:dyDescent="0.3">
      <c r="B51" s="351"/>
      <c r="C51" s="115">
        <v>12</v>
      </c>
      <c r="D51" s="118" t="str">
        <f>+IFERROR(+IF(Inputs!I36="","",Inputs!I36),0)</f>
        <v/>
      </c>
      <c r="E51" s="356">
        <f t="shared" si="16"/>
        <v>0</v>
      </c>
      <c r="F51" s="4">
        <f>+IFERROR(+IF(Inputs!L36&lt;&gt;"X",0,+(+VLOOKUP(D51,Inputs!$I$31:$J$36,2,0))),0)</f>
        <v>0</v>
      </c>
      <c r="G51" s="4">
        <f>+IFERROR(+IF(Inputs!M36&lt;&gt;"X",0,+(+VLOOKUP(D51,Inputs!$I$31:$J$36,2,0))),0)</f>
        <v>0</v>
      </c>
      <c r="H51" s="4">
        <f>+IFERROR(+IF(Inputs!N36&lt;&gt;"X",0,+(+VLOOKUP(D51,Inputs!$I$31:$J$36,2,0))),0)</f>
        <v>0</v>
      </c>
      <c r="I51" s="4">
        <f>+IFERROR(+IF(Inputs!O36&lt;&gt;"X",0,+(+VLOOKUP(D51,Inputs!$I$31:$J$36,2,0))),0)</f>
        <v>0</v>
      </c>
      <c r="J51" s="4">
        <f>+IFERROR(+IF(Inputs!P36&lt;&gt;"X",0,+(+VLOOKUP(D51,Inputs!$I$31:$J$36,2,0))),0)</f>
        <v>0</v>
      </c>
      <c r="K51" s="4">
        <f>+IFERROR(+IF(Inputs!Q36&lt;&gt;"X",0,+(+VLOOKUP(D51,Inputs!$I$31:$J$36,2,0))),0)</f>
        <v>0</v>
      </c>
      <c r="L51" s="4">
        <f>+IFERROR(+IF(Inputs!R36&lt;&gt;"X",0,+(+VLOOKUP(D51,Inputs!$I$31:$J$36,2,0))),0)</f>
        <v>0</v>
      </c>
      <c r="M51" s="4">
        <f>+IFERROR(+IF(Inputs!S36&lt;&gt;"X",0,+(+VLOOKUP(D51,Inputs!$I$31:$J$36,2,0))),0)</f>
        <v>0</v>
      </c>
      <c r="N51" s="4">
        <f>+IFERROR(+IF(Inputs!T36&lt;&gt;"X",0,+(+VLOOKUP(D51,Inputs!$I$31:$J$36,2,0))),0)</f>
        <v>0</v>
      </c>
      <c r="O51" s="4">
        <f>+IFERROR(+IF(Inputs!U36&lt;&gt;"X",0,+(+VLOOKUP(D51,Inputs!$I$31:$J$36,2,0))),0)</f>
        <v>0</v>
      </c>
      <c r="P51" s="4">
        <f>+IFERROR(+IF(Inputs!V36&lt;&gt;"X",0,+(+VLOOKUP(D51,Inputs!$I$31:$J$36,2,0))),0)</f>
        <v>0</v>
      </c>
      <c r="Q51" s="4">
        <f>+IFERROR(+IF(Inputs!W36&lt;&gt;"X",0,+(+VLOOKUP(D51,Inputs!$I$31:$J$36,2,0))),0)</f>
        <v>0</v>
      </c>
      <c r="R51" s="15"/>
      <c r="S51" s="264"/>
    </row>
    <row r="52" spans="2:19" x14ac:dyDescent="0.3">
      <c r="B52" s="351"/>
      <c r="C52" s="105" t="s">
        <v>134</v>
      </c>
      <c r="D52" s="104" t="s">
        <v>66</v>
      </c>
      <c r="E52" s="359">
        <f>+IFERROR((+SUM(F52:Q52)/+SUM($F$24:$Q$24)),0)</f>
        <v>0</v>
      </c>
      <c r="F52" s="147">
        <f>+SUM(F40:F51)</f>
        <v>0</v>
      </c>
      <c r="G52" s="147">
        <f t="shared" ref="G52:Q52" si="23">+SUM(G40:G51)</f>
        <v>0</v>
      </c>
      <c r="H52" s="147">
        <f t="shared" si="23"/>
        <v>0</v>
      </c>
      <c r="I52" s="147">
        <f t="shared" si="23"/>
        <v>0</v>
      </c>
      <c r="J52" s="147">
        <f t="shared" si="23"/>
        <v>0</v>
      </c>
      <c r="K52" s="147">
        <f t="shared" si="23"/>
        <v>0</v>
      </c>
      <c r="L52" s="147">
        <f t="shared" si="23"/>
        <v>0</v>
      </c>
      <c r="M52" s="147">
        <f t="shared" si="23"/>
        <v>0</v>
      </c>
      <c r="N52" s="147">
        <f t="shared" si="23"/>
        <v>0</v>
      </c>
      <c r="O52" s="147">
        <f t="shared" si="23"/>
        <v>0</v>
      </c>
      <c r="P52" s="147">
        <f t="shared" si="23"/>
        <v>0</v>
      </c>
      <c r="Q52" s="147">
        <f t="shared" si="23"/>
        <v>0</v>
      </c>
      <c r="R52" s="147"/>
      <c r="S52" s="264"/>
    </row>
    <row r="53" spans="2:19" x14ac:dyDescent="0.3">
      <c r="B53" s="351"/>
      <c r="C53" s="68"/>
      <c r="D53" s="105">
        <v>1</v>
      </c>
      <c r="E53" s="360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264"/>
    </row>
    <row r="54" spans="2:19" x14ac:dyDescent="0.3">
      <c r="B54" s="351"/>
      <c r="C54" s="68"/>
      <c r="D54" s="105">
        <v>1</v>
      </c>
      <c r="E54" s="360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264"/>
    </row>
    <row r="55" spans="2:19" ht="13.5" customHeight="1" x14ac:dyDescent="0.3">
      <c r="B55" s="351"/>
      <c r="C55" s="115">
        <v>1</v>
      </c>
      <c r="D55" s="112" t="str">
        <f>+IFERROR(+IF(Inputs!D41="","",Inputs!D41),0)</f>
        <v/>
      </c>
      <c r="E55" s="355">
        <f t="shared" ref="E55:E62" si="24">+IFERROR((+SUM(F55:Q55)/+SUM($F$24:$Q$24)),0)</f>
        <v>0</v>
      </c>
      <c r="F55" s="15">
        <f>+IFERROR((+VLOOKUP(D55,Inputs!$D$41:$E$44,2,0)),0)</f>
        <v>0</v>
      </c>
      <c r="G55" s="15">
        <f t="shared" ref="G55:Q55" si="25">+F55</f>
        <v>0</v>
      </c>
      <c r="H55" s="15">
        <f t="shared" si="25"/>
        <v>0</v>
      </c>
      <c r="I55" s="15">
        <f t="shared" si="25"/>
        <v>0</v>
      </c>
      <c r="J55" s="15">
        <f t="shared" si="25"/>
        <v>0</v>
      </c>
      <c r="K55" s="15">
        <f t="shared" si="25"/>
        <v>0</v>
      </c>
      <c r="L55" s="15">
        <f t="shared" si="25"/>
        <v>0</v>
      </c>
      <c r="M55" s="15">
        <f t="shared" si="25"/>
        <v>0</v>
      </c>
      <c r="N55" s="15">
        <f t="shared" si="25"/>
        <v>0</v>
      </c>
      <c r="O55" s="15">
        <f t="shared" si="25"/>
        <v>0</v>
      </c>
      <c r="P55" s="15">
        <f t="shared" si="25"/>
        <v>0</v>
      </c>
      <c r="Q55" s="15">
        <f t="shared" si="25"/>
        <v>0</v>
      </c>
      <c r="R55" s="15"/>
      <c r="S55" s="264"/>
    </row>
    <row r="56" spans="2:19" ht="13.5" customHeight="1" x14ac:dyDescent="0.3">
      <c r="B56" s="351"/>
      <c r="C56" s="115">
        <v>2</v>
      </c>
      <c r="D56" s="112" t="str">
        <f>+IFERROR(+IF(Inputs!D42="","",Inputs!D42),0)</f>
        <v/>
      </c>
      <c r="E56" s="355">
        <f t="shared" si="24"/>
        <v>0</v>
      </c>
      <c r="F56" s="15">
        <f>+IFERROR((+VLOOKUP(D56,Inputs!$D$41:$E$44,2,0)),0)</f>
        <v>0</v>
      </c>
      <c r="G56" s="15">
        <f t="shared" ref="G56:Q56" si="26">+F56</f>
        <v>0</v>
      </c>
      <c r="H56" s="15">
        <f t="shared" si="26"/>
        <v>0</v>
      </c>
      <c r="I56" s="15">
        <f t="shared" si="26"/>
        <v>0</v>
      </c>
      <c r="J56" s="15">
        <f t="shared" si="26"/>
        <v>0</v>
      </c>
      <c r="K56" s="15">
        <f t="shared" si="26"/>
        <v>0</v>
      </c>
      <c r="L56" s="15">
        <f t="shared" si="26"/>
        <v>0</v>
      </c>
      <c r="M56" s="15">
        <f t="shared" si="26"/>
        <v>0</v>
      </c>
      <c r="N56" s="15">
        <f t="shared" si="26"/>
        <v>0</v>
      </c>
      <c r="O56" s="15">
        <f t="shared" si="26"/>
        <v>0</v>
      </c>
      <c r="P56" s="15">
        <f t="shared" si="26"/>
        <v>0</v>
      </c>
      <c r="Q56" s="15">
        <f t="shared" si="26"/>
        <v>0</v>
      </c>
      <c r="R56" s="15"/>
      <c r="S56" s="264"/>
    </row>
    <row r="57" spans="2:19" ht="13.5" customHeight="1" x14ac:dyDescent="0.3">
      <c r="B57" s="351"/>
      <c r="C57" s="115">
        <v>3</v>
      </c>
      <c r="D57" s="112" t="str">
        <f>+IFERROR(+IF(Inputs!D43="","",Inputs!D43),0)</f>
        <v/>
      </c>
      <c r="E57" s="355">
        <f t="shared" si="24"/>
        <v>0</v>
      </c>
      <c r="F57" s="15">
        <f>+IFERROR((+VLOOKUP(D57,Inputs!$D$41:$E$44,2,0)),0)</f>
        <v>0</v>
      </c>
      <c r="G57" s="15">
        <f t="shared" ref="G57:Q57" si="27">+F57</f>
        <v>0</v>
      </c>
      <c r="H57" s="15">
        <f t="shared" si="27"/>
        <v>0</v>
      </c>
      <c r="I57" s="15">
        <f t="shared" si="27"/>
        <v>0</v>
      </c>
      <c r="J57" s="15">
        <f t="shared" si="27"/>
        <v>0</v>
      </c>
      <c r="K57" s="15">
        <f t="shared" si="27"/>
        <v>0</v>
      </c>
      <c r="L57" s="15">
        <f t="shared" si="27"/>
        <v>0</v>
      </c>
      <c r="M57" s="15">
        <f t="shared" si="27"/>
        <v>0</v>
      </c>
      <c r="N57" s="15">
        <f t="shared" si="27"/>
        <v>0</v>
      </c>
      <c r="O57" s="15">
        <f t="shared" si="27"/>
        <v>0</v>
      </c>
      <c r="P57" s="15">
        <f t="shared" si="27"/>
        <v>0</v>
      </c>
      <c r="Q57" s="15">
        <f t="shared" si="27"/>
        <v>0</v>
      </c>
      <c r="R57" s="15"/>
      <c r="S57" s="264"/>
    </row>
    <row r="58" spans="2:19" ht="13.5" customHeight="1" outlineLevel="1" x14ac:dyDescent="0.3">
      <c r="B58" s="351"/>
      <c r="C58" s="115">
        <v>4</v>
      </c>
      <c r="D58" s="112" t="str">
        <f>+IFERROR(+IF(Inputs!D44="","",Inputs!D44),0)</f>
        <v/>
      </c>
      <c r="E58" s="355">
        <f t="shared" si="24"/>
        <v>0</v>
      </c>
      <c r="F58" s="15">
        <f>+IFERROR((+VLOOKUP(D58,Inputs!$D$41:$E$44,2,0)),0)</f>
        <v>0</v>
      </c>
      <c r="G58" s="15">
        <f t="shared" ref="G58:Q58" si="28">+F58</f>
        <v>0</v>
      </c>
      <c r="H58" s="15">
        <f t="shared" si="28"/>
        <v>0</v>
      </c>
      <c r="I58" s="15">
        <f t="shared" si="28"/>
        <v>0</v>
      </c>
      <c r="J58" s="15">
        <f t="shared" si="28"/>
        <v>0</v>
      </c>
      <c r="K58" s="15">
        <f t="shared" si="28"/>
        <v>0</v>
      </c>
      <c r="L58" s="15">
        <f t="shared" si="28"/>
        <v>0</v>
      </c>
      <c r="M58" s="15">
        <f t="shared" si="28"/>
        <v>0</v>
      </c>
      <c r="N58" s="15">
        <f t="shared" si="28"/>
        <v>0</v>
      </c>
      <c r="O58" s="15">
        <f t="shared" si="28"/>
        <v>0</v>
      </c>
      <c r="P58" s="15">
        <f t="shared" si="28"/>
        <v>0</v>
      </c>
      <c r="Q58" s="15">
        <f t="shared" si="28"/>
        <v>0</v>
      </c>
      <c r="R58" s="15"/>
      <c r="S58" s="264"/>
    </row>
    <row r="59" spans="2:19" ht="13.5" customHeight="1" outlineLevel="1" x14ac:dyDescent="0.3">
      <c r="B59" s="351"/>
      <c r="C59" s="115">
        <v>5</v>
      </c>
      <c r="D59" s="112" t="str">
        <f>+IFERROR(+IF(Inputs!I41="","",Inputs!I41),0)</f>
        <v>Impuesto de renta (ejemplo)</v>
      </c>
      <c r="E59" s="355">
        <f t="shared" si="24"/>
        <v>0</v>
      </c>
      <c r="F59" s="15">
        <f>+IFERROR(+IF(Inputs!L41&lt;&gt;"X",0,+(+VLOOKUP(D59,Inputs!$I$41:$J$44,2,0))),0)</f>
        <v>0</v>
      </c>
      <c r="G59" s="15">
        <f>+IFERROR(+IF(Inputs!M41&lt;&gt;"X",0,+(+VLOOKUP(D59,Inputs!$I$41:$J$44,2,0))),0)</f>
        <v>0</v>
      </c>
      <c r="H59" s="15">
        <f>+IFERROR(+IF(Inputs!N41&lt;&gt;"X",0,+(+VLOOKUP(D59,Inputs!$I$41:$J$44,2,0))),0)</f>
        <v>0</v>
      </c>
      <c r="I59" s="15">
        <f>+IFERROR(+IF(Inputs!O41&lt;&gt;"X",0,+(+VLOOKUP(D59,Inputs!$I$41:$J$44,2,0))),0)</f>
        <v>0</v>
      </c>
      <c r="J59" s="15">
        <f>+IFERROR(+IF(Inputs!P41&lt;&gt;"X",0,+(+VLOOKUP(D59,Inputs!$I$41:$J$44,2,0))),0)</f>
        <v>0</v>
      </c>
      <c r="K59" s="15">
        <f>+IFERROR(+IF(Inputs!Q41&lt;&gt;"X",0,+(+VLOOKUP(D59,Inputs!$I$41:$J$44,2,0))),0)</f>
        <v>0</v>
      </c>
      <c r="L59" s="15">
        <f>+IFERROR(+IF(Inputs!R41&lt;&gt;"X",0,+(+VLOOKUP(D59,Inputs!$I$41:$J$44,2,0))),0)</f>
        <v>0</v>
      </c>
      <c r="M59" s="15">
        <f>+IFERROR(+IF(Inputs!S41&lt;&gt;"X",0,+(+VLOOKUP(D59,Inputs!$I$41:$J$44,2,0))),0)</f>
        <v>0</v>
      </c>
      <c r="N59" s="15">
        <f>+IFERROR(+IF(Inputs!T41&lt;&gt;"X",0,+(+VLOOKUP(D59,Inputs!$I$41:$J$44,2,0))),0)</f>
        <v>0</v>
      </c>
      <c r="O59" s="15">
        <f>+IFERROR(+IF(Inputs!U41&lt;&gt;"X",0,+(+VLOOKUP(D59,Inputs!$I$41:$J$44,2,0))),0)</f>
        <v>0</v>
      </c>
      <c r="P59" s="15">
        <f>+IFERROR(+IF(Inputs!V41&lt;&gt;"X",0,+(+VLOOKUP(D59,Inputs!$I$41:$J$44,2,0))),0)</f>
        <v>0</v>
      </c>
      <c r="Q59" s="15">
        <f>+IFERROR(+IF(Inputs!W41&lt;&gt;"X",0,+(+VLOOKUP(D59,Inputs!$I$41:$J$44,2,0))),0)</f>
        <v>0</v>
      </c>
      <c r="R59" s="15"/>
      <c r="S59" s="264"/>
    </row>
    <row r="60" spans="2:19" ht="13.5" customHeight="1" outlineLevel="1" x14ac:dyDescent="0.3">
      <c r="B60" s="351"/>
      <c r="C60" s="115">
        <v>6</v>
      </c>
      <c r="D60" s="112" t="str">
        <f>+IFERROR(+IF(Inputs!I42="","",Inputs!I42),0)</f>
        <v>Impuesto vehicular (ejemplo)</v>
      </c>
      <c r="E60" s="355">
        <f t="shared" si="24"/>
        <v>0</v>
      </c>
      <c r="F60" s="15">
        <f>+IFERROR(+IF(Inputs!L42&lt;&gt;"X",0,+(+VLOOKUP(D60,Inputs!$I$41:$J$44,2,0))),0)</f>
        <v>0</v>
      </c>
      <c r="G60" s="15">
        <f>+IFERROR(+IF(Inputs!M42&lt;&gt;"X",0,+(+VLOOKUP(D60,Inputs!$I$41:$J$44,2,0))),0)</f>
        <v>0</v>
      </c>
      <c r="H60" s="15">
        <f>+IFERROR(+IF(Inputs!N42&lt;&gt;"X",0,+(+VLOOKUP(D60,Inputs!$I$41:$J$44,2,0))),0)</f>
        <v>0</v>
      </c>
      <c r="I60" s="15">
        <f>+IFERROR(+IF(Inputs!O42&lt;&gt;"X",0,+(+VLOOKUP(D60,Inputs!$I$41:$J$44,2,0))),0)</f>
        <v>0</v>
      </c>
      <c r="J60" s="15">
        <f>+IFERROR(+IF(Inputs!P42&lt;&gt;"X",0,+(+VLOOKUP(D60,Inputs!$I$41:$J$44,2,0))),0)</f>
        <v>0</v>
      </c>
      <c r="K60" s="15">
        <f>+IFERROR(+IF(Inputs!Q42&lt;&gt;"X",0,+(+VLOOKUP(D60,Inputs!$I$41:$J$44,2,0))),0)</f>
        <v>0</v>
      </c>
      <c r="L60" s="15">
        <f>+IFERROR(+IF(Inputs!R42&lt;&gt;"X",0,+(+VLOOKUP(D60,Inputs!$I$41:$J$44,2,0))),0)</f>
        <v>0</v>
      </c>
      <c r="M60" s="15">
        <f>+IFERROR(+IF(Inputs!S42&lt;&gt;"X",0,+(+VLOOKUP(D60,Inputs!$I$41:$J$44,2,0))),0)</f>
        <v>0</v>
      </c>
      <c r="N60" s="15">
        <f>+IFERROR(+IF(Inputs!T42&lt;&gt;"X",0,+(+VLOOKUP(D60,Inputs!$I$41:$J$44,2,0))),0)</f>
        <v>0</v>
      </c>
      <c r="O60" s="15">
        <f>+IFERROR(+IF(Inputs!U42&lt;&gt;"X",0,+(+VLOOKUP(D60,Inputs!$I$41:$J$44,2,0))),0)</f>
        <v>0</v>
      </c>
      <c r="P60" s="15">
        <f>+IFERROR(+IF(Inputs!V42&lt;&gt;"X",0,+(+VLOOKUP(D60,Inputs!$I$41:$J$44,2,0))),0)</f>
        <v>0</v>
      </c>
      <c r="Q60" s="15">
        <f>+IFERROR(+IF(Inputs!W42&lt;&gt;"X",0,+(+VLOOKUP(D60,Inputs!$I$41:$J$44,2,0))),0)</f>
        <v>0</v>
      </c>
      <c r="R60" s="15"/>
      <c r="S60" s="264"/>
    </row>
    <row r="61" spans="2:19" ht="13.5" customHeight="1" outlineLevel="1" x14ac:dyDescent="0.3">
      <c r="B61" s="351"/>
      <c r="C61" s="115">
        <v>7</v>
      </c>
      <c r="D61" s="112" t="str">
        <f>+IFERROR(+IF(Inputs!I43="","",Inputs!I43),0)</f>
        <v>Impuesto predial (ejemplo)</v>
      </c>
      <c r="E61" s="355">
        <f t="shared" si="24"/>
        <v>0</v>
      </c>
      <c r="F61" s="15">
        <f>+IFERROR(+IF(Inputs!L43&lt;&gt;"X",0,+(+VLOOKUP(D61,Inputs!$I$41:$J$44,2,0))),0)</f>
        <v>0</v>
      </c>
      <c r="G61" s="15">
        <f>+IFERROR(+IF(Inputs!M43&lt;&gt;"X",0,+(+VLOOKUP(D61,Inputs!$I$41:$J$44,2,0))),0)</f>
        <v>0</v>
      </c>
      <c r="H61" s="15">
        <f>+IFERROR(+IF(Inputs!N43&lt;&gt;"X",0,+(+VLOOKUP(D61,Inputs!$I$41:$J$44,2,0))),0)</f>
        <v>0</v>
      </c>
      <c r="I61" s="15">
        <f>+IFERROR(+IF(Inputs!O43&lt;&gt;"X",0,+(+VLOOKUP(D61,Inputs!$I$41:$J$44,2,0))),0)</f>
        <v>0</v>
      </c>
      <c r="J61" s="15">
        <f>+IFERROR(+IF(Inputs!P43&lt;&gt;"X",0,+(+VLOOKUP(D61,Inputs!$I$41:$J$44,2,0))),0)</f>
        <v>0</v>
      </c>
      <c r="K61" s="15">
        <f>+IFERROR(+IF(Inputs!Q43&lt;&gt;"X",0,+(+VLOOKUP(D61,Inputs!$I$41:$J$44,2,0))),0)</f>
        <v>0</v>
      </c>
      <c r="L61" s="15">
        <f>+IFERROR(+IF(Inputs!R43&lt;&gt;"X",0,+(+VLOOKUP(D61,Inputs!$I$41:$J$44,2,0))),0)</f>
        <v>0</v>
      </c>
      <c r="M61" s="15">
        <f>+IFERROR(+IF(Inputs!S43&lt;&gt;"X",0,+(+VLOOKUP(D61,Inputs!$I$41:$J$44,2,0))),0)</f>
        <v>0</v>
      </c>
      <c r="N61" s="15">
        <f>+IFERROR(+IF(Inputs!T43&lt;&gt;"X",0,+(+VLOOKUP(D61,Inputs!$I$41:$J$44,2,0))),0)</f>
        <v>0</v>
      </c>
      <c r="O61" s="15">
        <f>+IFERROR(+IF(Inputs!U43&lt;&gt;"X",0,+(+VLOOKUP(D61,Inputs!$I$41:$J$44,2,0))),0)</f>
        <v>0</v>
      </c>
      <c r="P61" s="15">
        <f>+IFERROR(+IF(Inputs!V43&lt;&gt;"X",0,+(+VLOOKUP(D61,Inputs!$I$41:$J$44,2,0))),0)</f>
        <v>0</v>
      </c>
      <c r="Q61" s="15">
        <f>+IFERROR(+IF(Inputs!W43&lt;&gt;"X",0,+(+VLOOKUP(D61,Inputs!$I$41:$J$44,2,0))),0)</f>
        <v>0</v>
      </c>
      <c r="R61" s="15"/>
      <c r="S61" s="264"/>
    </row>
    <row r="62" spans="2:19" ht="13.5" customHeight="1" x14ac:dyDescent="0.3">
      <c r="B62" s="351"/>
      <c r="C62" s="115">
        <v>8</v>
      </c>
      <c r="D62" s="118" t="str">
        <f>+IFERROR(+IF(Inputs!I44="","",Inputs!I44),0)</f>
        <v/>
      </c>
      <c r="E62" s="356">
        <f t="shared" si="24"/>
        <v>0</v>
      </c>
      <c r="F62" s="4">
        <f>+IFERROR(+IF(Inputs!L44&lt;&gt;"X",0,+(+VLOOKUP(D62,Inputs!$I$41:$J$44,2,0))),0)</f>
        <v>0</v>
      </c>
      <c r="G62" s="4">
        <f>+IFERROR(+IF(Inputs!M44&lt;&gt;"X",0,+(+VLOOKUP(D62,Inputs!$I$41:$J$44,2,0))),0)</f>
        <v>0</v>
      </c>
      <c r="H62" s="4">
        <f>+IFERROR(+IF(Inputs!N44&lt;&gt;"X",0,+(+VLOOKUP(D62,Inputs!$I$41:$J$44,2,0))),0)</f>
        <v>0</v>
      </c>
      <c r="I62" s="4">
        <f>+IFERROR(+IF(Inputs!O44&lt;&gt;"X",0,+(+VLOOKUP(D62,Inputs!$I$41:$J$44,2,0))),0)</f>
        <v>0</v>
      </c>
      <c r="J62" s="4">
        <f>+IFERROR(+IF(Inputs!P44&lt;&gt;"X",0,+(+VLOOKUP(D62,Inputs!$I$41:$J$44,2,0))),0)</f>
        <v>0</v>
      </c>
      <c r="K62" s="4">
        <f>+IFERROR(+IF(Inputs!Q44&lt;&gt;"X",0,+(+VLOOKUP(D62,Inputs!$I$41:$J$44,2,0))),0)</f>
        <v>0</v>
      </c>
      <c r="L62" s="4">
        <f>+IFERROR(+IF(Inputs!R44&lt;&gt;"X",0,+(+VLOOKUP(D62,Inputs!$I$41:$J$44,2,0))),0)</f>
        <v>0</v>
      </c>
      <c r="M62" s="4">
        <f>+IFERROR(+IF(Inputs!S44&lt;&gt;"X",0,+(+VLOOKUP(D62,Inputs!$I$41:$J$44,2,0))),0)</f>
        <v>0</v>
      </c>
      <c r="N62" s="4">
        <f>+IFERROR(+IF(Inputs!T44&lt;&gt;"X",0,+(+VLOOKUP(D62,Inputs!$I$41:$J$44,2,0))),0)</f>
        <v>0</v>
      </c>
      <c r="O62" s="4">
        <f>+IFERROR(+IF(Inputs!U44&lt;&gt;"X",0,+(+VLOOKUP(D62,Inputs!$I$41:$J$44,2,0))),0)</f>
        <v>0</v>
      </c>
      <c r="P62" s="4">
        <f>+IFERROR(+IF(Inputs!V44&lt;&gt;"X",0,+(+VLOOKUP(D62,Inputs!$I$41:$J$44,2,0))),0)</f>
        <v>0</v>
      </c>
      <c r="Q62" s="4">
        <f>+IFERROR(+IF(Inputs!W44&lt;&gt;"X",0,+(+VLOOKUP(D62,Inputs!$I$41:$J$44,2,0))),0)</f>
        <v>0</v>
      </c>
      <c r="R62" s="15"/>
      <c r="S62" s="264"/>
    </row>
    <row r="63" spans="2:19" x14ac:dyDescent="0.3">
      <c r="B63" s="351"/>
      <c r="C63" s="105" t="s">
        <v>134</v>
      </c>
      <c r="D63" s="104" t="s">
        <v>93</v>
      </c>
      <c r="E63" s="359">
        <f>+IFERROR((+SUM(F63:Q63)/+SUM($F$24:$Q$24)),0)</f>
        <v>0</v>
      </c>
      <c r="F63" s="147">
        <f>+SUM(F55:F62)</f>
        <v>0</v>
      </c>
      <c r="G63" s="147">
        <f t="shared" ref="G63" si="29">+SUM(G55:G62)</f>
        <v>0</v>
      </c>
      <c r="H63" s="147">
        <f t="shared" ref="H63" si="30">+SUM(H55:H62)</f>
        <v>0</v>
      </c>
      <c r="I63" s="147">
        <f t="shared" ref="I63" si="31">+SUM(I55:I62)</f>
        <v>0</v>
      </c>
      <c r="J63" s="147">
        <f t="shared" ref="J63" si="32">+SUM(J55:J62)</f>
        <v>0</v>
      </c>
      <c r="K63" s="147">
        <f t="shared" ref="K63" si="33">+SUM(K55:K62)</f>
        <v>0</v>
      </c>
      <c r="L63" s="147">
        <f t="shared" ref="L63" si="34">+SUM(L55:L62)</f>
        <v>0</v>
      </c>
      <c r="M63" s="147">
        <f t="shared" ref="M63" si="35">+SUM(M55:M62)</f>
        <v>0</v>
      </c>
      <c r="N63" s="147">
        <f t="shared" ref="N63" si="36">+SUM(N55:N62)</f>
        <v>0</v>
      </c>
      <c r="O63" s="147">
        <f t="shared" ref="O63" si="37">+SUM(O55:O62)</f>
        <v>0</v>
      </c>
      <c r="P63" s="147">
        <f t="shared" ref="P63" si="38">+SUM(P55:P62)</f>
        <v>0</v>
      </c>
      <c r="Q63" s="147">
        <f t="shared" ref="Q63" si="39">+SUM(Q55:Q62)</f>
        <v>0</v>
      </c>
      <c r="R63" s="147"/>
      <c r="S63" s="264"/>
    </row>
    <row r="64" spans="2:19" x14ac:dyDescent="0.3">
      <c r="B64" s="351"/>
      <c r="C64" s="68"/>
      <c r="D64" s="105">
        <v>1</v>
      </c>
      <c r="E64" s="360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264"/>
    </row>
    <row r="65" spans="2:19" x14ac:dyDescent="0.3">
      <c r="B65" s="351"/>
      <c r="C65" s="68"/>
      <c r="D65" s="105">
        <v>1</v>
      </c>
      <c r="E65" s="360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264"/>
    </row>
    <row r="66" spans="2:19" x14ac:dyDescent="0.3">
      <c r="B66" s="351"/>
      <c r="C66" s="115">
        <v>1</v>
      </c>
      <c r="D66" s="112" t="str">
        <f>+IFERROR(+IF(Inputs!D49="","",Inputs!D49),0)</f>
        <v>Arriendo (ejemplo)</v>
      </c>
      <c r="E66" s="355">
        <f>+IFERROR((+SUM(F66:Q66)/+SUM($F$24:$Q$24)),0)</f>
        <v>0</v>
      </c>
      <c r="F66" s="15">
        <f>+IFERROR((+VLOOKUP(D66,Inputs!$D$49:$E$63,2,0)),0)</f>
        <v>0</v>
      </c>
      <c r="G66" s="16">
        <f t="shared" ref="G66:Q66" si="40">+F66</f>
        <v>0</v>
      </c>
      <c r="H66" s="16">
        <f t="shared" si="40"/>
        <v>0</v>
      </c>
      <c r="I66" s="16">
        <f t="shared" si="40"/>
        <v>0</v>
      </c>
      <c r="J66" s="16">
        <f t="shared" si="40"/>
        <v>0</v>
      </c>
      <c r="K66" s="16">
        <f t="shared" si="40"/>
        <v>0</v>
      </c>
      <c r="L66" s="16">
        <f t="shared" si="40"/>
        <v>0</v>
      </c>
      <c r="M66" s="16">
        <f t="shared" si="40"/>
        <v>0</v>
      </c>
      <c r="N66" s="16">
        <f t="shared" si="40"/>
        <v>0</v>
      </c>
      <c r="O66" s="16">
        <f t="shared" si="40"/>
        <v>0</v>
      </c>
      <c r="P66" s="16">
        <f t="shared" si="40"/>
        <v>0</v>
      </c>
      <c r="Q66" s="16">
        <f t="shared" si="40"/>
        <v>0</v>
      </c>
      <c r="R66" s="16"/>
      <c r="S66" s="264"/>
    </row>
    <row r="67" spans="2:19" x14ac:dyDescent="0.3">
      <c r="B67" s="351"/>
      <c r="C67" s="115">
        <v>2</v>
      </c>
      <c r="D67" s="112" t="str">
        <f>+IFERROR(+IF(Inputs!D50="","",Inputs!D50),0)</f>
        <v>Administración (ejemplo)</v>
      </c>
      <c r="E67" s="355">
        <f t="shared" ref="E67:E95" si="41">+IFERROR((+SUM(F67:Q67)/+SUM($F$24:$Q$24)),0)</f>
        <v>0</v>
      </c>
      <c r="F67" s="15">
        <f>+IFERROR((+VLOOKUP(D67,Inputs!$D$49:$E$63,2,0)),0)</f>
        <v>0</v>
      </c>
      <c r="G67" s="16">
        <f t="shared" ref="G67:Q67" si="42">+F67</f>
        <v>0</v>
      </c>
      <c r="H67" s="16">
        <f t="shared" si="42"/>
        <v>0</v>
      </c>
      <c r="I67" s="16">
        <f t="shared" si="42"/>
        <v>0</v>
      </c>
      <c r="J67" s="16">
        <f t="shared" si="42"/>
        <v>0</v>
      </c>
      <c r="K67" s="16">
        <f t="shared" si="42"/>
        <v>0</v>
      </c>
      <c r="L67" s="16">
        <f t="shared" si="42"/>
        <v>0</v>
      </c>
      <c r="M67" s="16">
        <f t="shared" si="42"/>
        <v>0</v>
      </c>
      <c r="N67" s="16">
        <f t="shared" si="42"/>
        <v>0</v>
      </c>
      <c r="O67" s="16">
        <f t="shared" si="42"/>
        <v>0</v>
      </c>
      <c r="P67" s="16">
        <f t="shared" si="42"/>
        <v>0</v>
      </c>
      <c r="Q67" s="16">
        <f t="shared" si="42"/>
        <v>0</v>
      </c>
      <c r="R67" s="16"/>
      <c r="S67" s="264"/>
    </row>
    <row r="68" spans="2:19" x14ac:dyDescent="0.3">
      <c r="B68" s="351"/>
      <c r="C68" s="115">
        <v>3</v>
      </c>
      <c r="D68" s="112" t="str">
        <f>+IFERROR(+IF(Inputs!D51="","",Inputs!D51),0)</f>
        <v/>
      </c>
      <c r="E68" s="355">
        <f t="shared" si="41"/>
        <v>0</v>
      </c>
      <c r="F68" s="15">
        <f>+IFERROR((+VLOOKUP(D68,Inputs!$D$49:$E$63,2,0)),0)</f>
        <v>0</v>
      </c>
      <c r="G68" s="16">
        <f t="shared" ref="G68:Q68" si="43">+F68</f>
        <v>0</v>
      </c>
      <c r="H68" s="16">
        <f t="shared" si="43"/>
        <v>0</v>
      </c>
      <c r="I68" s="16">
        <f t="shared" si="43"/>
        <v>0</v>
      </c>
      <c r="J68" s="16">
        <f t="shared" si="43"/>
        <v>0</v>
      </c>
      <c r="K68" s="16">
        <f t="shared" si="43"/>
        <v>0</v>
      </c>
      <c r="L68" s="16">
        <f t="shared" si="43"/>
        <v>0</v>
      </c>
      <c r="M68" s="16">
        <f t="shared" si="43"/>
        <v>0</v>
      </c>
      <c r="N68" s="16">
        <f t="shared" si="43"/>
        <v>0</v>
      </c>
      <c r="O68" s="16">
        <f t="shared" si="43"/>
        <v>0</v>
      </c>
      <c r="P68" s="16">
        <f t="shared" si="43"/>
        <v>0</v>
      </c>
      <c r="Q68" s="16">
        <f t="shared" si="43"/>
        <v>0</v>
      </c>
      <c r="R68" s="16"/>
      <c r="S68" s="264"/>
    </row>
    <row r="69" spans="2:19" outlineLevel="1" x14ac:dyDescent="0.3">
      <c r="B69" s="351"/>
      <c r="C69" s="115">
        <v>4</v>
      </c>
      <c r="D69" s="112" t="str">
        <f>+IFERROR(+IF(Inputs!D52="","",Inputs!D52),0)</f>
        <v/>
      </c>
      <c r="E69" s="355">
        <f t="shared" si="41"/>
        <v>0</v>
      </c>
      <c r="F69" s="15">
        <f>+IFERROR((+VLOOKUP(D69,Inputs!$D$49:$E$63,2,0)),0)</f>
        <v>0</v>
      </c>
      <c r="G69" s="16">
        <f t="shared" ref="G69:Q69" si="44">+F69</f>
        <v>0</v>
      </c>
      <c r="H69" s="16">
        <f t="shared" si="44"/>
        <v>0</v>
      </c>
      <c r="I69" s="16">
        <f t="shared" si="44"/>
        <v>0</v>
      </c>
      <c r="J69" s="16">
        <f t="shared" si="44"/>
        <v>0</v>
      </c>
      <c r="K69" s="16">
        <f t="shared" si="44"/>
        <v>0</v>
      </c>
      <c r="L69" s="16">
        <f t="shared" si="44"/>
        <v>0</v>
      </c>
      <c r="M69" s="16">
        <f t="shared" si="44"/>
        <v>0</v>
      </c>
      <c r="N69" s="16">
        <f t="shared" si="44"/>
        <v>0</v>
      </c>
      <c r="O69" s="16">
        <f t="shared" si="44"/>
        <v>0</v>
      </c>
      <c r="P69" s="16">
        <f t="shared" si="44"/>
        <v>0</v>
      </c>
      <c r="Q69" s="16">
        <f t="shared" si="44"/>
        <v>0</v>
      </c>
      <c r="R69" s="16"/>
      <c r="S69" s="264"/>
    </row>
    <row r="70" spans="2:19" outlineLevel="1" x14ac:dyDescent="0.3">
      <c r="B70" s="351"/>
      <c r="C70" s="115">
        <v>5</v>
      </c>
      <c r="D70" s="112" t="str">
        <f>+IFERROR(+IF(Inputs!D53="","",Inputs!D53),0)</f>
        <v/>
      </c>
      <c r="E70" s="355">
        <f t="shared" si="41"/>
        <v>0</v>
      </c>
      <c r="F70" s="15">
        <f>+IFERROR((+VLOOKUP(D70,Inputs!$D$49:$E$63,2,0)),0)</f>
        <v>0</v>
      </c>
      <c r="G70" s="16">
        <f t="shared" ref="G70:Q70" si="45">+F70</f>
        <v>0</v>
      </c>
      <c r="H70" s="16">
        <f t="shared" si="45"/>
        <v>0</v>
      </c>
      <c r="I70" s="16">
        <f t="shared" si="45"/>
        <v>0</v>
      </c>
      <c r="J70" s="16">
        <f t="shared" si="45"/>
        <v>0</v>
      </c>
      <c r="K70" s="16">
        <f t="shared" si="45"/>
        <v>0</v>
      </c>
      <c r="L70" s="16">
        <f t="shared" si="45"/>
        <v>0</v>
      </c>
      <c r="M70" s="16">
        <f t="shared" si="45"/>
        <v>0</v>
      </c>
      <c r="N70" s="16">
        <f t="shared" si="45"/>
        <v>0</v>
      </c>
      <c r="O70" s="16">
        <f t="shared" si="45"/>
        <v>0</v>
      </c>
      <c r="P70" s="16">
        <f t="shared" si="45"/>
        <v>0</v>
      </c>
      <c r="Q70" s="16">
        <f t="shared" si="45"/>
        <v>0</v>
      </c>
      <c r="R70" s="16"/>
      <c r="S70" s="264"/>
    </row>
    <row r="71" spans="2:19" outlineLevel="1" x14ac:dyDescent="0.3">
      <c r="B71" s="351"/>
      <c r="C71" s="115">
        <v>6</v>
      </c>
      <c r="D71" s="112" t="str">
        <f>+IFERROR(+IF(Inputs!D54="","",Inputs!D54),0)</f>
        <v/>
      </c>
      <c r="E71" s="355">
        <f t="shared" si="41"/>
        <v>0</v>
      </c>
      <c r="F71" s="15">
        <f>+IFERROR((+VLOOKUP(D71,Inputs!$D$49:$E$63,2,0)),0)</f>
        <v>0</v>
      </c>
      <c r="G71" s="16">
        <f t="shared" ref="G71:Q71" si="46">+F71</f>
        <v>0</v>
      </c>
      <c r="H71" s="16">
        <f t="shared" si="46"/>
        <v>0</v>
      </c>
      <c r="I71" s="16">
        <f t="shared" si="46"/>
        <v>0</v>
      </c>
      <c r="J71" s="16">
        <f t="shared" si="46"/>
        <v>0</v>
      </c>
      <c r="K71" s="16">
        <f t="shared" si="46"/>
        <v>0</v>
      </c>
      <c r="L71" s="16">
        <f t="shared" si="46"/>
        <v>0</v>
      </c>
      <c r="M71" s="16">
        <f t="shared" si="46"/>
        <v>0</v>
      </c>
      <c r="N71" s="16">
        <f t="shared" si="46"/>
        <v>0</v>
      </c>
      <c r="O71" s="16">
        <f t="shared" si="46"/>
        <v>0</v>
      </c>
      <c r="P71" s="16">
        <f t="shared" si="46"/>
        <v>0</v>
      </c>
      <c r="Q71" s="16">
        <f t="shared" si="46"/>
        <v>0</v>
      </c>
      <c r="R71" s="16"/>
      <c r="S71" s="264"/>
    </row>
    <row r="72" spans="2:19" outlineLevel="1" x14ac:dyDescent="0.3">
      <c r="B72" s="351"/>
      <c r="C72" s="115">
        <v>7</v>
      </c>
      <c r="D72" s="112" t="str">
        <f>+IFERROR(+IF(Inputs!D55="","",Inputs!D55),0)</f>
        <v/>
      </c>
      <c r="E72" s="355">
        <f t="shared" si="41"/>
        <v>0</v>
      </c>
      <c r="F72" s="15">
        <f>+IFERROR((+VLOOKUP(D72,Inputs!$D$49:$E$63,2,0)),0)</f>
        <v>0</v>
      </c>
      <c r="G72" s="16">
        <f t="shared" ref="G72:Q72" si="47">+F72</f>
        <v>0</v>
      </c>
      <c r="H72" s="16">
        <f t="shared" si="47"/>
        <v>0</v>
      </c>
      <c r="I72" s="16">
        <f t="shared" si="47"/>
        <v>0</v>
      </c>
      <c r="J72" s="16">
        <f t="shared" si="47"/>
        <v>0</v>
      </c>
      <c r="K72" s="16">
        <f t="shared" si="47"/>
        <v>0</v>
      </c>
      <c r="L72" s="16">
        <f t="shared" si="47"/>
        <v>0</v>
      </c>
      <c r="M72" s="16">
        <f t="shared" si="47"/>
        <v>0</v>
      </c>
      <c r="N72" s="16">
        <f t="shared" si="47"/>
        <v>0</v>
      </c>
      <c r="O72" s="16">
        <f t="shared" si="47"/>
        <v>0</v>
      </c>
      <c r="P72" s="16">
        <f t="shared" si="47"/>
        <v>0</v>
      </c>
      <c r="Q72" s="16">
        <f t="shared" si="47"/>
        <v>0</v>
      </c>
      <c r="R72" s="16"/>
      <c r="S72" s="264"/>
    </row>
    <row r="73" spans="2:19" outlineLevel="1" x14ac:dyDescent="0.3">
      <c r="B73" s="351"/>
      <c r="C73" s="115">
        <v>8</v>
      </c>
      <c r="D73" s="112" t="str">
        <f>+IFERROR(+IF(Inputs!D56="","",Inputs!D56),0)</f>
        <v/>
      </c>
      <c r="E73" s="355">
        <f t="shared" si="41"/>
        <v>0</v>
      </c>
      <c r="F73" s="15">
        <f>+IFERROR((+VLOOKUP(D73,Inputs!$D$49:$E$63,2,0)),0)</f>
        <v>0</v>
      </c>
      <c r="G73" s="16">
        <f t="shared" ref="G73:Q73" si="48">+F73</f>
        <v>0</v>
      </c>
      <c r="H73" s="16">
        <f t="shared" si="48"/>
        <v>0</v>
      </c>
      <c r="I73" s="16">
        <f t="shared" si="48"/>
        <v>0</v>
      </c>
      <c r="J73" s="16">
        <f t="shared" si="48"/>
        <v>0</v>
      </c>
      <c r="K73" s="16">
        <f t="shared" si="48"/>
        <v>0</v>
      </c>
      <c r="L73" s="16">
        <f t="shared" si="48"/>
        <v>0</v>
      </c>
      <c r="M73" s="16">
        <f t="shared" si="48"/>
        <v>0</v>
      </c>
      <c r="N73" s="16">
        <f t="shared" si="48"/>
        <v>0</v>
      </c>
      <c r="O73" s="16">
        <f t="shared" si="48"/>
        <v>0</v>
      </c>
      <c r="P73" s="16">
        <f t="shared" si="48"/>
        <v>0</v>
      </c>
      <c r="Q73" s="16">
        <f t="shared" si="48"/>
        <v>0</v>
      </c>
      <c r="R73" s="16"/>
      <c r="S73" s="264"/>
    </row>
    <row r="74" spans="2:19" outlineLevel="1" x14ac:dyDescent="0.3">
      <c r="B74" s="351"/>
      <c r="C74" s="115">
        <v>9</v>
      </c>
      <c r="D74" s="112" t="str">
        <f>+IFERROR(+IF(Inputs!D57="","",Inputs!D57),0)</f>
        <v/>
      </c>
      <c r="E74" s="355">
        <f t="shared" si="41"/>
        <v>0</v>
      </c>
      <c r="F74" s="15">
        <f>+IFERROR((+VLOOKUP(D74,Inputs!$D$49:$E$63,2,0)),0)</f>
        <v>0</v>
      </c>
      <c r="G74" s="16">
        <f t="shared" ref="G74:Q74" si="49">+F74</f>
        <v>0</v>
      </c>
      <c r="H74" s="16">
        <f t="shared" si="49"/>
        <v>0</v>
      </c>
      <c r="I74" s="16">
        <f t="shared" si="49"/>
        <v>0</v>
      </c>
      <c r="J74" s="16">
        <f t="shared" si="49"/>
        <v>0</v>
      </c>
      <c r="K74" s="16">
        <f t="shared" si="49"/>
        <v>0</v>
      </c>
      <c r="L74" s="16">
        <f t="shared" si="49"/>
        <v>0</v>
      </c>
      <c r="M74" s="16">
        <f t="shared" si="49"/>
        <v>0</v>
      </c>
      <c r="N74" s="16">
        <f t="shared" si="49"/>
        <v>0</v>
      </c>
      <c r="O74" s="16">
        <f t="shared" si="49"/>
        <v>0</v>
      </c>
      <c r="P74" s="16">
        <f t="shared" si="49"/>
        <v>0</v>
      </c>
      <c r="Q74" s="16">
        <f t="shared" si="49"/>
        <v>0</v>
      </c>
      <c r="R74" s="16"/>
      <c r="S74" s="264"/>
    </row>
    <row r="75" spans="2:19" outlineLevel="1" x14ac:dyDescent="0.3">
      <c r="B75" s="351"/>
      <c r="C75" s="115">
        <v>10</v>
      </c>
      <c r="D75" s="112" t="str">
        <f>+IFERROR(+IF(Inputs!D58="","",Inputs!D58),0)</f>
        <v/>
      </c>
      <c r="E75" s="355">
        <f t="shared" si="41"/>
        <v>0</v>
      </c>
      <c r="F75" s="15">
        <f>+IFERROR((+VLOOKUP(D75,Inputs!$D$49:$E$63,2,0)),0)</f>
        <v>0</v>
      </c>
      <c r="G75" s="16">
        <f t="shared" ref="G75:Q75" si="50">+F75</f>
        <v>0</v>
      </c>
      <c r="H75" s="16">
        <f t="shared" si="50"/>
        <v>0</v>
      </c>
      <c r="I75" s="16">
        <f t="shared" si="50"/>
        <v>0</v>
      </c>
      <c r="J75" s="16">
        <f t="shared" si="50"/>
        <v>0</v>
      </c>
      <c r="K75" s="16">
        <f t="shared" si="50"/>
        <v>0</v>
      </c>
      <c r="L75" s="16">
        <f t="shared" si="50"/>
        <v>0</v>
      </c>
      <c r="M75" s="16">
        <f t="shared" si="50"/>
        <v>0</v>
      </c>
      <c r="N75" s="16">
        <f t="shared" si="50"/>
        <v>0</v>
      </c>
      <c r="O75" s="16">
        <f t="shared" si="50"/>
        <v>0</v>
      </c>
      <c r="P75" s="16">
        <f t="shared" si="50"/>
        <v>0</v>
      </c>
      <c r="Q75" s="16">
        <f t="shared" si="50"/>
        <v>0</v>
      </c>
      <c r="R75" s="16"/>
      <c r="S75" s="264"/>
    </row>
    <row r="76" spans="2:19" outlineLevel="1" x14ac:dyDescent="0.3">
      <c r="B76" s="351"/>
      <c r="C76" s="115">
        <v>11</v>
      </c>
      <c r="D76" s="112" t="str">
        <f>+IFERROR(+IF(Inputs!D59="","",Inputs!D59),0)</f>
        <v/>
      </c>
      <c r="E76" s="355">
        <f t="shared" si="41"/>
        <v>0</v>
      </c>
      <c r="F76" s="15">
        <f>+IFERROR((+VLOOKUP(D76,Inputs!$D$49:$E$63,2,0)),0)</f>
        <v>0</v>
      </c>
      <c r="G76" s="16">
        <f t="shared" ref="G76:Q76" si="51">+F76</f>
        <v>0</v>
      </c>
      <c r="H76" s="16">
        <f t="shared" si="51"/>
        <v>0</v>
      </c>
      <c r="I76" s="16">
        <f t="shared" si="51"/>
        <v>0</v>
      </c>
      <c r="J76" s="16">
        <f t="shared" si="51"/>
        <v>0</v>
      </c>
      <c r="K76" s="16">
        <f t="shared" si="51"/>
        <v>0</v>
      </c>
      <c r="L76" s="16">
        <f t="shared" si="51"/>
        <v>0</v>
      </c>
      <c r="M76" s="16">
        <f t="shared" si="51"/>
        <v>0</v>
      </c>
      <c r="N76" s="16">
        <f t="shared" si="51"/>
        <v>0</v>
      </c>
      <c r="O76" s="16">
        <f t="shared" si="51"/>
        <v>0</v>
      </c>
      <c r="P76" s="16">
        <f t="shared" si="51"/>
        <v>0</v>
      </c>
      <c r="Q76" s="16">
        <f t="shared" si="51"/>
        <v>0</v>
      </c>
      <c r="R76" s="16"/>
      <c r="S76" s="264"/>
    </row>
    <row r="77" spans="2:19" outlineLevel="1" x14ac:dyDescent="0.3">
      <c r="B77" s="351"/>
      <c r="C77" s="115">
        <v>12</v>
      </c>
      <c r="D77" s="112" t="str">
        <f>+IFERROR(+IF(Inputs!D60="","",Inputs!D60),0)</f>
        <v/>
      </c>
      <c r="E77" s="355">
        <f t="shared" si="41"/>
        <v>0</v>
      </c>
      <c r="F77" s="15">
        <f>+IFERROR((+VLOOKUP(D77,Inputs!$D$49:$E$63,2,0)),0)</f>
        <v>0</v>
      </c>
      <c r="G77" s="16">
        <f t="shared" ref="G77:Q77" si="52">+F77</f>
        <v>0</v>
      </c>
      <c r="H77" s="16">
        <f t="shared" si="52"/>
        <v>0</v>
      </c>
      <c r="I77" s="16">
        <f t="shared" si="52"/>
        <v>0</v>
      </c>
      <c r="J77" s="16">
        <f t="shared" si="52"/>
        <v>0</v>
      </c>
      <c r="K77" s="16">
        <f t="shared" si="52"/>
        <v>0</v>
      </c>
      <c r="L77" s="16">
        <f t="shared" si="52"/>
        <v>0</v>
      </c>
      <c r="M77" s="16">
        <f t="shared" si="52"/>
        <v>0</v>
      </c>
      <c r="N77" s="16">
        <f t="shared" si="52"/>
        <v>0</v>
      </c>
      <c r="O77" s="16">
        <f t="shared" si="52"/>
        <v>0</v>
      </c>
      <c r="P77" s="16">
        <f t="shared" si="52"/>
        <v>0</v>
      </c>
      <c r="Q77" s="16">
        <f t="shared" si="52"/>
        <v>0</v>
      </c>
      <c r="R77" s="16"/>
      <c r="S77" s="264"/>
    </row>
    <row r="78" spans="2:19" outlineLevel="1" x14ac:dyDescent="0.3">
      <c r="B78" s="351"/>
      <c r="C78" s="115">
        <v>13</v>
      </c>
      <c r="D78" s="112" t="str">
        <f>+IFERROR(+IF(Inputs!D61="","",Inputs!D61),0)</f>
        <v/>
      </c>
      <c r="E78" s="355">
        <f t="shared" si="41"/>
        <v>0</v>
      </c>
      <c r="F78" s="15">
        <f>+IFERROR((+VLOOKUP(D78,Inputs!$D$49:$E$63,2,0)),0)</f>
        <v>0</v>
      </c>
      <c r="G78" s="16">
        <f t="shared" ref="G78:Q78" si="53">+F78</f>
        <v>0</v>
      </c>
      <c r="H78" s="16">
        <f t="shared" si="53"/>
        <v>0</v>
      </c>
      <c r="I78" s="16">
        <f t="shared" si="53"/>
        <v>0</v>
      </c>
      <c r="J78" s="16">
        <f t="shared" si="53"/>
        <v>0</v>
      </c>
      <c r="K78" s="16">
        <f t="shared" si="53"/>
        <v>0</v>
      </c>
      <c r="L78" s="16">
        <f t="shared" si="53"/>
        <v>0</v>
      </c>
      <c r="M78" s="16">
        <f t="shared" si="53"/>
        <v>0</v>
      </c>
      <c r="N78" s="16">
        <f t="shared" si="53"/>
        <v>0</v>
      </c>
      <c r="O78" s="16">
        <f t="shared" si="53"/>
        <v>0</v>
      </c>
      <c r="P78" s="16">
        <f t="shared" si="53"/>
        <v>0</v>
      </c>
      <c r="Q78" s="16">
        <f t="shared" si="53"/>
        <v>0</v>
      </c>
      <c r="R78" s="16"/>
      <c r="S78" s="264"/>
    </row>
    <row r="79" spans="2:19" outlineLevel="1" x14ac:dyDescent="0.3">
      <c r="B79" s="351"/>
      <c r="C79" s="115">
        <v>14</v>
      </c>
      <c r="D79" s="112" t="str">
        <f>+IFERROR(+IF(Inputs!D62="","",Inputs!D62),0)</f>
        <v/>
      </c>
      <c r="E79" s="355">
        <f t="shared" si="41"/>
        <v>0</v>
      </c>
      <c r="F79" s="15">
        <f>+IFERROR((+VLOOKUP(D79,Inputs!$D$49:$E$63,2,0)),0)</f>
        <v>0</v>
      </c>
      <c r="G79" s="16">
        <f t="shared" ref="G79:Q79" si="54">+F79</f>
        <v>0</v>
      </c>
      <c r="H79" s="16">
        <f t="shared" si="54"/>
        <v>0</v>
      </c>
      <c r="I79" s="16">
        <f t="shared" si="54"/>
        <v>0</v>
      </c>
      <c r="J79" s="16">
        <f t="shared" si="54"/>
        <v>0</v>
      </c>
      <c r="K79" s="16">
        <f t="shared" si="54"/>
        <v>0</v>
      </c>
      <c r="L79" s="16">
        <f t="shared" si="54"/>
        <v>0</v>
      </c>
      <c r="M79" s="16">
        <f t="shared" si="54"/>
        <v>0</v>
      </c>
      <c r="N79" s="16">
        <f t="shared" si="54"/>
        <v>0</v>
      </c>
      <c r="O79" s="16">
        <f t="shared" si="54"/>
        <v>0</v>
      </c>
      <c r="P79" s="16">
        <f t="shared" si="54"/>
        <v>0</v>
      </c>
      <c r="Q79" s="16">
        <f t="shared" si="54"/>
        <v>0</v>
      </c>
      <c r="R79" s="16"/>
      <c r="S79" s="264"/>
    </row>
    <row r="80" spans="2:19" outlineLevel="1" x14ac:dyDescent="0.3">
      <c r="B80" s="351"/>
      <c r="C80" s="115">
        <v>15</v>
      </c>
      <c r="D80" s="112" t="str">
        <f>+IFERROR(+IF(Inputs!D63="","",Inputs!D63),0)</f>
        <v/>
      </c>
      <c r="E80" s="355">
        <f t="shared" si="41"/>
        <v>0</v>
      </c>
      <c r="F80" s="15">
        <f>+IFERROR((+VLOOKUP(D80,Inputs!$D$49:$E$63,2,0)),0)</f>
        <v>0</v>
      </c>
      <c r="G80" s="16">
        <f t="shared" ref="G80:Q80" si="55">+F80</f>
        <v>0</v>
      </c>
      <c r="H80" s="16">
        <f t="shared" si="55"/>
        <v>0</v>
      </c>
      <c r="I80" s="16">
        <f t="shared" si="55"/>
        <v>0</v>
      </c>
      <c r="J80" s="16">
        <f t="shared" si="55"/>
        <v>0</v>
      </c>
      <c r="K80" s="16">
        <f t="shared" si="55"/>
        <v>0</v>
      </c>
      <c r="L80" s="16">
        <f t="shared" si="55"/>
        <v>0</v>
      </c>
      <c r="M80" s="16">
        <f t="shared" si="55"/>
        <v>0</v>
      </c>
      <c r="N80" s="16">
        <f t="shared" si="55"/>
        <v>0</v>
      </c>
      <c r="O80" s="16">
        <f t="shared" si="55"/>
        <v>0</v>
      </c>
      <c r="P80" s="16">
        <f t="shared" si="55"/>
        <v>0</v>
      </c>
      <c r="Q80" s="16">
        <f t="shared" si="55"/>
        <v>0</v>
      </c>
      <c r="R80" s="16"/>
      <c r="S80" s="264"/>
    </row>
    <row r="81" spans="2:19" outlineLevel="1" x14ac:dyDescent="0.3">
      <c r="B81" s="351"/>
      <c r="C81" s="115">
        <v>16</v>
      </c>
      <c r="D81" s="112" t="str">
        <f>+IFERROR(+IF(Inputs!I49="","",Inputs!I49),0)</f>
        <v>Matrícula universidad (ejemplo)</v>
      </c>
      <c r="E81" s="355">
        <f t="shared" si="41"/>
        <v>0</v>
      </c>
      <c r="F81" s="15">
        <f>+IFERROR(+IF(Inputs!L49&lt;&gt;"X",0,+(+VLOOKUP(D81,Inputs!$I$49:$J$63,2,0))),0)</f>
        <v>0</v>
      </c>
      <c r="G81" s="15">
        <f>+IFERROR(+IF(Inputs!M49&lt;&gt;"X",0,+(+VLOOKUP(D81,Inputs!$I$49:$J$63,2,0))),0)</f>
        <v>0</v>
      </c>
      <c r="H81" s="15">
        <f>+IFERROR(+IF(Inputs!N49&lt;&gt;"X",0,+(+VLOOKUP(D81,Inputs!$I$49:$J$63,2,0))),0)</f>
        <v>0</v>
      </c>
      <c r="I81" s="15">
        <f>+IFERROR(+IF(Inputs!O49&lt;&gt;"X",0,+(+VLOOKUP(D81,Inputs!$I$49:$J$63,2,0))),0)</f>
        <v>0</v>
      </c>
      <c r="J81" s="15">
        <f>+IFERROR(+IF(Inputs!P49&lt;&gt;"X",0,+(+VLOOKUP(D81,Inputs!$I$49:$J$63,2,0))),0)</f>
        <v>0</v>
      </c>
      <c r="K81" s="15">
        <f>+IFERROR(+IF(Inputs!Q49&lt;&gt;"X",0,+(+VLOOKUP(D81,Inputs!$I$49:$J$63,2,0))),0)</f>
        <v>0</v>
      </c>
      <c r="L81" s="15">
        <f>+IFERROR(+IF(Inputs!R49&lt;&gt;"X",0,+(+VLOOKUP(D81,Inputs!$I$49:$J$63,2,0))),0)</f>
        <v>0</v>
      </c>
      <c r="M81" s="15">
        <f>+IFERROR(+IF(Inputs!S49&lt;&gt;"X",0,+(+VLOOKUP(D81,Inputs!$I$49:$J$63,2,0))),0)</f>
        <v>0</v>
      </c>
      <c r="N81" s="15">
        <f>+IFERROR(+IF(Inputs!T49&lt;&gt;"X",0,+(+VLOOKUP(D81,Inputs!$I$49:$J$63,2,0))),0)</f>
        <v>0</v>
      </c>
      <c r="O81" s="15">
        <f>+IFERROR(+IF(Inputs!U49&lt;&gt;"X",0,+(+VLOOKUP(D81,Inputs!$I$49:$J$63,2,0))),0)</f>
        <v>0</v>
      </c>
      <c r="P81" s="15">
        <f>+IFERROR(+IF(Inputs!V49&lt;&gt;"X",0,+(+VLOOKUP(D81,Inputs!$I$49:$J$63,2,0))),0)</f>
        <v>0</v>
      </c>
      <c r="Q81" s="15">
        <f>+IFERROR(+IF(Inputs!W49&lt;&gt;"X",0,+(+VLOOKUP(D81,Inputs!$I$49:$J$63,2,0))),0)</f>
        <v>0</v>
      </c>
      <c r="R81" s="16"/>
      <c r="S81" s="264"/>
    </row>
    <row r="82" spans="2:19" outlineLevel="1" x14ac:dyDescent="0.3">
      <c r="B82" s="351"/>
      <c r="C82" s="115">
        <v>17</v>
      </c>
      <c r="D82" s="112" t="str">
        <f>+IFERROR(+IF(Inputs!I50="","",Inputs!I50),0)</f>
        <v/>
      </c>
      <c r="E82" s="355">
        <f t="shared" si="41"/>
        <v>0</v>
      </c>
      <c r="F82" s="15">
        <f>+IFERROR(+IF(Inputs!L50&lt;&gt;"X",0,+(+VLOOKUP(D82,Inputs!$I$49:$J$63,2,0))),0)</f>
        <v>0</v>
      </c>
      <c r="G82" s="16">
        <f>+IFERROR(+IF(Inputs!M50&lt;&gt;"X",0,+(+VLOOKUP(D82,Inputs!$I$49:$J$63,2,0))),0)</f>
        <v>0</v>
      </c>
      <c r="H82" s="16">
        <f>+IFERROR(+IF(Inputs!N50&lt;&gt;"X",0,+(+VLOOKUP(D82,Inputs!$I$49:$J$63,2,0))),0)</f>
        <v>0</v>
      </c>
      <c r="I82" s="16">
        <f>+IFERROR(+IF(Inputs!O50&lt;&gt;"X",0,+(+VLOOKUP(D82,Inputs!$I$49:$J$63,2,0))),0)</f>
        <v>0</v>
      </c>
      <c r="J82" s="16">
        <f>+IFERROR(+IF(Inputs!P50&lt;&gt;"X",0,+(+VLOOKUP(D82,Inputs!$I$49:$J$63,2,0))),0)</f>
        <v>0</v>
      </c>
      <c r="K82" s="16">
        <f>+IFERROR(+IF(Inputs!Q50&lt;&gt;"X",0,+(+VLOOKUP(D82,Inputs!$I$49:$J$63,2,0))),0)</f>
        <v>0</v>
      </c>
      <c r="L82" s="16">
        <f>+IFERROR(+IF(Inputs!R50&lt;&gt;"X",0,+(+VLOOKUP(D82,Inputs!$I$49:$J$63,2,0))),0)</f>
        <v>0</v>
      </c>
      <c r="M82" s="16">
        <f>+IFERROR(+IF(Inputs!S50&lt;&gt;"X",0,+(+VLOOKUP(D82,Inputs!$I$49:$J$63,2,0))),0)</f>
        <v>0</v>
      </c>
      <c r="N82" s="16">
        <f>+IFERROR(+IF(Inputs!T50&lt;&gt;"X",0,+(+VLOOKUP(D82,Inputs!$I$49:$J$63,2,0))),0)</f>
        <v>0</v>
      </c>
      <c r="O82" s="16">
        <f>+IFERROR(+IF(Inputs!U50&lt;&gt;"X",0,+(+VLOOKUP(D82,Inputs!$I$49:$J$63,2,0))),0)</f>
        <v>0</v>
      </c>
      <c r="P82" s="16">
        <f>+IFERROR(+IF(Inputs!V50&lt;&gt;"X",0,+(+VLOOKUP(D82,Inputs!$I$49:$J$63,2,0))),0)</f>
        <v>0</v>
      </c>
      <c r="Q82" s="16">
        <f>+IFERROR(+IF(Inputs!W50&lt;&gt;"X",0,+(+VLOOKUP(D82,Inputs!$I$49:$J$63,2,0))),0)</f>
        <v>0</v>
      </c>
      <c r="R82" s="16"/>
      <c r="S82" s="264"/>
    </row>
    <row r="83" spans="2:19" outlineLevel="1" x14ac:dyDescent="0.3">
      <c r="B83" s="351"/>
      <c r="C83" s="115">
        <v>18</v>
      </c>
      <c r="D83" s="112" t="str">
        <f>+IFERROR(+IF(Inputs!I51="","",Inputs!I51),0)</f>
        <v/>
      </c>
      <c r="E83" s="355">
        <f t="shared" si="41"/>
        <v>0</v>
      </c>
      <c r="F83" s="15">
        <f>+IFERROR(+IF(Inputs!L51&lt;&gt;"X",0,+(+VLOOKUP(D83,Inputs!$I$49:$J$63,2,0))),0)</f>
        <v>0</v>
      </c>
      <c r="G83" s="16">
        <f>+IFERROR(+IF(Inputs!M51&lt;&gt;"X",0,+(+VLOOKUP(D83,Inputs!$I$49:$J$63,2,0))),0)</f>
        <v>0</v>
      </c>
      <c r="H83" s="16">
        <f>+IFERROR(+IF(Inputs!N51&lt;&gt;"X",0,+(+VLOOKUP(D83,Inputs!$I$49:$J$63,2,0))),0)</f>
        <v>0</v>
      </c>
      <c r="I83" s="16">
        <f>+IFERROR(+IF(Inputs!O51&lt;&gt;"X",0,+(+VLOOKUP(D83,Inputs!$I$49:$J$63,2,0))),0)</f>
        <v>0</v>
      </c>
      <c r="J83" s="16">
        <f>+IFERROR(+IF(Inputs!P51&lt;&gt;"X",0,+(+VLOOKUP(D83,Inputs!$I$49:$J$63,2,0))),0)</f>
        <v>0</v>
      </c>
      <c r="K83" s="16">
        <f>+IFERROR(+IF(Inputs!Q51&lt;&gt;"X",0,+(+VLOOKUP(D83,Inputs!$I$49:$J$63,2,0))),0)</f>
        <v>0</v>
      </c>
      <c r="L83" s="16">
        <f>+IFERROR(+IF(Inputs!R51&lt;&gt;"X",0,+(+VLOOKUP(D83,Inputs!$I$49:$J$63,2,0))),0)</f>
        <v>0</v>
      </c>
      <c r="M83" s="16">
        <f>+IFERROR(+IF(Inputs!S51&lt;&gt;"X",0,+(+VLOOKUP(D83,Inputs!$I$49:$J$63,2,0))),0)</f>
        <v>0</v>
      </c>
      <c r="N83" s="16">
        <f>+IFERROR(+IF(Inputs!T51&lt;&gt;"X",0,+(+VLOOKUP(D83,Inputs!$I$49:$J$63,2,0))),0)</f>
        <v>0</v>
      </c>
      <c r="O83" s="16">
        <f>+IFERROR(+IF(Inputs!U51&lt;&gt;"X",0,+(+VLOOKUP(D83,Inputs!$I$49:$J$63,2,0))),0)</f>
        <v>0</v>
      </c>
      <c r="P83" s="16">
        <f>+IFERROR(+IF(Inputs!V51&lt;&gt;"X",0,+(+VLOOKUP(D83,Inputs!$I$49:$J$63,2,0))),0)</f>
        <v>0</v>
      </c>
      <c r="Q83" s="16">
        <f>+IFERROR(+IF(Inputs!W51&lt;&gt;"X",0,+(+VLOOKUP(D83,Inputs!$I$49:$J$63,2,0))),0)</f>
        <v>0</v>
      </c>
      <c r="R83" s="16"/>
      <c r="S83" s="264"/>
    </row>
    <row r="84" spans="2:19" outlineLevel="1" x14ac:dyDescent="0.3">
      <c r="B84" s="351"/>
      <c r="C84" s="115">
        <v>19</v>
      </c>
      <c r="D84" s="112" t="str">
        <f>+IFERROR(+IF(Inputs!I52="","",Inputs!I52),0)</f>
        <v/>
      </c>
      <c r="E84" s="355">
        <f t="shared" si="41"/>
        <v>0</v>
      </c>
      <c r="F84" s="15">
        <f>+IFERROR(+IF(Inputs!L52&lt;&gt;"X",0,+(+VLOOKUP(D84,Inputs!$I$49:$J$63,2,0))),0)</f>
        <v>0</v>
      </c>
      <c r="G84" s="16">
        <f>+IFERROR(+IF(Inputs!M52&lt;&gt;"X",0,+(+VLOOKUP(D84,Inputs!$I$49:$J$63,2,0))),0)</f>
        <v>0</v>
      </c>
      <c r="H84" s="16">
        <f>+IFERROR(+IF(Inputs!N52&lt;&gt;"X",0,+(+VLOOKUP(D84,Inputs!$I$49:$J$63,2,0))),0)</f>
        <v>0</v>
      </c>
      <c r="I84" s="16">
        <f>+IFERROR(+IF(Inputs!O52&lt;&gt;"X",0,+(+VLOOKUP(D84,Inputs!$I$49:$J$63,2,0))),0)</f>
        <v>0</v>
      </c>
      <c r="J84" s="16">
        <f>+IFERROR(+IF(Inputs!P52&lt;&gt;"X",0,+(+VLOOKUP(D84,Inputs!$I$49:$J$63,2,0))),0)</f>
        <v>0</v>
      </c>
      <c r="K84" s="16">
        <f>+IFERROR(+IF(Inputs!Q52&lt;&gt;"X",0,+(+VLOOKUP(D84,Inputs!$I$49:$J$63,2,0))),0)</f>
        <v>0</v>
      </c>
      <c r="L84" s="16">
        <f>+IFERROR(+IF(Inputs!R52&lt;&gt;"X",0,+(+VLOOKUP(D84,Inputs!$I$49:$J$63,2,0))),0)</f>
        <v>0</v>
      </c>
      <c r="M84" s="16">
        <f>+IFERROR(+IF(Inputs!S52&lt;&gt;"X",0,+(+VLOOKUP(D84,Inputs!$I$49:$J$63,2,0))),0)</f>
        <v>0</v>
      </c>
      <c r="N84" s="16">
        <f>+IFERROR(+IF(Inputs!T52&lt;&gt;"X",0,+(+VLOOKUP(D84,Inputs!$I$49:$J$63,2,0))),0)</f>
        <v>0</v>
      </c>
      <c r="O84" s="16">
        <f>+IFERROR(+IF(Inputs!U52&lt;&gt;"X",0,+(+VLOOKUP(D84,Inputs!$I$49:$J$63,2,0))),0)</f>
        <v>0</v>
      </c>
      <c r="P84" s="16">
        <f>+IFERROR(+IF(Inputs!V52&lt;&gt;"X",0,+(+VLOOKUP(D84,Inputs!$I$49:$J$63,2,0))),0)</f>
        <v>0</v>
      </c>
      <c r="Q84" s="16">
        <f>+IFERROR(+IF(Inputs!W52&lt;&gt;"X",0,+(+VLOOKUP(D84,Inputs!$I$49:$J$63,2,0))),0)</f>
        <v>0</v>
      </c>
      <c r="R84" s="16"/>
      <c r="S84" s="264"/>
    </row>
    <row r="85" spans="2:19" outlineLevel="1" x14ac:dyDescent="0.3">
      <c r="B85" s="351"/>
      <c r="C85" s="115">
        <v>20</v>
      </c>
      <c r="D85" s="112" t="str">
        <f>+IFERROR(+IF(Inputs!I53="","",Inputs!I53),0)</f>
        <v/>
      </c>
      <c r="E85" s="355">
        <f t="shared" si="41"/>
        <v>0</v>
      </c>
      <c r="F85" s="15">
        <f>+IFERROR(+IF(Inputs!L53&lt;&gt;"X",0,+(+VLOOKUP(D85,Inputs!$I$49:$J$63,2,0))),0)</f>
        <v>0</v>
      </c>
      <c r="G85" s="16">
        <f>+IFERROR(+IF(Inputs!M53&lt;&gt;"X",0,+(+VLOOKUP(D85,Inputs!$I$49:$J$63,2,0))),0)</f>
        <v>0</v>
      </c>
      <c r="H85" s="16">
        <f>+IFERROR(+IF(Inputs!N53&lt;&gt;"X",0,+(+VLOOKUP(D85,Inputs!$I$49:$J$63,2,0))),0)</f>
        <v>0</v>
      </c>
      <c r="I85" s="16">
        <f>+IFERROR(+IF(Inputs!O53&lt;&gt;"X",0,+(+VLOOKUP(D85,Inputs!$I$49:$J$63,2,0))),0)</f>
        <v>0</v>
      </c>
      <c r="J85" s="16">
        <f>+IFERROR(+IF(Inputs!P53&lt;&gt;"X",0,+(+VLOOKUP(D85,Inputs!$I$49:$J$63,2,0))),0)</f>
        <v>0</v>
      </c>
      <c r="K85" s="16">
        <f>+IFERROR(+IF(Inputs!Q53&lt;&gt;"X",0,+(+VLOOKUP(D85,Inputs!$I$49:$J$63,2,0))),0)</f>
        <v>0</v>
      </c>
      <c r="L85" s="16">
        <f>+IFERROR(+IF(Inputs!R53&lt;&gt;"X",0,+(+VLOOKUP(D85,Inputs!$I$49:$J$63,2,0))),0)</f>
        <v>0</v>
      </c>
      <c r="M85" s="16">
        <f>+IFERROR(+IF(Inputs!S53&lt;&gt;"X",0,+(+VLOOKUP(D85,Inputs!$I$49:$J$63,2,0))),0)</f>
        <v>0</v>
      </c>
      <c r="N85" s="16">
        <f>+IFERROR(+IF(Inputs!T53&lt;&gt;"X",0,+(+VLOOKUP(D85,Inputs!$I$49:$J$63,2,0))),0)</f>
        <v>0</v>
      </c>
      <c r="O85" s="16">
        <f>+IFERROR(+IF(Inputs!U53&lt;&gt;"X",0,+(+VLOOKUP(D85,Inputs!$I$49:$J$63,2,0))),0)</f>
        <v>0</v>
      </c>
      <c r="P85" s="16">
        <f>+IFERROR(+IF(Inputs!V53&lt;&gt;"X",0,+(+VLOOKUP(D85,Inputs!$I$49:$J$63,2,0))),0)</f>
        <v>0</v>
      </c>
      <c r="Q85" s="16">
        <f>+IFERROR(+IF(Inputs!W53&lt;&gt;"X",0,+(+VLOOKUP(D85,Inputs!$I$49:$J$63,2,0))),0)</f>
        <v>0</v>
      </c>
      <c r="R85" s="16"/>
      <c r="S85" s="264"/>
    </row>
    <row r="86" spans="2:19" outlineLevel="1" x14ac:dyDescent="0.3">
      <c r="B86" s="351"/>
      <c r="C86" s="115">
        <v>21</v>
      </c>
      <c r="D86" s="112" t="str">
        <f>+IFERROR(+IF(Inputs!I54="","",Inputs!I54),0)</f>
        <v/>
      </c>
      <c r="E86" s="355">
        <f t="shared" si="41"/>
        <v>0</v>
      </c>
      <c r="F86" s="15">
        <f>+IFERROR(+IF(Inputs!L54&lt;&gt;"X",0,+(+VLOOKUP(D86,Inputs!$I$49:$J$63,2,0))),0)</f>
        <v>0</v>
      </c>
      <c r="G86" s="16">
        <f>+IFERROR(+IF(Inputs!M54&lt;&gt;"X",0,+(+VLOOKUP(D86,Inputs!$I$49:$J$63,2,0))),0)</f>
        <v>0</v>
      </c>
      <c r="H86" s="16">
        <f>+IFERROR(+IF(Inputs!N54&lt;&gt;"X",0,+(+VLOOKUP(D86,Inputs!$I$49:$J$63,2,0))),0)</f>
        <v>0</v>
      </c>
      <c r="I86" s="16">
        <f>+IFERROR(+IF(Inputs!O54&lt;&gt;"X",0,+(+VLOOKUP(D86,Inputs!$I$49:$J$63,2,0))),0)</f>
        <v>0</v>
      </c>
      <c r="J86" s="16">
        <f>+IFERROR(+IF(Inputs!P54&lt;&gt;"X",0,+(+VLOOKUP(D86,Inputs!$I$49:$J$63,2,0))),0)</f>
        <v>0</v>
      </c>
      <c r="K86" s="16">
        <f>+IFERROR(+IF(Inputs!Q54&lt;&gt;"X",0,+(+VLOOKUP(D86,Inputs!$I$49:$J$63,2,0))),0)</f>
        <v>0</v>
      </c>
      <c r="L86" s="16">
        <f>+IFERROR(+IF(Inputs!R54&lt;&gt;"X",0,+(+VLOOKUP(D86,Inputs!$I$49:$J$63,2,0))),0)</f>
        <v>0</v>
      </c>
      <c r="M86" s="16">
        <f>+IFERROR(+IF(Inputs!S54&lt;&gt;"X",0,+(+VLOOKUP(D86,Inputs!$I$49:$J$63,2,0))),0)</f>
        <v>0</v>
      </c>
      <c r="N86" s="16">
        <f>+IFERROR(+IF(Inputs!T54&lt;&gt;"X",0,+(+VLOOKUP(D86,Inputs!$I$49:$J$63,2,0))),0)</f>
        <v>0</v>
      </c>
      <c r="O86" s="16">
        <f>+IFERROR(+IF(Inputs!U54&lt;&gt;"X",0,+(+VLOOKUP(D86,Inputs!$I$49:$J$63,2,0))),0)</f>
        <v>0</v>
      </c>
      <c r="P86" s="16">
        <f>+IFERROR(+IF(Inputs!V54&lt;&gt;"X",0,+(+VLOOKUP(D86,Inputs!$I$49:$J$63,2,0))),0)</f>
        <v>0</v>
      </c>
      <c r="Q86" s="16">
        <f>+IFERROR(+IF(Inputs!W54&lt;&gt;"X",0,+(+VLOOKUP(D86,Inputs!$I$49:$J$63,2,0))),0)</f>
        <v>0</v>
      </c>
      <c r="R86" s="16"/>
      <c r="S86" s="264"/>
    </row>
    <row r="87" spans="2:19" outlineLevel="1" x14ac:dyDescent="0.3">
      <c r="B87" s="351"/>
      <c r="C87" s="115">
        <v>22</v>
      </c>
      <c r="D87" s="112" t="str">
        <f>+IFERROR(+IF(Inputs!I55="","",Inputs!I55),0)</f>
        <v/>
      </c>
      <c r="E87" s="355">
        <f t="shared" si="41"/>
        <v>0</v>
      </c>
      <c r="F87" s="15">
        <f>+IFERROR(+IF(Inputs!L55&lt;&gt;"X",0,+(+VLOOKUP(D87,Inputs!$I$49:$J$63,2,0))),0)</f>
        <v>0</v>
      </c>
      <c r="G87" s="16">
        <f>+IFERROR(+IF(Inputs!M55&lt;&gt;"X",0,+(+VLOOKUP(D87,Inputs!$I$49:$J$63,2,0))),0)</f>
        <v>0</v>
      </c>
      <c r="H87" s="16">
        <f>+IFERROR(+IF(Inputs!N55&lt;&gt;"X",0,+(+VLOOKUP(D87,Inputs!$I$49:$J$63,2,0))),0)</f>
        <v>0</v>
      </c>
      <c r="I87" s="16">
        <f>+IFERROR(+IF(Inputs!O55&lt;&gt;"X",0,+(+VLOOKUP(D87,Inputs!$I$49:$J$63,2,0))),0)</f>
        <v>0</v>
      </c>
      <c r="J87" s="16">
        <f>+IFERROR(+IF(Inputs!P55&lt;&gt;"X",0,+(+VLOOKUP(D87,Inputs!$I$49:$J$63,2,0))),0)</f>
        <v>0</v>
      </c>
      <c r="K87" s="16">
        <f>+IFERROR(+IF(Inputs!Q55&lt;&gt;"X",0,+(+VLOOKUP(D87,Inputs!$I$49:$J$63,2,0))),0)</f>
        <v>0</v>
      </c>
      <c r="L87" s="16">
        <f>+IFERROR(+IF(Inputs!R55&lt;&gt;"X",0,+(+VLOOKUP(D87,Inputs!$I$49:$J$63,2,0))),0)</f>
        <v>0</v>
      </c>
      <c r="M87" s="16">
        <f>+IFERROR(+IF(Inputs!S55&lt;&gt;"X",0,+(+VLOOKUP(D87,Inputs!$I$49:$J$63,2,0))),0)</f>
        <v>0</v>
      </c>
      <c r="N87" s="16">
        <f>+IFERROR(+IF(Inputs!T55&lt;&gt;"X",0,+(+VLOOKUP(D87,Inputs!$I$49:$J$63,2,0))),0)</f>
        <v>0</v>
      </c>
      <c r="O87" s="16">
        <f>+IFERROR(+IF(Inputs!U55&lt;&gt;"X",0,+(+VLOOKUP(D87,Inputs!$I$49:$J$63,2,0))),0)</f>
        <v>0</v>
      </c>
      <c r="P87" s="16">
        <f>+IFERROR(+IF(Inputs!V55&lt;&gt;"X",0,+(+VLOOKUP(D87,Inputs!$I$49:$J$63,2,0))),0)</f>
        <v>0</v>
      </c>
      <c r="Q87" s="16">
        <f>+IFERROR(+IF(Inputs!W55&lt;&gt;"X",0,+(+VLOOKUP(D87,Inputs!$I$49:$J$63,2,0))),0)</f>
        <v>0</v>
      </c>
      <c r="R87" s="16"/>
      <c r="S87" s="264"/>
    </row>
    <row r="88" spans="2:19" outlineLevel="1" x14ac:dyDescent="0.3">
      <c r="B88" s="351"/>
      <c r="C88" s="115">
        <v>23</v>
      </c>
      <c r="D88" s="112" t="str">
        <f>+IFERROR(+IF(Inputs!I56="","",Inputs!I56),0)</f>
        <v/>
      </c>
      <c r="E88" s="355">
        <f t="shared" si="41"/>
        <v>0</v>
      </c>
      <c r="F88" s="15">
        <f>+IFERROR(+IF(Inputs!L56&lt;&gt;"X",0,+(+VLOOKUP(D88,Inputs!$I$49:$J$63,2,0))),0)</f>
        <v>0</v>
      </c>
      <c r="G88" s="16">
        <f>+IFERROR(+IF(Inputs!M56&lt;&gt;"X",0,+(+VLOOKUP(D88,Inputs!$I$49:$J$63,2,0))),0)</f>
        <v>0</v>
      </c>
      <c r="H88" s="16">
        <f>+IFERROR(+IF(Inputs!N56&lt;&gt;"X",0,+(+VLOOKUP(D88,Inputs!$I$49:$J$63,2,0))),0)</f>
        <v>0</v>
      </c>
      <c r="I88" s="16">
        <f>+IFERROR(+IF(Inputs!O56&lt;&gt;"X",0,+(+VLOOKUP(D88,Inputs!$I$49:$J$63,2,0))),0)</f>
        <v>0</v>
      </c>
      <c r="J88" s="16">
        <f>+IFERROR(+IF(Inputs!P56&lt;&gt;"X",0,+(+VLOOKUP(D88,Inputs!$I$49:$J$63,2,0))),0)</f>
        <v>0</v>
      </c>
      <c r="K88" s="16">
        <f>+IFERROR(+IF(Inputs!Q56&lt;&gt;"X",0,+(+VLOOKUP(D88,Inputs!$I$49:$J$63,2,0))),0)</f>
        <v>0</v>
      </c>
      <c r="L88" s="16">
        <f>+IFERROR(+IF(Inputs!R56&lt;&gt;"X",0,+(+VLOOKUP(D88,Inputs!$I$49:$J$63,2,0))),0)</f>
        <v>0</v>
      </c>
      <c r="M88" s="16">
        <f>+IFERROR(+IF(Inputs!S56&lt;&gt;"X",0,+(+VLOOKUP(D88,Inputs!$I$49:$J$63,2,0))),0)</f>
        <v>0</v>
      </c>
      <c r="N88" s="16">
        <f>+IFERROR(+IF(Inputs!T56&lt;&gt;"X",0,+(+VLOOKUP(D88,Inputs!$I$49:$J$63,2,0))),0)</f>
        <v>0</v>
      </c>
      <c r="O88" s="16">
        <f>+IFERROR(+IF(Inputs!U56&lt;&gt;"X",0,+(+VLOOKUP(D88,Inputs!$I$49:$J$63,2,0))),0)</f>
        <v>0</v>
      </c>
      <c r="P88" s="16">
        <f>+IFERROR(+IF(Inputs!V56&lt;&gt;"X",0,+(+VLOOKUP(D88,Inputs!$I$49:$J$63,2,0))),0)</f>
        <v>0</v>
      </c>
      <c r="Q88" s="16">
        <f>+IFERROR(+IF(Inputs!W56&lt;&gt;"X",0,+(+VLOOKUP(D88,Inputs!$I$49:$J$63,2,0))),0)</f>
        <v>0</v>
      </c>
      <c r="R88" s="16"/>
      <c r="S88" s="264"/>
    </row>
    <row r="89" spans="2:19" outlineLevel="1" x14ac:dyDescent="0.3">
      <c r="B89" s="351"/>
      <c r="C89" s="115">
        <v>24</v>
      </c>
      <c r="D89" s="112" t="str">
        <f>+IFERROR(+IF(Inputs!I57="","",Inputs!I57),0)</f>
        <v/>
      </c>
      <c r="E89" s="355">
        <f t="shared" si="41"/>
        <v>0</v>
      </c>
      <c r="F89" s="15">
        <f>+IFERROR(+IF(Inputs!L57&lt;&gt;"X",0,+(+VLOOKUP(D89,Inputs!$I$49:$J$63,2,0))),0)</f>
        <v>0</v>
      </c>
      <c r="G89" s="16">
        <f>+IFERROR(+IF(Inputs!M57&lt;&gt;"X",0,+(+VLOOKUP(D89,Inputs!$I$49:$J$63,2,0))),0)</f>
        <v>0</v>
      </c>
      <c r="H89" s="16">
        <f>+IFERROR(+IF(Inputs!N57&lt;&gt;"X",0,+(+VLOOKUP(D89,Inputs!$I$49:$J$63,2,0))),0)</f>
        <v>0</v>
      </c>
      <c r="I89" s="16">
        <f>+IFERROR(+IF(Inputs!O57&lt;&gt;"X",0,+(+VLOOKUP(D89,Inputs!$I$49:$J$63,2,0))),0)</f>
        <v>0</v>
      </c>
      <c r="J89" s="16">
        <f>+IFERROR(+IF(Inputs!P57&lt;&gt;"X",0,+(+VLOOKUP(D89,Inputs!$I$49:$J$63,2,0))),0)</f>
        <v>0</v>
      </c>
      <c r="K89" s="16">
        <f>+IFERROR(+IF(Inputs!Q57&lt;&gt;"X",0,+(+VLOOKUP(D89,Inputs!$I$49:$J$63,2,0))),0)</f>
        <v>0</v>
      </c>
      <c r="L89" s="16">
        <f>+IFERROR(+IF(Inputs!R57&lt;&gt;"X",0,+(+VLOOKUP(D89,Inputs!$I$49:$J$63,2,0))),0)</f>
        <v>0</v>
      </c>
      <c r="M89" s="16">
        <f>+IFERROR(+IF(Inputs!S57&lt;&gt;"X",0,+(+VLOOKUP(D89,Inputs!$I$49:$J$63,2,0))),0)</f>
        <v>0</v>
      </c>
      <c r="N89" s="16">
        <f>+IFERROR(+IF(Inputs!T57&lt;&gt;"X",0,+(+VLOOKUP(D89,Inputs!$I$49:$J$63,2,0))),0)</f>
        <v>0</v>
      </c>
      <c r="O89" s="16">
        <f>+IFERROR(+IF(Inputs!U57&lt;&gt;"X",0,+(+VLOOKUP(D89,Inputs!$I$49:$J$63,2,0))),0)</f>
        <v>0</v>
      </c>
      <c r="P89" s="16">
        <f>+IFERROR(+IF(Inputs!V57&lt;&gt;"X",0,+(+VLOOKUP(D89,Inputs!$I$49:$J$63,2,0))),0)</f>
        <v>0</v>
      </c>
      <c r="Q89" s="16">
        <f>+IFERROR(+IF(Inputs!W57&lt;&gt;"X",0,+(+VLOOKUP(D89,Inputs!$I$49:$J$63,2,0))),0)</f>
        <v>0</v>
      </c>
      <c r="R89" s="16"/>
      <c r="S89" s="264"/>
    </row>
    <row r="90" spans="2:19" outlineLevel="1" x14ac:dyDescent="0.3">
      <c r="B90" s="351"/>
      <c r="C90" s="115">
        <v>25</v>
      </c>
      <c r="D90" s="112" t="str">
        <f>+IFERROR(+IF(Inputs!I58="","",Inputs!I58),0)</f>
        <v/>
      </c>
      <c r="E90" s="355">
        <f t="shared" si="41"/>
        <v>0</v>
      </c>
      <c r="F90" s="15">
        <f>+IFERROR(+IF(Inputs!L58&lt;&gt;"X",0,+(+VLOOKUP(D90,Inputs!$I$49:$J$63,2,0))),0)</f>
        <v>0</v>
      </c>
      <c r="G90" s="16">
        <f>+IFERROR(+IF(Inputs!M58&lt;&gt;"X",0,+(+VLOOKUP(D90,Inputs!$I$49:$J$63,2,0))),0)</f>
        <v>0</v>
      </c>
      <c r="H90" s="16">
        <f>+IFERROR(+IF(Inputs!N58&lt;&gt;"X",0,+(+VLOOKUP(D90,Inputs!$I$49:$J$63,2,0))),0)</f>
        <v>0</v>
      </c>
      <c r="I90" s="16">
        <f>+IFERROR(+IF(Inputs!O58&lt;&gt;"X",0,+(+VLOOKUP(D90,Inputs!$I$49:$J$63,2,0))),0)</f>
        <v>0</v>
      </c>
      <c r="J90" s="16">
        <f>+IFERROR(+IF(Inputs!P58&lt;&gt;"X",0,+(+VLOOKUP(D90,Inputs!$I$49:$J$63,2,0))),0)</f>
        <v>0</v>
      </c>
      <c r="K90" s="16">
        <f>+IFERROR(+IF(Inputs!Q58&lt;&gt;"X",0,+(+VLOOKUP(D90,Inputs!$I$49:$J$63,2,0))),0)</f>
        <v>0</v>
      </c>
      <c r="L90" s="16">
        <f>+IFERROR(+IF(Inputs!R58&lt;&gt;"X",0,+(+VLOOKUP(D90,Inputs!$I$49:$J$63,2,0))),0)</f>
        <v>0</v>
      </c>
      <c r="M90" s="16">
        <f>+IFERROR(+IF(Inputs!S58&lt;&gt;"X",0,+(+VLOOKUP(D90,Inputs!$I$49:$J$63,2,0))),0)</f>
        <v>0</v>
      </c>
      <c r="N90" s="16">
        <f>+IFERROR(+IF(Inputs!T58&lt;&gt;"X",0,+(+VLOOKUP(D90,Inputs!$I$49:$J$63,2,0))),0)</f>
        <v>0</v>
      </c>
      <c r="O90" s="16">
        <f>+IFERROR(+IF(Inputs!U58&lt;&gt;"X",0,+(+VLOOKUP(D90,Inputs!$I$49:$J$63,2,0))),0)</f>
        <v>0</v>
      </c>
      <c r="P90" s="16">
        <f>+IFERROR(+IF(Inputs!V58&lt;&gt;"X",0,+(+VLOOKUP(D90,Inputs!$I$49:$J$63,2,0))),0)</f>
        <v>0</v>
      </c>
      <c r="Q90" s="16">
        <f>+IFERROR(+IF(Inputs!W58&lt;&gt;"X",0,+(+VLOOKUP(D90,Inputs!$I$49:$J$63,2,0))),0)</f>
        <v>0</v>
      </c>
      <c r="R90" s="16"/>
      <c r="S90" s="264"/>
    </row>
    <row r="91" spans="2:19" outlineLevel="1" x14ac:dyDescent="0.3">
      <c r="B91" s="351"/>
      <c r="C91" s="115">
        <v>26</v>
      </c>
      <c r="D91" s="112" t="str">
        <f>+IFERROR(+IF(Inputs!I59="","",Inputs!I59),0)</f>
        <v/>
      </c>
      <c r="E91" s="355">
        <f t="shared" si="41"/>
        <v>0</v>
      </c>
      <c r="F91" s="16">
        <f>+IFERROR(+IF(Inputs!L59&lt;&gt;"X",0,+(+VLOOKUP(D91,Inputs!$I$49:$J$63,2,0))),0)</f>
        <v>0</v>
      </c>
      <c r="G91" s="16">
        <f>+IFERROR(+IF(Inputs!M59&lt;&gt;"X",0,+(+VLOOKUP(D91,Inputs!$I$49:$J$63,2,0))),0)</f>
        <v>0</v>
      </c>
      <c r="H91" s="16">
        <f>+IFERROR(+IF(Inputs!N59&lt;&gt;"X",0,+(+VLOOKUP(D91,Inputs!$I$49:$J$63,2,0))),0)</f>
        <v>0</v>
      </c>
      <c r="I91" s="16">
        <f>+IFERROR(+IF(Inputs!O59&lt;&gt;"X",0,+(+VLOOKUP(D91,Inputs!$I$49:$J$63,2,0))),0)</f>
        <v>0</v>
      </c>
      <c r="J91" s="16">
        <f>+IFERROR(+IF(Inputs!P59&lt;&gt;"X",0,+(+VLOOKUP(D91,Inputs!$I$49:$J$63,2,0))),0)</f>
        <v>0</v>
      </c>
      <c r="K91" s="16">
        <f>+IFERROR(+IF(Inputs!Q59&lt;&gt;"X",0,+(+VLOOKUP(D91,Inputs!$I$49:$J$63,2,0))),0)</f>
        <v>0</v>
      </c>
      <c r="L91" s="16">
        <f>+IFERROR(+IF(Inputs!R59&lt;&gt;"X",0,+(+VLOOKUP(D91,Inputs!$I$49:$J$63,2,0))),0)</f>
        <v>0</v>
      </c>
      <c r="M91" s="16">
        <f>+IFERROR(+IF(Inputs!S59&lt;&gt;"X",0,+(+VLOOKUP(D91,Inputs!$I$49:$J$63,2,0))),0)</f>
        <v>0</v>
      </c>
      <c r="N91" s="16">
        <f>+IFERROR(+IF(Inputs!T59&lt;&gt;"X",0,+(+VLOOKUP(D91,Inputs!$I$49:$J$63,2,0))),0)</f>
        <v>0</v>
      </c>
      <c r="O91" s="16">
        <f>+IFERROR(+IF(Inputs!U59&lt;&gt;"X",0,+(+VLOOKUP(D91,Inputs!$I$49:$J$63,2,0))),0)</f>
        <v>0</v>
      </c>
      <c r="P91" s="16">
        <f>+IFERROR(+IF(Inputs!V59&lt;&gt;"X",0,+(+VLOOKUP(D91,Inputs!$I$49:$J$63,2,0))),0)</f>
        <v>0</v>
      </c>
      <c r="Q91" s="16">
        <f>+IFERROR(+IF(Inputs!W59&lt;&gt;"X",0,+(+VLOOKUP(D91,Inputs!$I$49:$J$63,2,0))),0)</f>
        <v>0</v>
      </c>
      <c r="R91" s="16"/>
      <c r="S91" s="264"/>
    </row>
    <row r="92" spans="2:19" outlineLevel="1" x14ac:dyDescent="0.3">
      <c r="B92" s="351"/>
      <c r="C92" s="115">
        <v>27</v>
      </c>
      <c r="D92" s="112" t="str">
        <f>+IFERROR(+IF(Inputs!I60="","",Inputs!I60),0)</f>
        <v/>
      </c>
      <c r="E92" s="355">
        <f t="shared" si="41"/>
        <v>0</v>
      </c>
      <c r="F92" s="16">
        <f>+IFERROR(+IF(Inputs!L60&lt;&gt;"X",0,+(+VLOOKUP(D92,Inputs!$I$49:$J$63,2,0))),0)</f>
        <v>0</v>
      </c>
      <c r="G92" s="16">
        <f>+IFERROR(+IF(Inputs!M60&lt;&gt;"X",0,+(+VLOOKUP(D92,Inputs!$I$49:$J$63,2,0))),0)</f>
        <v>0</v>
      </c>
      <c r="H92" s="16">
        <f>+IFERROR(+IF(Inputs!N60&lt;&gt;"X",0,+(+VLOOKUP(D92,Inputs!$I$49:$J$63,2,0))),0)</f>
        <v>0</v>
      </c>
      <c r="I92" s="16">
        <f>+IFERROR(+IF(Inputs!O60&lt;&gt;"X",0,+(+VLOOKUP(D92,Inputs!$I$49:$J$63,2,0))),0)</f>
        <v>0</v>
      </c>
      <c r="J92" s="16">
        <f>+IFERROR(+IF(Inputs!P60&lt;&gt;"X",0,+(+VLOOKUP(D92,Inputs!$I$49:$J$63,2,0))),0)</f>
        <v>0</v>
      </c>
      <c r="K92" s="16">
        <f>+IFERROR(+IF(Inputs!Q60&lt;&gt;"X",0,+(+VLOOKUP(D92,Inputs!$I$49:$J$63,2,0))),0)</f>
        <v>0</v>
      </c>
      <c r="L92" s="16">
        <f>+IFERROR(+IF(Inputs!R60&lt;&gt;"X",0,+(+VLOOKUP(D92,Inputs!$I$49:$J$63,2,0))),0)</f>
        <v>0</v>
      </c>
      <c r="M92" s="16">
        <f>+IFERROR(+IF(Inputs!S60&lt;&gt;"X",0,+(+VLOOKUP(D92,Inputs!$I$49:$J$63,2,0))),0)</f>
        <v>0</v>
      </c>
      <c r="N92" s="16">
        <f>+IFERROR(+IF(Inputs!T60&lt;&gt;"X",0,+(+VLOOKUP(D92,Inputs!$I$49:$J$63,2,0))),0)</f>
        <v>0</v>
      </c>
      <c r="O92" s="16">
        <f>+IFERROR(+IF(Inputs!U60&lt;&gt;"X",0,+(+VLOOKUP(D92,Inputs!$I$49:$J$63,2,0))),0)</f>
        <v>0</v>
      </c>
      <c r="P92" s="16">
        <f>+IFERROR(+IF(Inputs!V60&lt;&gt;"X",0,+(+VLOOKUP(D92,Inputs!$I$49:$J$63,2,0))),0)</f>
        <v>0</v>
      </c>
      <c r="Q92" s="16">
        <f>+IFERROR(+IF(Inputs!W60&lt;&gt;"X",0,+(+VLOOKUP(D92,Inputs!$I$49:$J$63,2,0))),0)</f>
        <v>0</v>
      </c>
      <c r="R92" s="16"/>
      <c r="S92" s="264"/>
    </row>
    <row r="93" spans="2:19" outlineLevel="1" x14ac:dyDescent="0.3">
      <c r="B93" s="351"/>
      <c r="C93" s="115">
        <v>28</v>
      </c>
      <c r="D93" s="112" t="str">
        <f>+IFERROR(+IF(Inputs!I61="","",Inputs!I61),0)</f>
        <v/>
      </c>
      <c r="E93" s="355">
        <f t="shared" si="41"/>
        <v>0</v>
      </c>
      <c r="F93" s="16">
        <f>+IFERROR(+IF(Inputs!L61&lt;&gt;"X",0,+(+VLOOKUP(D93,Inputs!$I$49:$J$63,2,0))),0)</f>
        <v>0</v>
      </c>
      <c r="G93" s="16">
        <f>+IFERROR(+IF(Inputs!M61&lt;&gt;"X",0,+(+VLOOKUP(D93,Inputs!$I$49:$J$63,2,0))),0)</f>
        <v>0</v>
      </c>
      <c r="H93" s="16">
        <f>+IFERROR(+IF(Inputs!N61&lt;&gt;"X",0,+(+VLOOKUP(D93,Inputs!$I$49:$J$63,2,0))),0)</f>
        <v>0</v>
      </c>
      <c r="I93" s="16">
        <f>+IFERROR(+IF(Inputs!O61&lt;&gt;"X",0,+(+VLOOKUP(D93,Inputs!$I$49:$J$63,2,0))),0)</f>
        <v>0</v>
      </c>
      <c r="J93" s="16">
        <f>+IFERROR(+IF(Inputs!P61&lt;&gt;"X",0,+(+VLOOKUP(D93,Inputs!$I$49:$J$63,2,0))),0)</f>
        <v>0</v>
      </c>
      <c r="K93" s="16">
        <f>+IFERROR(+IF(Inputs!Q61&lt;&gt;"X",0,+(+VLOOKUP(D93,Inputs!$I$49:$J$63,2,0))),0)</f>
        <v>0</v>
      </c>
      <c r="L93" s="16">
        <f>+IFERROR(+IF(Inputs!R61&lt;&gt;"X",0,+(+VLOOKUP(D93,Inputs!$I$49:$J$63,2,0))),0)</f>
        <v>0</v>
      </c>
      <c r="M93" s="16">
        <f>+IFERROR(+IF(Inputs!S61&lt;&gt;"X",0,+(+VLOOKUP(D93,Inputs!$I$49:$J$63,2,0))),0)</f>
        <v>0</v>
      </c>
      <c r="N93" s="16">
        <f>+IFERROR(+IF(Inputs!T61&lt;&gt;"X",0,+(+VLOOKUP(D93,Inputs!$I$49:$J$63,2,0))),0)</f>
        <v>0</v>
      </c>
      <c r="O93" s="16">
        <f>+IFERROR(+IF(Inputs!U61&lt;&gt;"X",0,+(+VLOOKUP(D93,Inputs!$I$49:$J$63,2,0))),0)</f>
        <v>0</v>
      </c>
      <c r="P93" s="16">
        <f>+IFERROR(+IF(Inputs!V61&lt;&gt;"X",0,+(+VLOOKUP(D93,Inputs!$I$49:$J$63,2,0))),0)</f>
        <v>0</v>
      </c>
      <c r="Q93" s="16">
        <f>+IFERROR(+IF(Inputs!W61&lt;&gt;"X",0,+(+VLOOKUP(D93,Inputs!$I$49:$J$63,2,0))),0)</f>
        <v>0</v>
      </c>
      <c r="R93" s="16"/>
      <c r="S93" s="264"/>
    </row>
    <row r="94" spans="2:19" outlineLevel="1" x14ac:dyDescent="0.3">
      <c r="B94" s="351"/>
      <c r="C94" s="115">
        <v>29</v>
      </c>
      <c r="D94" s="112" t="str">
        <f>+IFERROR(+IF(Inputs!I62="","",Inputs!I62),0)</f>
        <v/>
      </c>
      <c r="E94" s="355">
        <f t="shared" si="41"/>
        <v>0</v>
      </c>
      <c r="F94" s="16">
        <f>+IFERROR(+IF(Inputs!L62&lt;&gt;"X",0,+(+VLOOKUP(D94,Inputs!$I$49:$J$63,2,0))),0)</f>
        <v>0</v>
      </c>
      <c r="G94" s="16">
        <f>+IFERROR(+IF(Inputs!M62&lt;&gt;"X",0,+(+VLOOKUP(D94,Inputs!$I$49:$J$63,2,0))),0)</f>
        <v>0</v>
      </c>
      <c r="H94" s="16">
        <f>+IFERROR(+IF(Inputs!N62&lt;&gt;"X",0,+(+VLOOKUP(D94,Inputs!$I$49:$J$63,2,0))),0)</f>
        <v>0</v>
      </c>
      <c r="I94" s="16">
        <f>+IFERROR(+IF(Inputs!O62&lt;&gt;"X",0,+(+VLOOKUP(D94,Inputs!$I$49:$J$63,2,0))),0)</f>
        <v>0</v>
      </c>
      <c r="J94" s="16">
        <f>+IFERROR(+IF(Inputs!P62&lt;&gt;"X",0,+(+VLOOKUP(D94,Inputs!$I$49:$J$63,2,0))),0)</f>
        <v>0</v>
      </c>
      <c r="K94" s="16">
        <f>+IFERROR(+IF(Inputs!Q62&lt;&gt;"X",0,+(+VLOOKUP(D94,Inputs!$I$49:$J$63,2,0))),0)</f>
        <v>0</v>
      </c>
      <c r="L94" s="16">
        <f>+IFERROR(+IF(Inputs!R62&lt;&gt;"X",0,+(+VLOOKUP(D94,Inputs!$I$49:$J$63,2,0))),0)</f>
        <v>0</v>
      </c>
      <c r="M94" s="16">
        <f>+IFERROR(+IF(Inputs!S62&lt;&gt;"X",0,+(+VLOOKUP(D94,Inputs!$I$49:$J$63,2,0))),0)</f>
        <v>0</v>
      </c>
      <c r="N94" s="16">
        <f>+IFERROR(+IF(Inputs!T62&lt;&gt;"X",0,+(+VLOOKUP(D94,Inputs!$I$49:$J$63,2,0))),0)</f>
        <v>0</v>
      </c>
      <c r="O94" s="16">
        <f>+IFERROR(+IF(Inputs!U62&lt;&gt;"X",0,+(+VLOOKUP(D94,Inputs!$I$49:$J$63,2,0))),0)</f>
        <v>0</v>
      </c>
      <c r="P94" s="16">
        <f>+IFERROR(+IF(Inputs!V62&lt;&gt;"X",0,+(+VLOOKUP(D94,Inputs!$I$49:$J$63,2,0))),0)</f>
        <v>0</v>
      </c>
      <c r="Q94" s="16">
        <f>+IFERROR(+IF(Inputs!W62&lt;&gt;"X",0,+(+VLOOKUP(D94,Inputs!$I$49:$J$63,2,0))),0)</f>
        <v>0</v>
      </c>
      <c r="R94" s="16"/>
      <c r="S94" s="264"/>
    </row>
    <row r="95" spans="2:19" x14ac:dyDescent="0.3">
      <c r="B95" s="351"/>
      <c r="C95" s="115">
        <v>30</v>
      </c>
      <c r="D95" s="118" t="str">
        <f>+IFERROR(+IF(Inputs!I63="","",Inputs!I63),0)</f>
        <v/>
      </c>
      <c r="E95" s="356">
        <f t="shared" si="41"/>
        <v>0</v>
      </c>
      <c r="F95" s="6">
        <f>+IFERROR(+IF(Inputs!L63&lt;&gt;"X",0,+(+VLOOKUP(D95,Inputs!$I$49:$J$63,2,0))),0)</f>
        <v>0</v>
      </c>
      <c r="G95" s="6">
        <f>+IFERROR(+IF(Inputs!M63&lt;&gt;"X",0,+(+VLOOKUP(D95,Inputs!$I$49:$J$63,2,0))),0)</f>
        <v>0</v>
      </c>
      <c r="H95" s="6">
        <f>+IFERROR(+IF(Inputs!N63&lt;&gt;"X",0,+(+VLOOKUP(D95,Inputs!$I$49:$J$63,2,0))),0)</f>
        <v>0</v>
      </c>
      <c r="I95" s="6">
        <f>+IFERROR(+IF(Inputs!O63&lt;&gt;"X",0,+(+VLOOKUP(D95,Inputs!$I$49:$J$63,2,0))),0)</f>
        <v>0</v>
      </c>
      <c r="J95" s="6">
        <f>+IFERROR(+IF(Inputs!P63&lt;&gt;"X",0,+(+VLOOKUP(D95,Inputs!$I$49:$J$63,2,0))),0)</f>
        <v>0</v>
      </c>
      <c r="K95" s="9">
        <f>+IFERROR(+IF(Inputs!Q63&lt;&gt;"X",0,+(+VLOOKUP(D95,Inputs!$I$49:$J$63,2,0))),0)</f>
        <v>0</v>
      </c>
      <c r="L95" s="6">
        <f>+IFERROR(+IF(Inputs!R63&lt;&gt;"X",0,+(+VLOOKUP(D95,Inputs!$I$49:$J$63,2,0))),0)</f>
        <v>0</v>
      </c>
      <c r="M95" s="6">
        <f>+IFERROR(+IF(Inputs!S63&lt;&gt;"X",0,+(+VLOOKUP(D95,Inputs!$I$49:$J$63,2,0))),0)</f>
        <v>0</v>
      </c>
      <c r="N95" s="6">
        <f>+IFERROR(+IF(Inputs!T63&lt;&gt;"X",0,+(+VLOOKUP(D95,Inputs!$I$49:$J$63,2,0))),0)</f>
        <v>0</v>
      </c>
      <c r="O95" s="6">
        <f>+IFERROR(+IF(Inputs!U63&lt;&gt;"X",0,+(+VLOOKUP(D95,Inputs!$I$49:$J$63,2,0))),0)</f>
        <v>0</v>
      </c>
      <c r="P95" s="6">
        <f>+IFERROR(+IF(Inputs!V63&lt;&gt;"X",0,+(+VLOOKUP(D95,Inputs!$I$49:$J$63,2,0))),0)</f>
        <v>0</v>
      </c>
      <c r="Q95" s="9">
        <f>+IFERROR(+IF(Inputs!W63&lt;&gt;"X",0,+(+VLOOKUP(D95,Inputs!$I$49:$J$63,2,0))),0)</f>
        <v>0</v>
      </c>
      <c r="R95" s="16"/>
      <c r="S95" s="264"/>
    </row>
    <row r="96" spans="2:19" x14ac:dyDescent="0.3">
      <c r="B96" s="351"/>
      <c r="C96" s="105" t="s">
        <v>134</v>
      </c>
      <c r="D96" s="106" t="s">
        <v>80</v>
      </c>
      <c r="E96" s="359">
        <f>+IFERROR((+SUM(F96:Q96)/+SUM($F$24:$Q$24)),0)</f>
        <v>0</v>
      </c>
      <c r="F96" s="147">
        <f>+SUM(F66:F95)</f>
        <v>0</v>
      </c>
      <c r="G96" s="147">
        <f t="shared" ref="G96:Q96" si="56">+SUM(G66:G95)</f>
        <v>0</v>
      </c>
      <c r="H96" s="147">
        <f t="shared" si="56"/>
        <v>0</v>
      </c>
      <c r="I96" s="147">
        <f t="shared" si="56"/>
        <v>0</v>
      </c>
      <c r="J96" s="147">
        <f t="shared" si="56"/>
        <v>0</v>
      </c>
      <c r="K96" s="147">
        <f t="shared" si="56"/>
        <v>0</v>
      </c>
      <c r="L96" s="147">
        <f t="shared" si="56"/>
        <v>0</v>
      </c>
      <c r="M96" s="147">
        <f t="shared" si="56"/>
        <v>0</v>
      </c>
      <c r="N96" s="147">
        <f t="shared" si="56"/>
        <v>0</v>
      </c>
      <c r="O96" s="147">
        <f t="shared" si="56"/>
        <v>0</v>
      </c>
      <c r="P96" s="147">
        <f t="shared" si="56"/>
        <v>0</v>
      </c>
      <c r="Q96" s="147">
        <f t="shared" si="56"/>
        <v>0</v>
      </c>
      <c r="R96" s="147"/>
      <c r="S96" s="264"/>
    </row>
    <row r="97" spans="2:19" ht="5.55" customHeight="1" x14ac:dyDescent="0.3">
      <c r="B97" s="351"/>
      <c r="C97" s="68"/>
      <c r="D97" s="105">
        <v>0</v>
      </c>
      <c r="E97" s="360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264"/>
    </row>
    <row r="98" spans="2:19" x14ac:dyDescent="0.3">
      <c r="B98" s="351"/>
      <c r="C98" s="68"/>
      <c r="D98" s="105">
        <v>1</v>
      </c>
      <c r="E98" s="360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264"/>
    </row>
    <row r="99" spans="2:19" x14ac:dyDescent="0.3">
      <c r="B99" s="351"/>
      <c r="C99" s="115">
        <v>1</v>
      </c>
      <c r="D99" s="112" t="str">
        <f>+IFERROR(+IF(Inputs!D68="","",Inputs!D68),0)</f>
        <v>Fondo de Emergencia (ejemplo)</v>
      </c>
      <c r="E99" s="355">
        <f t="shared" ref="E99:E128" si="57">+IFERROR((+SUM(F99:Q99)/+SUM($F$24:$Q$24)),0)</f>
        <v>0</v>
      </c>
      <c r="F99" s="15">
        <f>+IFERROR((+VLOOKUP(D99,Inputs!$D$68:$E$82,2,0)),0)</f>
        <v>0</v>
      </c>
      <c r="G99" s="15">
        <f t="shared" ref="G99:Q99" si="58">+F99</f>
        <v>0</v>
      </c>
      <c r="H99" s="15">
        <f t="shared" si="58"/>
        <v>0</v>
      </c>
      <c r="I99" s="15">
        <f t="shared" si="58"/>
        <v>0</v>
      </c>
      <c r="J99" s="15">
        <f t="shared" si="58"/>
        <v>0</v>
      </c>
      <c r="K99" s="15">
        <f t="shared" si="58"/>
        <v>0</v>
      </c>
      <c r="L99" s="15">
        <f t="shared" si="58"/>
        <v>0</v>
      </c>
      <c r="M99" s="15">
        <f t="shared" si="58"/>
        <v>0</v>
      </c>
      <c r="N99" s="15">
        <f t="shared" si="58"/>
        <v>0</v>
      </c>
      <c r="O99" s="15">
        <f t="shared" si="58"/>
        <v>0</v>
      </c>
      <c r="P99" s="15">
        <f t="shared" si="58"/>
        <v>0</v>
      </c>
      <c r="Q99" s="15">
        <f t="shared" si="58"/>
        <v>0</v>
      </c>
      <c r="R99" s="15"/>
      <c r="S99" s="264"/>
    </row>
    <row r="100" spans="2:19" x14ac:dyDescent="0.3">
      <c r="B100" s="351"/>
      <c r="C100" s="115">
        <v>2</v>
      </c>
      <c r="D100" s="112" t="str">
        <f>+IFERROR(+IF(Inputs!D69="","",Inputs!D69),0)</f>
        <v>Alimentación (ejemplo)</v>
      </c>
      <c r="E100" s="355">
        <f t="shared" si="57"/>
        <v>0</v>
      </c>
      <c r="F100" s="15">
        <f>+IFERROR((+VLOOKUP(D100,Inputs!$D$68:$E$82,2,0)),0)</f>
        <v>0</v>
      </c>
      <c r="G100" s="15">
        <f t="shared" ref="G100:Q100" si="59">+F100</f>
        <v>0</v>
      </c>
      <c r="H100" s="15">
        <f t="shared" si="59"/>
        <v>0</v>
      </c>
      <c r="I100" s="15">
        <f t="shared" si="59"/>
        <v>0</v>
      </c>
      <c r="J100" s="15">
        <f t="shared" si="59"/>
        <v>0</v>
      </c>
      <c r="K100" s="15">
        <f t="shared" si="59"/>
        <v>0</v>
      </c>
      <c r="L100" s="15">
        <f t="shared" si="59"/>
        <v>0</v>
      </c>
      <c r="M100" s="15">
        <f t="shared" si="59"/>
        <v>0</v>
      </c>
      <c r="N100" s="15">
        <f t="shared" si="59"/>
        <v>0</v>
      </c>
      <c r="O100" s="15">
        <f t="shared" si="59"/>
        <v>0</v>
      </c>
      <c r="P100" s="15">
        <f t="shared" si="59"/>
        <v>0</v>
      </c>
      <c r="Q100" s="15">
        <f t="shared" si="59"/>
        <v>0</v>
      </c>
      <c r="R100" s="15"/>
      <c r="S100" s="264"/>
    </row>
    <row r="101" spans="2:19" x14ac:dyDescent="0.3">
      <c r="B101" s="351"/>
      <c r="C101" s="115">
        <v>3</v>
      </c>
      <c r="D101" s="112" t="str">
        <f>+IFERROR(+IF(Inputs!D70="","",Inputs!D70),0)</f>
        <v>Servicios públicos (ejemplo)</v>
      </c>
      <c r="E101" s="355">
        <f t="shared" si="57"/>
        <v>0</v>
      </c>
      <c r="F101" s="15">
        <f>+IFERROR((+VLOOKUP(D101,Inputs!$D$68:$E$82,2,0)),0)</f>
        <v>0</v>
      </c>
      <c r="G101" s="15">
        <f t="shared" ref="G101:Q101" si="60">+F101</f>
        <v>0</v>
      </c>
      <c r="H101" s="15">
        <f t="shared" si="60"/>
        <v>0</v>
      </c>
      <c r="I101" s="15">
        <f t="shared" si="60"/>
        <v>0</v>
      </c>
      <c r="J101" s="15">
        <f t="shared" si="60"/>
        <v>0</v>
      </c>
      <c r="K101" s="15">
        <f t="shared" si="60"/>
        <v>0</v>
      </c>
      <c r="L101" s="15">
        <f t="shared" si="60"/>
        <v>0</v>
      </c>
      <c r="M101" s="15">
        <f t="shared" si="60"/>
        <v>0</v>
      </c>
      <c r="N101" s="15">
        <f t="shared" si="60"/>
        <v>0</v>
      </c>
      <c r="O101" s="15">
        <f t="shared" si="60"/>
        <v>0</v>
      </c>
      <c r="P101" s="15">
        <f t="shared" si="60"/>
        <v>0</v>
      </c>
      <c r="Q101" s="15">
        <f t="shared" si="60"/>
        <v>0</v>
      </c>
      <c r="R101" s="15"/>
      <c r="S101" s="264"/>
    </row>
    <row r="102" spans="2:19" outlineLevel="1" x14ac:dyDescent="0.3">
      <c r="B102" s="351"/>
      <c r="C102" s="115">
        <v>4</v>
      </c>
      <c r="D102" s="112" t="str">
        <f>+IFERROR(+IF(Inputs!D71="","",Inputs!D71),0)</f>
        <v>Gasolina (ejemplo)</v>
      </c>
      <c r="E102" s="355">
        <f t="shared" si="57"/>
        <v>0</v>
      </c>
      <c r="F102" s="15">
        <f>+IFERROR((+VLOOKUP(D102,Inputs!$D$68:$E$82,2,0)),0)</f>
        <v>0</v>
      </c>
      <c r="G102" s="15">
        <f t="shared" ref="G102:Q102" si="61">+F102</f>
        <v>0</v>
      </c>
      <c r="H102" s="15">
        <f t="shared" si="61"/>
        <v>0</v>
      </c>
      <c r="I102" s="15">
        <f t="shared" si="61"/>
        <v>0</v>
      </c>
      <c r="J102" s="15">
        <f t="shared" si="61"/>
        <v>0</v>
      </c>
      <c r="K102" s="15">
        <f t="shared" si="61"/>
        <v>0</v>
      </c>
      <c r="L102" s="15">
        <f t="shared" si="61"/>
        <v>0</v>
      </c>
      <c r="M102" s="15">
        <f t="shared" si="61"/>
        <v>0</v>
      </c>
      <c r="N102" s="15">
        <f t="shared" si="61"/>
        <v>0</v>
      </c>
      <c r="O102" s="15">
        <f t="shared" si="61"/>
        <v>0</v>
      </c>
      <c r="P102" s="15">
        <f t="shared" si="61"/>
        <v>0</v>
      </c>
      <c r="Q102" s="15">
        <f t="shared" si="61"/>
        <v>0</v>
      </c>
      <c r="R102" s="15"/>
      <c r="S102" s="264"/>
    </row>
    <row r="103" spans="2:19" outlineLevel="1" x14ac:dyDescent="0.3">
      <c r="B103" s="351"/>
      <c r="C103" s="115">
        <v>5</v>
      </c>
      <c r="D103" s="112" t="str">
        <f>+IFERROR(+IF(Inputs!D72="","",Inputs!D72),0)</f>
        <v/>
      </c>
      <c r="E103" s="355">
        <f t="shared" si="57"/>
        <v>0</v>
      </c>
      <c r="F103" s="15">
        <f>+IFERROR((+VLOOKUP(D103,Inputs!$D$68:$E$82,2,0)),0)</f>
        <v>0</v>
      </c>
      <c r="G103" s="15">
        <f t="shared" ref="G103:Q103" si="62">+F103</f>
        <v>0</v>
      </c>
      <c r="H103" s="15">
        <f t="shared" si="62"/>
        <v>0</v>
      </c>
      <c r="I103" s="15">
        <f t="shared" si="62"/>
        <v>0</v>
      </c>
      <c r="J103" s="15">
        <f t="shared" si="62"/>
        <v>0</v>
      </c>
      <c r="K103" s="15">
        <f t="shared" si="62"/>
        <v>0</v>
      </c>
      <c r="L103" s="15">
        <f t="shared" si="62"/>
        <v>0</v>
      </c>
      <c r="M103" s="15">
        <f t="shared" si="62"/>
        <v>0</v>
      </c>
      <c r="N103" s="15">
        <f t="shared" si="62"/>
        <v>0</v>
      </c>
      <c r="O103" s="15">
        <f t="shared" si="62"/>
        <v>0</v>
      </c>
      <c r="P103" s="15">
        <f t="shared" si="62"/>
        <v>0</v>
      </c>
      <c r="Q103" s="15">
        <f t="shared" si="62"/>
        <v>0</v>
      </c>
      <c r="R103" s="15"/>
      <c r="S103" s="264"/>
    </row>
    <row r="104" spans="2:19" outlineLevel="1" x14ac:dyDescent="0.3">
      <c r="B104" s="351"/>
      <c r="C104" s="115">
        <v>6</v>
      </c>
      <c r="D104" s="112" t="str">
        <f>+IFERROR(+IF(Inputs!D73="","",Inputs!D73),0)</f>
        <v/>
      </c>
      <c r="E104" s="355">
        <f t="shared" si="57"/>
        <v>0</v>
      </c>
      <c r="F104" s="15">
        <f>+IFERROR((+VLOOKUP(D104,Inputs!$D$68:$E$82,2,0)),0)</f>
        <v>0</v>
      </c>
      <c r="G104" s="15">
        <f t="shared" ref="G104:Q104" si="63">+F104</f>
        <v>0</v>
      </c>
      <c r="H104" s="15">
        <f t="shared" si="63"/>
        <v>0</v>
      </c>
      <c r="I104" s="15">
        <f t="shared" si="63"/>
        <v>0</v>
      </c>
      <c r="J104" s="15">
        <f t="shared" si="63"/>
        <v>0</v>
      </c>
      <c r="K104" s="15">
        <f t="shared" si="63"/>
        <v>0</v>
      </c>
      <c r="L104" s="15">
        <f t="shared" si="63"/>
        <v>0</v>
      </c>
      <c r="M104" s="15">
        <f t="shared" si="63"/>
        <v>0</v>
      </c>
      <c r="N104" s="15">
        <f t="shared" si="63"/>
        <v>0</v>
      </c>
      <c r="O104" s="15">
        <f t="shared" si="63"/>
        <v>0</v>
      </c>
      <c r="P104" s="15">
        <f t="shared" si="63"/>
        <v>0</v>
      </c>
      <c r="Q104" s="15">
        <f t="shared" si="63"/>
        <v>0</v>
      </c>
      <c r="R104" s="15"/>
      <c r="S104" s="264"/>
    </row>
    <row r="105" spans="2:19" outlineLevel="1" x14ac:dyDescent="0.3">
      <c r="B105" s="351"/>
      <c r="C105" s="115">
        <v>7</v>
      </c>
      <c r="D105" s="112" t="str">
        <f>+IFERROR(+IF(Inputs!D74="","",Inputs!D74),0)</f>
        <v/>
      </c>
      <c r="E105" s="355">
        <f t="shared" si="57"/>
        <v>0</v>
      </c>
      <c r="F105" s="15">
        <f>+IFERROR((+VLOOKUP(D105,Inputs!$D$68:$E$82,2,0)),0)</f>
        <v>0</v>
      </c>
      <c r="G105" s="15">
        <f t="shared" ref="G105:Q105" si="64">+F105</f>
        <v>0</v>
      </c>
      <c r="H105" s="15">
        <f t="shared" si="64"/>
        <v>0</v>
      </c>
      <c r="I105" s="15">
        <f t="shared" si="64"/>
        <v>0</v>
      </c>
      <c r="J105" s="15">
        <f t="shared" si="64"/>
        <v>0</v>
      </c>
      <c r="K105" s="15">
        <f t="shared" si="64"/>
        <v>0</v>
      </c>
      <c r="L105" s="15">
        <f t="shared" si="64"/>
        <v>0</v>
      </c>
      <c r="M105" s="15">
        <f t="shared" si="64"/>
        <v>0</v>
      </c>
      <c r="N105" s="15">
        <f t="shared" si="64"/>
        <v>0</v>
      </c>
      <c r="O105" s="15">
        <f t="shared" si="64"/>
        <v>0</v>
      </c>
      <c r="P105" s="15">
        <f t="shared" si="64"/>
        <v>0</v>
      </c>
      <c r="Q105" s="15">
        <f t="shared" si="64"/>
        <v>0</v>
      </c>
      <c r="R105" s="15"/>
      <c r="S105" s="264"/>
    </row>
    <row r="106" spans="2:19" outlineLevel="1" x14ac:dyDescent="0.3">
      <c r="B106" s="351"/>
      <c r="C106" s="115">
        <v>8</v>
      </c>
      <c r="D106" s="112" t="str">
        <f>+IFERROR(+IF(Inputs!D75="","",Inputs!D75),0)</f>
        <v/>
      </c>
      <c r="E106" s="355">
        <f t="shared" si="57"/>
        <v>0</v>
      </c>
      <c r="F106" s="15">
        <f>+IFERROR((+VLOOKUP(D106,Inputs!$D$68:$E$82,2,0)),0)</f>
        <v>0</v>
      </c>
      <c r="G106" s="15">
        <f t="shared" ref="G106:Q106" si="65">+F106</f>
        <v>0</v>
      </c>
      <c r="H106" s="15">
        <f t="shared" si="65"/>
        <v>0</v>
      </c>
      <c r="I106" s="15">
        <f t="shared" si="65"/>
        <v>0</v>
      </c>
      <c r="J106" s="15">
        <f t="shared" si="65"/>
        <v>0</v>
      </c>
      <c r="K106" s="15">
        <f t="shared" si="65"/>
        <v>0</v>
      </c>
      <c r="L106" s="15">
        <f t="shared" si="65"/>
        <v>0</v>
      </c>
      <c r="M106" s="15">
        <f t="shared" si="65"/>
        <v>0</v>
      </c>
      <c r="N106" s="15">
        <f t="shared" si="65"/>
        <v>0</v>
      </c>
      <c r="O106" s="15">
        <f t="shared" si="65"/>
        <v>0</v>
      </c>
      <c r="P106" s="15">
        <f t="shared" si="65"/>
        <v>0</v>
      </c>
      <c r="Q106" s="15">
        <f t="shared" si="65"/>
        <v>0</v>
      </c>
      <c r="R106" s="15"/>
      <c r="S106" s="264"/>
    </row>
    <row r="107" spans="2:19" outlineLevel="1" x14ac:dyDescent="0.3">
      <c r="B107" s="351"/>
      <c r="C107" s="115">
        <v>9</v>
      </c>
      <c r="D107" s="112" t="str">
        <f>+IFERROR(+IF(Inputs!D76="","",Inputs!D76),0)</f>
        <v/>
      </c>
      <c r="E107" s="355">
        <f t="shared" si="57"/>
        <v>0</v>
      </c>
      <c r="F107" s="15">
        <f>+IFERROR((+VLOOKUP(D107,Inputs!$D$68:$E$82,2,0)),0)</f>
        <v>0</v>
      </c>
      <c r="G107" s="15">
        <f t="shared" ref="G107:Q107" si="66">+F107</f>
        <v>0</v>
      </c>
      <c r="H107" s="15">
        <f t="shared" si="66"/>
        <v>0</v>
      </c>
      <c r="I107" s="15">
        <f t="shared" si="66"/>
        <v>0</v>
      </c>
      <c r="J107" s="15">
        <f t="shared" si="66"/>
        <v>0</v>
      </c>
      <c r="K107" s="15">
        <f t="shared" si="66"/>
        <v>0</v>
      </c>
      <c r="L107" s="15">
        <f t="shared" si="66"/>
        <v>0</v>
      </c>
      <c r="M107" s="15">
        <f t="shared" si="66"/>
        <v>0</v>
      </c>
      <c r="N107" s="15">
        <f t="shared" si="66"/>
        <v>0</v>
      </c>
      <c r="O107" s="15">
        <f t="shared" si="66"/>
        <v>0</v>
      </c>
      <c r="P107" s="15">
        <f t="shared" si="66"/>
        <v>0</v>
      </c>
      <c r="Q107" s="15">
        <f t="shared" si="66"/>
        <v>0</v>
      </c>
      <c r="R107" s="15"/>
      <c r="S107" s="264"/>
    </row>
    <row r="108" spans="2:19" outlineLevel="1" x14ac:dyDescent="0.3">
      <c r="B108" s="351"/>
      <c r="C108" s="115">
        <v>10</v>
      </c>
      <c r="D108" s="112" t="str">
        <f>+IFERROR(+IF(Inputs!D77="","",Inputs!D77),0)</f>
        <v/>
      </c>
      <c r="E108" s="355">
        <f t="shared" si="57"/>
        <v>0</v>
      </c>
      <c r="F108" s="15">
        <f>+IFERROR((+VLOOKUP(D108,Inputs!$D$68:$E$82,2,0)),0)</f>
        <v>0</v>
      </c>
      <c r="G108" s="15">
        <f t="shared" ref="G108:Q108" si="67">+F108</f>
        <v>0</v>
      </c>
      <c r="H108" s="15">
        <f t="shared" si="67"/>
        <v>0</v>
      </c>
      <c r="I108" s="15">
        <f t="shared" si="67"/>
        <v>0</v>
      </c>
      <c r="J108" s="15">
        <f t="shared" si="67"/>
        <v>0</v>
      </c>
      <c r="K108" s="15">
        <f t="shared" si="67"/>
        <v>0</v>
      </c>
      <c r="L108" s="15">
        <f t="shared" si="67"/>
        <v>0</v>
      </c>
      <c r="M108" s="15">
        <f t="shared" si="67"/>
        <v>0</v>
      </c>
      <c r="N108" s="15">
        <f t="shared" si="67"/>
        <v>0</v>
      </c>
      <c r="O108" s="15">
        <f t="shared" si="67"/>
        <v>0</v>
      </c>
      <c r="P108" s="15">
        <f t="shared" si="67"/>
        <v>0</v>
      </c>
      <c r="Q108" s="15">
        <f t="shared" si="67"/>
        <v>0</v>
      </c>
      <c r="R108" s="15"/>
      <c r="S108" s="264"/>
    </row>
    <row r="109" spans="2:19" outlineLevel="1" x14ac:dyDescent="0.3">
      <c r="B109" s="351"/>
      <c r="C109" s="115">
        <v>11</v>
      </c>
      <c r="D109" s="112" t="str">
        <f>+IFERROR(+IF(Inputs!D78="","",Inputs!D78),0)</f>
        <v/>
      </c>
      <c r="E109" s="355">
        <f t="shared" si="57"/>
        <v>0</v>
      </c>
      <c r="F109" s="15">
        <f>+IFERROR((+VLOOKUP(D109,Inputs!$D$68:$E$82,2,0)),0)</f>
        <v>0</v>
      </c>
      <c r="G109" s="15">
        <f t="shared" ref="G109:Q109" si="68">+F109</f>
        <v>0</v>
      </c>
      <c r="H109" s="15">
        <f t="shared" si="68"/>
        <v>0</v>
      </c>
      <c r="I109" s="15">
        <f t="shared" si="68"/>
        <v>0</v>
      </c>
      <c r="J109" s="15">
        <f t="shared" si="68"/>
        <v>0</v>
      </c>
      <c r="K109" s="15">
        <f t="shared" si="68"/>
        <v>0</v>
      </c>
      <c r="L109" s="15">
        <f t="shared" si="68"/>
        <v>0</v>
      </c>
      <c r="M109" s="15">
        <f t="shared" si="68"/>
        <v>0</v>
      </c>
      <c r="N109" s="15">
        <f t="shared" si="68"/>
        <v>0</v>
      </c>
      <c r="O109" s="15">
        <f t="shared" si="68"/>
        <v>0</v>
      </c>
      <c r="P109" s="15">
        <f t="shared" si="68"/>
        <v>0</v>
      </c>
      <c r="Q109" s="15">
        <f t="shared" si="68"/>
        <v>0</v>
      </c>
      <c r="R109" s="15"/>
      <c r="S109" s="264"/>
    </row>
    <row r="110" spans="2:19" outlineLevel="1" x14ac:dyDescent="0.3">
      <c r="B110" s="351"/>
      <c r="C110" s="115">
        <v>12</v>
      </c>
      <c r="D110" s="112" t="str">
        <f>+IFERROR(+IF(Inputs!D79="","",Inputs!D79),0)</f>
        <v/>
      </c>
      <c r="E110" s="355">
        <f t="shared" si="57"/>
        <v>0</v>
      </c>
      <c r="F110" s="15">
        <f>+IFERROR((+VLOOKUP(D110,Inputs!$D$68:$E$82,2,0)),0)</f>
        <v>0</v>
      </c>
      <c r="G110" s="15">
        <f t="shared" ref="G110:Q110" si="69">+F110</f>
        <v>0</v>
      </c>
      <c r="H110" s="15">
        <f t="shared" si="69"/>
        <v>0</v>
      </c>
      <c r="I110" s="15">
        <f t="shared" si="69"/>
        <v>0</v>
      </c>
      <c r="J110" s="15">
        <f t="shared" si="69"/>
        <v>0</v>
      </c>
      <c r="K110" s="15">
        <f t="shared" si="69"/>
        <v>0</v>
      </c>
      <c r="L110" s="15">
        <f t="shared" si="69"/>
        <v>0</v>
      </c>
      <c r="M110" s="15">
        <f t="shared" si="69"/>
        <v>0</v>
      </c>
      <c r="N110" s="15">
        <f t="shared" si="69"/>
        <v>0</v>
      </c>
      <c r="O110" s="15">
        <f t="shared" si="69"/>
        <v>0</v>
      </c>
      <c r="P110" s="15">
        <f t="shared" si="69"/>
        <v>0</v>
      </c>
      <c r="Q110" s="15">
        <f t="shared" si="69"/>
        <v>0</v>
      </c>
      <c r="R110" s="15"/>
      <c r="S110" s="264"/>
    </row>
    <row r="111" spans="2:19" outlineLevel="1" x14ac:dyDescent="0.3">
      <c r="B111" s="351"/>
      <c r="C111" s="115">
        <v>13</v>
      </c>
      <c r="D111" s="112" t="str">
        <f>+IFERROR(+IF(Inputs!D80="","",Inputs!D80),0)</f>
        <v/>
      </c>
      <c r="E111" s="355">
        <f t="shared" si="57"/>
        <v>0</v>
      </c>
      <c r="F111" s="15">
        <f>+IFERROR((+VLOOKUP(D111,Inputs!$D$68:$E$82,2,0)),0)</f>
        <v>0</v>
      </c>
      <c r="G111" s="15">
        <f t="shared" ref="G111:Q111" si="70">+F111</f>
        <v>0</v>
      </c>
      <c r="H111" s="15">
        <f t="shared" si="70"/>
        <v>0</v>
      </c>
      <c r="I111" s="15">
        <f t="shared" si="70"/>
        <v>0</v>
      </c>
      <c r="J111" s="15">
        <f t="shared" si="70"/>
        <v>0</v>
      </c>
      <c r="K111" s="15">
        <f t="shared" si="70"/>
        <v>0</v>
      </c>
      <c r="L111" s="15">
        <f t="shared" si="70"/>
        <v>0</v>
      </c>
      <c r="M111" s="15">
        <f t="shared" si="70"/>
        <v>0</v>
      </c>
      <c r="N111" s="15">
        <f t="shared" si="70"/>
        <v>0</v>
      </c>
      <c r="O111" s="15">
        <f t="shared" si="70"/>
        <v>0</v>
      </c>
      <c r="P111" s="15">
        <f t="shared" si="70"/>
        <v>0</v>
      </c>
      <c r="Q111" s="15">
        <f t="shared" si="70"/>
        <v>0</v>
      </c>
      <c r="R111" s="15"/>
      <c r="S111" s="264"/>
    </row>
    <row r="112" spans="2:19" outlineLevel="1" x14ac:dyDescent="0.3">
      <c r="B112" s="351"/>
      <c r="C112" s="115">
        <v>14</v>
      </c>
      <c r="D112" s="112" t="str">
        <f>+IFERROR(+IF(Inputs!D81="","",Inputs!D81),0)</f>
        <v/>
      </c>
      <c r="E112" s="355">
        <f t="shared" si="57"/>
        <v>0</v>
      </c>
      <c r="F112" s="15">
        <f>+IFERROR((+VLOOKUP(D112,Inputs!$D$68:$E$82,2,0)),0)</f>
        <v>0</v>
      </c>
      <c r="G112" s="15">
        <f t="shared" ref="G112:Q112" si="71">+F112</f>
        <v>0</v>
      </c>
      <c r="H112" s="15">
        <f t="shared" si="71"/>
        <v>0</v>
      </c>
      <c r="I112" s="15">
        <f t="shared" si="71"/>
        <v>0</v>
      </c>
      <c r="J112" s="15">
        <f t="shared" si="71"/>
        <v>0</v>
      </c>
      <c r="K112" s="15">
        <f t="shared" si="71"/>
        <v>0</v>
      </c>
      <c r="L112" s="15">
        <f t="shared" si="71"/>
        <v>0</v>
      </c>
      <c r="M112" s="15">
        <f t="shared" si="71"/>
        <v>0</v>
      </c>
      <c r="N112" s="15">
        <f t="shared" si="71"/>
        <v>0</v>
      </c>
      <c r="O112" s="15">
        <f t="shared" si="71"/>
        <v>0</v>
      </c>
      <c r="P112" s="15">
        <f t="shared" si="71"/>
        <v>0</v>
      </c>
      <c r="Q112" s="15">
        <f t="shared" si="71"/>
        <v>0</v>
      </c>
      <c r="R112" s="15"/>
      <c r="S112" s="264"/>
    </row>
    <row r="113" spans="2:19" outlineLevel="1" x14ac:dyDescent="0.3">
      <c r="B113" s="351"/>
      <c r="C113" s="115">
        <v>15</v>
      </c>
      <c r="D113" s="112" t="str">
        <f>+IFERROR(+IF(Inputs!D82="","",Inputs!D82),0)</f>
        <v/>
      </c>
      <c r="E113" s="355">
        <f t="shared" si="57"/>
        <v>0</v>
      </c>
      <c r="F113" s="15">
        <f>+IFERROR((+VLOOKUP(D113,Inputs!$D$68:$E$82,2,0)),0)</f>
        <v>0</v>
      </c>
      <c r="G113" s="15">
        <f t="shared" ref="G113:Q113" si="72">+F113</f>
        <v>0</v>
      </c>
      <c r="H113" s="15">
        <f t="shared" si="72"/>
        <v>0</v>
      </c>
      <c r="I113" s="15">
        <f t="shared" si="72"/>
        <v>0</v>
      </c>
      <c r="J113" s="15">
        <f t="shared" si="72"/>
        <v>0</v>
      </c>
      <c r="K113" s="15">
        <f t="shared" si="72"/>
        <v>0</v>
      </c>
      <c r="L113" s="15">
        <f t="shared" si="72"/>
        <v>0</v>
      </c>
      <c r="M113" s="15">
        <f t="shared" si="72"/>
        <v>0</v>
      </c>
      <c r="N113" s="15">
        <f t="shared" si="72"/>
        <v>0</v>
      </c>
      <c r="O113" s="15">
        <f t="shared" si="72"/>
        <v>0</v>
      </c>
      <c r="P113" s="15">
        <f t="shared" si="72"/>
        <v>0</v>
      </c>
      <c r="Q113" s="15">
        <f t="shared" si="72"/>
        <v>0</v>
      </c>
      <c r="R113" s="15"/>
      <c r="S113" s="264"/>
    </row>
    <row r="114" spans="2:19" outlineLevel="1" x14ac:dyDescent="0.3">
      <c r="B114" s="351"/>
      <c r="C114" s="115">
        <v>16</v>
      </c>
      <c r="D114" s="112" t="str">
        <f>+IFERROR(+IF(Inputs!I68="","",Inputs!I68),0)</f>
        <v>Abono extra Fondo de Emerg. (ejemplo)</v>
      </c>
      <c r="E114" s="355">
        <f t="shared" si="57"/>
        <v>0</v>
      </c>
      <c r="F114" s="15">
        <f>+IFERROR(+IF(Inputs!L68&lt;&gt;"X",0,+(+VLOOKUP(D114,Inputs!$I$68:$J$82,2,0))),0)</f>
        <v>0</v>
      </c>
      <c r="G114" s="15">
        <f>+IFERROR(+IF(Inputs!M68&lt;&gt;"X",0,+(+VLOOKUP(D114,Inputs!$I$68:$J$82,2,0))),0)</f>
        <v>0</v>
      </c>
      <c r="H114" s="15">
        <f>+IFERROR(+IF(Inputs!N68&lt;&gt;"X",0,+(+VLOOKUP(D114,Inputs!$I$68:$J$82,2,0))),0)</f>
        <v>0</v>
      </c>
      <c r="I114" s="15">
        <f>+IFERROR(+IF(Inputs!O68&lt;&gt;"X",0,+(+VLOOKUP(D114,Inputs!$I$68:$J$82,2,0))),0)</f>
        <v>0</v>
      </c>
      <c r="J114" s="15">
        <f>+IFERROR(+IF(Inputs!P68&lt;&gt;"X",0,+(+VLOOKUP(D114,Inputs!$I$68:$J$82,2,0))),0)</f>
        <v>0</v>
      </c>
      <c r="K114" s="15">
        <f>+IFERROR(+IF(Inputs!Q68&lt;&gt;"X",0,+(+VLOOKUP(D114,Inputs!$I$68:$J$82,2,0))),0)</f>
        <v>0</v>
      </c>
      <c r="L114" s="15">
        <f>+IFERROR(+IF(Inputs!R68&lt;&gt;"X",0,+(+VLOOKUP(D114,Inputs!$I$68:$J$82,2,0))),0)</f>
        <v>0</v>
      </c>
      <c r="M114" s="15">
        <f>+IFERROR(+IF(Inputs!S68&lt;&gt;"X",0,+(+VLOOKUP(D114,Inputs!$I$68:$J$82,2,0))),0)</f>
        <v>0</v>
      </c>
      <c r="N114" s="15">
        <f>+IFERROR(+IF(Inputs!T68&lt;&gt;"X",0,+(+VLOOKUP(D114,Inputs!$I$68:$J$82,2,0))),0)</f>
        <v>0</v>
      </c>
      <c r="O114" s="15">
        <f>+IFERROR(+IF(Inputs!U68&lt;&gt;"X",0,+(+VLOOKUP(D114,Inputs!$I$68:$J$82,2,0))),0)</f>
        <v>0</v>
      </c>
      <c r="P114" s="15">
        <f>+IFERROR(+IF(Inputs!V68&lt;&gt;"X",0,+(+VLOOKUP(D114,Inputs!$I$68:$J$82,2,0))),0)</f>
        <v>0</v>
      </c>
      <c r="Q114" s="15">
        <f>+IFERROR(+IF(Inputs!W68&lt;&gt;"X",0,+(+VLOOKUP(D114,Inputs!$I$68:$J$82,2,0))),0)</f>
        <v>0</v>
      </c>
      <c r="R114" s="15"/>
      <c r="S114" s="264"/>
    </row>
    <row r="115" spans="2:19" outlineLevel="1" x14ac:dyDescent="0.3">
      <c r="B115" s="351"/>
      <c r="C115" s="115">
        <v>17</v>
      </c>
      <c r="D115" s="112" t="str">
        <f>+IFERROR(+IF(Inputs!I69="","",Inputs!I69),0)</f>
        <v>Seguro del vehículo (ejemplo)</v>
      </c>
      <c r="E115" s="355">
        <f t="shared" si="57"/>
        <v>0</v>
      </c>
      <c r="F115" s="15">
        <f>+IFERROR(+IF(Inputs!L69&lt;&gt;"X",0,+(+VLOOKUP(D115,Inputs!$I$68:$J$82,2,0))),0)</f>
        <v>0</v>
      </c>
      <c r="G115" s="15">
        <f>+IFERROR(+IF(Inputs!M69&lt;&gt;"X",0,+(+VLOOKUP(D115,Inputs!$I$68:$J$82,2,0))),0)</f>
        <v>0</v>
      </c>
      <c r="H115" s="15">
        <f>+IFERROR(+IF(Inputs!N69&lt;&gt;"X",0,+(+VLOOKUP(D115,Inputs!$I$68:$J$82,2,0))),0)</f>
        <v>0</v>
      </c>
      <c r="I115" s="15">
        <f>+IFERROR(+IF(Inputs!O69&lt;&gt;"X",0,+(+VLOOKUP(D115,Inputs!$I$68:$J$82,2,0))),0)</f>
        <v>0</v>
      </c>
      <c r="J115" s="15">
        <f>+IFERROR(+IF(Inputs!P69&lt;&gt;"X",0,+(+VLOOKUP(D115,Inputs!$I$68:$J$82,2,0))),0)</f>
        <v>0</v>
      </c>
      <c r="K115" s="15">
        <f>+IFERROR(+IF(Inputs!Q69&lt;&gt;"X",0,+(+VLOOKUP(D115,Inputs!$I$68:$J$82,2,0))),0)</f>
        <v>0</v>
      </c>
      <c r="L115" s="15">
        <f>+IFERROR(+IF(Inputs!R69&lt;&gt;"X",0,+(+VLOOKUP(D115,Inputs!$I$68:$J$82,2,0))),0)</f>
        <v>0</v>
      </c>
      <c r="M115" s="15">
        <f>+IFERROR(+IF(Inputs!S69&lt;&gt;"X",0,+(+VLOOKUP(D115,Inputs!$I$68:$J$82,2,0))),0)</f>
        <v>0</v>
      </c>
      <c r="N115" s="15">
        <f>+IFERROR(+IF(Inputs!T69&lt;&gt;"X",0,+(+VLOOKUP(D115,Inputs!$I$68:$J$82,2,0))),0)</f>
        <v>0</v>
      </c>
      <c r="O115" s="15">
        <f>+IFERROR(+IF(Inputs!U69&lt;&gt;"X",0,+(+VLOOKUP(D115,Inputs!$I$68:$J$82,2,0))),0)</f>
        <v>0</v>
      </c>
      <c r="P115" s="15">
        <f>+IFERROR(+IF(Inputs!V69&lt;&gt;"X",0,+(+VLOOKUP(D115,Inputs!$I$68:$J$82,2,0))),0)</f>
        <v>0</v>
      </c>
      <c r="Q115" s="15">
        <f>+IFERROR(+IF(Inputs!W69&lt;&gt;"X",0,+(+VLOOKUP(D115,Inputs!$I$68:$J$82,2,0))),0)</f>
        <v>0</v>
      </c>
      <c r="R115" s="15"/>
      <c r="S115" s="264"/>
    </row>
    <row r="116" spans="2:19" outlineLevel="1" x14ac:dyDescent="0.3">
      <c r="B116" s="351"/>
      <c r="C116" s="115">
        <v>18</v>
      </c>
      <c r="D116" s="112" t="str">
        <f>+IFERROR(+IF(Inputs!I70="","",Inputs!I70),0)</f>
        <v/>
      </c>
      <c r="E116" s="355">
        <f t="shared" si="57"/>
        <v>0</v>
      </c>
      <c r="F116" s="15">
        <f>+IFERROR(+IF(Inputs!L70&lt;&gt;"X",0,+(+VLOOKUP(D116,Inputs!$I$68:$J$82,2,0))),0)</f>
        <v>0</v>
      </c>
      <c r="G116" s="15">
        <f>+IFERROR(+IF(Inputs!M70&lt;&gt;"X",0,+(+VLOOKUP(D116,Inputs!$I$68:$J$82,2,0))),0)</f>
        <v>0</v>
      </c>
      <c r="H116" s="15">
        <f>+IFERROR(+IF(Inputs!N70&lt;&gt;"X",0,+(+VLOOKUP(D116,Inputs!$I$68:$J$82,2,0))),0)</f>
        <v>0</v>
      </c>
      <c r="I116" s="15">
        <f>+IFERROR(+IF(Inputs!O70&lt;&gt;"X",0,+(+VLOOKUP(D116,Inputs!$I$68:$J$82,2,0))),0)</f>
        <v>0</v>
      </c>
      <c r="J116" s="15">
        <f>+IFERROR(+IF(Inputs!P70&lt;&gt;"X",0,+(+VLOOKUP(D116,Inputs!$I$68:$J$82,2,0))),0)</f>
        <v>0</v>
      </c>
      <c r="K116" s="15">
        <f>+IFERROR(+IF(Inputs!Q70&lt;&gt;"X",0,+(+VLOOKUP(D116,Inputs!$I$68:$J$82,2,0))),0)</f>
        <v>0</v>
      </c>
      <c r="L116" s="15">
        <f>+IFERROR(+IF(Inputs!R70&lt;&gt;"X",0,+(+VLOOKUP(D116,Inputs!$I$68:$J$82,2,0))),0)</f>
        <v>0</v>
      </c>
      <c r="M116" s="15">
        <f>+IFERROR(+IF(Inputs!S70&lt;&gt;"X",0,+(+VLOOKUP(D116,Inputs!$I$68:$J$82,2,0))),0)</f>
        <v>0</v>
      </c>
      <c r="N116" s="15">
        <f>+IFERROR(+IF(Inputs!T70&lt;&gt;"X",0,+(+VLOOKUP(D116,Inputs!$I$68:$J$82,2,0))),0)</f>
        <v>0</v>
      </c>
      <c r="O116" s="15">
        <f>+IFERROR(+IF(Inputs!U70&lt;&gt;"X",0,+(+VLOOKUP(D116,Inputs!$I$68:$J$82,2,0))),0)</f>
        <v>0</v>
      </c>
      <c r="P116" s="15">
        <f>+IFERROR(+IF(Inputs!V70&lt;&gt;"X",0,+(+VLOOKUP(D116,Inputs!$I$68:$J$82,2,0))),0)</f>
        <v>0</v>
      </c>
      <c r="Q116" s="15">
        <f>+IFERROR(+IF(Inputs!W70&lt;&gt;"X",0,+(+VLOOKUP(D116,Inputs!$I$68:$J$82,2,0))),0)</f>
        <v>0</v>
      </c>
      <c r="R116" s="15"/>
      <c r="S116" s="264"/>
    </row>
    <row r="117" spans="2:19" outlineLevel="1" x14ac:dyDescent="0.3">
      <c r="B117" s="351"/>
      <c r="C117" s="115">
        <v>19</v>
      </c>
      <c r="D117" s="112" t="str">
        <f>+IFERROR(+IF(Inputs!I71="","",Inputs!I71),0)</f>
        <v/>
      </c>
      <c r="E117" s="355">
        <f t="shared" si="57"/>
        <v>0</v>
      </c>
      <c r="F117" s="15">
        <f>+IFERROR(+IF(Inputs!L71&lt;&gt;"X",0,+(+VLOOKUP(D117,Inputs!$I$68:$J$82,2,0))),0)</f>
        <v>0</v>
      </c>
      <c r="G117" s="15">
        <f>+IFERROR(+IF(Inputs!M71&lt;&gt;"X",0,+(+VLOOKUP(D117,Inputs!$I$68:$J$82,2,0))),0)</f>
        <v>0</v>
      </c>
      <c r="H117" s="15">
        <f>+IFERROR(+IF(Inputs!N71&lt;&gt;"X",0,+(+VLOOKUP(D117,Inputs!$I$68:$J$82,2,0))),0)</f>
        <v>0</v>
      </c>
      <c r="I117" s="15">
        <f>+IFERROR(+IF(Inputs!O71&lt;&gt;"X",0,+(+VLOOKUP(D117,Inputs!$I$68:$J$82,2,0))),0)</f>
        <v>0</v>
      </c>
      <c r="J117" s="15">
        <f>+IFERROR(+IF(Inputs!P71&lt;&gt;"X",0,+(+VLOOKUP(D117,Inputs!$I$68:$J$82,2,0))),0)</f>
        <v>0</v>
      </c>
      <c r="K117" s="15">
        <f>+IFERROR(+IF(Inputs!Q71&lt;&gt;"X",0,+(+VLOOKUP(D117,Inputs!$I$68:$J$82,2,0))),0)</f>
        <v>0</v>
      </c>
      <c r="L117" s="15">
        <f>+IFERROR(+IF(Inputs!R71&lt;&gt;"X",0,+(+VLOOKUP(D117,Inputs!$I$68:$J$82,2,0))),0)</f>
        <v>0</v>
      </c>
      <c r="M117" s="15">
        <f>+IFERROR(+IF(Inputs!S71&lt;&gt;"X",0,+(+VLOOKUP(D117,Inputs!$I$68:$J$82,2,0))),0)</f>
        <v>0</v>
      </c>
      <c r="N117" s="15">
        <f>+IFERROR(+IF(Inputs!T71&lt;&gt;"X",0,+(+VLOOKUP(D117,Inputs!$I$68:$J$82,2,0))),0)</f>
        <v>0</v>
      </c>
      <c r="O117" s="15">
        <f>+IFERROR(+IF(Inputs!U71&lt;&gt;"X",0,+(+VLOOKUP(D117,Inputs!$I$68:$J$82,2,0))),0)</f>
        <v>0</v>
      </c>
      <c r="P117" s="15">
        <f>+IFERROR(+IF(Inputs!V71&lt;&gt;"X",0,+(+VLOOKUP(D117,Inputs!$I$68:$J$82,2,0))),0)</f>
        <v>0</v>
      </c>
      <c r="Q117" s="15">
        <f>+IFERROR(+IF(Inputs!W71&lt;&gt;"X",0,+(+VLOOKUP(D117,Inputs!$I$68:$J$82,2,0))),0)</f>
        <v>0</v>
      </c>
      <c r="R117" s="15"/>
      <c r="S117" s="264"/>
    </row>
    <row r="118" spans="2:19" outlineLevel="1" x14ac:dyDescent="0.3">
      <c r="B118" s="351"/>
      <c r="C118" s="115">
        <v>20</v>
      </c>
      <c r="D118" s="112" t="str">
        <f>+IFERROR(+IF(Inputs!I72="","",Inputs!I72),0)</f>
        <v/>
      </c>
      <c r="E118" s="355">
        <f t="shared" si="57"/>
        <v>0</v>
      </c>
      <c r="F118" s="15">
        <f>+IFERROR(+IF(Inputs!L72&lt;&gt;"X",0,+(+VLOOKUP(D118,Inputs!$I$68:$J$82,2,0))),0)</f>
        <v>0</v>
      </c>
      <c r="G118" s="15">
        <f>+IFERROR(+IF(Inputs!M72&lt;&gt;"X",0,+(+VLOOKUP(D118,Inputs!$I$68:$J$82,2,0))),0)</f>
        <v>0</v>
      </c>
      <c r="H118" s="15">
        <f>+IFERROR(+IF(Inputs!N72&lt;&gt;"X",0,+(+VLOOKUP(D118,Inputs!$I$68:$J$82,2,0))),0)</f>
        <v>0</v>
      </c>
      <c r="I118" s="15">
        <f>+IFERROR(+IF(Inputs!O72&lt;&gt;"X",0,+(+VLOOKUP(D118,Inputs!$I$68:$J$82,2,0))),0)</f>
        <v>0</v>
      </c>
      <c r="J118" s="15">
        <f>+IFERROR(+IF(Inputs!P72&lt;&gt;"X",0,+(+VLOOKUP(D118,Inputs!$I$68:$J$82,2,0))),0)</f>
        <v>0</v>
      </c>
      <c r="K118" s="15">
        <f>+IFERROR(+IF(Inputs!Q72&lt;&gt;"X",0,+(+VLOOKUP(D118,Inputs!$I$68:$J$82,2,0))),0)</f>
        <v>0</v>
      </c>
      <c r="L118" s="15">
        <f>+IFERROR(+IF(Inputs!R72&lt;&gt;"X",0,+(+VLOOKUP(D118,Inputs!$I$68:$J$82,2,0))),0)</f>
        <v>0</v>
      </c>
      <c r="M118" s="15">
        <f>+IFERROR(+IF(Inputs!S72&lt;&gt;"X",0,+(+VLOOKUP(D118,Inputs!$I$68:$J$82,2,0))),0)</f>
        <v>0</v>
      </c>
      <c r="N118" s="15">
        <f>+IFERROR(+IF(Inputs!T72&lt;&gt;"X",0,+(+VLOOKUP(D118,Inputs!$I$68:$J$82,2,0))),0)</f>
        <v>0</v>
      </c>
      <c r="O118" s="15">
        <f>+IFERROR(+IF(Inputs!U72&lt;&gt;"X",0,+(+VLOOKUP(D118,Inputs!$I$68:$J$82,2,0))),0)</f>
        <v>0</v>
      </c>
      <c r="P118" s="15">
        <f>+IFERROR(+IF(Inputs!V72&lt;&gt;"X",0,+(+VLOOKUP(D118,Inputs!$I$68:$J$82,2,0))),0)</f>
        <v>0</v>
      </c>
      <c r="Q118" s="15">
        <f>+IFERROR(+IF(Inputs!W72&lt;&gt;"X",0,+(+VLOOKUP(D118,Inputs!$I$68:$J$82,2,0))),0)</f>
        <v>0</v>
      </c>
      <c r="R118" s="15"/>
      <c r="S118" s="264"/>
    </row>
    <row r="119" spans="2:19" outlineLevel="1" x14ac:dyDescent="0.3">
      <c r="B119" s="351"/>
      <c r="C119" s="115">
        <v>21</v>
      </c>
      <c r="D119" s="112" t="str">
        <f>+IFERROR(+IF(Inputs!I73="","",Inputs!I73),0)</f>
        <v/>
      </c>
      <c r="E119" s="355">
        <f t="shared" si="57"/>
        <v>0</v>
      </c>
      <c r="F119" s="15">
        <f>+IFERROR(+IF(Inputs!L73&lt;&gt;"X",0,+(+VLOOKUP(D119,Inputs!$I$68:$J$82,2,0))),0)</f>
        <v>0</v>
      </c>
      <c r="G119" s="15">
        <f>+IFERROR(+IF(Inputs!M73&lt;&gt;"X",0,+(+VLOOKUP(D119,Inputs!$I$68:$J$82,2,0))),0)</f>
        <v>0</v>
      </c>
      <c r="H119" s="15">
        <f>+IFERROR(+IF(Inputs!N73&lt;&gt;"X",0,+(+VLOOKUP(D119,Inputs!$I$68:$J$82,2,0))),0)</f>
        <v>0</v>
      </c>
      <c r="I119" s="15">
        <f>+IFERROR(+IF(Inputs!O73&lt;&gt;"X",0,+(+VLOOKUP(D119,Inputs!$I$68:$J$82,2,0))),0)</f>
        <v>0</v>
      </c>
      <c r="J119" s="15">
        <f>+IFERROR(+IF(Inputs!P73&lt;&gt;"X",0,+(+VLOOKUP(D119,Inputs!$I$68:$J$82,2,0))),0)</f>
        <v>0</v>
      </c>
      <c r="K119" s="15">
        <f>+IFERROR(+IF(Inputs!Q73&lt;&gt;"X",0,+(+VLOOKUP(D119,Inputs!$I$68:$J$82,2,0))),0)</f>
        <v>0</v>
      </c>
      <c r="L119" s="15">
        <f>+IFERROR(+IF(Inputs!R73&lt;&gt;"X",0,+(+VLOOKUP(D119,Inputs!$I$68:$J$82,2,0))),0)</f>
        <v>0</v>
      </c>
      <c r="M119" s="15">
        <f>+IFERROR(+IF(Inputs!S73&lt;&gt;"X",0,+(+VLOOKUP(D119,Inputs!$I$68:$J$82,2,0))),0)</f>
        <v>0</v>
      </c>
      <c r="N119" s="15">
        <f>+IFERROR(+IF(Inputs!T73&lt;&gt;"X",0,+(+VLOOKUP(D119,Inputs!$I$68:$J$82,2,0))),0)</f>
        <v>0</v>
      </c>
      <c r="O119" s="15">
        <f>+IFERROR(+IF(Inputs!U73&lt;&gt;"X",0,+(+VLOOKUP(D119,Inputs!$I$68:$J$82,2,0))),0)</f>
        <v>0</v>
      </c>
      <c r="P119" s="15">
        <f>+IFERROR(+IF(Inputs!V73&lt;&gt;"X",0,+(+VLOOKUP(D119,Inputs!$I$68:$J$82,2,0))),0)</f>
        <v>0</v>
      </c>
      <c r="Q119" s="15">
        <f>+IFERROR(+IF(Inputs!W73&lt;&gt;"X",0,+(+VLOOKUP(D119,Inputs!$I$68:$J$82,2,0))),0)</f>
        <v>0</v>
      </c>
      <c r="R119" s="15"/>
      <c r="S119" s="264"/>
    </row>
    <row r="120" spans="2:19" outlineLevel="1" x14ac:dyDescent="0.3">
      <c r="B120" s="351"/>
      <c r="C120" s="115">
        <v>22</v>
      </c>
      <c r="D120" s="112" t="str">
        <f>+IFERROR(+IF(Inputs!I74="","",Inputs!I74),0)</f>
        <v/>
      </c>
      <c r="E120" s="355">
        <f t="shared" si="57"/>
        <v>0</v>
      </c>
      <c r="F120" s="15">
        <f>+IFERROR(+IF(Inputs!L74&lt;&gt;"X",0,+(+VLOOKUP(D120,Inputs!$I$68:$J$82,2,0))),0)</f>
        <v>0</v>
      </c>
      <c r="G120" s="15">
        <f>+IFERROR(+IF(Inputs!M74&lt;&gt;"X",0,+(+VLOOKUP(D120,Inputs!$I$68:$J$82,2,0))),0)</f>
        <v>0</v>
      </c>
      <c r="H120" s="15">
        <f>+IFERROR(+IF(Inputs!N74&lt;&gt;"X",0,+(+VLOOKUP(D120,Inputs!$I$68:$J$82,2,0))),0)</f>
        <v>0</v>
      </c>
      <c r="I120" s="15">
        <f>+IFERROR(+IF(Inputs!O74&lt;&gt;"X",0,+(+VLOOKUP(D120,Inputs!$I$68:$J$82,2,0))),0)</f>
        <v>0</v>
      </c>
      <c r="J120" s="15">
        <f>+IFERROR(+IF(Inputs!P74&lt;&gt;"X",0,+(+VLOOKUP(D120,Inputs!$I$68:$J$82,2,0))),0)</f>
        <v>0</v>
      </c>
      <c r="K120" s="15">
        <f>+IFERROR(+IF(Inputs!Q74&lt;&gt;"X",0,+(+VLOOKUP(D120,Inputs!$I$68:$J$82,2,0))),0)</f>
        <v>0</v>
      </c>
      <c r="L120" s="15">
        <f>+IFERROR(+IF(Inputs!R74&lt;&gt;"X",0,+(+VLOOKUP(D120,Inputs!$I$68:$J$82,2,0))),0)</f>
        <v>0</v>
      </c>
      <c r="M120" s="15">
        <f>+IFERROR(+IF(Inputs!S74&lt;&gt;"X",0,+(+VLOOKUP(D120,Inputs!$I$68:$J$82,2,0))),0)</f>
        <v>0</v>
      </c>
      <c r="N120" s="15">
        <f>+IFERROR(+IF(Inputs!T74&lt;&gt;"X",0,+(+VLOOKUP(D120,Inputs!$I$68:$J$82,2,0))),0)</f>
        <v>0</v>
      </c>
      <c r="O120" s="15">
        <f>+IFERROR(+IF(Inputs!U74&lt;&gt;"X",0,+(+VLOOKUP(D120,Inputs!$I$68:$J$82,2,0))),0)</f>
        <v>0</v>
      </c>
      <c r="P120" s="15">
        <f>+IFERROR(+IF(Inputs!V74&lt;&gt;"X",0,+(+VLOOKUP(D120,Inputs!$I$68:$J$82,2,0))),0)</f>
        <v>0</v>
      </c>
      <c r="Q120" s="15">
        <f>+IFERROR(+IF(Inputs!W74&lt;&gt;"X",0,+(+VLOOKUP(D120,Inputs!$I$68:$J$82,2,0))),0)</f>
        <v>0</v>
      </c>
      <c r="R120" s="15"/>
      <c r="S120" s="264"/>
    </row>
    <row r="121" spans="2:19" outlineLevel="1" x14ac:dyDescent="0.3">
      <c r="B121" s="351"/>
      <c r="C121" s="115">
        <v>23</v>
      </c>
      <c r="D121" s="112" t="str">
        <f>+IFERROR(+IF(Inputs!I75="","",Inputs!I75),0)</f>
        <v/>
      </c>
      <c r="E121" s="355">
        <f t="shared" si="57"/>
        <v>0</v>
      </c>
      <c r="F121" s="15">
        <f>+IFERROR(+IF(Inputs!L75&lt;&gt;"X",0,+(+VLOOKUP(D121,Inputs!$I$68:$J$82,2,0))),0)</f>
        <v>0</v>
      </c>
      <c r="G121" s="15">
        <f>+IFERROR(+IF(Inputs!M75&lt;&gt;"X",0,+(+VLOOKUP(D121,Inputs!$I$68:$J$82,2,0))),0)</f>
        <v>0</v>
      </c>
      <c r="H121" s="15">
        <f>+IFERROR(+IF(Inputs!N75&lt;&gt;"X",0,+(+VLOOKUP(D121,Inputs!$I$68:$J$82,2,0))),0)</f>
        <v>0</v>
      </c>
      <c r="I121" s="15">
        <f>+IFERROR(+IF(Inputs!O75&lt;&gt;"X",0,+(+VLOOKUP(D121,Inputs!$I$68:$J$82,2,0))),0)</f>
        <v>0</v>
      </c>
      <c r="J121" s="15">
        <f>+IFERROR(+IF(Inputs!P75&lt;&gt;"X",0,+(+VLOOKUP(D121,Inputs!$I$68:$J$82,2,0))),0)</f>
        <v>0</v>
      </c>
      <c r="K121" s="15">
        <f>+IFERROR(+IF(Inputs!Q75&lt;&gt;"X",0,+(+VLOOKUP(D121,Inputs!$I$68:$J$82,2,0))),0)</f>
        <v>0</v>
      </c>
      <c r="L121" s="15">
        <f>+IFERROR(+IF(Inputs!R75&lt;&gt;"X",0,+(+VLOOKUP(D121,Inputs!$I$68:$J$82,2,0))),0)</f>
        <v>0</v>
      </c>
      <c r="M121" s="15">
        <f>+IFERROR(+IF(Inputs!S75&lt;&gt;"X",0,+(+VLOOKUP(D121,Inputs!$I$68:$J$82,2,0))),0)</f>
        <v>0</v>
      </c>
      <c r="N121" s="15">
        <f>+IFERROR(+IF(Inputs!T75&lt;&gt;"X",0,+(+VLOOKUP(D121,Inputs!$I$68:$J$82,2,0))),0)</f>
        <v>0</v>
      </c>
      <c r="O121" s="15">
        <f>+IFERROR(+IF(Inputs!U75&lt;&gt;"X",0,+(+VLOOKUP(D121,Inputs!$I$68:$J$82,2,0))),0)</f>
        <v>0</v>
      </c>
      <c r="P121" s="15">
        <f>+IFERROR(+IF(Inputs!V75&lt;&gt;"X",0,+(+VLOOKUP(D121,Inputs!$I$68:$J$82,2,0))),0)</f>
        <v>0</v>
      </c>
      <c r="Q121" s="15">
        <f>+IFERROR(+IF(Inputs!W75&lt;&gt;"X",0,+(+VLOOKUP(D121,Inputs!$I$68:$J$82,2,0))),0)</f>
        <v>0</v>
      </c>
      <c r="R121" s="15"/>
      <c r="S121" s="264"/>
    </row>
    <row r="122" spans="2:19" outlineLevel="1" x14ac:dyDescent="0.3">
      <c r="B122" s="351"/>
      <c r="C122" s="115">
        <v>24</v>
      </c>
      <c r="D122" s="112" t="str">
        <f>+IFERROR(+IF(Inputs!I76="","",Inputs!I76),0)</f>
        <v/>
      </c>
      <c r="E122" s="355">
        <f t="shared" si="57"/>
        <v>0</v>
      </c>
      <c r="F122" s="15">
        <f>+IFERROR(+IF(Inputs!L76&lt;&gt;"X",0,+(+VLOOKUP(D122,Inputs!$I$68:$J$82,2,0))),0)</f>
        <v>0</v>
      </c>
      <c r="G122" s="15">
        <f>+IFERROR(+IF(Inputs!M76&lt;&gt;"X",0,+(+VLOOKUP(D122,Inputs!$I$68:$J$82,2,0))),0)</f>
        <v>0</v>
      </c>
      <c r="H122" s="15">
        <f>+IFERROR(+IF(Inputs!N76&lt;&gt;"X",0,+(+VLOOKUP(D122,Inputs!$I$68:$J$82,2,0))),0)</f>
        <v>0</v>
      </c>
      <c r="I122" s="15">
        <f>+IFERROR(+IF(Inputs!O76&lt;&gt;"X",0,+(+VLOOKUP(D122,Inputs!$I$68:$J$82,2,0))),0)</f>
        <v>0</v>
      </c>
      <c r="J122" s="15">
        <f>+IFERROR(+IF(Inputs!P76&lt;&gt;"X",0,+(+VLOOKUP(D122,Inputs!$I$68:$J$82,2,0))),0)</f>
        <v>0</v>
      </c>
      <c r="K122" s="15">
        <f>+IFERROR(+IF(Inputs!Q76&lt;&gt;"X",0,+(+VLOOKUP(D122,Inputs!$I$68:$J$82,2,0))),0)</f>
        <v>0</v>
      </c>
      <c r="L122" s="15">
        <f>+IFERROR(+IF(Inputs!R76&lt;&gt;"X",0,+(+VLOOKUP(D122,Inputs!$I$68:$J$82,2,0))),0)</f>
        <v>0</v>
      </c>
      <c r="M122" s="15">
        <f>+IFERROR(+IF(Inputs!S76&lt;&gt;"X",0,+(+VLOOKUP(D122,Inputs!$I$68:$J$82,2,0))),0)</f>
        <v>0</v>
      </c>
      <c r="N122" s="15">
        <f>+IFERROR(+IF(Inputs!T76&lt;&gt;"X",0,+(+VLOOKUP(D122,Inputs!$I$68:$J$82,2,0))),0)</f>
        <v>0</v>
      </c>
      <c r="O122" s="15">
        <f>+IFERROR(+IF(Inputs!U76&lt;&gt;"X",0,+(+VLOOKUP(D122,Inputs!$I$68:$J$82,2,0))),0)</f>
        <v>0</v>
      </c>
      <c r="P122" s="15">
        <f>+IFERROR(+IF(Inputs!V76&lt;&gt;"X",0,+(+VLOOKUP(D122,Inputs!$I$68:$J$82,2,0))),0)</f>
        <v>0</v>
      </c>
      <c r="Q122" s="15">
        <f>+IFERROR(+IF(Inputs!W76&lt;&gt;"X",0,+(+VLOOKUP(D122,Inputs!$I$68:$J$82,2,0))),0)</f>
        <v>0</v>
      </c>
      <c r="R122" s="15"/>
      <c r="S122" s="264"/>
    </row>
    <row r="123" spans="2:19" outlineLevel="1" x14ac:dyDescent="0.3">
      <c r="B123" s="351"/>
      <c r="C123" s="115">
        <v>25</v>
      </c>
      <c r="D123" s="112" t="str">
        <f>+IFERROR(+IF(Inputs!I77="","",Inputs!I77),0)</f>
        <v/>
      </c>
      <c r="E123" s="355">
        <f t="shared" si="57"/>
        <v>0</v>
      </c>
      <c r="F123" s="15">
        <f>+IFERROR(+IF(Inputs!L77&lt;&gt;"X",0,+(+VLOOKUP(D123,Inputs!$I$68:$J$82,2,0))),0)</f>
        <v>0</v>
      </c>
      <c r="G123" s="15">
        <f>+IFERROR(+IF(Inputs!M77&lt;&gt;"X",0,+(+VLOOKUP(D123,Inputs!$I$68:$J$82,2,0))),0)</f>
        <v>0</v>
      </c>
      <c r="H123" s="15">
        <f>+IFERROR(+IF(Inputs!N77&lt;&gt;"X",0,+(+VLOOKUP(D123,Inputs!$I$68:$J$82,2,0))),0)</f>
        <v>0</v>
      </c>
      <c r="I123" s="15">
        <f>+IFERROR(+IF(Inputs!O77&lt;&gt;"X",0,+(+VLOOKUP(D123,Inputs!$I$68:$J$82,2,0))),0)</f>
        <v>0</v>
      </c>
      <c r="J123" s="15">
        <f>+IFERROR(+IF(Inputs!P77&lt;&gt;"X",0,+(+VLOOKUP(D123,Inputs!$I$68:$J$82,2,0))),0)</f>
        <v>0</v>
      </c>
      <c r="K123" s="15">
        <f>+IFERROR(+IF(Inputs!Q77&lt;&gt;"X",0,+(+VLOOKUP(D123,Inputs!$I$68:$J$82,2,0))),0)</f>
        <v>0</v>
      </c>
      <c r="L123" s="15">
        <f>+IFERROR(+IF(Inputs!R77&lt;&gt;"X",0,+(+VLOOKUP(D123,Inputs!$I$68:$J$82,2,0))),0)</f>
        <v>0</v>
      </c>
      <c r="M123" s="15">
        <f>+IFERROR(+IF(Inputs!S77&lt;&gt;"X",0,+(+VLOOKUP(D123,Inputs!$I$68:$J$82,2,0))),0)</f>
        <v>0</v>
      </c>
      <c r="N123" s="15">
        <f>+IFERROR(+IF(Inputs!T77&lt;&gt;"X",0,+(+VLOOKUP(D123,Inputs!$I$68:$J$82,2,0))),0)</f>
        <v>0</v>
      </c>
      <c r="O123" s="15">
        <f>+IFERROR(+IF(Inputs!U77&lt;&gt;"X",0,+(+VLOOKUP(D123,Inputs!$I$68:$J$82,2,0))),0)</f>
        <v>0</v>
      </c>
      <c r="P123" s="15">
        <f>+IFERROR(+IF(Inputs!V77&lt;&gt;"X",0,+(+VLOOKUP(D123,Inputs!$I$68:$J$82,2,0))),0)</f>
        <v>0</v>
      </c>
      <c r="Q123" s="15">
        <f>+IFERROR(+IF(Inputs!W77&lt;&gt;"X",0,+(+VLOOKUP(D123,Inputs!$I$68:$J$82,2,0))),0)</f>
        <v>0</v>
      </c>
      <c r="R123" s="15"/>
      <c r="S123" s="264"/>
    </row>
    <row r="124" spans="2:19" outlineLevel="1" x14ac:dyDescent="0.3">
      <c r="B124" s="351"/>
      <c r="C124" s="115">
        <v>26</v>
      </c>
      <c r="D124" s="112" t="str">
        <f>+IFERROR(+IF(Inputs!I78="","",Inputs!I78),0)</f>
        <v/>
      </c>
      <c r="E124" s="355">
        <f t="shared" si="57"/>
        <v>0</v>
      </c>
      <c r="F124" s="15">
        <f>+IFERROR(+IF(Inputs!L78&lt;&gt;"X",0,+(+VLOOKUP(D124,Inputs!$I$68:$J$82,2,0))),0)</f>
        <v>0</v>
      </c>
      <c r="G124" s="15">
        <f>+IFERROR(+IF(Inputs!M78&lt;&gt;"X",0,+(+VLOOKUP(D124,Inputs!$I$68:$J$82,2,0))),0)</f>
        <v>0</v>
      </c>
      <c r="H124" s="15">
        <f>+IFERROR(+IF(Inputs!N78&lt;&gt;"X",0,+(+VLOOKUP(D124,Inputs!$I$68:$J$82,2,0))),0)</f>
        <v>0</v>
      </c>
      <c r="I124" s="15">
        <f>+IFERROR(+IF(Inputs!O78&lt;&gt;"X",0,+(+VLOOKUP(D124,Inputs!$I$68:$J$82,2,0))),0)</f>
        <v>0</v>
      </c>
      <c r="J124" s="15">
        <f>+IFERROR(+IF(Inputs!P78&lt;&gt;"X",0,+(+VLOOKUP(D124,Inputs!$I$68:$J$82,2,0))),0)</f>
        <v>0</v>
      </c>
      <c r="K124" s="15">
        <f>+IFERROR(+IF(Inputs!Q78&lt;&gt;"X",0,+(+VLOOKUP(D124,Inputs!$I$68:$J$82,2,0))),0)</f>
        <v>0</v>
      </c>
      <c r="L124" s="15">
        <f>+IFERROR(+IF(Inputs!R78&lt;&gt;"X",0,+(+VLOOKUP(D124,Inputs!$I$68:$J$82,2,0))),0)</f>
        <v>0</v>
      </c>
      <c r="M124" s="15">
        <f>+IFERROR(+IF(Inputs!S78&lt;&gt;"X",0,+(+VLOOKUP(D124,Inputs!$I$68:$J$82,2,0))),0)</f>
        <v>0</v>
      </c>
      <c r="N124" s="15">
        <f>+IFERROR(+IF(Inputs!T78&lt;&gt;"X",0,+(+VLOOKUP(D124,Inputs!$I$68:$J$82,2,0))),0)</f>
        <v>0</v>
      </c>
      <c r="O124" s="15">
        <f>+IFERROR(+IF(Inputs!U78&lt;&gt;"X",0,+(+VLOOKUP(D124,Inputs!$I$68:$J$82,2,0))),0)</f>
        <v>0</v>
      </c>
      <c r="P124" s="15">
        <f>+IFERROR(+IF(Inputs!V78&lt;&gt;"X",0,+(+VLOOKUP(D124,Inputs!$I$68:$J$82,2,0))),0)</f>
        <v>0</v>
      </c>
      <c r="Q124" s="15">
        <f>+IFERROR(+IF(Inputs!W78&lt;&gt;"X",0,+(+VLOOKUP(D124,Inputs!$I$68:$J$82,2,0))),0)</f>
        <v>0</v>
      </c>
      <c r="R124" s="15"/>
      <c r="S124" s="264"/>
    </row>
    <row r="125" spans="2:19" outlineLevel="1" x14ac:dyDescent="0.3">
      <c r="B125" s="351"/>
      <c r="C125" s="115">
        <v>27</v>
      </c>
      <c r="D125" s="112" t="str">
        <f>+IFERROR(+IF(Inputs!I79="","",Inputs!I79),0)</f>
        <v/>
      </c>
      <c r="E125" s="355">
        <f t="shared" si="57"/>
        <v>0</v>
      </c>
      <c r="F125" s="15">
        <f>+IFERROR(+IF(Inputs!L79&lt;&gt;"X",0,+(+VLOOKUP(D125,Inputs!$I$68:$J$82,2,0))),0)</f>
        <v>0</v>
      </c>
      <c r="G125" s="15">
        <f>+IFERROR(+IF(Inputs!M79&lt;&gt;"X",0,+(+VLOOKUP(D125,Inputs!$I$68:$J$82,2,0))),0)</f>
        <v>0</v>
      </c>
      <c r="H125" s="15">
        <f>+IFERROR(+IF(Inputs!N79&lt;&gt;"X",0,+(+VLOOKUP(D125,Inputs!$I$68:$J$82,2,0))),0)</f>
        <v>0</v>
      </c>
      <c r="I125" s="15">
        <f>+IFERROR(+IF(Inputs!O79&lt;&gt;"X",0,+(+VLOOKUP(D125,Inputs!$I$68:$J$82,2,0))),0)</f>
        <v>0</v>
      </c>
      <c r="J125" s="15">
        <f>+IFERROR(+IF(Inputs!P79&lt;&gt;"X",0,+(+VLOOKUP(D125,Inputs!$I$68:$J$82,2,0))),0)</f>
        <v>0</v>
      </c>
      <c r="K125" s="15">
        <f>+IFERROR(+IF(Inputs!Q79&lt;&gt;"X",0,+(+VLOOKUP(D125,Inputs!$I$68:$J$82,2,0))),0)</f>
        <v>0</v>
      </c>
      <c r="L125" s="15">
        <f>+IFERROR(+IF(Inputs!R79&lt;&gt;"X",0,+(+VLOOKUP(D125,Inputs!$I$68:$J$82,2,0))),0)</f>
        <v>0</v>
      </c>
      <c r="M125" s="15">
        <f>+IFERROR(+IF(Inputs!S79&lt;&gt;"X",0,+(+VLOOKUP(D125,Inputs!$I$68:$J$82,2,0))),0)</f>
        <v>0</v>
      </c>
      <c r="N125" s="15">
        <f>+IFERROR(+IF(Inputs!T79&lt;&gt;"X",0,+(+VLOOKUP(D125,Inputs!$I$68:$J$82,2,0))),0)</f>
        <v>0</v>
      </c>
      <c r="O125" s="15">
        <f>+IFERROR(+IF(Inputs!U79&lt;&gt;"X",0,+(+VLOOKUP(D125,Inputs!$I$68:$J$82,2,0))),0)</f>
        <v>0</v>
      </c>
      <c r="P125" s="15">
        <f>+IFERROR(+IF(Inputs!V79&lt;&gt;"X",0,+(+VLOOKUP(D125,Inputs!$I$68:$J$82,2,0))),0)</f>
        <v>0</v>
      </c>
      <c r="Q125" s="15">
        <f>+IFERROR(+IF(Inputs!W79&lt;&gt;"X",0,+(+VLOOKUP(D125,Inputs!$I$68:$J$82,2,0))),0)</f>
        <v>0</v>
      </c>
      <c r="R125" s="15"/>
      <c r="S125" s="264"/>
    </row>
    <row r="126" spans="2:19" outlineLevel="1" x14ac:dyDescent="0.3">
      <c r="B126" s="351"/>
      <c r="C126" s="115">
        <v>28</v>
      </c>
      <c r="D126" s="112" t="str">
        <f>+IFERROR(+IF(Inputs!I80="","",Inputs!I80),0)</f>
        <v/>
      </c>
      <c r="E126" s="355">
        <f t="shared" si="57"/>
        <v>0</v>
      </c>
      <c r="F126" s="15">
        <f>+IFERROR(+IF(Inputs!L80&lt;&gt;"X",0,+(+VLOOKUP(D126,Inputs!$I$68:$J$82,2,0))),0)</f>
        <v>0</v>
      </c>
      <c r="G126" s="15">
        <f>+IFERROR(+IF(Inputs!M80&lt;&gt;"X",0,+(+VLOOKUP(D126,Inputs!$I$68:$J$82,2,0))),0)</f>
        <v>0</v>
      </c>
      <c r="H126" s="15">
        <f>+IFERROR(+IF(Inputs!N80&lt;&gt;"X",0,+(+VLOOKUP(D126,Inputs!$I$68:$J$82,2,0))),0)</f>
        <v>0</v>
      </c>
      <c r="I126" s="15">
        <f>+IFERROR(+IF(Inputs!O80&lt;&gt;"X",0,+(+VLOOKUP(D126,Inputs!$I$68:$J$82,2,0))),0)</f>
        <v>0</v>
      </c>
      <c r="J126" s="15">
        <f>+IFERROR(+IF(Inputs!P80&lt;&gt;"X",0,+(+VLOOKUP(D126,Inputs!$I$68:$J$82,2,0))),0)</f>
        <v>0</v>
      </c>
      <c r="K126" s="15">
        <f>+IFERROR(+IF(Inputs!Q80&lt;&gt;"X",0,+(+VLOOKUP(D126,Inputs!$I$68:$J$82,2,0))),0)</f>
        <v>0</v>
      </c>
      <c r="L126" s="15">
        <f>+IFERROR(+IF(Inputs!R80&lt;&gt;"X",0,+(+VLOOKUP(D126,Inputs!$I$68:$J$82,2,0))),0)</f>
        <v>0</v>
      </c>
      <c r="M126" s="15">
        <f>+IFERROR(+IF(Inputs!S80&lt;&gt;"X",0,+(+VLOOKUP(D126,Inputs!$I$68:$J$82,2,0))),0)</f>
        <v>0</v>
      </c>
      <c r="N126" s="15">
        <f>+IFERROR(+IF(Inputs!T80&lt;&gt;"X",0,+(+VLOOKUP(D126,Inputs!$I$68:$J$82,2,0))),0)</f>
        <v>0</v>
      </c>
      <c r="O126" s="15">
        <f>+IFERROR(+IF(Inputs!U80&lt;&gt;"X",0,+(+VLOOKUP(D126,Inputs!$I$68:$J$82,2,0))),0)</f>
        <v>0</v>
      </c>
      <c r="P126" s="15">
        <f>+IFERROR(+IF(Inputs!V80&lt;&gt;"X",0,+(+VLOOKUP(D126,Inputs!$I$68:$J$82,2,0))),0)</f>
        <v>0</v>
      </c>
      <c r="Q126" s="15">
        <f>+IFERROR(+IF(Inputs!W80&lt;&gt;"X",0,+(+VLOOKUP(D126,Inputs!$I$68:$J$82,2,0))),0)</f>
        <v>0</v>
      </c>
      <c r="R126" s="15"/>
      <c r="S126" s="264"/>
    </row>
    <row r="127" spans="2:19" outlineLevel="1" x14ac:dyDescent="0.3">
      <c r="B127" s="351"/>
      <c r="C127" s="115">
        <v>29</v>
      </c>
      <c r="D127" s="112" t="str">
        <f>+IFERROR(+IF(Inputs!I81="","",Inputs!I81),0)</f>
        <v/>
      </c>
      <c r="E127" s="355">
        <f t="shared" si="57"/>
        <v>0</v>
      </c>
      <c r="F127" s="15">
        <f>+IFERROR(+IF(Inputs!L81&lt;&gt;"X",0,+(+VLOOKUP(D127,Inputs!$I$68:$J$82,2,0))),0)</f>
        <v>0</v>
      </c>
      <c r="G127" s="15">
        <f>+IFERROR(+IF(Inputs!M81&lt;&gt;"X",0,+(+VLOOKUP(D127,Inputs!$I$68:$J$82,2,0))),0)</f>
        <v>0</v>
      </c>
      <c r="H127" s="15">
        <f>+IFERROR(+IF(Inputs!N81&lt;&gt;"X",0,+(+VLOOKUP(D127,Inputs!$I$68:$J$82,2,0))),0)</f>
        <v>0</v>
      </c>
      <c r="I127" s="15">
        <f>+IFERROR(+IF(Inputs!O81&lt;&gt;"X",0,+(+VLOOKUP(D127,Inputs!$I$68:$J$82,2,0))),0)</f>
        <v>0</v>
      </c>
      <c r="J127" s="15">
        <f>+IFERROR(+IF(Inputs!P81&lt;&gt;"X",0,+(+VLOOKUP(D127,Inputs!$I$68:$J$82,2,0))),0)</f>
        <v>0</v>
      </c>
      <c r="K127" s="15">
        <f>+IFERROR(+IF(Inputs!Q81&lt;&gt;"X",0,+(+VLOOKUP(D127,Inputs!$I$68:$J$82,2,0))),0)</f>
        <v>0</v>
      </c>
      <c r="L127" s="15">
        <f>+IFERROR(+IF(Inputs!R81&lt;&gt;"X",0,+(+VLOOKUP(D127,Inputs!$I$68:$J$82,2,0))),0)</f>
        <v>0</v>
      </c>
      <c r="M127" s="15">
        <f>+IFERROR(+IF(Inputs!S81&lt;&gt;"X",0,+(+VLOOKUP(D127,Inputs!$I$68:$J$82,2,0))),0)</f>
        <v>0</v>
      </c>
      <c r="N127" s="15">
        <f>+IFERROR(+IF(Inputs!T81&lt;&gt;"X",0,+(+VLOOKUP(D127,Inputs!$I$68:$J$82,2,0))),0)</f>
        <v>0</v>
      </c>
      <c r="O127" s="15">
        <f>+IFERROR(+IF(Inputs!U81&lt;&gt;"X",0,+(+VLOOKUP(D127,Inputs!$I$68:$J$82,2,0))),0)</f>
        <v>0</v>
      </c>
      <c r="P127" s="15">
        <f>+IFERROR(+IF(Inputs!V81&lt;&gt;"X",0,+(+VLOOKUP(D127,Inputs!$I$68:$J$82,2,0))),0)</f>
        <v>0</v>
      </c>
      <c r="Q127" s="15">
        <f>+IFERROR(+IF(Inputs!W81&lt;&gt;"X",0,+(+VLOOKUP(D127,Inputs!$I$68:$J$82,2,0))),0)</f>
        <v>0</v>
      </c>
      <c r="R127" s="15"/>
      <c r="S127" s="264"/>
    </row>
    <row r="128" spans="2:19" x14ac:dyDescent="0.3">
      <c r="B128" s="351"/>
      <c r="C128" s="115">
        <v>30</v>
      </c>
      <c r="D128" s="173" t="str">
        <f>+IFERROR(+IF(Inputs!I82="","",Inputs!I82),0)</f>
        <v/>
      </c>
      <c r="E128" s="356">
        <f t="shared" si="57"/>
        <v>0</v>
      </c>
      <c r="F128" s="4">
        <f>+IFERROR(+IF(Inputs!L82&lt;&gt;"X",0,+(+VLOOKUP(D128,Inputs!$I$68:$J$82,2,0))),0)</f>
        <v>0</v>
      </c>
      <c r="G128" s="4">
        <f>+IFERROR(+IF(Inputs!M82&lt;&gt;"X",0,+(+VLOOKUP(D128,Inputs!$I$68:$J$82,2,0))),0)</f>
        <v>0</v>
      </c>
      <c r="H128" s="4">
        <f>+IFERROR(+IF(Inputs!N82&lt;&gt;"X",0,+(+VLOOKUP(D128,Inputs!$I$68:$J$82,2,0))),0)</f>
        <v>0</v>
      </c>
      <c r="I128" s="4">
        <f>+IFERROR(+IF(Inputs!O82&lt;&gt;"X",0,+(+VLOOKUP(D128,Inputs!$I$68:$J$82,2,0))),0)</f>
        <v>0</v>
      </c>
      <c r="J128" s="4">
        <f>+IFERROR(+IF(Inputs!P82&lt;&gt;"X",0,+(+VLOOKUP(D128,Inputs!$I$68:$J$82,2,0))),0)</f>
        <v>0</v>
      </c>
      <c r="K128" s="4">
        <f>+IFERROR(+IF(Inputs!Q82&lt;&gt;"X",0,+(+VLOOKUP(D128,Inputs!$I$68:$J$82,2,0))),0)</f>
        <v>0</v>
      </c>
      <c r="L128" s="4">
        <f>+IFERROR(+IF(Inputs!R82&lt;&gt;"X",0,+(+VLOOKUP(D128,Inputs!$I$68:$J$82,2,0))),0)</f>
        <v>0</v>
      </c>
      <c r="M128" s="4">
        <f>+IFERROR(+IF(Inputs!S82&lt;&gt;"X",0,+(+VLOOKUP(D128,Inputs!$I$68:$J$82,2,0))),0)</f>
        <v>0</v>
      </c>
      <c r="N128" s="4">
        <f>+IFERROR(+IF(Inputs!T82&lt;&gt;"X",0,+(+VLOOKUP(D128,Inputs!$I$68:$J$82,2,0))),0)</f>
        <v>0</v>
      </c>
      <c r="O128" s="4">
        <f>+IFERROR(+IF(Inputs!U82&lt;&gt;"X",0,+(+VLOOKUP(D128,Inputs!$I$68:$J$82,2,0))),0)</f>
        <v>0</v>
      </c>
      <c r="P128" s="4">
        <f>+IFERROR(+IF(Inputs!V82&lt;&gt;"X",0,+(+VLOOKUP(D128,Inputs!$I$68:$J$82,2,0))),0)</f>
        <v>0</v>
      </c>
      <c r="Q128" s="4">
        <f>+IFERROR(+IF(Inputs!W82&lt;&gt;"X",0,+(+VLOOKUP(D128,Inputs!$I$68:$J$82,2,0))),0)</f>
        <v>0</v>
      </c>
      <c r="R128" s="15"/>
      <c r="S128" s="264"/>
    </row>
    <row r="129" spans="2:19" x14ac:dyDescent="0.3">
      <c r="B129" s="351"/>
      <c r="C129" s="105" t="s">
        <v>134</v>
      </c>
      <c r="D129" s="106" t="s">
        <v>81</v>
      </c>
      <c r="E129" s="359">
        <f>+IFERROR((+SUM(F129:Q129)/+SUM($F$24:$Q$24)),0)</f>
        <v>0</v>
      </c>
      <c r="F129" s="147">
        <f>+SUM(F99:F128)</f>
        <v>0</v>
      </c>
      <c r="G129" s="147">
        <f t="shared" ref="G129:Q129" si="73">+SUM(G99:G128)</f>
        <v>0</v>
      </c>
      <c r="H129" s="147">
        <f t="shared" si="73"/>
        <v>0</v>
      </c>
      <c r="I129" s="147">
        <f t="shared" si="73"/>
        <v>0</v>
      </c>
      <c r="J129" s="147">
        <f t="shared" si="73"/>
        <v>0</v>
      </c>
      <c r="K129" s="147">
        <f t="shared" si="73"/>
        <v>0</v>
      </c>
      <c r="L129" s="147">
        <f t="shared" si="73"/>
        <v>0</v>
      </c>
      <c r="M129" s="147">
        <f t="shared" si="73"/>
        <v>0</v>
      </c>
      <c r="N129" s="147">
        <f t="shared" si="73"/>
        <v>0</v>
      </c>
      <c r="O129" s="147">
        <f t="shared" si="73"/>
        <v>0</v>
      </c>
      <c r="P129" s="147">
        <f t="shared" si="73"/>
        <v>0</v>
      </c>
      <c r="Q129" s="147">
        <f t="shared" si="73"/>
        <v>0</v>
      </c>
      <c r="R129" s="147"/>
      <c r="S129" s="264"/>
    </row>
    <row r="130" spans="2:19" ht="22.5" customHeight="1" x14ac:dyDescent="0.3">
      <c r="B130" s="351"/>
      <c r="C130" s="68"/>
      <c r="D130" s="105">
        <v>1</v>
      </c>
      <c r="E130" s="360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264"/>
    </row>
    <row r="131" spans="2:19" x14ac:dyDescent="0.3">
      <c r="B131" s="351"/>
      <c r="C131" s="115">
        <v>1</v>
      </c>
      <c r="D131" s="112" t="str">
        <f>+IFERROR(+IF(Inputs!D87="","",Inputs!D87),0)</f>
        <v>Suscripción Netflix (ejemplo)</v>
      </c>
      <c r="E131" s="355">
        <f t="shared" ref="E131:E160" si="74">+IFERROR((+SUM(F131:Q131)/+SUM($F$24:$Q$24)),0)</f>
        <v>0</v>
      </c>
      <c r="F131" s="15">
        <f>+IFERROR((+VLOOKUP(D131,Inputs!$D$87:$E$101,2,0)),0)</f>
        <v>0</v>
      </c>
      <c r="G131" s="15">
        <f t="shared" ref="G131:Q131" si="75">+F131</f>
        <v>0</v>
      </c>
      <c r="H131" s="15">
        <f t="shared" si="75"/>
        <v>0</v>
      </c>
      <c r="I131" s="15">
        <f t="shared" si="75"/>
        <v>0</v>
      </c>
      <c r="J131" s="15">
        <f t="shared" si="75"/>
        <v>0</v>
      </c>
      <c r="K131" s="15">
        <f t="shared" si="75"/>
        <v>0</v>
      </c>
      <c r="L131" s="15">
        <f t="shared" si="75"/>
        <v>0</v>
      </c>
      <c r="M131" s="15">
        <f t="shared" si="75"/>
        <v>0</v>
      </c>
      <c r="N131" s="15">
        <f t="shared" si="75"/>
        <v>0</v>
      </c>
      <c r="O131" s="15">
        <f t="shared" si="75"/>
        <v>0</v>
      </c>
      <c r="P131" s="15">
        <f t="shared" si="75"/>
        <v>0</v>
      </c>
      <c r="Q131" s="15">
        <f t="shared" si="75"/>
        <v>0</v>
      </c>
      <c r="R131" s="15"/>
      <c r="S131" s="264"/>
    </row>
    <row r="132" spans="2:19" x14ac:dyDescent="0.3">
      <c r="B132" s="351"/>
      <c r="C132" s="115">
        <v>2</v>
      </c>
      <c r="D132" s="112" t="str">
        <f>+IFERROR(+IF(Inputs!D88="","",Inputs!D88),0)</f>
        <v>Diversión  (ejemplo)</v>
      </c>
      <c r="E132" s="355">
        <f t="shared" si="74"/>
        <v>0</v>
      </c>
      <c r="F132" s="15">
        <f>+IFERROR((+VLOOKUP(D132,Inputs!$D$87:$E$101,2,0)),0)</f>
        <v>0</v>
      </c>
      <c r="G132" s="15">
        <f t="shared" ref="G132:Q132" si="76">+F132</f>
        <v>0</v>
      </c>
      <c r="H132" s="15">
        <f t="shared" si="76"/>
        <v>0</v>
      </c>
      <c r="I132" s="15">
        <f t="shared" si="76"/>
        <v>0</v>
      </c>
      <c r="J132" s="15">
        <f t="shared" si="76"/>
        <v>0</v>
      </c>
      <c r="K132" s="15">
        <f t="shared" si="76"/>
        <v>0</v>
      </c>
      <c r="L132" s="15">
        <f t="shared" si="76"/>
        <v>0</v>
      </c>
      <c r="M132" s="15">
        <f t="shared" si="76"/>
        <v>0</v>
      </c>
      <c r="N132" s="15">
        <f t="shared" si="76"/>
        <v>0</v>
      </c>
      <c r="O132" s="15">
        <f t="shared" si="76"/>
        <v>0</v>
      </c>
      <c r="P132" s="15">
        <f t="shared" si="76"/>
        <v>0</v>
      </c>
      <c r="Q132" s="15">
        <f t="shared" si="76"/>
        <v>0</v>
      </c>
      <c r="R132" s="15"/>
      <c r="S132" s="264"/>
    </row>
    <row r="133" spans="2:19" x14ac:dyDescent="0.3">
      <c r="B133" s="351"/>
      <c r="C133" s="115">
        <v>3</v>
      </c>
      <c r="D133" s="112" t="str">
        <f>+IFERROR(+IF(Inputs!D89="","",Inputs!D89),0)</f>
        <v>Domicilios  (ejemplo)</v>
      </c>
      <c r="E133" s="355">
        <f t="shared" si="74"/>
        <v>0</v>
      </c>
      <c r="F133" s="15">
        <f>+IFERROR((+VLOOKUP(D133,Inputs!$D$87:$E$101,2,0)),0)</f>
        <v>0</v>
      </c>
      <c r="G133" s="15">
        <f t="shared" ref="G133:Q133" si="77">+F133</f>
        <v>0</v>
      </c>
      <c r="H133" s="15">
        <f t="shared" si="77"/>
        <v>0</v>
      </c>
      <c r="I133" s="15">
        <f t="shared" si="77"/>
        <v>0</v>
      </c>
      <c r="J133" s="15">
        <f t="shared" si="77"/>
        <v>0</v>
      </c>
      <c r="K133" s="15">
        <f t="shared" si="77"/>
        <v>0</v>
      </c>
      <c r="L133" s="15">
        <f t="shared" si="77"/>
        <v>0</v>
      </c>
      <c r="M133" s="15">
        <f t="shared" si="77"/>
        <v>0</v>
      </c>
      <c r="N133" s="15">
        <f t="shared" si="77"/>
        <v>0</v>
      </c>
      <c r="O133" s="15">
        <f t="shared" si="77"/>
        <v>0</v>
      </c>
      <c r="P133" s="15">
        <f t="shared" si="77"/>
        <v>0</v>
      </c>
      <c r="Q133" s="15">
        <f t="shared" si="77"/>
        <v>0</v>
      </c>
      <c r="R133" s="15"/>
      <c r="S133" s="264"/>
    </row>
    <row r="134" spans="2:19" outlineLevel="1" x14ac:dyDescent="0.3">
      <c r="B134" s="351"/>
      <c r="C134" s="115">
        <v>4</v>
      </c>
      <c r="D134" s="112" t="str">
        <f>+IFERROR(+IF(Inputs!D90="","",Inputs!D90),0)</f>
        <v/>
      </c>
      <c r="E134" s="355">
        <f t="shared" si="74"/>
        <v>0</v>
      </c>
      <c r="F134" s="15">
        <f>+IFERROR((+VLOOKUP(D134,Inputs!$D$87:$E$101,2,0)),0)</f>
        <v>0</v>
      </c>
      <c r="G134" s="15">
        <f t="shared" ref="G134:Q134" si="78">+F134</f>
        <v>0</v>
      </c>
      <c r="H134" s="15">
        <f t="shared" si="78"/>
        <v>0</v>
      </c>
      <c r="I134" s="15">
        <f t="shared" si="78"/>
        <v>0</v>
      </c>
      <c r="J134" s="15">
        <f t="shared" si="78"/>
        <v>0</v>
      </c>
      <c r="K134" s="15">
        <f t="shared" si="78"/>
        <v>0</v>
      </c>
      <c r="L134" s="15">
        <f t="shared" si="78"/>
        <v>0</v>
      </c>
      <c r="M134" s="15">
        <f t="shared" si="78"/>
        <v>0</v>
      </c>
      <c r="N134" s="15">
        <f t="shared" si="78"/>
        <v>0</v>
      </c>
      <c r="O134" s="15">
        <f t="shared" si="78"/>
        <v>0</v>
      </c>
      <c r="P134" s="15">
        <f t="shared" si="78"/>
        <v>0</v>
      </c>
      <c r="Q134" s="15">
        <f t="shared" si="78"/>
        <v>0</v>
      </c>
      <c r="R134" s="15"/>
      <c r="S134" s="264"/>
    </row>
    <row r="135" spans="2:19" outlineLevel="1" x14ac:dyDescent="0.3">
      <c r="B135" s="351"/>
      <c r="C135" s="115">
        <v>5</v>
      </c>
      <c r="D135" s="112" t="str">
        <f>+IFERROR(+IF(Inputs!D91="","",Inputs!D91),0)</f>
        <v/>
      </c>
      <c r="E135" s="355">
        <f t="shared" si="74"/>
        <v>0</v>
      </c>
      <c r="F135" s="15">
        <f>+IFERROR((+VLOOKUP(D135,Inputs!$D$87:$E$101,2,0)),0)</f>
        <v>0</v>
      </c>
      <c r="G135" s="15">
        <f t="shared" ref="G135:Q135" si="79">+F135</f>
        <v>0</v>
      </c>
      <c r="H135" s="15">
        <f t="shared" si="79"/>
        <v>0</v>
      </c>
      <c r="I135" s="15">
        <f t="shared" si="79"/>
        <v>0</v>
      </c>
      <c r="J135" s="15">
        <f t="shared" si="79"/>
        <v>0</v>
      </c>
      <c r="K135" s="15">
        <f t="shared" si="79"/>
        <v>0</v>
      </c>
      <c r="L135" s="15">
        <f t="shared" si="79"/>
        <v>0</v>
      </c>
      <c r="M135" s="15">
        <f t="shared" si="79"/>
        <v>0</v>
      </c>
      <c r="N135" s="15">
        <f t="shared" si="79"/>
        <v>0</v>
      </c>
      <c r="O135" s="15">
        <f t="shared" si="79"/>
        <v>0</v>
      </c>
      <c r="P135" s="15">
        <f t="shared" si="79"/>
        <v>0</v>
      </c>
      <c r="Q135" s="15">
        <f t="shared" si="79"/>
        <v>0</v>
      </c>
      <c r="R135" s="15"/>
      <c r="S135" s="264"/>
    </row>
    <row r="136" spans="2:19" outlineLevel="1" x14ac:dyDescent="0.3">
      <c r="B136" s="351"/>
      <c r="C136" s="115">
        <v>6</v>
      </c>
      <c r="D136" s="112" t="str">
        <f>+IFERROR(+IF(Inputs!D92="","",Inputs!D92),0)</f>
        <v/>
      </c>
      <c r="E136" s="355">
        <f t="shared" si="74"/>
        <v>0</v>
      </c>
      <c r="F136" s="15">
        <f>+IFERROR((+VLOOKUP(D136,Inputs!$D$87:$E$101,2,0)),0)</f>
        <v>0</v>
      </c>
      <c r="G136" s="15">
        <f t="shared" ref="G136:Q136" si="80">+F136</f>
        <v>0</v>
      </c>
      <c r="H136" s="15">
        <f t="shared" si="80"/>
        <v>0</v>
      </c>
      <c r="I136" s="15">
        <f t="shared" si="80"/>
        <v>0</v>
      </c>
      <c r="J136" s="15">
        <f t="shared" si="80"/>
        <v>0</v>
      </c>
      <c r="K136" s="15">
        <f t="shared" si="80"/>
        <v>0</v>
      </c>
      <c r="L136" s="15">
        <f t="shared" si="80"/>
        <v>0</v>
      </c>
      <c r="M136" s="15">
        <f t="shared" si="80"/>
        <v>0</v>
      </c>
      <c r="N136" s="15">
        <f t="shared" si="80"/>
        <v>0</v>
      </c>
      <c r="O136" s="15">
        <f t="shared" si="80"/>
        <v>0</v>
      </c>
      <c r="P136" s="15">
        <f t="shared" si="80"/>
        <v>0</v>
      </c>
      <c r="Q136" s="15">
        <f t="shared" si="80"/>
        <v>0</v>
      </c>
      <c r="R136" s="15"/>
      <c r="S136" s="264"/>
    </row>
    <row r="137" spans="2:19" outlineLevel="1" x14ac:dyDescent="0.3">
      <c r="B137" s="351"/>
      <c r="C137" s="115">
        <v>7</v>
      </c>
      <c r="D137" s="112" t="str">
        <f>+IFERROR(+IF(Inputs!D93="","",Inputs!D93),0)</f>
        <v/>
      </c>
      <c r="E137" s="355">
        <f t="shared" si="74"/>
        <v>0</v>
      </c>
      <c r="F137" s="15">
        <f>+IFERROR((+VLOOKUP(D137,Inputs!$D$87:$E$101,2,0)),0)</f>
        <v>0</v>
      </c>
      <c r="G137" s="15">
        <f t="shared" ref="G137:Q137" si="81">+F137</f>
        <v>0</v>
      </c>
      <c r="H137" s="15">
        <f t="shared" si="81"/>
        <v>0</v>
      </c>
      <c r="I137" s="15">
        <f t="shared" si="81"/>
        <v>0</v>
      </c>
      <c r="J137" s="15">
        <f t="shared" si="81"/>
        <v>0</v>
      </c>
      <c r="K137" s="15">
        <f t="shared" si="81"/>
        <v>0</v>
      </c>
      <c r="L137" s="15">
        <f t="shared" si="81"/>
        <v>0</v>
      </c>
      <c r="M137" s="15">
        <f t="shared" si="81"/>
        <v>0</v>
      </c>
      <c r="N137" s="15">
        <f t="shared" si="81"/>
        <v>0</v>
      </c>
      <c r="O137" s="15">
        <f t="shared" si="81"/>
        <v>0</v>
      </c>
      <c r="P137" s="15">
        <f t="shared" si="81"/>
        <v>0</v>
      </c>
      <c r="Q137" s="15">
        <f t="shared" si="81"/>
        <v>0</v>
      </c>
      <c r="R137" s="15"/>
      <c r="S137" s="264"/>
    </row>
    <row r="138" spans="2:19" outlineLevel="1" x14ac:dyDescent="0.3">
      <c r="B138" s="351"/>
      <c r="C138" s="115">
        <v>8</v>
      </c>
      <c r="D138" s="112" t="str">
        <f>+IFERROR(+IF(Inputs!D94="","",Inputs!D94),0)</f>
        <v/>
      </c>
      <c r="E138" s="355">
        <f t="shared" si="74"/>
        <v>0</v>
      </c>
      <c r="F138" s="15">
        <f>+IFERROR((+VLOOKUP(D138,Inputs!$D$87:$E$101,2,0)),0)</f>
        <v>0</v>
      </c>
      <c r="G138" s="15">
        <f t="shared" ref="G138:Q138" si="82">+F138</f>
        <v>0</v>
      </c>
      <c r="H138" s="15">
        <f t="shared" si="82"/>
        <v>0</v>
      </c>
      <c r="I138" s="15">
        <f t="shared" si="82"/>
        <v>0</v>
      </c>
      <c r="J138" s="15">
        <f t="shared" si="82"/>
        <v>0</v>
      </c>
      <c r="K138" s="15">
        <f t="shared" si="82"/>
        <v>0</v>
      </c>
      <c r="L138" s="15">
        <f t="shared" si="82"/>
        <v>0</v>
      </c>
      <c r="M138" s="15">
        <f t="shared" si="82"/>
        <v>0</v>
      </c>
      <c r="N138" s="15">
        <f t="shared" si="82"/>
        <v>0</v>
      </c>
      <c r="O138" s="15">
        <f t="shared" si="82"/>
        <v>0</v>
      </c>
      <c r="P138" s="15">
        <f t="shared" si="82"/>
        <v>0</v>
      </c>
      <c r="Q138" s="15">
        <f t="shared" si="82"/>
        <v>0</v>
      </c>
      <c r="R138" s="15"/>
      <c r="S138" s="264"/>
    </row>
    <row r="139" spans="2:19" outlineLevel="1" x14ac:dyDescent="0.3">
      <c r="B139" s="351"/>
      <c r="C139" s="115">
        <v>9</v>
      </c>
      <c r="D139" s="112" t="str">
        <f>+IFERROR(+IF(Inputs!D95="","",Inputs!D95),0)</f>
        <v/>
      </c>
      <c r="E139" s="355">
        <f t="shared" si="74"/>
        <v>0</v>
      </c>
      <c r="F139" s="15">
        <f>+IFERROR((+VLOOKUP(D139,Inputs!$D$87:$E$101,2,0)),0)</f>
        <v>0</v>
      </c>
      <c r="G139" s="15">
        <f t="shared" ref="G139:Q139" si="83">+F139</f>
        <v>0</v>
      </c>
      <c r="H139" s="15">
        <f t="shared" si="83"/>
        <v>0</v>
      </c>
      <c r="I139" s="15">
        <f t="shared" si="83"/>
        <v>0</v>
      </c>
      <c r="J139" s="15">
        <f t="shared" si="83"/>
        <v>0</v>
      </c>
      <c r="K139" s="15">
        <f t="shared" si="83"/>
        <v>0</v>
      </c>
      <c r="L139" s="15">
        <f t="shared" si="83"/>
        <v>0</v>
      </c>
      <c r="M139" s="15">
        <f t="shared" si="83"/>
        <v>0</v>
      </c>
      <c r="N139" s="15">
        <f t="shared" si="83"/>
        <v>0</v>
      </c>
      <c r="O139" s="15">
        <f t="shared" si="83"/>
        <v>0</v>
      </c>
      <c r="P139" s="15">
        <f t="shared" si="83"/>
        <v>0</v>
      </c>
      <c r="Q139" s="15">
        <f t="shared" si="83"/>
        <v>0</v>
      </c>
      <c r="R139" s="15"/>
      <c r="S139" s="264"/>
    </row>
    <row r="140" spans="2:19" outlineLevel="1" x14ac:dyDescent="0.3">
      <c r="B140" s="351"/>
      <c r="C140" s="115">
        <v>10</v>
      </c>
      <c r="D140" s="112" t="str">
        <f>+IFERROR(+IF(Inputs!D96="","",Inputs!D96),0)</f>
        <v/>
      </c>
      <c r="E140" s="355">
        <f t="shared" si="74"/>
        <v>0</v>
      </c>
      <c r="F140" s="15">
        <f>+IFERROR((+VLOOKUP(D140,Inputs!$D$87:$E$101,2,0)),0)</f>
        <v>0</v>
      </c>
      <c r="G140" s="15">
        <f t="shared" ref="G140:Q140" si="84">+F140</f>
        <v>0</v>
      </c>
      <c r="H140" s="15">
        <f t="shared" si="84"/>
        <v>0</v>
      </c>
      <c r="I140" s="15">
        <f t="shared" si="84"/>
        <v>0</v>
      </c>
      <c r="J140" s="15">
        <f t="shared" si="84"/>
        <v>0</v>
      </c>
      <c r="K140" s="15">
        <f t="shared" si="84"/>
        <v>0</v>
      </c>
      <c r="L140" s="15">
        <f t="shared" si="84"/>
        <v>0</v>
      </c>
      <c r="M140" s="15">
        <f t="shared" si="84"/>
        <v>0</v>
      </c>
      <c r="N140" s="15">
        <f t="shared" si="84"/>
        <v>0</v>
      </c>
      <c r="O140" s="15">
        <f t="shared" si="84"/>
        <v>0</v>
      </c>
      <c r="P140" s="15">
        <f t="shared" si="84"/>
        <v>0</v>
      </c>
      <c r="Q140" s="15">
        <f t="shared" si="84"/>
        <v>0</v>
      </c>
      <c r="R140" s="15"/>
      <c r="S140" s="264"/>
    </row>
    <row r="141" spans="2:19" outlineLevel="1" x14ac:dyDescent="0.3">
      <c r="B141" s="351"/>
      <c r="C141" s="115">
        <v>11</v>
      </c>
      <c r="D141" s="112" t="str">
        <f>+IFERROR(+IF(Inputs!D97="","",Inputs!D97),0)</f>
        <v/>
      </c>
      <c r="E141" s="355">
        <f t="shared" si="74"/>
        <v>0</v>
      </c>
      <c r="F141" s="15">
        <f>+IFERROR((+VLOOKUP(D141,Inputs!$D$87:$E$101,2,0)),0)</f>
        <v>0</v>
      </c>
      <c r="G141" s="15">
        <f t="shared" ref="G141:Q141" si="85">+F141</f>
        <v>0</v>
      </c>
      <c r="H141" s="15">
        <f t="shared" si="85"/>
        <v>0</v>
      </c>
      <c r="I141" s="15">
        <f t="shared" si="85"/>
        <v>0</v>
      </c>
      <c r="J141" s="15">
        <f t="shared" si="85"/>
        <v>0</v>
      </c>
      <c r="K141" s="15">
        <f t="shared" si="85"/>
        <v>0</v>
      </c>
      <c r="L141" s="15">
        <f t="shared" si="85"/>
        <v>0</v>
      </c>
      <c r="M141" s="15">
        <f t="shared" si="85"/>
        <v>0</v>
      </c>
      <c r="N141" s="15">
        <f t="shared" si="85"/>
        <v>0</v>
      </c>
      <c r="O141" s="15">
        <f t="shared" si="85"/>
        <v>0</v>
      </c>
      <c r="P141" s="15">
        <f t="shared" si="85"/>
        <v>0</v>
      </c>
      <c r="Q141" s="15">
        <f t="shared" si="85"/>
        <v>0</v>
      </c>
      <c r="R141" s="15"/>
      <c r="S141" s="264"/>
    </row>
    <row r="142" spans="2:19" outlineLevel="1" x14ac:dyDescent="0.3">
      <c r="B142" s="351"/>
      <c r="C142" s="115">
        <v>12</v>
      </c>
      <c r="D142" s="112" t="str">
        <f>+IFERROR(+IF(Inputs!D98="","",Inputs!D98),0)</f>
        <v/>
      </c>
      <c r="E142" s="355">
        <f t="shared" si="74"/>
        <v>0</v>
      </c>
      <c r="F142" s="15">
        <f>+IFERROR((+VLOOKUP(D142,Inputs!$D$87:$E$101,2,0)),0)</f>
        <v>0</v>
      </c>
      <c r="G142" s="15">
        <f t="shared" ref="G142:Q142" si="86">+F142</f>
        <v>0</v>
      </c>
      <c r="H142" s="15">
        <f t="shared" si="86"/>
        <v>0</v>
      </c>
      <c r="I142" s="15">
        <f t="shared" si="86"/>
        <v>0</v>
      </c>
      <c r="J142" s="15">
        <f t="shared" si="86"/>
        <v>0</v>
      </c>
      <c r="K142" s="15">
        <f t="shared" si="86"/>
        <v>0</v>
      </c>
      <c r="L142" s="15">
        <f t="shared" si="86"/>
        <v>0</v>
      </c>
      <c r="M142" s="15">
        <f t="shared" si="86"/>
        <v>0</v>
      </c>
      <c r="N142" s="15">
        <f t="shared" si="86"/>
        <v>0</v>
      </c>
      <c r="O142" s="15">
        <f t="shared" si="86"/>
        <v>0</v>
      </c>
      <c r="P142" s="15">
        <f t="shared" si="86"/>
        <v>0</v>
      </c>
      <c r="Q142" s="15">
        <f t="shared" si="86"/>
        <v>0</v>
      </c>
      <c r="R142" s="15"/>
      <c r="S142" s="264"/>
    </row>
    <row r="143" spans="2:19" outlineLevel="1" x14ac:dyDescent="0.3">
      <c r="B143" s="351"/>
      <c r="C143" s="115">
        <v>13</v>
      </c>
      <c r="D143" s="112" t="str">
        <f>+IFERROR(+IF(Inputs!D99="","",Inputs!D99),0)</f>
        <v/>
      </c>
      <c r="E143" s="355">
        <f t="shared" si="74"/>
        <v>0</v>
      </c>
      <c r="F143" s="15">
        <f>+IFERROR((+VLOOKUP(D143,Inputs!$D$87:$E$101,2,0)),0)</f>
        <v>0</v>
      </c>
      <c r="G143" s="15">
        <f t="shared" ref="G143:Q143" si="87">+F143</f>
        <v>0</v>
      </c>
      <c r="H143" s="15">
        <f t="shared" si="87"/>
        <v>0</v>
      </c>
      <c r="I143" s="15">
        <f t="shared" si="87"/>
        <v>0</v>
      </c>
      <c r="J143" s="15">
        <f t="shared" si="87"/>
        <v>0</v>
      </c>
      <c r="K143" s="15">
        <f t="shared" si="87"/>
        <v>0</v>
      </c>
      <c r="L143" s="15">
        <f t="shared" si="87"/>
        <v>0</v>
      </c>
      <c r="M143" s="15">
        <f t="shared" si="87"/>
        <v>0</v>
      </c>
      <c r="N143" s="15">
        <f t="shared" si="87"/>
        <v>0</v>
      </c>
      <c r="O143" s="15">
        <f t="shared" si="87"/>
        <v>0</v>
      </c>
      <c r="P143" s="15">
        <f t="shared" si="87"/>
        <v>0</v>
      </c>
      <c r="Q143" s="15">
        <f t="shared" si="87"/>
        <v>0</v>
      </c>
      <c r="R143" s="15"/>
      <c r="S143" s="264"/>
    </row>
    <row r="144" spans="2:19" outlineLevel="1" x14ac:dyDescent="0.3">
      <c r="B144" s="351"/>
      <c r="C144" s="115">
        <v>14</v>
      </c>
      <c r="D144" s="112" t="str">
        <f>+IFERROR(+IF(Inputs!D100="","",Inputs!D100),0)</f>
        <v/>
      </c>
      <c r="E144" s="355">
        <f t="shared" si="74"/>
        <v>0</v>
      </c>
      <c r="F144" s="15">
        <f>+IFERROR((+VLOOKUP(D144,Inputs!$D$87:$E$101,2,0)),0)</f>
        <v>0</v>
      </c>
      <c r="G144" s="15">
        <f t="shared" ref="G144:Q144" si="88">+F144</f>
        <v>0</v>
      </c>
      <c r="H144" s="15">
        <f t="shared" si="88"/>
        <v>0</v>
      </c>
      <c r="I144" s="15">
        <f t="shared" si="88"/>
        <v>0</v>
      </c>
      <c r="J144" s="15">
        <f t="shared" si="88"/>
        <v>0</v>
      </c>
      <c r="K144" s="15">
        <f t="shared" si="88"/>
        <v>0</v>
      </c>
      <c r="L144" s="15">
        <f t="shared" si="88"/>
        <v>0</v>
      </c>
      <c r="M144" s="15">
        <f t="shared" si="88"/>
        <v>0</v>
      </c>
      <c r="N144" s="15">
        <f t="shared" si="88"/>
        <v>0</v>
      </c>
      <c r="O144" s="15">
        <f t="shared" si="88"/>
        <v>0</v>
      </c>
      <c r="P144" s="15">
        <f t="shared" si="88"/>
        <v>0</v>
      </c>
      <c r="Q144" s="15">
        <f t="shared" si="88"/>
        <v>0</v>
      </c>
      <c r="R144" s="15"/>
      <c r="S144" s="264"/>
    </row>
    <row r="145" spans="2:19" outlineLevel="1" x14ac:dyDescent="0.3">
      <c r="B145" s="351"/>
      <c r="C145" s="115">
        <v>15</v>
      </c>
      <c r="D145" s="112" t="str">
        <f>+IFERROR(+IF(Inputs!D101="","",Inputs!D101),0)</f>
        <v/>
      </c>
      <c r="E145" s="355">
        <f t="shared" si="74"/>
        <v>0</v>
      </c>
      <c r="F145" s="15">
        <f>+IFERROR((+VLOOKUP(D145,Inputs!$D$87:$E$101,2,0)),0)</f>
        <v>0</v>
      </c>
      <c r="G145" s="15">
        <f t="shared" ref="G145:Q145" si="89">+F145</f>
        <v>0</v>
      </c>
      <c r="H145" s="15">
        <f t="shared" si="89"/>
        <v>0</v>
      </c>
      <c r="I145" s="15">
        <f t="shared" si="89"/>
        <v>0</v>
      </c>
      <c r="J145" s="15">
        <f t="shared" si="89"/>
        <v>0</v>
      </c>
      <c r="K145" s="15">
        <f t="shared" si="89"/>
        <v>0</v>
      </c>
      <c r="L145" s="15">
        <f t="shared" si="89"/>
        <v>0</v>
      </c>
      <c r="M145" s="15">
        <f t="shared" si="89"/>
        <v>0</v>
      </c>
      <c r="N145" s="15">
        <f t="shared" si="89"/>
        <v>0</v>
      </c>
      <c r="O145" s="15">
        <f t="shared" si="89"/>
        <v>0</v>
      </c>
      <c r="P145" s="15">
        <f t="shared" si="89"/>
        <v>0</v>
      </c>
      <c r="Q145" s="15">
        <f t="shared" si="89"/>
        <v>0</v>
      </c>
      <c r="R145" s="15"/>
      <c r="S145" s="264"/>
    </row>
    <row r="146" spans="2:19" outlineLevel="1" x14ac:dyDescent="0.3">
      <c r="B146" s="351"/>
      <c r="C146" s="115">
        <v>16</v>
      </c>
      <c r="D146" s="112" t="str">
        <f>+IFERROR(+IF(Inputs!I87="","",Inputs!I87),0)</f>
        <v>Vacaciones  (ejemplo)</v>
      </c>
      <c r="E146" s="355">
        <f t="shared" si="74"/>
        <v>0</v>
      </c>
      <c r="F146" s="15">
        <f>+IFERROR(+IF(Inputs!L87&lt;&gt;"X",0,+(+VLOOKUP(D146,Inputs!$I$87:$J$101,2,0))),0)</f>
        <v>0</v>
      </c>
      <c r="G146" s="15">
        <f>+IFERROR(+IF(Inputs!M87&lt;&gt;"X",0,+(+VLOOKUP(D146,Inputs!$I$87:$J$101,2,0))),0)</f>
        <v>0</v>
      </c>
      <c r="H146" s="15">
        <f>+IFERROR(+IF(Inputs!N87&lt;&gt;"X",0,+(+VLOOKUP(D146,Inputs!$I$87:$J$101,2,0))),0)</f>
        <v>0</v>
      </c>
      <c r="I146" s="15">
        <f>+IFERROR(+IF(Inputs!O87&lt;&gt;"X",0,+(+VLOOKUP(D146,Inputs!$I$87:$J$101,2,0))),0)</f>
        <v>0</v>
      </c>
      <c r="J146" s="15">
        <f>+IFERROR(+IF(Inputs!P87&lt;&gt;"X",0,+(+VLOOKUP(D146,Inputs!$I$87:$J$101,2,0))),0)</f>
        <v>0</v>
      </c>
      <c r="K146" s="15">
        <f>+IFERROR(+IF(Inputs!Q87&lt;&gt;"X",0,+(+VLOOKUP(D146,Inputs!$I$87:$J$101,2,0))),0)</f>
        <v>0</v>
      </c>
      <c r="L146" s="15">
        <f>+IFERROR(+IF(Inputs!R87&lt;&gt;"X",0,+(+VLOOKUP(D146,Inputs!$I$87:$J$101,2,0))),0)</f>
        <v>0</v>
      </c>
      <c r="M146" s="15">
        <f>+IFERROR(+IF(Inputs!S87&lt;&gt;"X",0,+(+VLOOKUP(D146,Inputs!$I$87:$J$101,2,0))),0)</f>
        <v>0</v>
      </c>
      <c r="N146" s="15">
        <f>+IFERROR(+IF(Inputs!T87&lt;&gt;"X",0,+(+VLOOKUP(D146,Inputs!$I$87:$J$101,2,0))),0)</f>
        <v>0</v>
      </c>
      <c r="O146" s="15">
        <f>+IFERROR(+IF(Inputs!U87&lt;&gt;"X",0,+(+VLOOKUP(D146,Inputs!$I$87:$J$101,2,0))),0)</f>
        <v>0</v>
      </c>
      <c r="P146" s="15">
        <f>+IFERROR(+IF(Inputs!V87&lt;&gt;"X",0,+(+VLOOKUP(D146,Inputs!$I$87:$J$101,2,0))),0)</f>
        <v>0</v>
      </c>
      <c r="Q146" s="15">
        <f>+IFERROR(+IF(Inputs!W87&lt;&gt;"X",0,+(+VLOOKUP(D146,Inputs!$I$87:$J$101,2,0))),0)</f>
        <v>0</v>
      </c>
      <c r="R146" s="15"/>
      <c r="S146" s="264"/>
    </row>
    <row r="147" spans="2:19" outlineLevel="1" x14ac:dyDescent="0.3">
      <c r="B147" s="351"/>
      <c r="C147" s="115">
        <v>17</v>
      </c>
      <c r="D147" s="112" t="str">
        <f>+IFERROR(+IF(Inputs!I88="","",Inputs!I88),0)</f>
        <v>Regalos de navidad  (ejemplo)</v>
      </c>
      <c r="E147" s="355">
        <f t="shared" si="74"/>
        <v>0</v>
      </c>
      <c r="F147" s="15">
        <f>+IFERROR(+IF(Inputs!L88&lt;&gt;"X",0,+(+VLOOKUP(D147,Inputs!$I$87:$J$101,2,0))),0)</f>
        <v>0</v>
      </c>
      <c r="G147" s="15">
        <f>+IFERROR(+IF(Inputs!M88&lt;&gt;"X",0,+(+VLOOKUP(D147,Inputs!$I$87:$J$101,2,0))),0)</f>
        <v>0</v>
      </c>
      <c r="H147" s="15">
        <f>+IFERROR(+IF(Inputs!N88&lt;&gt;"X",0,+(+VLOOKUP(D147,Inputs!$I$87:$J$101,2,0))),0)</f>
        <v>0</v>
      </c>
      <c r="I147" s="15">
        <f>+IFERROR(+IF(Inputs!O88&lt;&gt;"X",0,+(+VLOOKUP(D147,Inputs!$I$87:$J$101,2,0))),0)</f>
        <v>0</v>
      </c>
      <c r="J147" s="15">
        <f>+IFERROR(+IF(Inputs!P88&lt;&gt;"X",0,+(+VLOOKUP(D147,Inputs!$I$87:$J$101,2,0))),0)</f>
        <v>0</v>
      </c>
      <c r="K147" s="15">
        <f>+IFERROR(+IF(Inputs!Q88&lt;&gt;"X",0,+(+VLOOKUP(D147,Inputs!$I$87:$J$101,2,0))),0)</f>
        <v>0</v>
      </c>
      <c r="L147" s="15">
        <f>+IFERROR(+IF(Inputs!R88&lt;&gt;"X",0,+(+VLOOKUP(D147,Inputs!$I$87:$J$101,2,0))),0)</f>
        <v>0</v>
      </c>
      <c r="M147" s="15">
        <f>+IFERROR(+IF(Inputs!S88&lt;&gt;"X",0,+(+VLOOKUP(D147,Inputs!$I$87:$J$101,2,0))),0)</f>
        <v>0</v>
      </c>
      <c r="N147" s="15">
        <f>+IFERROR(+IF(Inputs!T88&lt;&gt;"X",0,+(+VLOOKUP(D147,Inputs!$I$87:$J$101,2,0))),0)</f>
        <v>0</v>
      </c>
      <c r="O147" s="15">
        <f>+IFERROR(+IF(Inputs!U88&lt;&gt;"X",0,+(+VLOOKUP(D147,Inputs!$I$87:$J$101,2,0))),0)</f>
        <v>0</v>
      </c>
      <c r="P147" s="15">
        <f>+IFERROR(+IF(Inputs!V88&lt;&gt;"X",0,+(+VLOOKUP(D147,Inputs!$I$87:$J$101,2,0))),0)</f>
        <v>0</v>
      </c>
      <c r="Q147" s="15">
        <f>+IFERROR(+IF(Inputs!W88&lt;&gt;"X",0,+(+VLOOKUP(D147,Inputs!$I$87:$J$101,2,0))),0)</f>
        <v>0</v>
      </c>
      <c r="R147" s="15"/>
      <c r="S147" s="264"/>
    </row>
    <row r="148" spans="2:19" outlineLevel="1" x14ac:dyDescent="0.3">
      <c r="B148" s="351"/>
      <c r="C148" s="115">
        <v>18</v>
      </c>
      <c r="D148" s="112" t="str">
        <f>+IFERROR(+IF(Inputs!I89="","",Inputs!I89),0)</f>
        <v/>
      </c>
      <c r="E148" s="355">
        <f t="shared" si="74"/>
        <v>0</v>
      </c>
      <c r="F148" s="15">
        <f>+IFERROR(+IF(Inputs!L89&lt;&gt;"X",0,+(+VLOOKUP(D148,Inputs!$I$87:$J$101,2,0))),0)</f>
        <v>0</v>
      </c>
      <c r="G148" s="15">
        <f>+IFERROR(+IF(Inputs!M89&lt;&gt;"X",0,+(+VLOOKUP(D148,Inputs!$I$87:$J$101,2,0))),0)</f>
        <v>0</v>
      </c>
      <c r="H148" s="15">
        <f>+IFERROR(+IF(Inputs!N89&lt;&gt;"X",0,+(+VLOOKUP(D148,Inputs!$I$87:$J$101,2,0))),0)</f>
        <v>0</v>
      </c>
      <c r="I148" s="15">
        <f>+IFERROR(+IF(Inputs!O89&lt;&gt;"X",0,+(+VLOOKUP(D148,Inputs!$I$87:$J$101,2,0))),0)</f>
        <v>0</v>
      </c>
      <c r="J148" s="15">
        <f>+IFERROR(+IF(Inputs!P89&lt;&gt;"X",0,+(+VLOOKUP(D148,Inputs!$I$87:$J$101,2,0))),0)</f>
        <v>0</v>
      </c>
      <c r="K148" s="15">
        <f>+IFERROR(+IF(Inputs!Q89&lt;&gt;"X",0,+(+VLOOKUP(D148,Inputs!$I$87:$J$101,2,0))),0)</f>
        <v>0</v>
      </c>
      <c r="L148" s="15">
        <f>+IFERROR(+IF(Inputs!R89&lt;&gt;"X",0,+(+VLOOKUP(D148,Inputs!$I$87:$J$101,2,0))),0)</f>
        <v>0</v>
      </c>
      <c r="M148" s="15">
        <f>+IFERROR(+IF(Inputs!S89&lt;&gt;"X",0,+(+VLOOKUP(D148,Inputs!$I$87:$J$101,2,0))),0)</f>
        <v>0</v>
      </c>
      <c r="N148" s="15">
        <f>+IFERROR(+IF(Inputs!T89&lt;&gt;"X",0,+(+VLOOKUP(D148,Inputs!$I$87:$J$101,2,0))),0)</f>
        <v>0</v>
      </c>
      <c r="O148" s="15">
        <f>+IFERROR(+IF(Inputs!U89&lt;&gt;"X",0,+(+VLOOKUP(D148,Inputs!$I$87:$J$101,2,0))),0)</f>
        <v>0</v>
      </c>
      <c r="P148" s="15">
        <f>+IFERROR(+IF(Inputs!V89&lt;&gt;"X",0,+(+VLOOKUP(D148,Inputs!$I$87:$J$101,2,0))),0)</f>
        <v>0</v>
      </c>
      <c r="Q148" s="15">
        <f>+IFERROR(+IF(Inputs!W89&lt;&gt;"X",0,+(+VLOOKUP(D148,Inputs!$I$87:$J$101,2,0))),0)</f>
        <v>0</v>
      </c>
      <c r="R148" s="15"/>
      <c r="S148" s="264"/>
    </row>
    <row r="149" spans="2:19" outlineLevel="1" x14ac:dyDescent="0.3">
      <c r="B149" s="351"/>
      <c r="C149" s="115">
        <v>19</v>
      </c>
      <c r="D149" s="112" t="str">
        <f>+IFERROR(+IF(Inputs!I90="","",Inputs!I90),0)</f>
        <v/>
      </c>
      <c r="E149" s="355">
        <f t="shared" si="74"/>
        <v>0</v>
      </c>
      <c r="F149" s="15">
        <f>+IFERROR(+IF(Inputs!L90&lt;&gt;"X",0,+(+VLOOKUP(D149,Inputs!$I$87:$J$101,2,0))),0)</f>
        <v>0</v>
      </c>
      <c r="G149" s="15">
        <f>+IFERROR(+IF(Inputs!M90&lt;&gt;"X",0,+(+VLOOKUP(D149,Inputs!$I$87:$J$101,2,0))),0)</f>
        <v>0</v>
      </c>
      <c r="H149" s="15">
        <f>+IFERROR(+IF(Inputs!N90&lt;&gt;"X",0,+(+VLOOKUP(D149,Inputs!$I$87:$J$101,2,0))),0)</f>
        <v>0</v>
      </c>
      <c r="I149" s="15">
        <f>+IFERROR(+IF(Inputs!O90&lt;&gt;"X",0,+(+VLOOKUP(D149,Inputs!$I$87:$J$101,2,0))),0)</f>
        <v>0</v>
      </c>
      <c r="J149" s="15">
        <f>+IFERROR(+IF(Inputs!P90&lt;&gt;"X",0,+(+VLOOKUP(D149,Inputs!$I$87:$J$101,2,0))),0)</f>
        <v>0</v>
      </c>
      <c r="K149" s="15">
        <f>+IFERROR(+IF(Inputs!Q90&lt;&gt;"X",0,+(+VLOOKUP(D149,Inputs!$I$87:$J$101,2,0))),0)</f>
        <v>0</v>
      </c>
      <c r="L149" s="15">
        <f>+IFERROR(+IF(Inputs!R90&lt;&gt;"X",0,+(+VLOOKUP(D149,Inputs!$I$87:$J$101,2,0))),0)</f>
        <v>0</v>
      </c>
      <c r="M149" s="15">
        <f>+IFERROR(+IF(Inputs!S90&lt;&gt;"X",0,+(+VLOOKUP(D149,Inputs!$I$87:$J$101,2,0))),0)</f>
        <v>0</v>
      </c>
      <c r="N149" s="15">
        <f>+IFERROR(+IF(Inputs!T90&lt;&gt;"X",0,+(+VLOOKUP(D149,Inputs!$I$87:$J$101,2,0))),0)</f>
        <v>0</v>
      </c>
      <c r="O149" s="15">
        <f>+IFERROR(+IF(Inputs!U90&lt;&gt;"X",0,+(+VLOOKUP(D149,Inputs!$I$87:$J$101,2,0))),0)</f>
        <v>0</v>
      </c>
      <c r="P149" s="15">
        <f>+IFERROR(+IF(Inputs!V90&lt;&gt;"X",0,+(+VLOOKUP(D149,Inputs!$I$87:$J$101,2,0))),0)</f>
        <v>0</v>
      </c>
      <c r="Q149" s="15">
        <f>+IFERROR(+IF(Inputs!W90&lt;&gt;"X",0,+(+VLOOKUP(D149,Inputs!$I$87:$J$101,2,0))),0)</f>
        <v>0</v>
      </c>
      <c r="R149" s="15"/>
      <c r="S149" s="264"/>
    </row>
    <row r="150" spans="2:19" outlineLevel="1" x14ac:dyDescent="0.3">
      <c r="B150" s="351"/>
      <c r="C150" s="115">
        <v>20</v>
      </c>
      <c r="D150" s="112" t="str">
        <f>+IFERROR(+IF(Inputs!I91="","",Inputs!I91),0)</f>
        <v/>
      </c>
      <c r="E150" s="355">
        <f t="shared" si="74"/>
        <v>0</v>
      </c>
      <c r="F150" s="15">
        <f>+IFERROR(+IF(Inputs!L91&lt;&gt;"X",0,+(+VLOOKUP(D150,Inputs!$I$87:$J$101,2,0))),0)</f>
        <v>0</v>
      </c>
      <c r="G150" s="15">
        <f>+IFERROR(+IF(Inputs!M91&lt;&gt;"X",0,+(+VLOOKUP(D150,Inputs!$I$87:$J$101,2,0))),0)</f>
        <v>0</v>
      </c>
      <c r="H150" s="15">
        <f>+IFERROR(+IF(Inputs!N91&lt;&gt;"X",0,+(+VLOOKUP(D150,Inputs!$I$87:$J$101,2,0))),0)</f>
        <v>0</v>
      </c>
      <c r="I150" s="15">
        <f>+IFERROR(+IF(Inputs!O91&lt;&gt;"X",0,+(+VLOOKUP(D150,Inputs!$I$87:$J$101,2,0))),0)</f>
        <v>0</v>
      </c>
      <c r="J150" s="15">
        <f>+IFERROR(+IF(Inputs!P91&lt;&gt;"X",0,+(+VLOOKUP(D150,Inputs!$I$87:$J$101,2,0))),0)</f>
        <v>0</v>
      </c>
      <c r="K150" s="15">
        <f>+IFERROR(+IF(Inputs!Q91&lt;&gt;"X",0,+(+VLOOKUP(D150,Inputs!$I$87:$J$101,2,0))),0)</f>
        <v>0</v>
      </c>
      <c r="L150" s="15">
        <f>+IFERROR(+IF(Inputs!R91&lt;&gt;"X",0,+(+VLOOKUP(D150,Inputs!$I$87:$J$101,2,0))),0)</f>
        <v>0</v>
      </c>
      <c r="M150" s="15">
        <f>+IFERROR(+IF(Inputs!S91&lt;&gt;"X",0,+(+VLOOKUP(D150,Inputs!$I$87:$J$101,2,0))),0)</f>
        <v>0</v>
      </c>
      <c r="N150" s="15">
        <f>+IFERROR(+IF(Inputs!T91&lt;&gt;"X",0,+(+VLOOKUP(D150,Inputs!$I$87:$J$101,2,0))),0)</f>
        <v>0</v>
      </c>
      <c r="O150" s="15">
        <f>+IFERROR(+IF(Inputs!U91&lt;&gt;"X",0,+(+VLOOKUP(D150,Inputs!$I$87:$J$101,2,0))),0)</f>
        <v>0</v>
      </c>
      <c r="P150" s="15">
        <f>+IFERROR(+IF(Inputs!V91&lt;&gt;"X",0,+(+VLOOKUP(D150,Inputs!$I$87:$J$101,2,0))),0)</f>
        <v>0</v>
      </c>
      <c r="Q150" s="15">
        <f>+IFERROR(+IF(Inputs!W91&lt;&gt;"X",0,+(+VLOOKUP(D150,Inputs!$I$87:$J$101,2,0))),0)</f>
        <v>0</v>
      </c>
      <c r="R150" s="15"/>
      <c r="S150" s="264"/>
    </row>
    <row r="151" spans="2:19" outlineLevel="1" x14ac:dyDescent="0.3">
      <c r="B151" s="351"/>
      <c r="C151" s="115">
        <v>21</v>
      </c>
      <c r="D151" s="112" t="str">
        <f>+IFERROR(+IF(Inputs!I92="","",Inputs!I92),0)</f>
        <v/>
      </c>
      <c r="E151" s="355">
        <f t="shared" si="74"/>
        <v>0</v>
      </c>
      <c r="F151" s="15">
        <f>+IFERROR(+IF(Inputs!L92&lt;&gt;"X",0,+(+VLOOKUP(D151,Inputs!$I$87:$J$101,2,0))),0)</f>
        <v>0</v>
      </c>
      <c r="G151" s="15">
        <f>+IFERROR(+IF(Inputs!M92&lt;&gt;"X",0,+(+VLOOKUP(D151,Inputs!$I$87:$J$101,2,0))),0)</f>
        <v>0</v>
      </c>
      <c r="H151" s="15">
        <f>+IFERROR(+IF(Inputs!N92&lt;&gt;"X",0,+(+VLOOKUP(D151,Inputs!$I$87:$J$101,2,0))),0)</f>
        <v>0</v>
      </c>
      <c r="I151" s="15">
        <f>+IFERROR(+IF(Inputs!O92&lt;&gt;"X",0,+(+VLOOKUP(D151,Inputs!$I$87:$J$101,2,0))),0)</f>
        <v>0</v>
      </c>
      <c r="J151" s="15">
        <f>+IFERROR(+IF(Inputs!P92&lt;&gt;"X",0,+(+VLOOKUP(D151,Inputs!$I$87:$J$101,2,0))),0)</f>
        <v>0</v>
      </c>
      <c r="K151" s="15">
        <f>+IFERROR(+IF(Inputs!Q92&lt;&gt;"X",0,+(+VLOOKUP(D151,Inputs!$I$87:$J$101,2,0))),0)</f>
        <v>0</v>
      </c>
      <c r="L151" s="15">
        <f>+IFERROR(+IF(Inputs!R92&lt;&gt;"X",0,+(+VLOOKUP(D151,Inputs!$I$87:$J$101,2,0))),0)</f>
        <v>0</v>
      </c>
      <c r="M151" s="15">
        <f>+IFERROR(+IF(Inputs!S92&lt;&gt;"X",0,+(+VLOOKUP(D151,Inputs!$I$87:$J$101,2,0))),0)</f>
        <v>0</v>
      </c>
      <c r="N151" s="15">
        <f>+IFERROR(+IF(Inputs!T92&lt;&gt;"X",0,+(+VLOOKUP(D151,Inputs!$I$87:$J$101,2,0))),0)</f>
        <v>0</v>
      </c>
      <c r="O151" s="15">
        <f>+IFERROR(+IF(Inputs!U92&lt;&gt;"X",0,+(+VLOOKUP(D151,Inputs!$I$87:$J$101,2,0))),0)</f>
        <v>0</v>
      </c>
      <c r="P151" s="15">
        <f>+IFERROR(+IF(Inputs!V92&lt;&gt;"X",0,+(+VLOOKUP(D151,Inputs!$I$87:$J$101,2,0))),0)</f>
        <v>0</v>
      </c>
      <c r="Q151" s="15">
        <f>+IFERROR(+IF(Inputs!W92&lt;&gt;"X",0,+(+VLOOKUP(D151,Inputs!$I$87:$J$101,2,0))),0)</f>
        <v>0</v>
      </c>
      <c r="R151" s="15"/>
      <c r="S151" s="264"/>
    </row>
    <row r="152" spans="2:19" outlineLevel="1" x14ac:dyDescent="0.3">
      <c r="B152" s="351"/>
      <c r="C152" s="115">
        <v>22</v>
      </c>
      <c r="D152" s="112" t="str">
        <f>+IFERROR(+IF(Inputs!I93="","",Inputs!I93),0)</f>
        <v/>
      </c>
      <c r="E152" s="355">
        <f t="shared" si="74"/>
        <v>0</v>
      </c>
      <c r="F152" s="15">
        <f>+IFERROR(+IF(Inputs!L93&lt;&gt;"X",0,+(+VLOOKUP(D152,Inputs!$I$87:$J$101,2,0))),0)</f>
        <v>0</v>
      </c>
      <c r="G152" s="15">
        <f>+IFERROR(+IF(Inputs!M93&lt;&gt;"X",0,+(+VLOOKUP(D152,Inputs!$I$87:$J$101,2,0))),0)</f>
        <v>0</v>
      </c>
      <c r="H152" s="15">
        <f>+IFERROR(+IF(Inputs!N93&lt;&gt;"X",0,+(+VLOOKUP(D152,Inputs!$I$87:$J$101,2,0))),0)</f>
        <v>0</v>
      </c>
      <c r="I152" s="15">
        <f>+IFERROR(+IF(Inputs!O93&lt;&gt;"X",0,+(+VLOOKUP(D152,Inputs!$I$87:$J$101,2,0))),0)</f>
        <v>0</v>
      </c>
      <c r="J152" s="15">
        <f>+IFERROR(+IF(Inputs!P93&lt;&gt;"X",0,+(+VLOOKUP(D152,Inputs!$I$87:$J$101,2,0))),0)</f>
        <v>0</v>
      </c>
      <c r="K152" s="15">
        <f>+IFERROR(+IF(Inputs!Q93&lt;&gt;"X",0,+(+VLOOKUP(D152,Inputs!$I$87:$J$101,2,0))),0)</f>
        <v>0</v>
      </c>
      <c r="L152" s="15">
        <f>+IFERROR(+IF(Inputs!R93&lt;&gt;"X",0,+(+VLOOKUP(D152,Inputs!$I$87:$J$101,2,0))),0)</f>
        <v>0</v>
      </c>
      <c r="M152" s="15">
        <f>+IFERROR(+IF(Inputs!S93&lt;&gt;"X",0,+(+VLOOKUP(D152,Inputs!$I$87:$J$101,2,0))),0)</f>
        <v>0</v>
      </c>
      <c r="N152" s="15">
        <f>+IFERROR(+IF(Inputs!T93&lt;&gt;"X",0,+(+VLOOKUP(D152,Inputs!$I$87:$J$101,2,0))),0)</f>
        <v>0</v>
      </c>
      <c r="O152" s="15">
        <f>+IFERROR(+IF(Inputs!U93&lt;&gt;"X",0,+(+VLOOKUP(D152,Inputs!$I$87:$J$101,2,0))),0)</f>
        <v>0</v>
      </c>
      <c r="P152" s="15">
        <f>+IFERROR(+IF(Inputs!V93&lt;&gt;"X",0,+(+VLOOKUP(D152,Inputs!$I$87:$J$101,2,0))),0)</f>
        <v>0</v>
      </c>
      <c r="Q152" s="15">
        <f>+IFERROR(+IF(Inputs!W93&lt;&gt;"X",0,+(+VLOOKUP(D152,Inputs!$I$87:$J$101,2,0))),0)</f>
        <v>0</v>
      </c>
      <c r="R152" s="15"/>
      <c r="S152" s="264"/>
    </row>
    <row r="153" spans="2:19" outlineLevel="1" x14ac:dyDescent="0.3">
      <c r="B153" s="351"/>
      <c r="C153" s="115">
        <v>23</v>
      </c>
      <c r="D153" s="112" t="str">
        <f>+IFERROR(+IF(Inputs!I94="","",Inputs!I94),0)</f>
        <v/>
      </c>
      <c r="E153" s="355">
        <f t="shared" si="74"/>
        <v>0</v>
      </c>
      <c r="F153" s="15">
        <f>+IFERROR(+IF(Inputs!L94&lt;&gt;"X",0,+(+VLOOKUP(D153,Inputs!$I$87:$J$101,2,0))),0)</f>
        <v>0</v>
      </c>
      <c r="G153" s="15">
        <f>+IFERROR(+IF(Inputs!M94&lt;&gt;"X",0,+(+VLOOKUP(D153,Inputs!$I$87:$J$101,2,0))),0)</f>
        <v>0</v>
      </c>
      <c r="H153" s="15">
        <f>+IFERROR(+IF(Inputs!N94&lt;&gt;"X",0,+(+VLOOKUP(D153,Inputs!$I$87:$J$101,2,0))),0)</f>
        <v>0</v>
      </c>
      <c r="I153" s="15">
        <f>+IFERROR(+IF(Inputs!O94&lt;&gt;"X",0,+(+VLOOKUP(D153,Inputs!$I$87:$J$101,2,0))),0)</f>
        <v>0</v>
      </c>
      <c r="J153" s="15">
        <f>+IFERROR(+IF(Inputs!P94&lt;&gt;"X",0,+(+VLOOKUP(D153,Inputs!$I$87:$J$101,2,0))),0)</f>
        <v>0</v>
      </c>
      <c r="K153" s="15">
        <f>+IFERROR(+IF(Inputs!Q94&lt;&gt;"X",0,+(+VLOOKUP(D153,Inputs!$I$87:$J$101,2,0))),0)</f>
        <v>0</v>
      </c>
      <c r="L153" s="15">
        <f>+IFERROR(+IF(Inputs!R94&lt;&gt;"X",0,+(+VLOOKUP(D153,Inputs!$I$87:$J$101,2,0))),0)</f>
        <v>0</v>
      </c>
      <c r="M153" s="15">
        <f>+IFERROR(+IF(Inputs!S94&lt;&gt;"X",0,+(+VLOOKUP(D153,Inputs!$I$87:$J$101,2,0))),0)</f>
        <v>0</v>
      </c>
      <c r="N153" s="15">
        <f>+IFERROR(+IF(Inputs!T94&lt;&gt;"X",0,+(+VLOOKUP(D153,Inputs!$I$87:$J$101,2,0))),0)</f>
        <v>0</v>
      </c>
      <c r="O153" s="15">
        <f>+IFERROR(+IF(Inputs!U94&lt;&gt;"X",0,+(+VLOOKUP(D153,Inputs!$I$87:$J$101,2,0))),0)</f>
        <v>0</v>
      </c>
      <c r="P153" s="15">
        <f>+IFERROR(+IF(Inputs!V94&lt;&gt;"X",0,+(+VLOOKUP(D153,Inputs!$I$87:$J$101,2,0))),0)</f>
        <v>0</v>
      </c>
      <c r="Q153" s="15">
        <f>+IFERROR(+IF(Inputs!W94&lt;&gt;"X",0,+(+VLOOKUP(D153,Inputs!$I$87:$J$101,2,0))),0)</f>
        <v>0</v>
      </c>
      <c r="R153" s="15"/>
      <c r="S153" s="264"/>
    </row>
    <row r="154" spans="2:19" outlineLevel="1" x14ac:dyDescent="0.3">
      <c r="B154" s="351"/>
      <c r="C154" s="115">
        <v>24</v>
      </c>
      <c r="D154" s="112" t="str">
        <f>+IFERROR(+IF(Inputs!I95="","",Inputs!I95),0)</f>
        <v/>
      </c>
      <c r="E154" s="355">
        <f t="shared" si="74"/>
        <v>0</v>
      </c>
      <c r="F154" s="15">
        <f>+IFERROR(+IF(Inputs!L95&lt;&gt;"X",0,+(+VLOOKUP(D154,Inputs!$I$87:$J$101,2,0))),0)</f>
        <v>0</v>
      </c>
      <c r="G154" s="15">
        <f>+IFERROR(+IF(Inputs!M95&lt;&gt;"X",0,+(+VLOOKUP(D154,Inputs!$I$87:$J$101,2,0))),0)</f>
        <v>0</v>
      </c>
      <c r="H154" s="15">
        <f>+IFERROR(+IF(Inputs!N95&lt;&gt;"X",0,+(+VLOOKUP(D154,Inputs!$I$87:$J$101,2,0))),0)</f>
        <v>0</v>
      </c>
      <c r="I154" s="15">
        <f>+IFERROR(+IF(Inputs!O95&lt;&gt;"X",0,+(+VLOOKUP(D154,Inputs!$I$87:$J$101,2,0))),0)</f>
        <v>0</v>
      </c>
      <c r="J154" s="15">
        <f>+IFERROR(+IF(Inputs!P95&lt;&gt;"X",0,+(+VLOOKUP(D154,Inputs!$I$87:$J$101,2,0))),0)</f>
        <v>0</v>
      </c>
      <c r="K154" s="15">
        <f>+IFERROR(+IF(Inputs!Q95&lt;&gt;"X",0,+(+VLOOKUP(D154,Inputs!$I$87:$J$101,2,0))),0)</f>
        <v>0</v>
      </c>
      <c r="L154" s="15">
        <f>+IFERROR(+IF(Inputs!R95&lt;&gt;"X",0,+(+VLOOKUP(D154,Inputs!$I$87:$J$101,2,0))),0)</f>
        <v>0</v>
      </c>
      <c r="M154" s="15">
        <f>+IFERROR(+IF(Inputs!S95&lt;&gt;"X",0,+(+VLOOKUP(D154,Inputs!$I$87:$J$101,2,0))),0)</f>
        <v>0</v>
      </c>
      <c r="N154" s="15">
        <f>+IFERROR(+IF(Inputs!T95&lt;&gt;"X",0,+(+VLOOKUP(D154,Inputs!$I$87:$J$101,2,0))),0)</f>
        <v>0</v>
      </c>
      <c r="O154" s="15">
        <f>+IFERROR(+IF(Inputs!U95&lt;&gt;"X",0,+(+VLOOKUP(D154,Inputs!$I$87:$J$101,2,0))),0)</f>
        <v>0</v>
      </c>
      <c r="P154" s="15">
        <f>+IFERROR(+IF(Inputs!V95&lt;&gt;"X",0,+(+VLOOKUP(D154,Inputs!$I$87:$J$101,2,0))),0)</f>
        <v>0</v>
      </c>
      <c r="Q154" s="15">
        <f>+IFERROR(+IF(Inputs!W95&lt;&gt;"X",0,+(+VLOOKUP(D154,Inputs!$I$87:$J$101,2,0))),0)</f>
        <v>0</v>
      </c>
      <c r="R154" s="15"/>
      <c r="S154" s="264"/>
    </row>
    <row r="155" spans="2:19" outlineLevel="1" x14ac:dyDescent="0.3">
      <c r="B155" s="351"/>
      <c r="C155" s="115">
        <v>25</v>
      </c>
      <c r="D155" s="112" t="str">
        <f>+IFERROR(+IF(Inputs!I96="","",Inputs!I96),0)</f>
        <v/>
      </c>
      <c r="E155" s="355">
        <f t="shared" si="74"/>
        <v>0</v>
      </c>
      <c r="F155" s="15">
        <f>+IFERROR(+IF(Inputs!L96&lt;&gt;"X",0,+(+VLOOKUP(D155,Inputs!$I$87:$J$101,2,0))),0)</f>
        <v>0</v>
      </c>
      <c r="G155" s="15">
        <f>+IFERROR(+IF(Inputs!M96&lt;&gt;"X",0,+(+VLOOKUP(D155,Inputs!$I$87:$J$101,2,0))),0)</f>
        <v>0</v>
      </c>
      <c r="H155" s="15">
        <f>+IFERROR(+IF(Inputs!N96&lt;&gt;"X",0,+(+VLOOKUP(D155,Inputs!$I$87:$J$101,2,0))),0)</f>
        <v>0</v>
      </c>
      <c r="I155" s="15">
        <f>+IFERROR(+IF(Inputs!O96&lt;&gt;"X",0,+(+VLOOKUP(D155,Inputs!$I$87:$J$101,2,0))),0)</f>
        <v>0</v>
      </c>
      <c r="J155" s="15">
        <f>+IFERROR(+IF(Inputs!P96&lt;&gt;"X",0,+(+VLOOKUP(D155,Inputs!$I$87:$J$101,2,0))),0)</f>
        <v>0</v>
      </c>
      <c r="K155" s="15">
        <f>+IFERROR(+IF(Inputs!Q96&lt;&gt;"X",0,+(+VLOOKUP(D155,Inputs!$I$87:$J$101,2,0))),0)</f>
        <v>0</v>
      </c>
      <c r="L155" s="15">
        <f>+IFERROR(+IF(Inputs!R96&lt;&gt;"X",0,+(+VLOOKUP(D155,Inputs!$I$87:$J$101,2,0))),0)</f>
        <v>0</v>
      </c>
      <c r="M155" s="15">
        <f>+IFERROR(+IF(Inputs!S96&lt;&gt;"X",0,+(+VLOOKUP(D155,Inputs!$I$87:$J$101,2,0))),0)</f>
        <v>0</v>
      </c>
      <c r="N155" s="15">
        <f>+IFERROR(+IF(Inputs!T96&lt;&gt;"X",0,+(+VLOOKUP(D155,Inputs!$I$87:$J$101,2,0))),0)</f>
        <v>0</v>
      </c>
      <c r="O155" s="15">
        <f>+IFERROR(+IF(Inputs!U96&lt;&gt;"X",0,+(+VLOOKUP(D155,Inputs!$I$87:$J$101,2,0))),0)</f>
        <v>0</v>
      </c>
      <c r="P155" s="15">
        <f>+IFERROR(+IF(Inputs!V96&lt;&gt;"X",0,+(+VLOOKUP(D155,Inputs!$I$87:$J$101,2,0))),0)</f>
        <v>0</v>
      </c>
      <c r="Q155" s="15">
        <f>+IFERROR(+IF(Inputs!W96&lt;&gt;"X",0,+(+VLOOKUP(D155,Inputs!$I$87:$J$101,2,0))),0)</f>
        <v>0</v>
      </c>
      <c r="R155" s="15"/>
      <c r="S155" s="264"/>
    </row>
    <row r="156" spans="2:19" outlineLevel="1" x14ac:dyDescent="0.3">
      <c r="B156" s="351"/>
      <c r="C156" s="115">
        <v>26</v>
      </c>
      <c r="D156" s="112" t="str">
        <f>+IFERROR(+IF(Inputs!I97="","",Inputs!I97),0)</f>
        <v/>
      </c>
      <c r="E156" s="355">
        <f t="shared" si="74"/>
        <v>0</v>
      </c>
      <c r="F156" s="15">
        <f>+IFERROR(+IF(Inputs!L97&lt;&gt;"X",0,+(+VLOOKUP(D156,Inputs!$I$87:$J$101,2,0))),0)</f>
        <v>0</v>
      </c>
      <c r="G156" s="15">
        <f>+IFERROR(+IF(Inputs!M97&lt;&gt;"X",0,+(+VLOOKUP(D156,Inputs!$I$87:$J$101,2,0))),0)</f>
        <v>0</v>
      </c>
      <c r="H156" s="15">
        <f>+IFERROR(+IF(Inputs!N97&lt;&gt;"X",0,+(+VLOOKUP(D156,Inputs!$I$87:$J$101,2,0))),0)</f>
        <v>0</v>
      </c>
      <c r="I156" s="15">
        <f>+IFERROR(+IF(Inputs!O97&lt;&gt;"X",0,+(+VLOOKUP(D156,Inputs!$I$87:$J$101,2,0))),0)</f>
        <v>0</v>
      </c>
      <c r="J156" s="15">
        <f>+IFERROR(+IF(Inputs!P97&lt;&gt;"X",0,+(+VLOOKUP(D156,Inputs!$I$87:$J$101,2,0))),0)</f>
        <v>0</v>
      </c>
      <c r="K156" s="15">
        <f>+IFERROR(+IF(Inputs!Q97&lt;&gt;"X",0,+(+VLOOKUP(D156,Inputs!$I$87:$J$101,2,0))),0)</f>
        <v>0</v>
      </c>
      <c r="L156" s="15">
        <f>+IFERROR(+IF(Inputs!R97&lt;&gt;"X",0,+(+VLOOKUP(D156,Inputs!$I$87:$J$101,2,0))),0)</f>
        <v>0</v>
      </c>
      <c r="M156" s="15">
        <f>+IFERROR(+IF(Inputs!S97&lt;&gt;"X",0,+(+VLOOKUP(D156,Inputs!$I$87:$J$101,2,0))),0)</f>
        <v>0</v>
      </c>
      <c r="N156" s="15">
        <f>+IFERROR(+IF(Inputs!T97&lt;&gt;"X",0,+(+VLOOKUP(D156,Inputs!$I$87:$J$101,2,0))),0)</f>
        <v>0</v>
      </c>
      <c r="O156" s="15">
        <f>+IFERROR(+IF(Inputs!U97&lt;&gt;"X",0,+(+VLOOKUP(D156,Inputs!$I$87:$J$101,2,0))),0)</f>
        <v>0</v>
      </c>
      <c r="P156" s="15">
        <f>+IFERROR(+IF(Inputs!V97&lt;&gt;"X",0,+(+VLOOKUP(D156,Inputs!$I$87:$J$101,2,0))),0)</f>
        <v>0</v>
      </c>
      <c r="Q156" s="15">
        <f>+IFERROR(+IF(Inputs!W97&lt;&gt;"X",0,+(+VLOOKUP(D156,Inputs!$I$87:$J$101,2,0))),0)</f>
        <v>0</v>
      </c>
      <c r="R156" s="15"/>
      <c r="S156" s="264"/>
    </row>
    <row r="157" spans="2:19" outlineLevel="1" x14ac:dyDescent="0.3">
      <c r="B157" s="351"/>
      <c r="C157" s="115">
        <v>27</v>
      </c>
      <c r="D157" s="112" t="str">
        <f>+IFERROR(+IF(Inputs!I98="","",Inputs!I98),0)</f>
        <v/>
      </c>
      <c r="E157" s="355">
        <f t="shared" si="74"/>
        <v>0</v>
      </c>
      <c r="F157" s="15">
        <f>+IFERROR(+IF(Inputs!L98&lt;&gt;"X",0,+(+VLOOKUP(D157,Inputs!$I$87:$J$101,2,0))),0)</f>
        <v>0</v>
      </c>
      <c r="G157" s="15">
        <f>+IFERROR(+IF(Inputs!M98&lt;&gt;"X",0,+(+VLOOKUP(D157,Inputs!$I$87:$J$101,2,0))),0)</f>
        <v>0</v>
      </c>
      <c r="H157" s="15">
        <f>+IFERROR(+IF(Inputs!N98&lt;&gt;"X",0,+(+VLOOKUP(D157,Inputs!$I$87:$J$101,2,0))),0)</f>
        <v>0</v>
      </c>
      <c r="I157" s="15">
        <f>+IFERROR(+IF(Inputs!O98&lt;&gt;"X",0,+(+VLOOKUP(D157,Inputs!$I$87:$J$101,2,0))),0)</f>
        <v>0</v>
      </c>
      <c r="J157" s="15">
        <f>+IFERROR(+IF(Inputs!P98&lt;&gt;"X",0,+(+VLOOKUP(D157,Inputs!$I$87:$J$101,2,0))),0)</f>
        <v>0</v>
      </c>
      <c r="K157" s="15">
        <f>+IFERROR(+IF(Inputs!Q98&lt;&gt;"X",0,+(+VLOOKUP(D157,Inputs!$I$87:$J$101,2,0))),0)</f>
        <v>0</v>
      </c>
      <c r="L157" s="15">
        <f>+IFERROR(+IF(Inputs!R98&lt;&gt;"X",0,+(+VLOOKUP(D157,Inputs!$I$87:$J$101,2,0))),0)</f>
        <v>0</v>
      </c>
      <c r="M157" s="15">
        <f>+IFERROR(+IF(Inputs!S98&lt;&gt;"X",0,+(+VLOOKUP(D157,Inputs!$I$87:$J$101,2,0))),0)</f>
        <v>0</v>
      </c>
      <c r="N157" s="15">
        <f>+IFERROR(+IF(Inputs!T98&lt;&gt;"X",0,+(+VLOOKUP(D157,Inputs!$I$87:$J$101,2,0))),0)</f>
        <v>0</v>
      </c>
      <c r="O157" s="15">
        <f>+IFERROR(+IF(Inputs!U98&lt;&gt;"X",0,+(+VLOOKUP(D157,Inputs!$I$87:$J$101,2,0))),0)</f>
        <v>0</v>
      </c>
      <c r="P157" s="15">
        <f>+IFERROR(+IF(Inputs!V98&lt;&gt;"X",0,+(+VLOOKUP(D157,Inputs!$I$87:$J$101,2,0))),0)</f>
        <v>0</v>
      </c>
      <c r="Q157" s="15">
        <f>+IFERROR(+IF(Inputs!W98&lt;&gt;"X",0,+(+VLOOKUP(D157,Inputs!$I$87:$J$101,2,0))),0)</f>
        <v>0</v>
      </c>
      <c r="R157" s="15"/>
      <c r="S157" s="264"/>
    </row>
    <row r="158" spans="2:19" outlineLevel="1" x14ac:dyDescent="0.3">
      <c r="B158" s="351"/>
      <c r="C158" s="115">
        <v>28</v>
      </c>
      <c r="D158" s="112" t="str">
        <f>+IFERROR(+IF(Inputs!I99="","",Inputs!I99),0)</f>
        <v/>
      </c>
      <c r="E158" s="355">
        <f t="shared" si="74"/>
        <v>0</v>
      </c>
      <c r="F158" s="15">
        <f>+IFERROR(+IF(Inputs!L99&lt;&gt;"X",0,+(+VLOOKUP(D158,Inputs!$I$87:$J$101,2,0))),0)</f>
        <v>0</v>
      </c>
      <c r="G158" s="15">
        <f>+IFERROR(+IF(Inputs!M99&lt;&gt;"X",0,+(+VLOOKUP(D158,Inputs!$I$87:$J$101,2,0))),0)</f>
        <v>0</v>
      </c>
      <c r="H158" s="15">
        <f>+IFERROR(+IF(Inputs!N99&lt;&gt;"X",0,+(+VLOOKUP(D158,Inputs!$I$87:$J$101,2,0))),0)</f>
        <v>0</v>
      </c>
      <c r="I158" s="15">
        <f>+IFERROR(+IF(Inputs!O99&lt;&gt;"X",0,+(+VLOOKUP(D158,Inputs!$I$87:$J$101,2,0))),0)</f>
        <v>0</v>
      </c>
      <c r="J158" s="15">
        <f>+IFERROR(+IF(Inputs!P99&lt;&gt;"X",0,+(+VLOOKUP(D158,Inputs!$I$87:$J$101,2,0))),0)</f>
        <v>0</v>
      </c>
      <c r="K158" s="15">
        <f>+IFERROR(+IF(Inputs!Q99&lt;&gt;"X",0,+(+VLOOKUP(D158,Inputs!$I$87:$J$101,2,0))),0)</f>
        <v>0</v>
      </c>
      <c r="L158" s="15">
        <f>+IFERROR(+IF(Inputs!R99&lt;&gt;"X",0,+(+VLOOKUP(D158,Inputs!$I$87:$J$101,2,0))),0)</f>
        <v>0</v>
      </c>
      <c r="M158" s="15">
        <f>+IFERROR(+IF(Inputs!S99&lt;&gt;"X",0,+(+VLOOKUP(D158,Inputs!$I$87:$J$101,2,0))),0)</f>
        <v>0</v>
      </c>
      <c r="N158" s="15">
        <f>+IFERROR(+IF(Inputs!T99&lt;&gt;"X",0,+(+VLOOKUP(D158,Inputs!$I$87:$J$101,2,0))),0)</f>
        <v>0</v>
      </c>
      <c r="O158" s="15">
        <f>+IFERROR(+IF(Inputs!U99&lt;&gt;"X",0,+(+VLOOKUP(D158,Inputs!$I$87:$J$101,2,0))),0)</f>
        <v>0</v>
      </c>
      <c r="P158" s="15">
        <f>+IFERROR(+IF(Inputs!V99&lt;&gt;"X",0,+(+VLOOKUP(D158,Inputs!$I$87:$J$101,2,0))),0)</f>
        <v>0</v>
      </c>
      <c r="Q158" s="15">
        <f>+IFERROR(+IF(Inputs!W99&lt;&gt;"X",0,+(+VLOOKUP(D158,Inputs!$I$87:$J$101,2,0))),0)</f>
        <v>0</v>
      </c>
      <c r="R158" s="15"/>
      <c r="S158" s="264"/>
    </row>
    <row r="159" spans="2:19" outlineLevel="1" x14ac:dyDescent="0.3">
      <c r="B159" s="351"/>
      <c r="C159" s="115">
        <v>29</v>
      </c>
      <c r="D159" s="112" t="str">
        <f>+IFERROR(+IF(Inputs!I100="","",Inputs!I100),0)</f>
        <v/>
      </c>
      <c r="E159" s="355">
        <f t="shared" si="74"/>
        <v>0</v>
      </c>
      <c r="F159" s="15">
        <f>+IFERROR(+IF(Inputs!L100&lt;&gt;"X",0,+(+VLOOKUP(D159,Inputs!$I$87:$J$101,2,0))),0)</f>
        <v>0</v>
      </c>
      <c r="G159" s="15">
        <f>+IFERROR(+IF(Inputs!M100&lt;&gt;"X",0,+(+VLOOKUP(D159,Inputs!$I$87:$J$101,2,0))),0)</f>
        <v>0</v>
      </c>
      <c r="H159" s="15">
        <f>+IFERROR(+IF(Inputs!N100&lt;&gt;"X",0,+(+VLOOKUP(D159,Inputs!$I$87:$J$101,2,0))),0)</f>
        <v>0</v>
      </c>
      <c r="I159" s="15">
        <f>+IFERROR(+IF(Inputs!O100&lt;&gt;"X",0,+(+VLOOKUP(D159,Inputs!$I$87:$J$101,2,0))),0)</f>
        <v>0</v>
      </c>
      <c r="J159" s="15">
        <f>+IFERROR(+IF(Inputs!P100&lt;&gt;"X",0,+(+VLOOKUP(D159,Inputs!$I$87:$J$101,2,0))),0)</f>
        <v>0</v>
      </c>
      <c r="K159" s="15">
        <f>+IFERROR(+IF(Inputs!Q100&lt;&gt;"X",0,+(+VLOOKUP(D159,Inputs!$I$87:$J$101,2,0))),0)</f>
        <v>0</v>
      </c>
      <c r="L159" s="15">
        <f>+IFERROR(+IF(Inputs!R100&lt;&gt;"X",0,+(+VLOOKUP(D159,Inputs!$I$87:$J$101,2,0))),0)</f>
        <v>0</v>
      </c>
      <c r="M159" s="15">
        <f>+IFERROR(+IF(Inputs!S100&lt;&gt;"X",0,+(+VLOOKUP(D159,Inputs!$I$87:$J$101,2,0))),0)</f>
        <v>0</v>
      </c>
      <c r="N159" s="15">
        <f>+IFERROR(+IF(Inputs!T100&lt;&gt;"X",0,+(+VLOOKUP(D159,Inputs!$I$87:$J$101,2,0))),0)</f>
        <v>0</v>
      </c>
      <c r="O159" s="15">
        <f>+IFERROR(+IF(Inputs!U100&lt;&gt;"X",0,+(+VLOOKUP(D159,Inputs!$I$87:$J$101,2,0))),0)</f>
        <v>0</v>
      </c>
      <c r="P159" s="15">
        <f>+IFERROR(+IF(Inputs!V100&lt;&gt;"X",0,+(+VLOOKUP(D159,Inputs!$I$87:$J$101,2,0))),0)</f>
        <v>0</v>
      </c>
      <c r="Q159" s="15">
        <f>+IFERROR(+IF(Inputs!W100&lt;&gt;"X",0,+(+VLOOKUP(D159,Inputs!$I$87:$J$101,2,0))),0)</f>
        <v>0</v>
      </c>
      <c r="R159" s="15"/>
      <c r="S159" s="264"/>
    </row>
    <row r="160" spans="2:19" x14ac:dyDescent="0.3">
      <c r="B160" s="351"/>
      <c r="C160" s="115">
        <v>30</v>
      </c>
      <c r="D160" s="118" t="str">
        <f>+IFERROR(+IF(Inputs!I101="","",Inputs!I101),0)</f>
        <v/>
      </c>
      <c r="E160" s="356">
        <f t="shared" si="74"/>
        <v>0</v>
      </c>
      <c r="F160" s="4">
        <f>+IFERROR(+IF(Inputs!L101&lt;&gt;"X",0,+(+VLOOKUP(D160,Inputs!$I$87:$J$101,2,0))),0)</f>
        <v>0</v>
      </c>
      <c r="G160" s="4">
        <f>+IFERROR(+IF(Inputs!M101&lt;&gt;"X",0,+(+VLOOKUP(D160,Inputs!$I$87:$J$101,2,0))),0)</f>
        <v>0</v>
      </c>
      <c r="H160" s="4">
        <f>+IFERROR(+IF(Inputs!N101&lt;&gt;"X",0,+(+VLOOKUP(D160,Inputs!$I$87:$J$101,2,0))),0)</f>
        <v>0</v>
      </c>
      <c r="I160" s="4">
        <f>+IFERROR(+IF(Inputs!O101&lt;&gt;"X",0,+(+VLOOKUP(D160,Inputs!$I$87:$J$101,2,0))),0)</f>
        <v>0</v>
      </c>
      <c r="J160" s="4">
        <f>+IFERROR(+IF(Inputs!P101&lt;&gt;"X",0,+(+VLOOKUP(D160,Inputs!$I$87:$J$101,2,0))),0)</f>
        <v>0</v>
      </c>
      <c r="K160" s="4">
        <f>+IFERROR(+IF(Inputs!Q101&lt;&gt;"X",0,+(+VLOOKUP(D160,Inputs!$I$87:$J$101,2,0))),0)</f>
        <v>0</v>
      </c>
      <c r="L160" s="4">
        <f>+IFERROR(+IF(Inputs!R101&lt;&gt;"X",0,+(+VLOOKUP(D160,Inputs!$I$87:$J$101,2,0))),0)</f>
        <v>0</v>
      </c>
      <c r="M160" s="4">
        <f>+IFERROR(+IF(Inputs!S101&lt;&gt;"X",0,+(+VLOOKUP(D160,Inputs!$I$87:$J$101,2,0))),0)</f>
        <v>0</v>
      </c>
      <c r="N160" s="4">
        <f>+IFERROR(+IF(Inputs!T101&lt;&gt;"X",0,+(+VLOOKUP(D160,Inputs!$I$87:$J$101,2,0))),0)</f>
        <v>0</v>
      </c>
      <c r="O160" s="4">
        <f>+IFERROR(+IF(Inputs!U101&lt;&gt;"X",0,+(+VLOOKUP(D160,Inputs!$I$87:$J$101,2,0))),0)</f>
        <v>0</v>
      </c>
      <c r="P160" s="4">
        <f>+IFERROR(+IF(Inputs!V101&lt;&gt;"X",0,+(+VLOOKUP(D160,Inputs!$I$87:$J$101,2,0))),0)</f>
        <v>0</v>
      </c>
      <c r="Q160" s="4">
        <f>+IFERROR(+IF(Inputs!W101&lt;&gt;"X",0,+(+VLOOKUP(D160,Inputs!$I$87:$J$101,2,0))),0)</f>
        <v>0</v>
      </c>
      <c r="R160" s="15"/>
      <c r="S160" s="264"/>
    </row>
    <row r="161" spans="1:19" x14ac:dyDescent="0.3">
      <c r="B161" s="351"/>
      <c r="C161" s="105" t="s">
        <v>134</v>
      </c>
      <c r="D161" s="106" t="s">
        <v>74</v>
      </c>
      <c r="E161" s="359">
        <f>+IFERROR((+SUM(F161:Q161)/+SUM($F$24:$Q$24)),0)</f>
        <v>0</v>
      </c>
      <c r="F161" s="147">
        <f>+SUM(F131:F160)</f>
        <v>0</v>
      </c>
      <c r="G161" s="147">
        <f>+SUM(G131:G160)</f>
        <v>0</v>
      </c>
      <c r="H161" s="147">
        <f>+SUM(H131:H160)</f>
        <v>0</v>
      </c>
      <c r="I161" s="147">
        <f t="shared" ref="I161:Q161" si="90">+SUM(I131:I160)</f>
        <v>0</v>
      </c>
      <c r="J161" s="147">
        <f t="shared" si="90"/>
        <v>0</v>
      </c>
      <c r="K161" s="147">
        <f t="shared" si="90"/>
        <v>0</v>
      </c>
      <c r="L161" s="147">
        <f t="shared" si="90"/>
        <v>0</v>
      </c>
      <c r="M161" s="147">
        <f t="shared" si="90"/>
        <v>0</v>
      </c>
      <c r="N161" s="147">
        <f t="shared" si="90"/>
        <v>0</v>
      </c>
      <c r="O161" s="147">
        <f t="shared" si="90"/>
        <v>0</v>
      </c>
      <c r="P161" s="147">
        <f t="shared" si="90"/>
        <v>0</v>
      </c>
      <c r="Q161" s="147">
        <f t="shared" si="90"/>
        <v>0</v>
      </c>
      <c r="R161" s="147"/>
      <c r="S161" s="264"/>
    </row>
    <row r="162" spans="1:19" x14ac:dyDescent="0.3">
      <c r="B162" s="351"/>
      <c r="C162" s="105" t="s">
        <v>134</v>
      </c>
      <c r="D162" s="105">
        <v>1</v>
      </c>
      <c r="E162" s="348"/>
      <c r="F162" s="123"/>
      <c r="G162" s="123"/>
      <c r="H162" s="123"/>
      <c r="I162" s="123"/>
      <c r="J162" s="123"/>
      <c r="K162" s="123"/>
      <c r="L162" s="123"/>
      <c r="M162" s="123"/>
      <c r="N162" s="123"/>
      <c r="O162" s="123"/>
      <c r="P162" s="123"/>
      <c r="Q162" s="123"/>
      <c r="R162" s="123"/>
      <c r="S162" s="264"/>
    </row>
    <row r="163" spans="1:19" x14ac:dyDescent="0.3">
      <c r="B163" s="351"/>
      <c r="C163" s="105" t="s">
        <v>134</v>
      </c>
      <c r="D163" s="104" t="s">
        <v>170</v>
      </c>
      <c r="E163" s="361"/>
      <c r="F163" s="23">
        <f>+F37+F52+F63+F96+F129+F161</f>
        <v>0</v>
      </c>
      <c r="G163" s="23">
        <f t="shared" ref="G163:Q163" si="91">+G37+G52+G63+G96+G129+G161</f>
        <v>0</v>
      </c>
      <c r="H163" s="23">
        <f t="shared" si="91"/>
        <v>0</v>
      </c>
      <c r="I163" s="23">
        <f t="shared" si="91"/>
        <v>0</v>
      </c>
      <c r="J163" s="23">
        <f t="shared" si="91"/>
        <v>0</v>
      </c>
      <c r="K163" s="23">
        <f t="shared" si="91"/>
        <v>0</v>
      </c>
      <c r="L163" s="23">
        <f t="shared" si="91"/>
        <v>0</v>
      </c>
      <c r="M163" s="23">
        <f t="shared" si="91"/>
        <v>0</v>
      </c>
      <c r="N163" s="23">
        <f t="shared" si="91"/>
        <v>0</v>
      </c>
      <c r="O163" s="23">
        <f t="shared" si="91"/>
        <v>0</v>
      </c>
      <c r="P163" s="23">
        <f t="shared" si="91"/>
        <v>0</v>
      </c>
      <c r="Q163" s="23">
        <f t="shared" si="91"/>
        <v>0</v>
      </c>
      <c r="R163" s="123"/>
      <c r="S163" s="264"/>
    </row>
    <row r="164" spans="1:19" ht="21.45" customHeight="1" thickBot="1" x14ac:dyDescent="0.35">
      <c r="B164" s="351"/>
      <c r="C164" s="105" t="s">
        <v>134</v>
      </c>
      <c r="D164" s="169">
        <v>1</v>
      </c>
      <c r="E164" s="348"/>
      <c r="F164" s="234"/>
      <c r="G164" s="120"/>
      <c r="H164" s="120"/>
      <c r="I164" s="120"/>
      <c r="J164" s="120"/>
      <c r="K164" s="120"/>
      <c r="L164" s="120"/>
      <c r="M164" s="120"/>
      <c r="N164" s="120"/>
      <c r="O164" s="120"/>
      <c r="P164" s="120"/>
      <c r="Q164" s="120"/>
      <c r="R164" s="123"/>
      <c r="S164" s="264"/>
    </row>
    <row r="165" spans="1:19" ht="7.95" customHeight="1" x14ac:dyDescent="0.3">
      <c r="B165" s="351"/>
      <c r="C165" s="105" t="s">
        <v>134</v>
      </c>
      <c r="D165" s="168">
        <v>1</v>
      </c>
      <c r="E165" s="124"/>
      <c r="F165" s="125"/>
      <c r="G165" s="125"/>
      <c r="H165" s="125"/>
      <c r="I165" s="125"/>
      <c r="J165" s="125"/>
      <c r="K165" s="125"/>
      <c r="L165" s="125"/>
      <c r="M165" s="125"/>
      <c r="N165" s="125"/>
      <c r="O165" s="125"/>
      <c r="P165" s="125"/>
      <c r="Q165" s="125"/>
      <c r="R165" s="128"/>
      <c r="S165" s="264"/>
    </row>
    <row r="166" spans="1:19" s="82" customFormat="1" ht="18" x14ac:dyDescent="0.35">
      <c r="A166" s="119"/>
      <c r="B166" s="351"/>
      <c r="C166" s="105" t="s">
        <v>134</v>
      </c>
      <c r="D166" s="349" t="s">
        <v>171</v>
      </c>
      <c r="E166" s="361"/>
      <c r="F166" s="158">
        <f t="shared" ref="F166:Q166" si="92">+F9+F24-F163</f>
        <v>0</v>
      </c>
      <c r="G166" s="158">
        <f t="shared" si="92"/>
        <v>0</v>
      </c>
      <c r="H166" s="158">
        <f t="shared" si="92"/>
        <v>0</v>
      </c>
      <c r="I166" s="158">
        <f t="shared" si="92"/>
        <v>0</v>
      </c>
      <c r="J166" s="158">
        <f t="shared" si="92"/>
        <v>0</v>
      </c>
      <c r="K166" s="158">
        <f t="shared" si="92"/>
        <v>0</v>
      </c>
      <c r="L166" s="158">
        <f t="shared" si="92"/>
        <v>0</v>
      </c>
      <c r="M166" s="158">
        <f t="shared" si="92"/>
        <v>0</v>
      </c>
      <c r="N166" s="158">
        <f t="shared" si="92"/>
        <v>0</v>
      </c>
      <c r="O166" s="158">
        <f t="shared" si="92"/>
        <v>0</v>
      </c>
      <c r="P166" s="158">
        <f t="shared" si="92"/>
        <v>0</v>
      </c>
      <c r="Q166" s="223">
        <f t="shared" si="92"/>
        <v>0</v>
      </c>
      <c r="R166" s="162"/>
      <c r="S166" s="266"/>
    </row>
    <row r="167" spans="1:19" ht="7.95" customHeight="1" thickBot="1" x14ac:dyDescent="0.35">
      <c r="B167" s="351"/>
      <c r="C167" s="105" t="s">
        <v>134</v>
      </c>
      <c r="D167" s="167">
        <v>1</v>
      </c>
      <c r="E167" s="362"/>
      <c r="F167" s="63"/>
      <c r="G167" s="63"/>
      <c r="H167" s="63"/>
      <c r="I167" s="63"/>
      <c r="J167" s="63"/>
      <c r="K167" s="63"/>
      <c r="L167" s="63"/>
      <c r="M167" s="63"/>
      <c r="N167" s="63"/>
      <c r="O167" s="63"/>
      <c r="P167" s="63"/>
      <c r="Q167" s="63"/>
      <c r="R167" s="129"/>
      <c r="S167" s="264"/>
    </row>
    <row r="168" spans="1:19" ht="37.5" customHeight="1" thickBot="1" x14ac:dyDescent="0.35">
      <c r="B168" s="351"/>
      <c r="C168" s="105" t="s">
        <v>134</v>
      </c>
      <c r="D168" s="163">
        <v>1</v>
      </c>
      <c r="E168" s="348"/>
      <c r="F168" s="233"/>
      <c r="G168" s="233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264"/>
    </row>
    <row r="169" spans="1:19" ht="21" customHeight="1" x14ac:dyDescent="0.3">
      <c r="B169" s="351"/>
      <c r="C169" s="105" t="s">
        <v>134</v>
      </c>
      <c r="D169" s="166">
        <v>1</v>
      </c>
      <c r="E169" s="379" t="s">
        <v>78</v>
      </c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377" t="s">
        <v>103</v>
      </c>
      <c r="R169" s="27"/>
      <c r="S169" s="264"/>
    </row>
    <row r="170" spans="1:19" x14ac:dyDescent="0.3">
      <c r="B170" s="351"/>
      <c r="C170" s="105" t="s">
        <v>134</v>
      </c>
      <c r="D170" s="36" t="s">
        <v>97</v>
      </c>
      <c r="E170" s="380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378"/>
      <c r="R170" s="35"/>
      <c r="S170" s="264"/>
    </row>
    <row r="171" spans="1:19" x14ac:dyDescent="0.3">
      <c r="B171" s="351"/>
      <c r="C171" s="105" t="s">
        <v>134</v>
      </c>
      <c r="D171" s="37" t="s">
        <v>98</v>
      </c>
      <c r="E171" s="363">
        <v>0</v>
      </c>
      <c r="F171" s="10">
        <f t="shared" ref="F171:Q171" si="93">+E171+F37</f>
        <v>0</v>
      </c>
      <c r="G171" s="10">
        <f t="shared" si="93"/>
        <v>0</v>
      </c>
      <c r="H171" s="10">
        <f t="shared" si="93"/>
        <v>0</v>
      </c>
      <c r="I171" s="10">
        <f t="shared" si="93"/>
        <v>0</v>
      </c>
      <c r="J171" s="10">
        <f t="shared" si="93"/>
        <v>0</v>
      </c>
      <c r="K171" s="10">
        <f t="shared" si="93"/>
        <v>0</v>
      </c>
      <c r="L171" s="10">
        <f t="shared" si="93"/>
        <v>0</v>
      </c>
      <c r="M171" s="10">
        <f t="shared" si="93"/>
        <v>0</v>
      </c>
      <c r="N171" s="10">
        <f t="shared" si="93"/>
        <v>0</v>
      </c>
      <c r="O171" s="10">
        <f t="shared" si="93"/>
        <v>0</v>
      </c>
      <c r="P171" s="10">
        <f t="shared" si="93"/>
        <v>0</v>
      </c>
      <c r="Q171" s="209">
        <f t="shared" si="93"/>
        <v>0</v>
      </c>
      <c r="R171" s="53"/>
      <c r="S171" s="264"/>
    </row>
    <row r="172" spans="1:19" x14ac:dyDescent="0.3">
      <c r="B172" s="351"/>
      <c r="C172" s="68"/>
      <c r="D172" s="37" t="s">
        <v>76</v>
      </c>
      <c r="E172" s="363">
        <v>0</v>
      </c>
      <c r="F172" s="10">
        <f>+E172+IFERROR(VLOOKUP($D$172,$D$12:$F$160,3,0),0)</f>
        <v>0</v>
      </c>
      <c r="G172" s="10">
        <f t="shared" ref="G172:P172" si="94">+F172+IFERROR(VLOOKUP($D$172,$D$12:$F$160,3,0),0)</f>
        <v>0</v>
      </c>
      <c r="H172" s="10">
        <f t="shared" si="94"/>
        <v>0</v>
      </c>
      <c r="I172" s="10">
        <f t="shared" si="94"/>
        <v>0</v>
      </c>
      <c r="J172" s="10">
        <f t="shared" si="94"/>
        <v>0</v>
      </c>
      <c r="K172" s="10">
        <f t="shared" si="94"/>
        <v>0</v>
      </c>
      <c r="L172" s="10">
        <f t="shared" si="94"/>
        <v>0</v>
      </c>
      <c r="M172" s="10">
        <f t="shared" si="94"/>
        <v>0</v>
      </c>
      <c r="N172" s="10">
        <f t="shared" si="94"/>
        <v>0</v>
      </c>
      <c r="O172" s="10">
        <f t="shared" si="94"/>
        <v>0</v>
      </c>
      <c r="P172" s="10">
        <f t="shared" si="94"/>
        <v>0</v>
      </c>
      <c r="Q172" s="10">
        <f>+P172+IFERROR(VLOOKUP($D$172,$D$12:$F$160,3,0),0)</f>
        <v>0</v>
      </c>
      <c r="R172" s="53"/>
      <c r="S172" s="264"/>
    </row>
    <row r="173" spans="1:19" x14ac:dyDescent="0.3">
      <c r="B173" s="351"/>
      <c r="C173" s="68"/>
      <c r="D173" s="37" t="s">
        <v>99</v>
      </c>
      <c r="E173" s="363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v>0</v>
      </c>
      <c r="N173" s="10">
        <v>0</v>
      </c>
      <c r="O173" s="10">
        <v>0</v>
      </c>
      <c r="P173" s="10">
        <v>0</v>
      </c>
      <c r="Q173" s="209">
        <v>0</v>
      </c>
      <c r="R173" s="53"/>
      <c r="S173" s="264"/>
    </row>
    <row r="174" spans="1:19" x14ac:dyDescent="0.3">
      <c r="B174" s="351"/>
      <c r="C174" s="105" t="s">
        <v>134</v>
      </c>
      <c r="D174" s="165">
        <v>1</v>
      </c>
      <c r="E174" s="363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210"/>
      <c r="R174" s="34"/>
      <c r="S174" s="264"/>
    </row>
    <row r="175" spans="1:19" x14ac:dyDescent="0.3">
      <c r="B175" s="351"/>
      <c r="C175" s="105" t="s">
        <v>134</v>
      </c>
      <c r="D175" s="36" t="s">
        <v>100</v>
      </c>
      <c r="E175" s="363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210"/>
      <c r="R175" s="42"/>
      <c r="S175" s="264"/>
    </row>
    <row r="176" spans="1:19" ht="15.6" x14ac:dyDescent="0.3">
      <c r="B176" s="351"/>
      <c r="C176" s="105" t="s">
        <v>134</v>
      </c>
      <c r="D176" s="37" t="s">
        <v>95</v>
      </c>
      <c r="E176" s="364" t="s">
        <v>102</v>
      </c>
      <c r="F176" s="202">
        <f>+IFERROR(F52/F24,0)</f>
        <v>0</v>
      </c>
      <c r="G176" s="202">
        <f t="shared" ref="G176:Q176" si="95">+IFERROR(G52/G24,0)</f>
        <v>0</v>
      </c>
      <c r="H176" s="202">
        <f t="shared" si="95"/>
        <v>0</v>
      </c>
      <c r="I176" s="202">
        <f t="shared" si="95"/>
        <v>0</v>
      </c>
      <c r="J176" s="202">
        <f t="shared" si="95"/>
        <v>0</v>
      </c>
      <c r="K176" s="202">
        <f t="shared" si="95"/>
        <v>0</v>
      </c>
      <c r="L176" s="202">
        <f t="shared" si="95"/>
        <v>0</v>
      </c>
      <c r="M176" s="202">
        <f t="shared" si="95"/>
        <v>0</v>
      </c>
      <c r="N176" s="202">
        <f t="shared" si="95"/>
        <v>0</v>
      </c>
      <c r="O176" s="202">
        <f t="shared" si="95"/>
        <v>0</v>
      </c>
      <c r="P176" s="202">
        <f t="shared" si="95"/>
        <v>0</v>
      </c>
      <c r="Q176" s="211">
        <f t="shared" si="95"/>
        <v>0</v>
      </c>
      <c r="R176" s="39"/>
      <c r="S176" s="264"/>
    </row>
    <row r="177" spans="2:19" ht="15.6" x14ac:dyDescent="0.3">
      <c r="B177" s="351"/>
      <c r="C177" s="105" t="s">
        <v>134</v>
      </c>
      <c r="D177" s="37" t="s">
        <v>96</v>
      </c>
      <c r="E177" s="364" t="s">
        <v>102</v>
      </c>
      <c r="F177" s="204">
        <f>+IFERROR(IF(F166&lt;=0,0,(F166*35%)),0)</f>
        <v>0</v>
      </c>
      <c r="G177" s="204">
        <f t="shared" ref="G177:Q177" si="96">+IFERROR(IF(G166&lt;=0,0,(G166*35%)),0)</f>
        <v>0</v>
      </c>
      <c r="H177" s="204">
        <f t="shared" si="96"/>
        <v>0</v>
      </c>
      <c r="I177" s="204">
        <f t="shared" si="96"/>
        <v>0</v>
      </c>
      <c r="J177" s="204">
        <f t="shared" si="96"/>
        <v>0</v>
      </c>
      <c r="K177" s="204">
        <f t="shared" si="96"/>
        <v>0</v>
      </c>
      <c r="L177" s="204">
        <f t="shared" si="96"/>
        <v>0</v>
      </c>
      <c r="M177" s="204">
        <f t="shared" si="96"/>
        <v>0</v>
      </c>
      <c r="N177" s="204">
        <f t="shared" si="96"/>
        <v>0</v>
      </c>
      <c r="O177" s="204">
        <f t="shared" si="96"/>
        <v>0</v>
      </c>
      <c r="P177" s="204">
        <f t="shared" si="96"/>
        <v>0</v>
      </c>
      <c r="Q177" s="212">
        <f t="shared" si="96"/>
        <v>0</v>
      </c>
      <c r="R177" s="40"/>
      <c r="S177" s="264"/>
    </row>
    <row r="178" spans="2:19" x14ac:dyDescent="0.3">
      <c r="B178" s="351"/>
      <c r="C178" s="105" t="s">
        <v>134</v>
      </c>
      <c r="D178" s="37"/>
      <c r="E178" s="364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213"/>
      <c r="R178" s="43"/>
      <c r="S178" s="264"/>
    </row>
    <row r="179" spans="2:19" ht="15" thickBot="1" x14ac:dyDescent="0.35">
      <c r="B179" s="351"/>
      <c r="C179" s="105" t="s">
        <v>134</v>
      </c>
      <c r="D179" s="164">
        <v>1</v>
      </c>
      <c r="E179" s="30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3"/>
      <c r="S179" s="264"/>
    </row>
    <row r="180" spans="2:19" x14ac:dyDescent="0.3">
      <c r="B180" s="351"/>
      <c r="C180" s="105" t="s">
        <v>134</v>
      </c>
      <c r="D180" s="163">
        <v>1</v>
      </c>
      <c r="E180" s="68"/>
      <c r="F180" s="57"/>
      <c r="G180" s="57"/>
      <c r="H180" s="57"/>
      <c r="I180" s="57"/>
      <c r="J180" s="57"/>
      <c r="K180" s="57"/>
      <c r="L180" s="57"/>
      <c r="M180" s="57"/>
      <c r="N180" s="57"/>
      <c r="O180" s="57"/>
      <c r="P180" s="57"/>
      <c r="Q180" s="57"/>
      <c r="R180" s="57"/>
      <c r="S180" s="264"/>
    </row>
    <row r="181" spans="2:19" ht="35.549999999999997" customHeight="1" x14ac:dyDescent="0.3">
      <c r="B181" s="352"/>
      <c r="C181" s="268" t="s">
        <v>134</v>
      </c>
      <c r="D181" s="268">
        <v>1</v>
      </c>
      <c r="E181" s="269"/>
      <c r="F181" s="269"/>
      <c r="G181" s="269"/>
      <c r="H181" s="269"/>
      <c r="I181" s="269"/>
      <c r="J181" s="269"/>
      <c r="K181" s="269"/>
      <c r="L181" s="269"/>
      <c r="M181" s="269"/>
      <c r="N181" s="269"/>
      <c r="O181" s="269"/>
      <c r="P181" s="269"/>
      <c r="Q181" s="269"/>
      <c r="R181" s="269"/>
      <c r="S181" s="270"/>
    </row>
    <row r="182" spans="2:19" x14ac:dyDescent="0.3">
      <c r="E182"/>
    </row>
    <row r="183" spans="2:19" x14ac:dyDescent="0.3">
      <c r="F183" s="353"/>
    </row>
    <row r="184" spans="2:19" x14ac:dyDescent="0.3">
      <c r="F184" s="353"/>
    </row>
    <row r="185" spans="2:19" x14ac:dyDescent="0.3">
      <c r="F185" s="353"/>
    </row>
    <row r="186" spans="2:19" x14ac:dyDescent="0.3">
      <c r="F186" s="353"/>
    </row>
    <row r="187" spans="2:19" x14ac:dyDescent="0.3">
      <c r="F187" s="353"/>
    </row>
    <row r="188" spans="2:19" x14ac:dyDescent="0.3">
      <c r="F188" s="353"/>
    </row>
    <row r="189" spans="2:19" x14ac:dyDescent="0.3">
      <c r="F189" s="353"/>
    </row>
    <row r="190" spans="2:19" x14ac:dyDescent="0.3">
      <c r="F190" s="353"/>
    </row>
  </sheetData>
  <autoFilter ref="C6:Q181" xr:uid="{00000000-0009-0000-0000-000003000000}"/>
  <mergeCells count="2">
    <mergeCell ref="Q169:Q170"/>
    <mergeCell ref="E169:E170"/>
  </mergeCells>
  <conditionalFormatting sqref="R162:R168 F163 Q164:Q168 F166 H167:P168 F180:R180 F162:Q162 F164:P165 F167:G170">
    <cfRule type="cellIs" dxfId="353" priority="144" operator="lessThan">
      <formula>0</formula>
    </cfRule>
  </conditionalFormatting>
  <conditionalFormatting sqref="R169">
    <cfRule type="cellIs" dxfId="352" priority="88" operator="lessThan">
      <formula>0</formula>
    </cfRule>
  </conditionalFormatting>
  <conditionalFormatting sqref="H169:P170">
    <cfRule type="cellIs" dxfId="351" priority="143" operator="lessThan">
      <formula>0</formula>
    </cfRule>
  </conditionalFormatting>
  <conditionalFormatting sqref="Q169">
    <cfRule type="cellIs" dxfId="350" priority="142" operator="lessThan">
      <formula>0</formula>
    </cfRule>
  </conditionalFormatting>
  <conditionalFormatting sqref="F176:F177">
    <cfRule type="cellIs" dxfId="349" priority="141" operator="lessThan">
      <formula>0</formula>
    </cfRule>
  </conditionalFormatting>
  <conditionalFormatting sqref="G176">
    <cfRule type="cellIs" dxfId="348" priority="139" operator="lessThan">
      <formula>0</formula>
    </cfRule>
  </conditionalFormatting>
  <conditionalFormatting sqref="H176">
    <cfRule type="cellIs" dxfId="347" priority="138" operator="lessThan">
      <formula>0</formula>
    </cfRule>
  </conditionalFormatting>
  <conditionalFormatting sqref="I176">
    <cfRule type="cellIs" dxfId="346" priority="137" operator="lessThan">
      <formula>0</formula>
    </cfRule>
  </conditionalFormatting>
  <conditionalFormatting sqref="J176">
    <cfRule type="cellIs" dxfId="345" priority="136" operator="lessThan">
      <formula>0</formula>
    </cfRule>
  </conditionalFormatting>
  <conditionalFormatting sqref="K176:Q176">
    <cfRule type="cellIs" dxfId="344" priority="135" operator="lessThan">
      <formula>0</formula>
    </cfRule>
  </conditionalFormatting>
  <conditionalFormatting sqref="H163">
    <cfRule type="cellIs" dxfId="343" priority="84" operator="lessThan">
      <formula>0</formula>
    </cfRule>
  </conditionalFormatting>
  <conditionalFormatting sqref="I163">
    <cfRule type="cellIs" dxfId="342" priority="82" operator="lessThan">
      <formula>0</formula>
    </cfRule>
  </conditionalFormatting>
  <conditionalFormatting sqref="J163">
    <cfRule type="cellIs" dxfId="341" priority="80" operator="lessThan">
      <formula>0</formula>
    </cfRule>
  </conditionalFormatting>
  <conditionalFormatting sqref="K163">
    <cfRule type="cellIs" dxfId="340" priority="78" operator="lessThan">
      <formula>0</formula>
    </cfRule>
  </conditionalFormatting>
  <conditionalFormatting sqref="L163">
    <cfRule type="cellIs" dxfId="339" priority="76" operator="lessThan">
      <formula>0</formula>
    </cfRule>
  </conditionalFormatting>
  <conditionalFormatting sqref="M163">
    <cfRule type="cellIs" dxfId="338" priority="74" operator="lessThan">
      <formula>0</formula>
    </cfRule>
  </conditionalFormatting>
  <conditionalFormatting sqref="N163">
    <cfRule type="cellIs" dxfId="337" priority="72" operator="lessThan">
      <formula>0</formula>
    </cfRule>
  </conditionalFormatting>
  <conditionalFormatting sqref="O163">
    <cfRule type="cellIs" dxfId="336" priority="70" operator="lessThan">
      <formula>0</formula>
    </cfRule>
  </conditionalFormatting>
  <conditionalFormatting sqref="P163">
    <cfRule type="cellIs" dxfId="335" priority="68" operator="lessThan">
      <formula>0</formula>
    </cfRule>
  </conditionalFormatting>
  <conditionalFormatting sqref="Q163">
    <cfRule type="cellIs" dxfId="334" priority="66" operator="lessThan">
      <formula>0</formula>
    </cfRule>
  </conditionalFormatting>
  <conditionalFormatting sqref="G163">
    <cfRule type="cellIs" dxfId="333" priority="64" operator="lessThan">
      <formula>0</formula>
    </cfRule>
  </conditionalFormatting>
  <conditionalFormatting sqref="G166">
    <cfRule type="cellIs" dxfId="332" priority="63" operator="lessThan">
      <formula>0</formula>
    </cfRule>
  </conditionalFormatting>
  <conditionalFormatting sqref="H166">
    <cfRule type="cellIs" dxfId="331" priority="62" operator="lessThan">
      <formula>0</formula>
    </cfRule>
  </conditionalFormatting>
  <conditionalFormatting sqref="I166">
    <cfRule type="cellIs" dxfId="330" priority="61" operator="lessThan">
      <formula>0</formula>
    </cfRule>
  </conditionalFormatting>
  <conditionalFormatting sqref="J166">
    <cfRule type="cellIs" dxfId="329" priority="60" operator="lessThan">
      <formula>0</formula>
    </cfRule>
  </conditionalFormatting>
  <conditionalFormatting sqref="K166">
    <cfRule type="cellIs" dxfId="328" priority="59" operator="lessThan">
      <formula>0</formula>
    </cfRule>
  </conditionalFormatting>
  <conditionalFormatting sqref="L166">
    <cfRule type="cellIs" dxfId="327" priority="58" operator="lessThan">
      <formula>0</formula>
    </cfRule>
  </conditionalFormatting>
  <conditionalFormatting sqref="M166">
    <cfRule type="cellIs" dxfId="326" priority="57" operator="lessThan">
      <formula>0</formula>
    </cfRule>
  </conditionalFormatting>
  <conditionalFormatting sqref="N166">
    <cfRule type="cellIs" dxfId="325" priority="56" operator="lessThan">
      <formula>0</formula>
    </cfRule>
  </conditionalFormatting>
  <conditionalFormatting sqref="O166">
    <cfRule type="cellIs" dxfId="324" priority="55" operator="lessThan">
      <formula>0</formula>
    </cfRule>
  </conditionalFormatting>
  <conditionalFormatting sqref="P166">
    <cfRule type="cellIs" dxfId="323" priority="54" operator="lessThan">
      <formula>0</formula>
    </cfRule>
  </conditionalFormatting>
  <conditionalFormatting sqref="G177">
    <cfRule type="cellIs" dxfId="322" priority="33" operator="lessThan">
      <formula>0</formula>
    </cfRule>
  </conditionalFormatting>
  <conditionalFormatting sqref="H177">
    <cfRule type="cellIs" dxfId="321" priority="31" operator="lessThan">
      <formula>0</formula>
    </cfRule>
  </conditionalFormatting>
  <conditionalFormatting sqref="I177">
    <cfRule type="cellIs" dxfId="320" priority="29" operator="lessThan">
      <formula>0</formula>
    </cfRule>
  </conditionalFormatting>
  <conditionalFormatting sqref="J177">
    <cfRule type="cellIs" dxfId="319" priority="27" operator="lessThan">
      <formula>0</formula>
    </cfRule>
  </conditionalFormatting>
  <conditionalFormatting sqref="K177">
    <cfRule type="cellIs" dxfId="318" priority="25" operator="lessThan">
      <formula>0</formula>
    </cfRule>
  </conditionalFormatting>
  <conditionalFormatting sqref="L177">
    <cfRule type="cellIs" dxfId="317" priority="23" operator="lessThan">
      <formula>0</formula>
    </cfRule>
  </conditionalFormatting>
  <conditionalFormatting sqref="M177">
    <cfRule type="cellIs" dxfId="316" priority="21" operator="lessThan">
      <formula>0</formula>
    </cfRule>
  </conditionalFormatting>
  <conditionalFormatting sqref="N177">
    <cfRule type="cellIs" dxfId="315" priority="19" operator="lessThan">
      <formula>0</formula>
    </cfRule>
  </conditionalFormatting>
  <conditionalFormatting sqref="O177">
    <cfRule type="cellIs" dxfId="314" priority="17" operator="lessThan">
      <formula>0</formula>
    </cfRule>
  </conditionalFormatting>
  <conditionalFormatting sqref="P177">
    <cfRule type="cellIs" dxfId="313" priority="15" operator="lessThan">
      <formula>0</formula>
    </cfRule>
  </conditionalFormatting>
  <conditionalFormatting sqref="Q177">
    <cfRule type="cellIs" dxfId="312" priority="13" operator="lessThan">
      <formula>0</formula>
    </cfRule>
  </conditionalFormatting>
  <pageMargins left="0.7" right="0.7" top="0.75" bottom="0.75" header="0.3" footer="0.3"/>
  <pageSetup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4"/>
  <dimension ref="C1:XFC281"/>
  <sheetViews>
    <sheetView showGridLines="0" zoomScaleNormal="100" workbookViewId="0"/>
  </sheetViews>
  <sheetFormatPr baseColWidth="10" defaultRowHeight="18" x14ac:dyDescent="0.35"/>
  <cols>
    <col min="1" max="1" width="4.21875" customWidth="1"/>
    <col min="2" max="2" width="6.21875" bestFit="1" customWidth="1"/>
    <col min="3" max="3" width="5.21875" style="91" customWidth="1"/>
    <col min="4" max="4" width="27" bestFit="1" customWidth="1"/>
    <col min="5" max="5" width="11.5546875" customWidth="1"/>
    <col min="6" max="6" width="35.21875" customWidth="1"/>
    <col min="9" max="9" width="12.77734375" bestFit="1" customWidth="1"/>
    <col min="10" max="10" width="17.77734375" customWidth="1"/>
    <col min="14" max="14" width="10.44140625" bestFit="1" customWidth="1"/>
    <col min="15" max="15" width="15.21875" customWidth="1"/>
    <col min="16" max="16" width="15.109375" customWidth="1"/>
    <col min="17" max="17" width="30.77734375" customWidth="1"/>
    <col min="16351" max="16351" width="14.109375" customWidth="1"/>
    <col min="16352" max="16352" width="9.6640625" customWidth="1"/>
    <col min="16353" max="16353" width="6.44140625" customWidth="1"/>
    <col min="16354" max="16354" width="5.109375" customWidth="1"/>
    <col min="16355" max="16355" width="4.6640625" customWidth="1"/>
    <col min="16357" max="16357" width="13.77734375" customWidth="1"/>
    <col min="16358" max="16358" width="17.77734375" customWidth="1"/>
    <col min="16359" max="16359" width="46.21875" bestFit="1" customWidth="1"/>
    <col min="16362" max="16362" width="4.21875" customWidth="1"/>
    <col min="16363" max="16363" width="5.77734375" customWidth="1"/>
    <col min="16365" max="16365" width="6.77734375" customWidth="1"/>
    <col min="16370" max="16370" width="4.88671875" customWidth="1"/>
    <col min="16371" max="16371" width="4.21875" style="82" customWidth="1"/>
    <col min="16372" max="16372" width="13.88671875" customWidth="1"/>
    <col min="16375" max="16375" width="11" customWidth="1"/>
    <col min="16376" max="16376" width="11.6640625" customWidth="1"/>
    <col min="16377" max="16377" width="11.44140625" customWidth="1"/>
  </cols>
  <sheetData>
    <row r="1" spans="4:9 16371:16371" s="186" customFormat="1" ht="7.05" customHeight="1" x14ac:dyDescent="0.35">
      <c r="XEQ1" s="201"/>
    </row>
    <row r="2" spans="4:9 16371:16371" ht="5.55" customHeight="1" x14ac:dyDescent="0.35"/>
    <row r="3" spans="4:9 16371:16371" ht="9" customHeight="1" x14ac:dyDescent="0.35"/>
    <row r="5" spans="4:9 16371:16371" ht="8.5500000000000007" customHeight="1" x14ac:dyDescent="0.35"/>
    <row r="6" spans="4:9 16371:16371" ht="8.5500000000000007" hidden="1" customHeight="1" x14ac:dyDescent="0.35"/>
    <row r="7" spans="4:9 16371:16371" ht="9.4499999999999993" customHeight="1" x14ac:dyDescent="0.35"/>
    <row r="10" spans="4:9 16371:16371" x14ac:dyDescent="0.35">
      <c r="D10" t="s">
        <v>216</v>
      </c>
    </row>
    <row r="12" spans="4:9 16371:16371" x14ac:dyDescent="0.35">
      <c r="D12" s="389" t="s">
        <v>173</v>
      </c>
      <c r="E12" s="389"/>
      <c r="F12" s="389"/>
      <c r="G12" s="389"/>
      <c r="H12" s="389"/>
      <c r="I12" s="389"/>
    </row>
    <row r="13" spans="4:9 16371:16371" x14ac:dyDescent="0.35">
      <c r="D13" s="389"/>
      <c r="E13" s="389"/>
      <c r="F13" s="389"/>
      <c r="G13" s="389"/>
      <c r="H13" s="389"/>
      <c r="I13" s="389"/>
    </row>
    <row r="15" spans="4:9 16371:16371" x14ac:dyDescent="0.35">
      <c r="D15" s="389" t="s">
        <v>282</v>
      </c>
      <c r="E15" s="389"/>
      <c r="F15" s="389"/>
      <c r="G15" s="389"/>
      <c r="H15" s="389"/>
      <c r="I15" s="389"/>
    </row>
    <row r="16" spans="4:9 16371:16371" x14ac:dyDescent="0.35">
      <c r="D16" s="389"/>
      <c r="E16" s="389"/>
      <c r="F16" s="389"/>
      <c r="G16" s="389"/>
      <c r="H16" s="389"/>
      <c r="I16" s="389"/>
    </row>
    <row r="18" spans="4:4 16367:16383" x14ac:dyDescent="0.35">
      <c r="D18" t="s">
        <v>218</v>
      </c>
    </row>
    <row r="24" spans="4:4 16367:16383" x14ac:dyDescent="0.35">
      <c r="XEO24" s="258"/>
      <c r="XEP24" s="271"/>
      <c r="XEQ24" s="344"/>
      <c r="XER24" s="271"/>
      <c r="XES24" s="271"/>
      <c r="XET24" s="271"/>
      <c r="XEU24" s="271"/>
      <c r="XEV24" s="271"/>
      <c r="XEW24" s="271"/>
      <c r="XEX24" s="271"/>
      <c r="XEY24" s="271"/>
      <c r="XEZ24" s="271"/>
      <c r="XFA24" s="271"/>
      <c r="XFB24" s="271"/>
      <c r="XFC24" s="277"/>
    </row>
    <row r="25" spans="4:4 16367:16383" x14ac:dyDescent="0.35">
      <c r="D25" s="81"/>
      <c r="XEO25" s="262"/>
      <c r="XEP25" s="68"/>
      <c r="XEQ25" s="83"/>
      <c r="XER25" s="68"/>
      <c r="XES25" s="68"/>
      <c r="XET25" s="68"/>
      <c r="XEU25" s="68"/>
      <c r="XEV25" s="68"/>
      <c r="XEW25" s="68"/>
      <c r="XEX25" s="68"/>
      <c r="XEY25" s="68"/>
      <c r="XEZ25" s="68"/>
      <c r="XFA25" s="68"/>
      <c r="XFB25" s="68"/>
      <c r="XFC25" s="264"/>
    </row>
    <row r="26" spans="4:4 16367:16383" x14ac:dyDescent="0.35">
      <c r="XEO26" s="262"/>
      <c r="XEP26" s="68"/>
      <c r="XEQ26" s="83"/>
      <c r="XER26" s="68"/>
      <c r="XES26" s="68"/>
      <c r="XET26" s="68"/>
      <c r="XEU26" s="68"/>
      <c r="XEV26" s="68"/>
      <c r="XEW26" s="68"/>
      <c r="XEX26" s="68"/>
      <c r="XEY26" s="68"/>
      <c r="XEZ26" s="68"/>
      <c r="XFA26" s="68"/>
      <c r="XFB26" s="68"/>
      <c r="XFC26" s="264"/>
    </row>
    <row r="27" spans="4:4 16367:16383" x14ac:dyDescent="0.35">
      <c r="XEM27" s="68"/>
      <c r="XEN27" s="68"/>
      <c r="XEO27" s="262"/>
      <c r="XEP27" s="68"/>
      <c r="XEQ27" s="83"/>
      <c r="XER27" s="68"/>
      <c r="XES27" s="68"/>
      <c r="XET27" s="68"/>
      <c r="XEU27" s="68"/>
      <c r="XEV27" s="68"/>
      <c r="XEW27" s="68"/>
      <c r="XEX27" s="68"/>
      <c r="XEY27" s="68"/>
      <c r="XEZ27" s="68"/>
      <c r="XFA27" s="68"/>
      <c r="XFB27" s="68"/>
      <c r="XFC27" s="264"/>
    </row>
    <row r="28" spans="4:4 16367:16383" ht="22.5" customHeight="1" x14ac:dyDescent="0.3">
      <c r="XEM28" s="68"/>
      <c r="XEN28" s="68"/>
      <c r="XEO28" s="262"/>
      <c r="XEP28" s="68"/>
      <c r="XEQ28" s="381" t="s">
        <v>280</v>
      </c>
      <c r="XER28" s="382"/>
      <c r="XES28" s="382"/>
      <c r="XET28" s="382"/>
      <c r="XEU28" s="382"/>
      <c r="XEV28" s="382"/>
      <c r="XEW28" s="382"/>
      <c r="XEX28" s="382"/>
      <c r="XEY28" s="382"/>
      <c r="XEZ28" s="382"/>
      <c r="XFA28" s="68"/>
      <c r="XFB28" s="68"/>
      <c r="XFC28" s="264"/>
    </row>
    <row r="29" spans="4:4 16367:16383" ht="18.45" customHeight="1" x14ac:dyDescent="0.3">
      <c r="XEM29" s="68"/>
      <c r="XEN29" s="68"/>
      <c r="XEO29" s="262"/>
      <c r="XEP29" s="68"/>
      <c r="XEQ29" s="382"/>
      <c r="XER29" s="382"/>
      <c r="XES29" s="382"/>
      <c r="XET29" s="382"/>
      <c r="XEU29" s="382"/>
      <c r="XEV29" s="382"/>
      <c r="XEW29" s="382"/>
      <c r="XEX29" s="382"/>
      <c r="XEY29" s="382"/>
      <c r="XEZ29" s="382"/>
      <c r="XFA29" s="68"/>
      <c r="XFB29" s="68"/>
      <c r="XFC29" s="264"/>
    </row>
    <row r="30" spans="4:4 16367:16383" ht="18.45" customHeight="1" x14ac:dyDescent="0.3">
      <c r="XEM30" s="68"/>
      <c r="XEN30" s="68"/>
      <c r="XEO30" s="262"/>
      <c r="XEP30" s="68"/>
      <c r="XEQ30" s="382"/>
      <c r="XER30" s="382"/>
      <c r="XES30" s="382"/>
      <c r="XET30" s="382"/>
      <c r="XEU30" s="382"/>
      <c r="XEV30" s="382"/>
      <c r="XEW30" s="382"/>
      <c r="XEX30" s="382"/>
      <c r="XEY30" s="382"/>
      <c r="XEZ30" s="382"/>
      <c r="XFA30" s="68"/>
      <c r="XFB30" s="68"/>
      <c r="XFC30" s="264"/>
    </row>
    <row r="31" spans="4:4 16367:16383" ht="18.45" customHeight="1" x14ac:dyDescent="0.3">
      <c r="XEM31" s="68"/>
      <c r="XEN31" s="68"/>
      <c r="XEO31" s="262"/>
      <c r="XEP31" s="68"/>
      <c r="XEQ31" s="382"/>
      <c r="XER31" s="382"/>
      <c r="XES31" s="382"/>
      <c r="XET31" s="382"/>
      <c r="XEU31" s="382"/>
      <c r="XEV31" s="382"/>
      <c r="XEW31" s="382"/>
      <c r="XEX31" s="382"/>
      <c r="XEY31" s="382"/>
      <c r="XEZ31" s="382"/>
      <c r="XFA31" s="68"/>
      <c r="XFB31" s="68"/>
      <c r="XFC31" s="264"/>
    </row>
    <row r="32" spans="4:4 16367:16383" x14ac:dyDescent="0.35">
      <c r="XEM32" s="68"/>
      <c r="XEN32" s="68"/>
      <c r="XEO32" s="262"/>
      <c r="XEP32" s="68"/>
      <c r="XEQ32" s="84">
        <v>1</v>
      </c>
      <c r="XER32" s="68" t="s">
        <v>98</v>
      </c>
      <c r="XES32" s="68"/>
      <c r="XET32" s="68"/>
      <c r="XEU32" s="68"/>
      <c r="XEV32" s="68"/>
      <c r="XEW32" s="68"/>
      <c r="XEX32" s="68"/>
      <c r="XEY32" s="68"/>
      <c r="XEZ32" s="68"/>
      <c r="XFA32" s="68"/>
      <c r="XFB32" s="68"/>
      <c r="XFC32" s="264"/>
    </row>
    <row r="33" spans="4:4 16367:16383" x14ac:dyDescent="0.35">
      <c r="XEM33" s="68"/>
      <c r="XEN33" s="68"/>
      <c r="XEO33" s="262"/>
      <c r="XEP33" s="68"/>
      <c r="XEQ33" s="84">
        <v>2</v>
      </c>
      <c r="XER33" s="68" t="s">
        <v>2</v>
      </c>
      <c r="XES33" s="68"/>
      <c r="XET33" s="68"/>
      <c r="XEU33" s="68"/>
      <c r="XEV33" s="68"/>
      <c r="XEW33" s="68"/>
      <c r="XEX33" s="68"/>
      <c r="XEY33" s="68"/>
      <c r="XEZ33" s="68"/>
      <c r="XFA33" s="68"/>
      <c r="XFB33" s="68"/>
      <c r="XFC33" s="264"/>
    </row>
    <row r="34" spans="4:4 16367:16383" x14ac:dyDescent="0.35">
      <c r="XEM34" s="68"/>
      <c r="XEN34" s="68"/>
      <c r="XEO34" s="262"/>
      <c r="XEP34" s="68"/>
      <c r="XEQ34" s="84">
        <v>3</v>
      </c>
      <c r="XER34" s="68" t="s">
        <v>6</v>
      </c>
      <c r="XES34" s="68"/>
      <c r="XET34" s="68"/>
      <c r="XEU34" s="68"/>
      <c r="XEV34" s="68"/>
      <c r="XEW34" s="68"/>
      <c r="XEX34" s="68"/>
      <c r="XEY34" s="68"/>
      <c r="XEZ34" s="68"/>
      <c r="XFA34" s="68"/>
      <c r="XFB34" s="68"/>
      <c r="XFC34" s="264"/>
    </row>
    <row r="35" spans="4:4 16367:16383" x14ac:dyDescent="0.35">
      <c r="XEM35" s="68"/>
      <c r="XEN35" s="68"/>
      <c r="XEO35" s="262"/>
      <c r="XEP35" s="68"/>
      <c r="XEQ35" s="84">
        <v>4</v>
      </c>
      <c r="XER35" s="68" t="s">
        <v>23</v>
      </c>
      <c r="XES35" s="68"/>
      <c r="XET35" s="68"/>
      <c r="XEU35" s="68"/>
      <c r="XEV35" s="68"/>
      <c r="XEW35" s="68"/>
      <c r="XEX35" s="68"/>
      <c r="XEY35" s="68"/>
      <c r="XEZ35" s="68"/>
      <c r="XFA35" s="68"/>
      <c r="XFB35" s="68"/>
      <c r="XFC35" s="264"/>
    </row>
    <row r="36" spans="4:4 16367:16383" x14ac:dyDescent="0.35">
      <c r="D36" s="81"/>
      <c r="XEM36" s="68"/>
      <c r="XEN36" s="68"/>
      <c r="XEO36" s="262"/>
      <c r="XEP36" s="68"/>
      <c r="XEQ36" s="84">
        <v>5</v>
      </c>
      <c r="XER36" s="68" t="s">
        <v>4</v>
      </c>
      <c r="XES36" s="68"/>
      <c r="XET36" s="68"/>
      <c r="XEU36" s="68"/>
      <c r="XEV36" s="68"/>
      <c r="XEW36" s="68"/>
      <c r="XEX36" s="68"/>
      <c r="XEY36" s="68"/>
      <c r="XEZ36" s="68"/>
      <c r="XFA36" s="68"/>
      <c r="XFB36" s="68"/>
      <c r="XFC36" s="264"/>
    </row>
    <row r="37" spans="4:4 16367:16383" x14ac:dyDescent="0.35">
      <c r="XEM37" s="68"/>
      <c r="XEN37" s="68"/>
      <c r="XEO37" s="262"/>
      <c r="XEP37" s="68"/>
      <c r="XEQ37" s="84">
        <v>6</v>
      </c>
      <c r="XER37" s="68" t="s">
        <v>38</v>
      </c>
      <c r="XES37" s="68"/>
      <c r="XET37" s="68"/>
      <c r="XEU37" s="68"/>
      <c r="XEV37" s="68"/>
      <c r="XEW37" s="68"/>
      <c r="XEX37" s="68"/>
      <c r="XEY37" s="68"/>
      <c r="XEZ37" s="68"/>
      <c r="XFA37" s="68"/>
      <c r="XFB37" s="68"/>
      <c r="XFC37" s="264"/>
    </row>
    <row r="38" spans="4:4 16367:16383" x14ac:dyDescent="0.35">
      <c r="XEM38" s="68"/>
      <c r="XEN38" s="68"/>
      <c r="XEO38" s="262"/>
      <c r="XEP38" s="68"/>
      <c r="XEQ38" s="84">
        <v>7</v>
      </c>
      <c r="XER38" s="68" t="s">
        <v>39</v>
      </c>
      <c r="XES38" s="68"/>
      <c r="XET38" s="68"/>
      <c r="XEU38" s="68"/>
      <c r="XEV38" s="68"/>
      <c r="XEW38" s="68"/>
      <c r="XEX38" s="68"/>
      <c r="XEY38" s="68"/>
      <c r="XEZ38" s="68"/>
      <c r="XFA38" s="68"/>
      <c r="XFB38" s="68"/>
      <c r="XFC38" s="264"/>
    </row>
    <row r="39" spans="4:4 16367:16383" x14ac:dyDescent="0.35">
      <c r="XEM39" s="68"/>
      <c r="XEN39" s="68"/>
      <c r="XEO39" s="262"/>
      <c r="XEP39" s="68"/>
      <c r="XEQ39" s="84">
        <v>8</v>
      </c>
      <c r="XER39" s="68" t="s">
        <v>5</v>
      </c>
      <c r="XES39" s="68"/>
      <c r="XET39" s="68"/>
      <c r="XEU39" s="68"/>
      <c r="XEV39" s="68"/>
      <c r="XEW39" s="68"/>
      <c r="XEX39" s="68"/>
      <c r="XEY39" s="68"/>
      <c r="XEZ39" s="68"/>
      <c r="XFA39" s="68"/>
      <c r="XFB39" s="68"/>
      <c r="XFC39" s="264"/>
    </row>
    <row r="40" spans="4:4 16367:16383" x14ac:dyDescent="0.35">
      <c r="XEM40" s="68"/>
      <c r="XEN40" s="68"/>
      <c r="XEO40" s="262"/>
      <c r="XEP40" s="68"/>
      <c r="XEQ40" s="84">
        <v>9</v>
      </c>
      <c r="XER40" s="68" t="s">
        <v>36</v>
      </c>
      <c r="XES40" s="68"/>
      <c r="XET40" s="68"/>
      <c r="XEU40" s="68"/>
      <c r="XEV40" s="68"/>
      <c r="XEW40" s="68"/>
      <c r="XEX40" s="68"/>
      <c r="XEY40" s="68"/>
      <c r="XEZ40" s="68"/>
      <c r="XFA40" s="68"/>
      <c r="XFB40" s="68"/>
      <c r="XFC40" s="264"/>
    </row>
    <row r="41" spans="4:4 16367:16383" x14ac:dyDescent="0.35">
      <c r="XEM41" s="68"/>
      <c r="XEN41" s="68"/>
      <c r="XEO41" s="262"/>
      <c r="XEP41" s="68"/>
      <c r="XEQ41" s="84">
        <v>10</v>
      </c>
      <c r="XER41" s="68" t="s">
        <v>17</v>
      </c>
      <c r="XES41" s="68"/>
      <c r="XET41" s="68"/>
      <c r="XEU41" s="68"/>
      <c r="XEV41" s="68"/>
      <c r="XEW41" s="68"/>
      <c r="XEX41" s="68"/>
      <c r="XEY41" s="68"/>
      <c r="XEZ41" s="68"/>
      <c r="XFA41" s="68"/>
      <c r="XFB41" s="68"/>
      <c r="XFC41" s="264"/>
    </row>
    <row r="42" spans="4:4 16367:16383" x14ac:dyDescent="0.35">
      <c r="XEM42" s="68"/>
      <c r="XEN42" s="68"/>
      <c r="XEO42" s="262"/>
      <c r="XEP42" s="68"/>
      <c r="XEQ42" s="84">
        <v>11</v>
      </c>
      <c r="XER42" s="68" t="s">
        <v>114</v>
      </c>
      <c r="XES42" s="68"/>
      <c r="XET42" s="68"/>
      <c r="XEU42" s="68"/>
      <c r="XEV42" s="68"/>
      <c r="XEW42" s="68"/>
      <c r="XEX42" s="68"/>
      <c r="XEY42" s="68"/>
      <c r="XEZ42" s="68"/>
      <c r="XFA42" s="68"/>
      <c r="XFB42" s="68"/>
      <c r="XFC42" s="264"/>
    </row>
    <row r="43" spans="4:4 16367:16383" x14ac:dyDescent="0.35">
      <c r="XEM43" s="68"/>
      <c r="XEN43" s="68"/>
      <c r="XEO43" s="262"/>
      <c r="XEP43" s="68"/>
      <c r="XEQ43" s="84">
        <v>12</v>
      </c>
      <c r="XER43" s="68" t="s">
        <v>31</v>
      </c>
      <c r="XES43" s="68"/>
      <c r="XET43" s="68"/>
      <c r="XEU43" s="68"/>
      <c r="XEV43" s="68"/>
      <c r="XEW43" s="68"/>
      <c r="XEX43" s="68"/>
      <c r="XEY43" s="68"/>
      <c r="XEZ43" s="68"/>
      <c r="XFA43" s="68"/>
      <c r="XFB43" s="68"/>
      <c r="XFC43" s="264"/>
    </row>
    <row r="44" spans="4:4 16367:16383" x14ac:dyDescent="0.35">
      <c r="XEM44" s="68"/>
      <c r="XEN44" s="68"/>
      <c r="XEO44" s="262"/>
      <c r="XEP44" s="68"/>
      <c r="XEQ44" s="84">
        <v>13</v>
      </c>
      <c r="XER44" s="68" t="s">
        <v>99</v>
      </c>
      <c r="XES44" s="68"/>
      <c r="XET44" s="68"/>
      <c r="XEU44" s="68"/>
      <c r="XEV44" s="68"/>
      <c r="XEW44" s="68"/>
      <c r="XEX44" s="68"/>
      <c r="XEY44" s="68"/>
      <c r="XEZ44" s="68"/>
      <c r="XFA44" s="68"/>
      <c r="XFB44" s="68"/>
      <c r="XFC44" s="264"/>
    </row>
    <row r="45" spans="4:4 16367:16383" x14ac:dyDescent="0.35">
      <c r="D45" s="81"/>
      <c r="XEM45" s="68"/>
      <c r="XEN45" s="68"/>
      <c r="XEO45" s="262"/>
      <c r="XEP45" s="68"/>
      <c r="XEQ45" s="84">
        <v>14</v>
      </c>
      <c r="XER45" s="68" t="s">
        <v>34</v>
      </c>
      <c r="XES45" s="68"/>
      <c r="XET45" s="68"/>
      <c r="XEU45" s="68"/>
      <c r="XEV45" s="68"/>
      <c r="XEW45" s="68"/>
      <c r="XEX45" s="68"/>
      <c r="XEY45" s="68"/>
      <c r="XEZ45" s="68"/>
      <c r="XFA45" s="68"/>
      <c r="XFB45" s="68"/>
      <c r="XFC45" s="264"/>
    </row>
    <row r="46" spans="4:4 16367:16383" x14ac:dyDescent="0.35">
      <c r="XEM46" s="68"/>
      <c r="XEN46" s="68"/>
      <c r="XEO46" s="262"/>
      <c r="XEP46" s="68"/>
      <c r="XEQ46" s="84">
        <v>15</v>
      </c>
      <c r="XER46" s="68" t="s">
        <v>35</v>
      </c>
      <c r="XES46" s="68"/>
      <c r="XET46" s="68"/>
      <c r="XEU46" s="68"/>
      <c r="XEV46" s="68"/>
      <c r="XEW46" s="68"/>
      <c r="XEX46" s="68"/>
      <c r="XEY46" s="68"/>
      <c r="XEZ46" s="68"/>
      <c r="XFA46" s="68"/>
      <c r="XFB46" s="68"/>
      <c r="XFC46" s="264"/>
    </row>
    <row r="47" spans="4:4 16367:16383" x14ac:dyDescent="0.35">
      <c r="XEM47" s="68"/>
      <c r="XEN47" s="68"/>
      <c r="XEO47" s="262"/>
      <c r="XEP47" s="68"/>
      <c r="XEQ47" s="84">
        <v>16</v>
      </c>
      <c r="XER47" s="68" t="s">
        <v>3</v>
      </c>
      <c r="XES47" s="68"/>
      <c r="XET47" s="68"/>
      <c r="XEU47" s="68"/>
      <c r="XEV47" s="68"/>
      <c r="XEW47" s="68"/>
      <c r="XEX47" s="68"/>
      <c r="XEY47" s="68"/>
      <c r="XEZ47" s="68"/>
      <c r="XFA47" s="68"/>
      <c r="XFB47" s="68"/>
      <c r="XFC47" s="264"/>
    </row>
    <row r="48" spans="4:4 16367:16383" x14ac:dyDescent="0.35">
      <c r="XEM48" s="68"/>
      <c r="XEN48" s="68"/>
      <c r="XEO48" s="262"/>
      <c r="XEP48" s="68"/>
      <c r="XEQ48" s="84">
        <v>17</v>
      </c>
      <c r="XER48" s="68" t="s">
        <v>131</v>
      </c>
      <c r="XES48" s="68"/>
      <c r="XET48" s="68"/>
      <c r="XEU48" s="68"/>
      <c r="XEV48" s="68"/>
      <c r="XEW48" s="68"/>
      <c r="XEX48" s="68"/>
      <c r="XEY48" s="68"/>
      <c r="XEZ48" s="68"/>
      <c r="XFA48" s="68"/>
      <c r="XFB48" s="68"/>
      <c r="XFC48" s="264"/>
    </row>
    <row r="49" spans="4:4 16352:16383" x14ac:dyDescent="0.35">
      <c r="XEM49" s="68"/>
      <c r="XEN49" s="68"/>
      <c r="XEO49" s="262"/>
      <c r="XEP49" s="68"/>
      <c r="XEQ49" s="84">
        <v>18</v>
      </c>
      <c r="XER49" s="68" t="s">
        <v>42</v>
      </c>
      <c r="XES49" s="68"/>
      <c r="XET49" s="68"/>
      <c r="XEU49" s="68"/>
      <c r="XEV49" s="68"/>
      <c r="XEW49" s="68"/>
      <c r="XEX49" s="68"/>
      <c r="XEY49" s="68"/>
      <c r="XEZ49" s="68"/>
      <c r="XFA49" s="68"/>
      <c r="XFB49" s="68"/>
      <c r="XFC49" s="264"/>
    </row>
    <row r="50" spans="4:4 16352:16383" x14ac:dyDescent="0.35">
      <c r="XEM50" s="68"/>
      <c r="XEN50" s="68"/>
      <c r="XEO50" s="262"/>
      <c r="XEP50" s="68"/>
      <c r="XEQ50" s="84">
        <v>19</v>
      </c>
      <c r="XER50" s="68"/>
      <c r="XES50" s="68"/>
      <c r="XET50" s="68"/>
      <c r="XEU50" s="68"/>
      <c r="XEV50" s="68"/>
      <c r="XEW50" s="68"/>
      <c r="XEX50" s="68"/>
      <c r="XEY50" s="68"/>
      <c r="XEZ50" s="68"/>
      <c r="XFA50" s="68"/>
      <c r="XFB50" s="68"/>
      <c r="XFC50" s="264"/>
    </row>
    <row r="51" spans="4:4 16352:16383" x14ac:dyDescent="0.35">
      <c r="XDX51" s="258"/>
      <c r="XDY51" s="271"/>
      <c r="XDZ51" s="271"/>
      <c r="XEA51" s="271"/>
      <c r="XEB51" s="271"/>
      <c r="XEC51" s="271"/>
      <c r="XED51" s="271"/>
      <c r="XEE51" s="271"/>
      <c r="XEF51" s="271"/>
      <c r="XEG51" s="271"/>
      <c r="XEH51" s="271"/>
      <c r="XEI51" s="271"/>
      <c r="XEJ51" s="271"/>
      <c r="XEK51" s="277"/>
      <c r="XEM51" s="68"/>
      <c r="XEN51" s="68"/>
      <c r="XEO51" s="262"/>
      <c r="XEP51" s="68"/>
      <c r="XEQ51" s="84">
        <v>20</v>
      </c>
      <c r="XER51" s="68"/>
      <c r="XES51" s="68"/>
      <c r="XET51" s="68"/>
      <c r="XEU51" s="68"/>
      <c r="XEV51" s="68"/>
      <c r="XEW51" s="68"/>
      <c r="XEX51" s="68"/>
      <c r="XEY51" s="68"/>
      <c r="XEZ51" s="68"/>
      <c r="XFA51" s="68"/>
      <c r="XFB51" s="68"/>
      <c r="XFC51" s="264"/>
    </row>
    <row r="52" spans="4:4 16352:16383" x14ac:dyDescent="0.35">
      <c r="XDX52" s="262"/>
      <c r="XDY52" s="68"/>
      <c r="XDZ52" s="68"/>
      <c r="XEA52" s="68"/>
      <c r="XEB52" s="68"/>
      <c r="XEC52" s="68"/>
      <c r="XED52" s="68"/>
      <c r="XEE52" s="68"/>
      <c r="XEF52" s="68"/>
      <c r="XEG52" s="68"/>
      <c r="XEH52" s="68"/>
      <c r="XEI52" s="68"/>
      <c r="XEJ52" s="68"/>
      <c r="XEK52" s="264"/>
      <c r="XEM52" s="68"/>
      <c r="XEN52" s="68"/>
      <c r="XEO52" s="262"/>
      <c r="XEP52" s="68"/>
      <c r="XEQ52" s="84">
        <v>21</v>
      </c>
      <c r="XER52" s="68"/>
      <c r="XES52" s="68"/>
      <c r="XET52" s="68"/>
      <c r="XEU52" s="68"/>
      <c r="XEV52" s="68"/>
      <c r="XEW52" s="68"/>
      <c r="XEX52" s="68"/>
      <c r="XEY52" s="68"/>
      <c r="XEZ52" s="68"/>
      <c r="XFA52" s="68"/>
      <c r="XFB52" s="68"/>
      <c r="XFC52" s="264"/>
    </row>
    <row r="53" spans="4:4 16352:16383" x14ac:dyDescent="0.35">
      <c r="XDX53" s="262"/>
      <c r="XDY53" s="68"/>
      <c r="XDZ53" s="68"/>
      <c r="XEA53" s="68"/>
      <c r="XEB53" s="68"/>
      <c r="XEC53" s="68"/>
      <c r="XED53" s="68"/>
      <c r="XEE53" s="68"/>
      <c r="XEF53" s="68"/>
      <c r="XEG53" s="68"/>
      <c r="XEH53" s="68"/>
      <c r="XEI53" s="68"/>
      <c r="XEJ53" s="68"/>
      <c r="XEK53" s="264"/>
      <c r="XEM53" s="68"/>
      <c r="XEN53" s="68"/>
      <c r="XEO53" s="262"/>
      <c r="XEP53" s="68"/>
      <c r="XEQ53" s="84">
        <v>22</v>
      </c>
      <c r="XER53" s="68"/>
      <c r="XES53" s="68"/>
      <c r="XET53" s="68"/>
      <c r="XEU53" s="68"/>
      <c r="XEV53" s="68"/>
      <c r="XEW53" s="68"/>
      <c r="XEX53" s="68"/>
      <c r="XEY53" s="68"/>
      <c r="XEZ53" s="68"/>
      <c r="XFA53" s="68"/>
      <c r="XFB53" s="68"/>
      <c r="XFC53" s="264"/>
    </row>
    <row r="54" spans="4:4 16352:16383" x14ac:dyDescent="0.35">
      <c r="D54" s="81"/>
      <c r="XDX54" s="262"/>
      <c r="XDY54" s="68"/>
      <c r="XDZ54" s="68"/>
      <c r="XEA54" s="68"/>
      <c r="XEB54" s="68"/>
      <c r="XEC54" s="68"/>
      <c r="XED54" s="68"/>
      <c r="XEE54" s="68"/>
      <c r="XEF54" s="68"/>
      <c r="XEG54" s="68"/>
      <c r="XEH54" s="68"/>
      <c r="XEI54" s="68"/>
      <c r="XEJ54" s="68"/>
      <c r="XEK54" s="264"/>
      <c r="XEM54" s="68"/>
      <c r="XEN54" s="68"/>
      <c r="XEO54" s="262"/>
      <c r="XEP54" s="68"/>
      <c r="XEQ54" s="84">
        <v>23</v>
      </c>
      <c r="XER54" s="68"/>
      <c r="XES54" s="68"/>
      <c r="XET54" s="68"/>
      <c r="XEU54" s="68"/>
      <c r="XEV54" s="68"/>
      <c r="XEW54" s="68"/>
      <c r="XEX54" s="68"/>
      <c r="XEY54" s="68"/>
      <c r="XEZ54" s="68"/>
      <c r="XFA54" s="68"/>
      <c r="XFB54" s="68"/>
      <c r="XFC54" s="264"/>
    </row>
    <row r="55" spans="4:4 16352:16383" x14ac:dyDescent="0.35">
      <c r="XDX55" s="262"/>
      <c r="XDY55" s="68"/>
      <c r="XDZ55" s="68"/>
      <c r="XEA55" s="68"/>
      <c r="XEB55" s="68"/>
      <c r="XEC55" s="68"/>
      <c r="XED55" s="68"/>
      <c r="XEE55" s="68"/>
      <c r="XEF55" s="68"/>
      <c r="XEG55" s="68"/>
      <c r="XEH55" s="68"/>
      <c r="XEI55" s="68"/>
      <c r="XEJ55" s="68"/>
      <c r="XEK55" s="264"/>
      <c r="XEM55" s="68"/>
      <c r="XEN55" s="68"/>
      <c r="XEO55" s="262"/>
      <c r="XEP55" s="68"/>
      <c r="XEQ55" s="84">
        <v>24</v>
      </c>
      <c r="XER55" s="68"/>
      <c r="XES55" s="68"/>
      <c r="XET55" s="68"/>
      <c r="XEU55" s="68"/>
      <c r="XEV55" s="68"/>
      <c r="XEW55" s="68"/>
      <c r="XEX55" s="68"/>
      <c r="XEY55" s="68"/>
      <c r="XEZ55" s="68"/>
      <c r="XFA55" s="68"/>
      <c r="XFB55" s="68"/>
      <c r="XFC55" s="264"/>
    </row>
    <row r="56" spans="4:4 16352:16383" x14ac:dyDescent="0.35">
      <c r="XDX56" s="262"/>
      <c r="XDY56" s="68"/>
      <c r="XDZ56" s="68"/>
      <c r="XEA56" s="68"/>
      <c r="XEB56" s="68"/>
      <c r="XEC56" s="68"/>
      <c r="XED56" s="68"/>
      <c r="XEE56" s="68"/>
      <c r="XEF56" s="68"/>
      <c r="XEG56" s="68"/>
      <c r="XEH56" s="68"/>
      <c r="XEI56" s="68"/>
      <c r="XEJ56" s="68"/>
      <c r="XEK56" s="264"/>
      <c r="XEM56" s="68"/>
      <c r="XEN56" s="68"/>
      <c r="XEO56" s="262"/>
      <c r="XEP56" s="68"/>
      <c r="XEQ56" s="84">
        <v>25</v>
      </c>
      <c r="XER56" s="68"/>
      <c r="XES56" s="68"/>
      <c r="XET56" s="68"/>
      <c r="XEU56" s="68"/>
      <c r="XEV56" s="68"/>
      <c r="XEW56" s="68"/>
      <c r="XEX56" s="68"/>
      <c r="XEY56" s="68"/>
      <c r="XEZ56" s="68"/>
      <c r="XFA56" s="68"/>
      <c r="XFB56" s="68"/>
      <c r="XFC56" s="264"/>
    </row>
    <row r="57" spans="4:4 16352:16383" x14ac:dyDescent="0.35">
      <c r="XDX57" s="262"/>
      <c r="XDY57" s="68"/>
      <c r="XDZ57" s="68"/>
      <c r="XEA57" s="68"/>
      <c r="XEB57" s="390" t="s">
        <v>281</v>
      </c>
      <c r="XEC57" s="391"/>
      <c r="XED57" s="391"/>
      <c r="XEE57" s="391"/>
      <c r="XEF57" s="391"/>
      <c r="XEG57" s="391"/>
      <c r="XEH57" s="68"/>
      <c r="XEI57" s="68"/>
      <c r="XEJ57" s="68"/>
      <c r="XEK57" s="264"/>
      <c r="XEM57" s="68"/>
      <c r="XEN57" s="68"/>
      <c r="XEO57" s="281"/>
      <c r="XEP57" s="269"/>
      <c r="XEQ57" s="345"/>
      <c r="XER57" s="269"/>
      <c r="XES57" s="269"/>
      <c r="XET57" s="269"/>
      <c r="XEU57" s="269"/>
      <c r="XEV57" s="269"/>
      <c r="XEW57" s="269"/>
      <c r="XEX57" s="269"/>
      <c r="XEY57" s="269"/>
      <c r="XEZ57" s="269"/>
      <c r="XFA57" s="269"/>
      <c r="XFB57" s="269"/>
      <c r="XFC57" s="270"/>
    </row>
    <row r="58" spans="4:4 16352:16383" x14ac:dyDescent="0.35">
      <c r="XDX58" s="262"/>
      <c r="XDY58" s="68"/>
      <c r="XDZ58" s="68"/>
      <c r="XEA58" s="68"/>
      <c r="XEB58" s="391"/>
      <c r="XEC58" s="391"/>
      <c r="XED58" s="391"/>
      <c r="XEE58" s="391"/>
      <c r="XEF58" s="391"/>
      <c r="XEG58" s="391"/>
      <c r="XEH58" s="68"/>
      <c r="XEI58" s="68"/>
      <c r="XEJ58" s="68"/>
      <c r="XEK58" s="264"/>
      <c r="XEP58" s="68"/>
      <c r="XEQ58" s="83"/>
      <c r="XER58" s="68"/>
      <c r="XES58" s="68"/>
      <c r="XET58" s="68"/>
      <c r="XEU58" s="68"/>
      <c r="XEV58" s="68"/>
      <c r="XEW58" s="68"/>
      <c r="XEX58" s="68"/>
    </row>
    <row r="59" spans="4:4 16352:16383" x14ac:dyDescent="0.35">
      <c r="XDX59" s="262"/>
      <c r="XDY59" s="68"/>
      <c r="XDZ59" s="68"/>
      <c r="XEA59" s="68"/>
      <c r="XEB59" s="391"/>
      <c r="XEC59" s="391"/>
      <c r="XED59" s="391"/>
      <c r="XEE59" s="391"/>
      <c r="XEF59" s="391"/>
      <c r="XEG59" s="391"/>
      <c r="XEH59" s="68"/>
      <c r="XEI59" s="68"/>
      <c r="XEJ59" s="68"/>
      <c r="XEK59" s="264"/>
      <c r="XEP59" s="68"/>
      <c r="XEQ59" s="83"/>
      <c r="XER59" s="68"/>
      <c r="XES59" s="68"/>
      <c r="XET59" s="68"/>
      <c r="XEU59" s="68"/>
      <c r="XEV59" s="68"/>
      <c r="XEW59" s="68"/>
      <c r="XEX59" s="68"/>
    </row>
    <row r="60" spans="4:4 16352:16383" x14ac:dyDescent="0.35">
      <c r="XDX60" s="262"/>
      <c r="XDY60" s="68"/>
      <c r="XDZ60" s="68"/>
      <c r="XEA60" s="68"/>
      <c r="XEB60" s="391"/>
      <c r="XEC60" s="391"/>
      <c r="XED60" s="391"/>
      <c r="XEE60" s="391"/>
      <c r="XEF60" s="391"/>
      <c r="XEG60" s="391"/>
      <c r="XEH60" s="68"/>
      <c r="XEI60" s="68"/>
      <c r="XEJ60" s="68"/>
      <c r="XEK60" s="264"/>
      <c r="XEP60" s="68"/>
      <c r="XEQ60" s="83"/>
      <c r="XER60" s="68"/>
      <c r="XES60" s="68"/>
      <c r="XET60" s="68"/>
      <c r="XEU60" s="68"/>
      <c r="XEV60" s="68"/>
      <c r="XEW60" s="68"/>
      <c r="XEX60" s="68"/>
    </row>
    <row r="61" spans="4:4 16352:16383" x14ac:dyDescent="0.35">
      <c r="XDX61" s="262"/>
      <c r="XDY61" s="68"/>
      <c r="XDZ61" s="68"/>
      <c r="XEA61" s="68"/>
      <c r="XEB61" s="391"/>
      <c r="XEC61" s="391"/>
      <c r="XED61" s="391"/>
      <c r="XEE61" s="391"/>
      <c r="XEF61" s="391"/>
      <c r="XEG61" s="391"/>
      <c r="XEH61" s="68"/>
      <c r="XEI61" s="68"/>
      <c r="XEJ61" s="68"/>
      <c r="XEK61" s="264"/>
      <c r="XEP61" s="68"/>
      <c r="XEQ61" s="83"/>
      <c r="XER61" s="68"/>
      <c r="XES61" s="68"/>
      <c r="XET61" s="68"/>
      <c r="XEU61" s="68"/>
      <c r="XEV61" s="68"/>
      <c r="XEW61" s="68"/>
      <c r="XEX61" s="68"/>
    </row>
    <row r="62" spans="4:4 16352:16383" x14ac:dyDescent="0.35">
      <c r="XDX62" s="262"/>
      <c r="XDY62" s="68"/>
      <c r="XDZ62" s="68"/>
      <c r="XEA62" s="68"/>
      <c r="XEB62" s="391"/>
      <c r="XEC62" s="391"/>
      <c r="XED62" s="391"/>
      <c r="XEE62" s="391"/>
      <c r="XEF62" s="391"/>
      <c r="XEG62" s="391"/>
      <c r="XEH62" s="68"/>
      <c r="XEI62" s="68"/>
      <c r="XEJ62" s="68"/>
      <c r="XEK62" s="264"/>
      <c r="XEP62" s="68"/>
      <c r="XEQ62" s="83"/>
      <c r="XER62" s="68"/>
      <c r="XES62" s="68"/>
      <c r="XET62" s="68"/>
      <c r="XEU62" s="68"/>
      <c r="XEV62" s="68"/>
      <c r="XEW62" s="68"/>
      <c r="XEX62" s="68"/>
    </row>
    <row r="63" spans="4:4 16352:16383" ht="6" customHeight="1" x14ac:dyDescent="0.35">
      <c r="D63" s="81"/>
      <c r="XDX63" s="262"/>
      <c r="XDY63" s="68"/>
      <c r="XDZ63" s="68"/>
      <c r="XEA63" s="68"/>
      <c r="XEB63" s="222"/>
      <c r="XEC63" s="222"/>
      <c r="XED63" s="222"/>
      <c r="XEE63" s="222"/>
      <c r="XEF63" s="222"/>
      <c r="XEG63" s="222"/>
      <c r="XEH63" s="68"/>
      <c r="XEI63" s="68"/>
      <c r="XEJ63" s="68"/>
      <c r="XEK63" s="264"/>
      <c r="XEP63" s="68"/>
      <c r="XEQ63" s="83"/>
      <c r="XER63" s="68"/>
      <c r="XES63" s="68"/>
      <c r="XET63" s="68"/>
      <c r="XEU63" s="68"/>
      <c r="XEV63" s="68"/>
      <c r="XEW63" s="68"/>
      <c r="XEX63" s="68"/>
    </row>
    <row r="64" spans="4:4 16352:16383" x14ac:dyDescent="0.35">
      <c r="XDX64" s="262"/>
      <c r="XDY64" s="68"/>
      <c r="XDZ64" s="68"/>
      <c r="XEA64" s="68"/>
      <c r="XEB64" s="373" t="s">
        <v>49</v>
      </c>
      <c r="XEC64" s="373"/>
      <c r="XED64" s="373"/>
      <c r="XEE64" s="373"/>
      <c r="XEF64" s="68"/>
      <c r="XEG64" s="68"/>
      <c r="XEH64" s="68"/>
      <c r="XEI64" s="68"/>
      <c r="XEJ64" s="68"/>
      <c r="XEK64" s="264"/>
    </row>
    <row r="65" spans="4:4 16352:16365" x14ac:dyDescent="0.35">
      <c r="XDX65" s="262"/>
      <c r="XDY65" s="68"/>
      <c r="XDZ65" s="68"/>
      <c r="XEA65" s="68"/>
      <c r="XEB65" s="346" t="s">
        <v>111</v>
      </c>
      <c r="XEC65" s="346" t="s">
        <v>112</v>
      </c>
      <c r="XED65" s="346" t="s">
        <v>132</v>
      </c>
      <c r="XEE65" s="346" t="s">
        <v>113</v>
      </c>
      <c r="XEF65" s="68"/>
      <c r="XEG65" s="68"/>
      <c r="XEH65" s="68"/>
      <c r="XEI65" s="68"/>
      <c r="XEJ65" s="68"/>
      <c r="XEK65" s="264"/>
    </row>
    <row r="66" spans="4:4 16352:16365" x14ac:dyDescent="0.35">
      <c r="XDX66" s="262"/>
      <c r="XDY66" s="68"/>
      <c r="XDZ66" s="68"/>
      <c r="XEA66" s="68"/>
      <c r="XEB66" s="76">
        <v>1</v>
      </c>
      <c r="XEC66" s="77">
        <v>14500</v>
      </c>
      <c r="XED66" s="78" t="s">
        <v>4</v>
      </c>
      <c r="XEE66" s="78" t="s">
        <v>119</v>
      </c>
      <c r="XEF66" s="68"/>
      <c r="XEG66" s="68"/>
      <c r="XEH66" s="68"/>
      <c r="XEI66" s="68"/>
      <c r="XEJ66" s="68"/>
      <c r="XEK66" s="264"/>
    </row>
    <row r="67" spans="4:4 16352:16365" x14ac:dyDescent="0.35">
      <c r="XDX67" s="262"/>
      <c r="XDY67" s="68"/>
      <c r="XDZ67" s="68"/>
      <c r="XEA67" s="68"/>
      <c r="XEB67" s="76">
        <v>1</v>
      </c>
      <c r="XEC67" s="77">
        <v>3500</v>
      </c>
      <c r="XED67" s="78" t="s">
        <v>4</v>
      </c>
      <c r="XEE67" s="78" t="s">
        <v>217</v>
      </c>
      <c r="XEF67" s="68"/>
      <c r="XEG67" s="68"/>
      <c r="XEH67" s="68"/>
      <c r="XEI67" s="68"/>
      <c r="XEJ67" s="68"/>
      <c r="XEK67" s="264"/>
    </row>
    <row r="68" spans="4:4 16352:16365" x14ac:dyDescent="0.35">
      <c r="XDX68" s="262"/>
      <c r="XDY68" s="68"/>
      <c r="XDZ68" s="68"/>
      <c r="XEA68" s="68"/>
      <c r="XEB68" s="76">
        <v>1</v>
      </c>
      <c r="XEC68" s="77">
        <v>180000</v>
      </c>
      <c r="XED68" s="78" t="s">
        <v>3</v>
      </c>
      <c r="XEE68" s="78" t="s">
        <v>117</v>
      </c>
      <c r="XEF68" s="68"/>
      <c r="XEG68" s="68"/>
      <c r="XEH68" s="68"/>
      <c r="XEI68" s="68"/>
      <c r="XEJ68" s="68"/>
      <c r="XEK68" s="264"/>
    </row>
    <row r="69" spans="4:4 16352:16365" x14ac:dyDescent="0.35">
      <c r="XDX69" s="262"/>
      <c r="XDY69" s="68"/>
      <c r="XDZ69" s="68"/>
      <c r="XEA69" s="68"/>
      <c r="XEB69" s="76">
        <v>1</v>
      </c>
      <c r="XEC69" s="77">
        <v>8000</v>
      </c>
      <c r="XED69" s="78" t="s">
        <v>4</v>
      </c>
      <c r="XEE69" s="78" t="s">
        <v>118</v>
      </c>
      <c r="XEF69" s="68"/>
      <c r="XEG69" s="68"/>
      <c r="XEH69" s="68"/>
      <c r="XEI69" s="68"/>
      <c r="XEJ69" s="68"/>
      <c r="XEK69" s="264"/>
    </row>
    <row r="70" spans="4:4 16352:16365" x14ac:dyDescent="0.35">
      <c r="XDX70" s="262"/>
      <c r="XDY70" s="68"/>
      <c r="XDZ70" s="68"/>
      <c r="XEA70" s="68"/>
      <c r="XEB70" s="76">
        <v>2</v>
      </c>
      <c r="XEC70" s="77">
        <v>180000</v>
      </c>
      <c r="XED70" s="78" t="s">
        <v>2</v>
      </c>
      <c r="XEE70" s="78" t="s">
        <v>133</v>
      </c>
      <c r="XEF70" s="68"/>
      <c r="XEG70" s="68"/>
      <c r="XEH70" s="68"/>
      <c r="XEI70" s="68"/>
      <c r="XEJ70" s="68"/>
      <c r="XEK70" s="264"/>
    </row>
    <row r="71" spans="4:4 16352:16365" x14ac:dyDescent="0.35">
      <c r="XDX71" s="262"/>
      <c r="XDY71" s="68"/>
      <c r="XDZ71" s="68"/>
      <c r="XEA71" s="68"/>
      <c r="XEB71" s="76">
        <v>2</v>
      </c>
      <c r="XEC71" s="77">
        <v>27000</v>
      </c>
      <c r="XED71" s="78" t="s">
        <v>4</v>
      </c>
      <c r="XEE71" s="78" t="s">
        <v>120</v>
      </c>
      <c r="XEF71" s="68"/>
      <c r="XEG71" s="68"/>
      <c r="XEH71" s="68"/>
      <c r="XEI71" s="68"/>
      <c r="XEJ71" s="68"/>
      <c r="XEK71" s="264"/>
    </row>
    <row r="72" spans="4:4 16352:16365" x14ac:dyDescent="0.35">
      <c r="D72" s="81"/>
      <c r="XDX72" s="262"/>
      <c r="XDY72" s="68"/>
      <c r="XDZ72" s="68"/>
      <c r="XEA72" s="68"/>
      <c r="XEB72" s="76">
        <v>2</v>
      </c>
      <c r="XEC72" s="77">
        <v>8000</v>
      </c>
      <c r="XED72" s="78" t="s">
        <v>3</v>
      </c>
      <c r="XEE72" s="78" t="s">
        <v>121</v>
      </c>
      <c r="XEF72" s="68"/>
      <c r="XEG72" s="68"/>
      <c r="XEH72" s="68"/>
      <c r="XEI72" s="68"/>
      <c r="XEJ72" s="68"/>
      <c r="XEK72" s="264"/>
    </row>
    <row r="73" spans="4:4 16352:16365" x14ac:dyDescent="0.35">
      <c r="XDX73" s="262"/>
      <c r="XDY73" s="68"/>
      <c r="XDZ73" s="68"/>
      <c r="XEA73" s="68"/>
      <c r="XEB73" s="76">
        <v>2</v>
      </c>
      <c r="XEC73" s="77">
        <v>12000</v>
      </c>
      <c r="XED73" s="78" t="s">
        <v>34</v>
      </c>
      <c r="XEE73" s="78" t="s">
        <v>122</v>
      </c>
      <c r="XEF73" s="68"/>
      <c r="XEG73" s="68"/>
      <c r="XEH73" s="68"/>
      <c r="XEI73" s="68"/>
      <c r="XEJ73" s="68"/>
      <c r="XEK73" s="264"/>
    </row>
    <row r="74" spans="4:4 16352:16365" x14ac:dyDescent="0.35">
      <c r="XDX74" s="262"/>
      <c r="XDY74" s="68"/>
      <c r="XDZ74" s="68"/>
      <c r="XEA74" s="68"/>
      <c r="XEB74" s="76">
        <v>3</v>
      </c>
      <c r="XEC74" s="77">
        <v>111113</v>
      </c>
      <c r="XED74" s="78" t="s">
        <v>6</v>
      </c>
      <c r="XEE74" s="78" t="s">
        <v>123</v>
      </c>
      <c r="XEF74" s="68"/>
      <c r="XEG74" s="68"/>
      <c r="XEH74" s="68"/>
      <c r="XEI74" s="68"/>
      <c r="XEJ74" s="68"/>
      <c r="XEK74" s="264"/>
    </row>
    <row r="75" spans="4:4 16352:16365" x14ac:dyDescent="0.35">
      <c r="XDX75" s="262"/>
      <c r="XDY75" s="68"/>
      <c r="XDZ75" s="68"/>
      <c r="XEA75" s="68"/>
      <c r="XEB75" s="76">
        <v>3</v>
      </c>
      <c r="XEC75" s="77">
        <v>13650</v>
      </c>
      <c r="XED75" s="78" t="s">
        <v>2</v>
      </c>
      <c r="XEE75" s="78" t="s">
        <v>116</v>
      </c>
      <c r="XEF75" s="68"/>
      <c r="XEG75" s="68"/>
      <c r="XEH75" s="68"/>
      <c r="XEI75" s="68"/>
      <c r="XEJ75" s="68"/>
      <c r="XEK75" s="264"/>
    </row>
    <row r="76" spans="4:4 16352:16365" x14ac:dyDescent="0.35">
      <c r="XDX76" s="262"/>
      <c r="XDY76" s="68"/>
      <c r="XDZ76" s="68"/>
      <c r="XEA76" s="68"/>
      <c r="XEB76" s="76">
        <v>3</v>
      </c>
      <c r="XEC76" s="77">
        <v>80000</v>
      </c>
      <c r="XED76" s="78" t="s">
        <v>4</v>
      </c>
      <c r="XEE76" s="78" t="s">
        <v>124</v>
      </c>
      <c r="XEF76" s="68"/>
      <c r="XEG76" s="68"/>
      <c r="XEH76" s="68"/>
      <c r="XEI76" s="68"/>
      <c r="XEJ76" s="68"/>
      <c r="XEK76" s="264"/>
    </row>
    <row r="77" spans="4:4 16352:16365" x14ac:dyDescent="0.35">
      <c r="XDX77" s="262"/>
      <c r="XDY77" s="68"/>
      <c r="XDZ77" s="68"/>
      <c r="XEA77" s="68"/>
      <c r="XEB77" s="76">
        <v>3</v>
      </c>
      <c r="XEC77" s="77">
        <v>2500</v>
      </c>
      <c r="XED77" s="78" t="s">
        <v>4</v>
      </c>
      <c r="XEE77" s="78" t="s">
        <v>125</v>
      </c>
      <c r="XEF77" s="68"/>
      <c r="XEG77" s="68"/>
      <c r="XEH77" s="68"/>
      <c r="XEI77" s="68"/>
      <c r="XEJ77" s="68"/>
      <c r="XEK77" s="264"/>
    </row>
    <row r="78" spans="4:4 16352:16365" x14ac:dyDescent="0.35">
      <c r="XDX78" s="262"/>
      <c r="XDY78" s="68"/>
      <c r="XDZ78" s="68"/>
      <c r="XEA78" s="68"/>
      <c r="XEB78" s="76">
        <v>4</v>
      </c>
      <c r="XEC78" s="77">
        <v>85000</v>
      </c>
      <c r="XED78" s="78" t="s">
        <v>31</v>
      </c>
      <c r="XEE78" s="78" t="s">
        <v>126</v>
      </c>
      <c r="XEF78" s="68"/>
      <c r="XEG78" s="68"/>
      <c r="XEH78" s="68"/>
      <c r="XEI78" s="68"/>
      <c r="XEJ78" s="68"/>
      <c r="XEK78" s="264"/>
    </row>
    <row r="79" spans="4:4 16352:16365" x14ac:dyDescent="0.35">
      <c r="XDX79" s="262"/>
      <c r="XDY79" s="68"/>
      <c r="XDZ79" s="68"/>
      <c r="XEA79" s="68"/>
      <c r="XEB79" s="76">
        <v>4</v>
      </c>
      <c r="XEC79" s="77">
        <v>8085</v>
      </c>
      <c r="XED79" s="78" t="s">
        <v>3</v>
      </c>
      <c r="XEE79" s="78" t="s">
        <v>121</v>
      </c>
      <c r="XEF79" s="68"/>
      <c r="XEG79" s="68"/>
      <c r="XEH79" s="68"/>
      <c r="XEI79" s="68"/>
      <c r="XEJ79" s="68"/>
      <c r="XEK79" s="264"/>
    </row>
    <row r="80" spans="4:4 16352:16365" x14ac:dyDescent="0.35">
      <c r="XDX80" s="262"/>
      <c r="XDY80" s="68"/>
      <c r="XDZ80" s="68"/>
      <c r="XEA80" s="68"/>
      <c r="XEB80" s="76">
        <v>4</v>
      </c>
      <c r="XEC80" s="77">
        <v>9200</v>
      </c>
      <c r="XED80" s="78" t="s">
        <v>3</v>
      </c>
      <c r="XEE80" s="78" t="s">
        <v>121</v>
      </c>
      <c r="XEF80" s="68"/>
      <c r="XEG80" s="68"/>
      <c r="XEH80" s="68"/>
      <c r="XEI80" s="68"/>
      <c r="XEJ80" s="68"/>
      <c r="XEK80" s="264"/>
    </row>
    <row r="81" spans="4:4 16352:16365" x14ac:dyDescent="0.35">
      <c r="D81" s="81"/>
      <c r="XDX81" s="262"/>
      <c r="XDY81" s="68"/>
      <c r="XDZ81" s="68"/>
      <c r="XEA81" s="68"/>
      <c r="XEB81" s="76">
        <v>4</v>
      </c>
      <c r="XEC81" s="77">
        <v>5000</v>
      </c>
      <c r="XED81" s="78" t="s">
        <v>4</v>
      </c>
      <c r="XEE81" s="78" t="s">
        <v>127</v>
      </c>
      <c r="XEF81" s="68"/>
      <c r="XEG81" s="68"/>
      <c r="XEH81" s="68"/>
      <c r="XEI81" s="68"/>
      <c r="XEJ81" s="68"/>
      <c r="XEK81" s="264"/>
    </row>
    <row r="82" spans="4:4 16352:16365" x14ac:dyDescent="0.35">
      <c r="XDX82" s="262"/>
      <c r="XDY82" s="68"/>
      <c r="XDZ82" s="68"/>
      <c r="XEA82" s="68"/>
      <c r="XEB82" s="76">
        <v>4</v>
      </c>
      <c r="XEC82" s="77">
        <v>180000</v>
      </c>
      <c r="XED82" s="78" t="s">
        <v>131</v>
      </c>
      <c r="XEE82" s="78" t="s">
        <v>128</v>
      </c>
      <c r="XEF82" s="68"/>
      <c r="XEG82" s="68"/>
      <c r="XEH82" s="68"/>
      <c r="XEI82" s="68"/>
      <c r="XEJ82" s="68"/>
      <c r="XEK82" s="264"/>
    </row>
    <row r="83" spans="4:4 16352:16365" x14ac:dyDescent="0.35">
      <c r="XDX83" s="262"/>
      <c r="XDY83" s="68"/>
      <c r="XDZ83" s="68"/>
      <c r="XEA83" s="68"/>
      <c r="XEB83" s="76">
        <v>4</v>
      </c>
      <c r="XEC83" s="77">
        <v>50000</v>
      </c>
      <c r="XED83" s="78" t="s">
        <v>4</v>
      </c>
      <c r="XEE83" s="78" t="s">
        <v>129</v>
      </c>
      <c r="XEF83" s="68"/>
      <c r="XEG83" s="68"/>
      <c r="XEH83" s="68"/>
      <c r="XEI83" s="68"/>
      <c r="XEJ83" s="68"/>
      <c r="XEK83" s="264"/>
    </row>
    <row r="84" spans="4:4 16352:16365" x14ac:dyDescent="0.35">
      <c r="XDX84" s="262"/>
      <c r="XDY84" s="68"/>
      <c r="XDZ84" s="68"/>
      <c r="XEA84" s="68"/>
      <c r="XEB84" s="76">
        <v>4</v>
      </c>
      <c r="XEC84" s="77">
        <v>65000</v>
      </c>
      <c r="XED84" s="78" t="s">
        <v>42</v>
      </c>
      <c r="XEE84" s="78" t="s">
        <v>130</v>
      </c>
      <c r="XEF84" s="68"/>
      <c r="XEG84" s="68"/>
      <c r="XEH84" s="68"/>
      <c r="XEI84" s="68"/>
      <c r="XEJ84" s="68"/>
      <c r="XEK84" s="264"/>
    </row>
    <row r="85" spans="4:4 16352:16365" x14ac:dyDescent="0.35">
      <c r="XDX85" s="262"/>
      <c r="XDY85" s="68"/>
      <c r="XDZ85" s="68"/>
      <c r="XEA85" s="68"/>
      <c r="XEB85" s="76">
        <v>5</v>
      </c>
      <c r="XEC85" s="77">
        <v>2000</v>
      </c>
      <c r="XED85" s="78" t="s">
        <v>4</v>
      </c>
      <c r="XEE85" s="78" t="s">
        <v>115</v>
      </c>
      <c r="XEF85" s="68"/>
      <c r="XEG85" s="68"/>
      <c r="XEH85" s="68"/>
      <c r="XEI85" s="68"/>
      <c r="XEJ85" s="68"/>
      <c r="XEK85" s="264"/>
    </row>
    <row r="86" spans="4:4 16352:16365" x14ac:dyDescent="0.35">
      <c r="XDX86" s="262"/>
      <c r="XDY86" s="68"/>
      <c r="XDZ86" s="68"/>
      <c r="XEA86" s="68"/>
      <c r="XEB86" s="76">
        <v>5</v>
      </c>
      <c r="XEC86" s="77">
        <v>6000</v>
      </c>
      <c r="XED86" s="78" t="s">
        <v>3</v>
      </c>
      <c r="XEE86" s="78" t="s">
        <v>121</v>
      </c>
      <c r="XEF86" s="68"/>
      <c r="XEG86" s="68"/>
      <c r="XEH86" s="68"/>
      <c r="XEI86" s="68"/>
      <c r="XEJ86" s="68"/>
      <c r="XEK86" s="264"/>
    </row>
    <row r="87" spans="4:4 16352:16365" x14ac:dyDescent="0.35">
      <c r="XDX87" s="262"/>
      <c r="XDY87" s="68"/>
      <c r="XDZ87" s="68"/>
      <c r="XEA87" s="68"/>
      <c r="XEB87" s="68"/>
      <c r="XEC87" s="68"/>
      <c r="XED87" s="68"/>
      <c r="XEE87" s="68"/>
      <c r="XEF87" s="68"/>
      <c r="XEG87" s="68"/>
      <c r="XEH87" s="68"/>
      <c r="XEI87" s="68"/>
      <c r="XEJ87" s="68"/>
      <c r="XEK87" s="264"/>
    </row>
    <row r="88" spans="4:4 16352:16365" x14ac:dyDescent="0.35">
      <c r="XDX88" s="281"/>
      <c r="XDY88" s="269"/>
      <c r="XDZ88" s="269"/>
      <c r="XEA88" s="269"/>
      <c r="XEB88" s="269"/>
      <c r="XEC88" s="269"/>
      <c r="XED88" s="269"/>
      <c r="XEE88" s="269"/>
      <c r="XEF88" s="269"/>
      <c r="XEG88" s="269"/>
      <c r="XEH88" s="269"/>
      <c r="XEI88" s="269"/>
      <c r="XEJ88" s="269"/>
      <c r="XEK88" s="270"/>
    </row>
    <row r="90" spans="4:4 16352:16365" x14ac:dyDescent="0.35">
      <c r="D90" s="81"/>
    </row>
    <row r="91" spans="4:4 16352:16365" x14ac:dyDescent="0.35">
      <c r="XDX91" s="258"/>
      <c r="XDY91" s="271"/>
      <c r="XDZ91" s="271"/>
      <c r="XEA91" s="271"/>
      <c r="XEB91" s="271"/>
      <c r="XEC91" s="271"/>
      <c r="XED91" s="271"/>
      <c r="XEE91" s="271"/>
      <c r="XEF91" s="271"/>
      <c r="XEG91" s="271"/>
      <c r="XEH91" s="271"/>
      <c r="XEI91" s="271"/>
      <c r="XEJ91" s="271"/>
      <c r="XEK91" s="277"/>
    </row>
    <row r="92" spans="4:4 16352:16365" x14ac:dyDescent="0.35">
      <c r="XDX92" s="262"/>
      <c r="XDY92" s="68"/>
      <c r="XDZ92" s="68"/>
      <c r="XEA92" s="68"/>
      <c r="XEB92" s="68"/>
      <c r="XEC92" s="68"/>
      <c r="XED92" s="68"/>
      <c r="XEE92" s="68"/>
      <c r="XEF92" s="68"/>
      <c r="XEG92" s="68"/>
      <c r="XEH92" s="68"/>
      <c r="XEI92" s="68"/>
      <c r="XEJ92" s="68"/>
      <c r="XEK92" s="264"/>
    </row>
    <row r="93" spans="4:4 16352:16365" x14ac:dyDescent="0.35">
      <c r="XDX93" s="262"/>
      <c r="XDY93" s="68"/>
      <c r="XDZ93" s="68"/>
      <c r="XEA93" s="68"/>
      <c r="XEB93" s="68"/>
      <c r="XEC93" s="68"/>
      <c r="XED93" s="68"/>
      <c r="XEE93" s="68"/>
      <c r="XEF93" s="68"/>
      <c r="XEG93" s="68"/>
      <c r="XEH93" s="68"/>
      <c r="XEI93" s="68"/>
      <c r="XEJ93" s="68"/>
      <c r="XEK93" s="264"/>
    </row>
    <row r="94" spans="4:4 16352:16365" x14ac:dyDescent="0.35">
      <c r="XDX94" s="262"/>
      <c r="XDY94" s="68"/>
      <c r="XDZ94" s="68"/>
      <c r="XEA94" s="68"/>
      <c r="XEB94" s="68"/>
      <c r="XEC94" s="68"/>
      <c r="XED94" s="68"/>
      <c r="XEE94" s="68"/>
      <c r="XEF94" s="68"/>
      <c r="XEG94" s="68"/>
      <c r="XEH94" s="68"/>
      <c r="XEI94" s="68"/>
      <c r="XEJ94" s="68"/>
      <c r="XEK94" s="264"/>
    </row>
    <row r="95" spans="4:4 16352:16365" x14ac:dyDescent="0.35">
      <c r="XDX95" s="262"/>
      <c r="XDY95" s="68"/>
      <c r="XDZ95" s="68"/>
      <c r="XEA95" s="68"/>
      <c r="XEB95" s="68"/>
      <c r="XEC95" s="68"/>
      <c r="XED95" s="68"/>
      <c r="XEE95" s="68"/>
      <c r="XEF95" s="68"/>
      <c r="XEG95" s="68"/>
      <c r="XEH95" s="68"/>
      <c r="XEI95" s="68"/>
      <c r="XEJ95" s="68"/>
      <c r="XEK95" s="264"/>
    </row>
    <row r="96" spans="4:4 16352:16365" ht="18.45" customHeight="1" x14ac:dyDescent="0.35">
      <c r="XDX96" s="262"/>
      <c r="XDY96" s="68"/>
      <c r="XDZ96" s="68"/>
      <c r="XEA96" s="68"/>
      <c r="XEB96" s="383" t="s">
        <v>174</v>
      </c>
      <c r="XEC96" s="383"/>
      <c r="XED96" s="383"/>
      <c r="XEE96" s="383"/>
      <c r="XEF96" s="383"/>
      <c r="XEG96" s="383"/>
      <c r="XEH96" s="68"/>
      <c r="XEI96" s="68"/>
      <c r="XEJ96" s="68"/>
      <c r="XEK96" s="264"/>
    </row>
    <row r="97" spans="4:4 16352:16365" ht="18.45" customHeight="1" x14ac:dyDescent="0.35">
      <c r="XDX97" s="262"/>
      <c r="XDY97" s="68"/>
      <c r="XDZ97" s="68"/>
      <c r="XEA97" s="68"/>
      <c r="XEB97" s="383"/>
      <c r="XEC97" s="383"/>
      <c r="XED97" s="383"/>
      <c r="XEE97" s="383"/>
      <c r="XEF97" s="383"/>
      <c r="XEG97" s="383"/>
      <c r="XEH97" s="68"/>
      <c r="XEI97" s="68"/>
      <c r="XEJ97" s="68"/>
      <c r="XEK97" s="264"/>
    </row>
    <row r="98" spans="4:4 16352:16365" x14ac:dyDescent="0.35">
      <c r="XDX98" s="262"/>
      <c r="XDY98" s="68"/>
      <c r="XDZ98" s="68"/>
      <c r="XEA98" s="68"/>
      <c r="XEB98" s="68"/>
      <c r="XEC98" s="68"/>
      <c r="XED98" s="68"/>
      <c r="XEE98" s="68"/>
      <c r="XEF98" s="68"/>
      <c r="XEG98" s="68"/>
      <c r="XEH98" s="68"/>
      <c r="XEI98" s="68"/>
      <c r="XEJ98" s="68"/>
      <c r="XEK98" s="264"/>
    </row>
    <row r="99" spans="4:4 16352:16365" ht="29.55" customHeight="1" x14ac:dyDescent="0.35">
      <c r="D99" s="81"/>
      <c r="XDX99" s="262"/>
      <c r="XDY99" s="68"/>
      <c r="XDZ99" s="68"/>
      <c r="XEA99" s="68"/>
      <c r="XEB99" s="68"/>
      <c r="XEC99" s="85" t="s">
        <v>112</v>
      </c>
      <c r="XED99" s="85" t="s">
        <v>132</v>
      </c>
      <c r="XEE99" s="68"/>
      <c r="XEF99" s="68"/>
      <c r="XEG99" s="68"/>
      <c r="XEH99" s="68"/>
      <c r="XEI99" s="68"/>
      <c r="XEJ99" s="68"/>
      <c r="XEK99" s="264"/>
    </row>
    <row r="100" spans="4:4 16352:16365" x14ac:dyDescent="0.35">
      <c r="XDX100" s="262"/>
      <c r="XDY100" s="68"/>
      <c r="XDZ100" s="68"/>
      <c r="XEA100" s="68"/>
      <c r="XEB100" s="68"/>
      <c r="XEC100" s="90">
        <f>+SUMIF($XED$66:$XED$86,XED100,$XEC$66:$XEC$86)</f>
        <v>0</v>
      </c>
      <c r="XED100" s="88" t="s">
        <v>98</v>
      </c>
      <c r="XEE100" s="68"/>
      <c r="XEF100" s="68"/>
      <c r="XEG100" s="68"/>
      <c r="XEH100" s="68"/>
      <c r="XEI100" s="68"/>
      <c r="XEJ100" s="68"/>
      <c r="XEK100" s="264"/>
    </row>
    <row r="101" spans="4:4 16352:16365" x14ac:dyDescent="0.35">
      <c r="XDX101" s="262"/>
      <c r="XDY101" s="68"/>
      <c r="XDZ101" s="68"/>
      <c r="XEA101" s="68"/>
      <c r="XEB101" s="68"/>
      <c r="XEC101" s="90">
        <f t="shared" ref="XEC101:XEC117" si="0">+SUMIF($XED$66:$XED$86,XED101,$XEC$66:$XEC$86)</f>
        <v>193650</v>
      </c>
      <c r="XED101" s="88" t="s">
        <v>2</v>
      </c>
      <c r="XEE101" s="68"/>
      <c r="XEF101" s="68"/>
      <c r="XEG101" s="68"/>
      <c r="XEH101" s="68"/>
      <c r="XEI101" s="68"/>
      <c r="XEJ101" s="68"/>
      <c r="XEK101" s="264"/>
    </row>
    <row r="102" spans="4:4 16352:16365" x14ac:dyDescent="0.35">
      <c r="XDX102" s="262"/>
      <c r="XDY102" s="68"/>
      <c r="XDZ102" s="68"/>
      <c r="XEA102" s="68"/>
      <c r="XEB102" s="68"/>
      <c r="XEC102" s="90">
        <f t="shared" si="0"/>
        <v>111113</v>
      </c>
      <c r="XED102" s="88" t="s">
        <v>6</v>
      </c>
      <c r="XEE102" s="68"/>
      <c r="XEF102" s="68"/>
      <c r="XEG102" s="68"/>
      <c r="XEH102" s="68"/>
      <c r="XEI102" s="68"/>
      <c r="XEJ102" s="68"/>
      <c r="XEK102" s="264"/>
    </row>
    <row r="103" spans="4:4 16352:16365" x14ac:dyDescent="0.35">
      <c r="XDX103" s="262"/>
      <c r="XDY103" s="68"/>
      <c r="XDZ103" s="68"/>
      <c r="XEA103" s="68"/>
      <c r="XEB103" s="68"/>
      <c r="XEC103" s="90">
        <f t="shared" si="0"/>
        <v>0</v>
      </c>
      <c r="XED103" s="88" t="s">
        <v>23</v>
      </c>
      <c r="XEE103" s="68"/>
      <c r="XEF103" s="68"/>
      <c r="XEG103" s="68"/>
      <c r="XEH103" s="68"/>
      <c r="XEI103" s="68"/>
      <c r="XEJ103" s="68"/>
      <c r="XEK103" s="264"/>
    </row>
    <row r="104" spans="4:4 16352:16365" x14ac:dyDescent="0.35">
      <c r="XDX104" s="262"/>
      <c r="XDY104" s="68"/>
      <c r="XDZ104" s="68"/>
      <c r="XEA104" s="68"/>
      <c r="XEB104" s="68"/>
      <c r="XEC104" s="90">
        <f t="shared" si="0"/>
        <v>192500</v>
      </c>
      <c r="XED104" s="88" t="s">
        <v>4</v>
      </c>
      <c r="XEE104" s="68"/>
      <c r="XEF104" s="68"/>
      <c r="XEG104" s="68"/>
      <c r="XEH104" s="68"/>
      <c r="XEI104" s="68"/>
      <c r="XEJ104" s="68"/>
      <c r="XEK104" s="264"/>
    </row>
    <row r="105" spans="4:4 16352:16365" x14ac:dyDescent="0.35">
      <c r="XDX105" s="262"/>
      <c r="XDY105" s="68"/>
      <c r="XDZ105" s="68"/>
      <c r="XEA105" s="68"/>
      <c r="XEB105" s="68"/>
      <c r="XEC105" s="90">
        <f t="shared" si="0"/>
        <v>0</v>
      </c>
      <c r="XED105" s="88" t="s">
        <v>38</v>
      </c>
      <c r="XEE105" s="68"/>
      <c r="XEF105" s="68"/>
      <c r="XEG105" s="68"/>
      <c r="XEH105" s="68"/>
      <c r="XEI105" s="68"/>
      <c r="XEJ105" s="68"/>
      <c r="XEK105" s="264"/>
    </row>
    <row r="106" spans="4:4 16352:16365" x14ac:dyDescent="0.35">
      <c r="XDX106" s="262"/>
      <c r="XDY106" s="68"/>
      <c r="XDZ106" s="68"/>
      <c r="XEA106" s="68"/>
      <c r="XEB106" s="68"/>
      <c r="XEC106" s="90">
        <f t="shared" si="0"/>
        <v>0</v>
      </c>
      <c r="XED106" s="88" t="s">
        <v>39</v>
      </c>
      <c r="XEE106" s="68"/>
      <c r="XEF106" s="68"/>
      <c r="XEG106" s="68"/>
      <c r="XEH106" s="68"/>
      <c r="XEI106" s="68"/>
      <c r="XEJ106" s="68"/>
      <c r="XEK106" s="264"/>
    </row>
    <row r="107" spans="4:4 16352:16365" x14ac:dyDescent="0.35">
      <c r="XDX107" s="262"/>
      <c r="XDY107" s="68"/>
      <c r="XDZ107" s="68"/>
      <c r="XEA107" s="68"/>
      <c r="XEB107" s="68"/>
      <c r="XEC107" s="90">
        <f t="shared" si="0"/>
        <v>0</v>
      </c>
      <c r="XED107" s="88" t="s">
        <v>5</v>
      </c>
      <c r="XEE107" s="68"/>
      <c r="XEF107" s="68"/>
      <c r="XEG107" s="68"/>
      <c r="XEH107" s="68"/>
      <c r="XEI107" s="68"/>
      <c r="XEJ107" s="68"/>
      <c r="XEK107" s="264"/>
    </row>
    <row r="108" spans="4:4 16352:16365" x14ac:dyDescent="0.35">
      <c r="D108" s="81"/>
      <c r="XDX108" s="262"/>
      <c r="XDY108" s="68"/>
      <c r="XDZ108" s="68"/>
      <c r="XEA108" s="68"/>
      <c r="XEB108" s="68"/>
      <c r="XEC108" s="90">
        <f t="shared" si="0"/>
        <v>0</v>
      </c>
      <c r="XED108" s="88" t="s">
        <v>36</v>
      </c>
      <c r="XEE108" s="68"/>
      <c r="XEF108" s="68"/>
      <c r="XEG108" s="68"/>
      <c r="XEH108" s="68"/>
      <c r="XEI108" s="68"/>
      <c r="XEJ108" s="68"/>
      <c r="XEK108" s="264"/>
    </row>
    <row r="109" spans="4:4 16352:16365" x14ac:dyDescent="0.35">
      <c r="XDX109" s="262"/>
      <c r="XDY109" s="68"/>
      <c r="XDZ109" s="68"/>
      <c r="XEA109" s="68"/>
      <c r="XEB109" s="68"/>
      <c r="XEC109" s="90">
        <f t="shared" si="0"/>
        <v>0</v>
      </c>
      <c r="XED109" s="88" t="s">
        <v>17</v>
      </c>
      <c r="XEE109" s="68"/>
      <c r="XEF109" s="68"/>
      <c r="XEG109" s="68"/>
      <c r="XEH109" s="68"/>
      <c r="XEI109" s="68"/>
      <c r="XEJ109" s="68"/>
      <c r="XEK109" s="264"/>
    </row>
    <row r="110" spans="4:4 16352:16365" x14ac:dyDescent="0.35">
      <c r="XDX110" s="262"/>
      <c r="XDY110" s="68"/>
      <c r="XDZ110" s="68"/>
      <c r="XEA110" s="68"/>
      <c r="XEB110" s="68"/>
      <c r="XEC110" s="90">
        <f t="shared" si="0"/>
        <v>0</v>
      </c>
      <c r="XED110" s="88" t="s">
        <v>114</v>
      </c>
      <c r="XEE110" s="68"/>
      <c r="XEF110" s="68"/>
      <c r="XEG110" s="68"/>
      <c r="XEH110" s="68"/>
      <c r="XEI110" s="68"/>
      <c r="XEJ110" s="68"/>
      <c r="XEK110" s="264"/>
    </row>
    <row r="111" spans="4:4 16352:16365" x14ac:dyDescent="0.35">
      <c r="XDX111" s="262"/>
      <c r="XDY111" s="68"/>
      <c r="XDZ111" s="68"/>
      <c r="XEA111" s="68"/>
      <c r="XEB111" s="68"/>
      <c r="XEC111" s="90">
        <f t="shared" si="0"/>
        <v>85000</v>
      </c>
      <c r="XED111" s="88" t="s">
        <v>31</v>
      </c>
      <c r="XEE111" s="68"/>
      <c r="XEF111" s="68"/>
      <c r="XEG111" s="68"/>
      <c r="XEH111" s="68"/>
      <c r="XEI111" s="68"/>
      <c r="XEJ111" s="68"/>
      <c r="XEK111" s="264"/>
    </row>
    <row r="112" spans="4:4 16352:16365" x14ac:dyDescent="0.35">
      <c r="XDX112" s="262"/>
      <c r="XDY112" s="68"/>
      <c r="XDZ112" s="68"/>
      <c r="XEA112" s="68"/>
      <c r="XEB112" s="68"/>
      <c r="XEC112" s="90">
        <f t="shared" si="0"/>
        <v>0</v>
      </c>
      <c r="XED112" s="88" t="s">
        <v>99</v>
      </c>
      <c r="XEE112" s="68"/>
      <c r="XEF112" s="68"/>
      <c r="XEG112" s="68"/>
      <c r="XEH112" s="68"/>
      <c r="XEI112" s="68"/>
      <c r="XEJ112" s="68"/>
      <c r="XEK112" s="264"/>
    </row>
    <row r="113" spans="4:21 16352:16365" x14ac:dyDescent="0.35">
      <c r="XDX113" s="262"/>
      <c r="XDY113" s="68"/>
      <c r="XDZ113" s="68"/>
      <c r="XEA113" s="68"/>
      <c r="XEB113" s="68"/>
      <c r="XEC113" s="90">
        <f t="shared" si="0"/>
        <v>12000</v>
      </c>
      <c r="XED113" s="88" t="s">
        <v>34</v>
      </c>
      <c r="XEE113" s="68"/>
      <c r="XEF113" s="68"/>
      <c r="XEG113" s="68"/>
      <c r="XEH113" s="68"/>
      <c r="XEI113" s="68"/>
      <c r="XEJ113" s="68"/>
      <c r="XEK113" s="264"/>
    </row>
    <row r="114" spans="4:21 16352:16365" x14ac:dyDescent="0.35">
      <c r="XDX114" s="262"/>
      <c r="XDY114" s="68"/>
      <c r="XDZ114" s="68"/>
      <c r="XEA114" s="68"/>
      <c r="XEB114" s="68"/>
      <c r="XEC114" s="90">
        <f t="shared" si="0"/>
        <v>0</v>
      </c>
      <c r="XED114" s="88" t="s">
        <v>35</v>
      </c>
      <c r="XEE114" s="68"/>
      <c r="XEF114" s="68"/>
      <c r="XEG114" s="68"/>
      <c r="XEH114" s="68"/>
      <c r="XEI114" s="68"/>
      <c r="XEJ114" s="68"/>
      <c r="XEK114" s="264"/>
    </row>
    <row r="115" spans="4:21 16352:16365" x14ac:dyDescent="0.35">
      <c r="XDX115" s="262"/>
      <c r="XDY115" s="68"/>
      <c r="XDZ115" s="68"/>
      <c r="XEA115" s="68"/>
      <c r="XEB115" s="68"/>
      <c r="XEC115" s="90">
        <f t="shared" si="0"/>
        <v>211285</v>
      </c>
      <c r="XED115" s="88" t="s">
        <v>3</v>
      </c>
      <c r="XEE115" s="68"/>
      <c r="XEF115" s="68"/>
      <c r="XEG115" s="68"/>
      <c r="XEH115" s="68"/>
      <c r="XEI115" s="68"/>
      <c r="XEJ115" s="68"/>
      <c r="XEK115" s="264"/>
    </row>
    <row r="116" spans="4:21 16352:16365" x14ac:dyDescent="0.35">
      <c r="J116" s="68"/>
      <c r="XDX116" s="262"/>
      <c r="XDY116" s="68"/>
      <c r="XDZ116" s="68"/>
      <c r="XEA116" s="68"/>
      <c r="XEB116" s="68"/>
      <c r="XEC116" s="90">
        <f t="shared" si="0"/>
        <v>180000</v>
      </c>
      <c r="XED116" s="88" t="s">
        <v>131</v>
      </c>
      <c r="XEE116" s="68"/>
      <c r="XEF116" s="68"/>
      <c r="XEG116" s="68"/>
      <c r="XEH116" s="68"/>
      <c r="XEI116" s="68"/>
      <c r="XEJ116" s="68"/>
      <c r="XEK116" s="264"/>
    </row>
    <row r="117" spans="4:21 16352:16365" x14ac:dyDescent="0.35">
      <c r="D117" s="81"/>
      <c r="J117" s="68"/>
      <c r="XDX117" s="262"/>
      <c r="XDY117" s="68"/>
      <c r="XDZ117" s="68"/>
      <c r="XEA117" s="68"/>
      <c r="XEB117" s="68"/>
      <c r="XEC117" s="90">
        <f t="shared" si="0"/>
        <v>65000</v>
      </c>
      <c r="XED117" s="88" t="s">
        <v>42</v>
      </c>
      <c r="XEE117" s="68"/>
      <c r="XEF117" s="68"/>
      <c r="XEG117" s="68"/>
      <c r="XEH117" s="68"/>
      <c r="XEI117" s="68"/>
      <c r="XEJ117" s="68"/>
      <c r="XEK117" s="264"/>
    </row>
    <row r="118" spans="4:21 16352:16365" x14ac:dyDescent="0.35">
      <c r="J118" s="68"/>
      <c r="XDX118" s="262"/>
      <c r="XDY118" s="68"/>
      <c r="XDZ118" s="68"/>
      <c r="XEA118" s="68"/>
      <c r="XEB118" s="68"/>
      <c r="XEC118" s="89"/>
      <c r="XED118" s="68"/>
      <c r="XEE118" s="68"/>
      <c r="XEF118" s="68"/>
      <c r="XEG118" s="68"/>
      <c r="XEH118" s="68"/>
      <c r="XEI118" s="68"/>
      <c r="XEJ118" s="68"/>
      <c r="XEK118" s="264"/>
    </row>
    <row r="119" spans="4:21 16352:16365" x14ac:dyDescent="0.35">
      <c r="J119" s="68"/>
      <c r="XDX119" s="262"/>
      <c r="XDY119" s="68"/>
      <c r="XDZ119" s="68"/>
      <c r="XEA119" s="68"/>
      <c r="XEB119" s="68"/>
      <c r="XEC119" s="68"/>
      <c r="XED119" s="68"/>
      <c r="XEE119" s="68"/>
      <c r="XEF119" s="68"/>
      <c r="XEG119" s="68"/>
      <c r="XEH119" s="68"/>
      <c r="XEI119" s="68"/>
      <c r="XEJ119" s="68"/>
      <c r="XEK119" s="264"/>
    </row>
    <row r="120" spans="4:21 16352:16365" x14ac:dyDescent="0.35">
      <c r="J120" s="68"/>
      <c r="XDX120" s="262"/>
      <c r="XDY120" s="68"/>
      <c r="XDZ120" s="68"/>
      <c r="XEA120" s="68"/>
      <c r="XEB120" s="68"/>
      <c r="XEC120" s="68"/>
      <c r="XED120" s="68"/>
      <c r="XEE120" s="68"/>
      <c r="XEF120" s="68"/>
      <c r="XEG120" s="68"/>
      <c r="XEH120" s="68"/>
      <c r="XEI120" s="68"/>
      <c r="XEJ120" s="68"/>
      <c r="XEK120" s="264"/>
    </row>
    <row r="121" spans="4:21 16352:16365" x14ac:dyDescent="0.35">
      <c r="J121" s="68"/>
      <c r="XDX121" s="281"/>
      <c r="XDY121" s="269"/>
      <c r="XDZ121" s="269"/>
      <c r="XEA121" s="269"/>
      <c r="XEB121" s="269"/>
      <c r="XEC121" s="269"/>
      <c r="XED121" s="269"/>
      <c r="XEE121" s="269"/>
      <c r="XEF121" s="269"/>
      <c r="XEG121" s="269"/>
      <c r="XEH121" s="269"/>
      <c r="XEI121" s="269"/>
      <c r="XEJ121" s="269"/>
      <c r="XEK121" s="270"/>
    </row>
    <row r="122" spans="4:21 16352:16365" x14ac:dyDescent="0.35">
      <c r="J122" s="68"/>
    </row>
    <row r="123" spans="4:21 16352:16365" x14ac:dyDescent="0.35">
      <c r="J123" s="68"/>
    </row>
    <row r="124" spans="4:21 16352:16365" x14ac:dyDescent="0.35">
      <c r="J124" s="68"/>
    </row>
    <row r="125" spans="4:21 16352:16365" x14ac:dyDescent="0.35">
      <c r="J125" s="68"/>
    </row>
    <row r="126" spans="4:21 16352:16365" x14ac:dyDescent="0.35">
      <c r="D126" s="81"/>
      <c r="J126" s="68"/>
    </row>
    <row r="127" spans="4:21 16352:16365" ht="20.55" customHeight="1" x14ac:dyDescent="0.35">
      <c r="J127" s="258"/>
      <c r="K127" s="271"/>
      <c r="L127" s="271"/>
      <c r="M127" s="271"/>
      <c r="N127" s="271"/>
      <c r="O127" s="271"/>
      <c r="P127" s="271"/>
      <c r="Q127" s="271"/>
      <c r="R127" s="271"/>
      <c r="S127" s="271"/>
      <c r="T127" s="271"/>
      <c r="U127" s="277"/>
    </row>
    <row r="128" spans="4:21 16352:16365" x14ac:dyDescent="0.35">
      <c r="J128" s="262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264"/>
    </row>
    <row r="129" spans="9:21" x14ac:dyDescent="0.35">
      <c r="I129" s="68"/>
      <c r="J129" s="262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264"/>
    </row>
    <row r="130" spans="9:21" ht="30" customHeight="1" x14ac:dyDescent="0.35">
      <c r="J130" s="262"/>
      <c r="K130" s="68"/>
      <c r="L130" s="68"/>
      <c r="M130" s="68"/>
      <c r="N130" s="68"/>
      <c r="O130" s="387" t="s">
        <v>134</v>
      </c>
      <c r="P130" s="388"/>
      <c r="Q130" s="68"/>
      <c r="R130" s="68"/>
      <c r="S130" s="68"/>
      <c r="T130" s="68"/>
      <c r="U130" s="264"/>
    </row>
    <row r="131" spans="9:21" x14ac:dyDescent="0.35">
      <c r="J131" s="262"/>
      <c r="K131" s="68"/>
      <c r="L131" s="68"/>
      <c r="M131" s="68"/>
      <c r="N131" s="68"/>
      <c r="O131" s="291" t="s">
        <v>112</v>
      </c>
      <c r="P131" s="291" t="s">
        <v>135</v>
      </c>
      <c r="Q131" s="68"/>
      <c r="R131" s="68"/>
      <c r="S131" s="68"/>
      <c r="T131" s="68"/>
      <c r="U131" s="264"/>
    </row>
    <row r="132" spans="9:21" x14ac:dyDescent="0.35">
      <c r="J132" s="262"/>
      <c r="K132" s="68"/>
      <c r="L132" s="68"/>
      <c r="M132" s="68"/>
      <c r="N132" s="68"/>
      <c r="O132" s="86">
        <f t="shared" ref="O132:O148" si="1">+SUMIF($O$164:$O$258,P132,$P$164:$P$258)</f>
        <v>0</v>
      </c>
      <c r="P132" s="87" t="str">
        <f t="shared" ref="P132:P149" si="2">+IF(XER32="","",XER32)</f>
        <v>Ahorro</v>
      </c>
      <c r="Q132" s="68"/>
      <c r="R132" s="68"/>
      <c r="S132" s="68"/>
      <c r="T132" s="68"/>
      <c r="U132" s="264"/>
    </row>
    <row r="133" spans="9:21" x14ac:dyDescent="0.35">
      <c r="J133" s="262"/>
      <c r="K133" s="68"/>
      <c r="L133" s="68"/>
      <c r="M133" s="68"/>
      <c r="N133" s="68"/>
      <c r="O133" s="86">
        <f t="shared" si="1"/>
        <v>0</v>
      </c>
      <c r="P133" s="87" t="str">
        <f t="shared" si="2"/>
        <v>Alimentación</v>
      </c>
      <c r="Q133" s="68"/>
      <c r="R133" s="68"/>
      <c r="S133" s="68"/>
      <c r="T133" s="68"/>
      <c r="U133" s="264"/>
    </row>
    <row r="134" spans="9:21" x14ac:dyDescent="0.35">
      <c r="J134" s="262"/>
      <c r="K134" s="68"/>
      <c r="L134" s="68"/>
      <c r="M134" s="68"/>
      <c r="N134" s="68"/>
      <c r="O134" s="86">
        <f t="shared" si="1"/>
        <v>0</v>
      </c>
      <c r="P134" s="87" t="str">
        <f t="shared" si="2"/>
        <v>Casa</v>
      </c>
      <c r="Q134" s="68"/>
      <c r="R134" s="68"/>
      <c r="S134" s="68"/>
      <c r="T134" s="68"/>
      <c r="U134" s="264"/>
    </row>
    <row r="135" spans="9:21" x14ac:dyDescent="0.35">
      <c r="J135" s="262"/>
      <c r="K135" s="68"/>
      <c r="L135" s="68"/>
      <c r="M135" s="68"/>
      <c r="N135" s="68"/>
      <c r="O135" s="86">
        <f t="shared" si="1"/>
        <v>0</v>
      </c>
      <c r="P135" s="87" t="str">
        <f t="shared" si="2"/>
        <v>Dependientes</v>
      </c>
      <c r="Q135" s="68"/>
      <c r="R135" s="68"/>
      <c r="S135" s="68"/>
      <c r="T135" s="68"/>
      <c r="U135" s="264"/>
    </row>
    <row r="136" spans="9:21" x14ac:dyDescent="0.35">
      <c r="J136" s="262"/>
      <c r="K136" s="68"/>
      <c r="L136" s="68"/>
      <c r="M136" s="68"/>
      <c r="N136" s="68"/>
      <c r="O136" s="86">
        <f t="shared" si="1"/>
        <v>0</v>
      </c>
      <c r="P136" s="87" t="str">
        <f t="shared" si="2"/>
        <v>Diversión</v>
      </c>
      <c r="Q136" s="68"/>
      <c r="R136" s="68"/>
      <c r="S136" s="68"/>
      <c r="T136" s="68"/>
      <c r="U136" s="264"/>
    </row>
    <row r="137" spans="9:21" x14ac:dyDescent="0.35">
      <c r="J137" s="262"/>
      <c r="K137" s="68"/>
      <c r="L137" s="68"/>
      <c r="M137" s="68"/>
      <c r="N137" s="68"/>
      <c r="O137" s="86">
        <f t="shared" si="1"/>
        <v>0</v>
      </c>
      <c r="P137" s="87" t="str">
        <f t="shared" si="2"/>
        <v>Donaciones</v>
      </c>
      <c r="Q137" s="68"/>
      <c r="R137" s="68"/>
      <c r="S137" s="68"/>
      <c r="T137" s="68"/>
      <c r="U137" s="264"/>
    </row>
    <row r="138" spans="9:21" x14ac:dyDescent="0.35">
      <c r="J138" s="262"/>
      <c r="K138" s="68"/>
      <c r="L138" s="68"/>
      <c r="M138" s="68"/>
      <c r="N138" s="68"/>
      <c r="O138" s="86">
        <f t="shared" si="1"/>
        <v>0</v>
      </c>
      <c r="P138" s="87" t="str">
        <f t="shared" si="2"/>
        <v>Educación</v>
      </c>
      <c r="Q138" s="68"/>
      <c r="R138" s="68"/>
      <c r="S138" s="68"/>
      <c r="T138" s="68"/>
      <c r="U138" s="264"/>
    </row>
    <row r="139" spans="9:21" x14ac:dyDescent="0.35">
      <c r="J139" s="262"/>
      <c r="K139" s="68"/>
      <c r="L139" s="68"/>
      <c r="M139" s="68"/>
      <c r="N139" s="68"/>
      <c r="O139" s="86">
        <f t="shared" si="1"/>
        <v>0</v>
      </c>
      <c r="P139" s="87" t="str">
        <f t="shared" si="2"/>
        <v>Ingresos</v>
      </c>
      <c r="Q139" s="68"/>
      <c r="R139" s="68"/>
      <c r="S139" s="68"/>
      <c r="T139" s="68"/>
      <c r="U139" s="264"/>
    </row>
    <row r="140" spans="9:21" x14ac:dyDescent="0.35">
      <c r="J140" s="262"/>
      <c r="K140" s="68"/>
      <c r="L140" s="68"/>
      <c r="M140" s="68"/>
      <c r="N140" s="68"/>
      <c r="O140" s="86">
        <f t="shared" si="1"/>
        <v>0</v>
      </c>
      <c r="P140" s="87" t="str">
        <f t="shared" si="2"/>
        <v>Legales</v>
      </c>
      <c r="Q140" s="68"/>
      <c r="R140" s="68"/>
      <c r="S140" s="68"/>
      <c r="T140" s="68"/>
      <c r="U140" s="264"/>
    </row>
    <row r="141" spans="9:21" x14ac:dyDescent="0.35">
      <c r="J141" s="262"/>
      <c r="K141" s="68"/>
      <c r="L141" s="68"/>
      <c r="M141" s="68"/>
      <c r="N141" s="68"/>
      <c r="O141" s="86">
        <f t="shared" si="1"/>
        <v>0</v>
      </c>
      <c r="P141" s="87" t="str">
        <f t="shared" si="2"/>
        <v>Mascotas</v>
      </c>
      <c r="Q141" s="68"/>
      <c r="R141" s="68"/>
      <c r="S141" s="68"/>
      <c r="T141" s="68"/>
      <c r="U141" s="264"/>
    </row>
    <row r="142" spans="9:21" x14ac:dyDescent="0.35">
      <c r="J142" s="262"/>
      <c r="K142" s="68"/>
      <c r="L142" s="68"/>
      <c r="M142" s="68"/>
      <c r="N142" s="68"/>
      <c r="O142" s="86">
        <f t="shared" si="1"/>
        <v>0</v>
      </c>
      <c r="P142" s="87" t="str">
        <f t="shared" si="2"/>
        <v>Deudas</v>
      </c>
      <c r="Q142" s="68"/>
      <c r="R142" s="68"/>
      <c r="S142" s="68"/>
      <c r="T142" s="68"/>
      <c r="U142" s="264"/>
    </row>
    <row r="143" spans="9:21" x14ac:dyDescent="0.35">
      <c r="J143" s="262"/>
      <c r="K143" s="68"/>
      <c r="L143" s="68"/>
      <c r="M143" s="68"/>
      <c r="N143" s="68"/>
      <c r="O143" s="86">
        <f t="shared" si="1"/>
        <v>0</v>
      </c>
      <c r="P143" s="87" t="str">
        <f t="shared" si="2"/>
        <v>Personal</v>
      </c>
      <c r="Q143" s="68"/>
      <c r="R143" s="68"/>
      <c r="S143" s="68"/>
      <c r="T143" s="68"/>
      <c r="U143" s="264"/>
    </row>
    <row r="144" spans="9:21" x14ac:dyDescent="0.35">
      <c r="J144" s="262"/>
      <c r="K144" s="68"/>
      <c r="L144" s="68"/>
      <c r="M144" s="68"/>
      <c r="N144" s="68"/>
      <c r="O144" s="86">
        <f t="shared" si="1"/>
        <v>0</v>
      </c>
      <c r="P144" s="87" t="str">
        <f t="shared" si="2"/>
        <v>Provisiones</v>
      </c>
      <c r="Q144" s="68"/>
      <c r="R144" s="68"/>
      <c r="S144" s="68"/>
      <c r="T144" s="68"/>
      <c r="U144" s="264"/>
    </row>
    <row r="145" spans="10:21" x14ac:dyDescent="0.35">
      <c r="J145" s="262"/>
      <c r="K145" s="68"/>
      <c r="L145" s="68"/>
      <c r="M145" s="68"/>
      <c r="N145" s="68"/>
      <c r="O145" s="86">
        <f t="shared" si="1"/>
        <v>0</v>
      </c>
      <c r="P145" s="87" t="str">
        <f t="shared" si="2"/>
        <v>Salud</v>
      </c>
      <c r="Q145" s="68"/>
      <c r="R145" s="68"/>
      <c r="S145" s="68"/>
      <c r="T145" s="68"/>
      <c r="U145" s="264"/>
    </row>
    <row r="146" spans="10:21" x14ac:dyDescent="0.35">
      <c r="J146" s="262"/>
      <c r="K146" s="68"/>
      <c r="L146" s="68"/>
      <c r="M146" s="68"/>
      <c r="N146" s="68"/>
      <c r="O146" s="86">
        <f t="shared" si="1"/>
        <v>0</v>
      </c>
      <c r="P146" s="87" t="str">
        <f t="shared" si="2"/>
        <v>Seguros</v>
      </c>
      <c r="Q146" s="68"/>
      <c r="R146" s="68"/>
      <c r="S146" s="68"/>
      <c r="T146" s="68"/>
      <c r="U146" s="264"/>
    </row>
    <row r="147" spans="10:21" x14ac:dyDescent="0.35">
      <c r="J147" s="262"/>
      <c r="K147" s="68"/>
      <c r="L147" s="68"/>
      <c r="M147" s="68"/>
      <c r="N147" s="68"/>
      <c r="O147" s="86">
        <f t="shared" si="1"/>
        <v>0</v>
      </c>
      <c r="P147" s="87" t="str">
        <f t="shared" si="2"/>
        <v>Transporte</v>
      </c>
      <c r="Q147" s="68"/>
      <c r="R147" s="68"/>
      <c r="S147" s="68"/>
      <c r="T147" s="68"/>
      <c r="U147" s="264"/>
    </row>
    <row r="148" spans="10:21" x14ac:dyDescent="0.35">
      <c r="J148" s="262"/>
      <c r="K148" s="68"/>
      <c r="L148" s="68"/>
      <c r="M148" s="68"/>
      <c r="N148" s="68"/>
      <c r="O148" s="86">
        <f t="shared" si="1"/>
        <v>0</v>
      </c>
      <c r="P148" s="87" t="str">
        <f t="shared" si="2"/>
        <v>Vestuario</v>
      </c>
      <c r="Q148" s="68"/>
      <c r="R148" s="68"/>
      <c r="S148" s="68"/>
      <c r="T148" s="68"/>
      <c r="U148" s="264"/>
    </row>
    <row r="149" spans="10:21" x14ac:dyDescent="0.35">
      <c r="J149" s="262"/>
      <c r="K149" s="68"/>
      <c r="L149" s="68"/>
      <c r="M149" s="68"/>
      <c r="N149" s="68"/>
      <c r="O149" s="86">
        <f t="shared" ref="O149:O156" si="3">+SUMIF($O$164:$O$258,P149,$P$164:$P$258)</f>
        <v>0</v>
      </c>
      <c r="P149" s="87" t="str">
        <f t="shared" si="2"/>
        <v>Otros</v>
      </c>
      <c r="Q149" s="68"/>
      <c r="R149" s="68"/>
      <c r="S149" s="68"/>
      <c r="T149" s="68"/>
      <c r="U149" s="264"/>
    </row>
    <row r="150" spans="10:21" x14ac:dyDescent="0.35">
      <c r="J150" s="262"/>
      <c r="K150" s="68"/>
      <c r="L150" s="68"/>
      <c r="M150" s="68"/>
      <c r="N150" s="68"/>
      <c r="O150" s="86">
        <f t="shared" si="3"/>
        <v>0</v>
      </c>
      <c r="P150" s="87" t="str">
        <f>+IF(XER50="","",XER50)</f>
        <v/>
      </c>
      <c r="Q150" s="68"/>
      <c r="R150" s="68"/>
      <c r="S150" s="68"/>
      <c r="T150" s="68"/>
      <c r="U150" s="264"/>
    </row>
    <row r="151" spans="10:21" x14ac:dyDescent="0.35">
      <c r="J151" s="262"/>
      <c r="K151" s="68"/>
      <c r="L151" s="68"/>
      <c r="M151" s="68"/>
      <c r="N151" s="68"/>
      <c r="O151" s="86">
        <f t="shared" si="3"/>
        <v>0</v>
      </c>
      <c r="P151" s="87" t="str">
        <f>+IF(XER51="","",XER51)</f>
        <v/>
      </c>
      <c r="Q151" s="68"/>
      <c r="R151" s="68"/>
      <c r="S151" s="68"/>
      <c r="T151" s="68"/>
      <c r="U151" s="264"/>
    </row>
    <row r="152" spans="10:21" x14ac:dyDescent="0.35">
      <c r="J152" s="262"/>
      <c r="K152" s="68"/>
      <c r="L152" s="68"/>
      <c r="M152" s="68"/>
      <c r="N152" s="68"/>
      <c r="O152" s="86">
        <f t="shared" si="3"/>
        <v>0</v>
      </c>
      <c r="P152" s="87" t="str">
        <f t="shared" ref="P152:P156" si="4">+IF(XER52="","",XER52)</f>
        <v/>
      </c>
      <c r="Q152" s="68"/>
      <c r="R152" s="68"/>
      <c r="S152" s="68"/>
      <c r="T152" s="68"/>
      <c r="U152" s="264"/>
    </row>
    <row r="153" spans="10:21" x14ac:dyDescent="0.35">
      <c r="J153" s="262"/>
      <c r="K153" s="68"/>
      <c r="L153" s="68"/>
      <c r="M153" s="68"/>
      <c r="N153" s="68"/>
      <c r="O153" s="86">
        <f t="shared" si="3"/>
        <v>0</v>
      </c>
      <c r="P153" s="87" t="str">
        <f t="shared" si="4"/>
        <v/>
      </c>
      <c r="Q153" s="68"/>
      <c r="R153" s="68"/>
      <c r="S153" s="68"/>
      <c r="T153" s="68"/>
      <c r="U153" s="264"/>
    </row>
    <row r="154" spans="10:21" x14ac:dyDescent="0.35">
      <c r="J154" s="262"/>
      <c r="K154" s="68"/>
      <c r="L154" s="68"/>
      <c r="M154" s="68"/>
      <c r="N154" s="68"/>
      <c r="O154" s="86">
        <f t="shared" si="3"/>
        <v>0</v>
      </c>
      <c r="P154" s="87" t="str">
        <f t="shared" si="4"/>
        <v/>
      </c>
      <c r="Q154" s="68"/>
      <c r="R154" s="68"/>
      <c r="S154" s="68"/>
      <c r="T154" s="68"/>
      <c r="U154" s="264"/>
    </row>
    <row r="155" spans="10:21" x14ac:dyDescent="0.35">
      <c r="J155" s="262"/>
      <c r="K155" s="68"/>
      <c r="L155" s="68"/>
      <c r="M155" s="68"/>
      <c r="N155" s="68"/>
      <c r="O155" s="86">
        <f t="shared" si="3"/>
        <v>0</v>
      </c>
      <c r="P155" s="87" t="str">
        <f t="shared" si="4"/>
        <v/>
      </c>
      <c r="Q155" s="68"/>
      <c r="R155" s="68"/>
      <c r="S155" s="68"/>
      <c r="T155" s="68"/>
      <c r="U155" s="264"/>
    </row>
    <row r="156" spans="10:21" x14ac:dyDescent="0.35">
      <c r="J156" s="262"/>
      <c r="K156" s="68"/>
      <c r="L156" s="68"/>
      <c r="M156" s="68"/>
      <c r="N156" s="68"/>
      <c r="O156" s="86">
        <f t="shared" si="3"/>
        <v>0</v>
      </c>
      <c r="P156" s="87" t="str">
        <f t="shared" si="4"/>
        <v/>
      </c>
      <c r="Q156" s="68"/>
      <c r="R156" s="68"/>
      <c r="S156" s="68"/>
      <c r="T156" s="68"/>
      <c r="U156" s="264"/>
    </row>
    <row r="157" spans="10:21" x14ac:dyDescent="0.35">
      <c r="J157" s="281"/>
      <c r="K157" s="269"/>
      <c r="L157" s="269"/>
      <c r="M157" s="269"/>
      <c r="N157" s="269"/>
      <c r="O157" s="347"/>
      <c r="P157" s="347"/>
      <c r="Q157" s="269"/>
      <c r="R157" s="269"/>
      <c r="S157" s="269"/>
      <c r="T157" s="269"/>
      <c r="U157" s="270"/>
    </row>
    <row r="159" spans="10:21" x14ac:dyDescent="0.35">
      <c r="J159" s="258"/>
      <c r="K159" s="271"/>
      <c r="L159" s="271"/>
      <c r="M159" s="271"/>
      <c r="N159" s="271"/>
      <c r="O159" s="271"/>
      <c r="P159" s="271"/>
      <c r="Q159" s="271"/>
      <c r="R159" s="271"/>
      <c r="S159" s="271"/>
      <c r="T159" s="271"/>
      <c r="U159" s="277"/>
    </row>
    <row r="160" spans="10:21" x14ac:dyDescent="0.35">
      <c r="J160" s="262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264"/>
    </row>
    <row r="161" spans="4:21" x14ac:dyDescent="0.35">
      <c r="J161" s="262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264"/>
    </row>
    <row r="162" spans="4:21" x14ac:dyDescent="0.35">
      <c r="J162" s="262"/>
      <c r="K162" s="68"/>
      <c r="L162" s="68"/>
      <c r="M162" s="68"/>
      <c r="N162" s="384" t="s">
        <v>136</v>
      </c>
      <c r="O162" s="385"/>
      <c r="P162" s="385"/>
      <c r="Q162" s="386"/>
      <c r="R162" s="68"/>
      <c r="S162" s="68"/>
      <c r="T162" s="68"/>
      <c r="U162" s="264"/>
    </row>
    <row r="163" spans="4:21" x14ac:dyDescent="0.35">
      <c r="J163" s="262"/>
      <c r="K163" s="68"/>
      <c r="L163" s="68"/>
      <c r="M163" s="68"/>
      <c r="N163" s="290" t="s">
        <v>111</v>
      </c>
      <c r="O163" s="290" t="s">
        <v>112</v>
      </c>
      <c r="P163" s="290" t="s">
        <v>79</v>
      </c>
      <c r="Q163" s="290" t="s">
        <v>113</v>
      </c>
      <c r="R163" s="68"/>
      <c r="S163" s="68"/>
      <c r="T163" s="68"/>
      <c r="U163" s="264"/>
    </row>
    <row r="164" spans="4:21" x14ac:dyDescent="0.35">
      <c r="J164" s="262"/>
      <c r="K164" s="68"/>
      <c r="L164" s="68"/>
      <c r="M164" s="68"/>
      <c r="N164" s="76"/>
      <c r="O164" s="77"/>
      <c r="P164" s="78" t="s">
        <v>98</v>
      </c>
      <c r="Q164" s="78"/>
      <c r="R164" s="68"/>
      <c r="S164" s="68"/>
      <c r="T164" s="68"/>
      <c r="U164" s="264"/>
    </row>
    <row r="165" spans="4:21" x14ac:dyDescent="0.35">
      <c r="J165" s="262"/>
      <c r="K165" s="68"/>
      <c r="L165" s="68"/>
      <c r="M165" s="68"/>
      <c r="N165" s="76"/>
      <c r="O165" s="77"/>
      <c r="P165" s="78" t="s">
        <v>98</v>
      </c>
      <c r="Q165" s="78"/>
      <c r="R165" s="68"/>
      <c r="S165" s="68"/>
      <c r="T165" s="68"/>
      <c r="U165" s="264"/>
    </row>
    <row r="166" spans="4:21" x14ac:dyDescent="0.35">
      <c r="J166" s="262"/>
      <c r="K166" s="68"/>
      <c r="L166" s="68"/>
      <c r="M166" s="68"/>
      <c r="N166" s="76"/>
      <c r="O166" s="77"/>
      <c r="P166" s="78" t="s">
        <v>98</v>
      </c>
      <c r="Q166" s="78"/>
      <c r="R166" s="68"/>
      <c r="S166" s="68"/>
      <c r="T166" s="68"/>
      <c r="U166" s="264"/>
    </row>
    <row r="167" spans="4:21" x14ac:dyDescent="0.35">
      <c r="J167" s="262"/>
      <c r="K167" s="68"/>
      <c r="L167" s="68"/>
      <c r="M167" s="68"/>
      <c r="N167" s="76"/>
      <c r="O167" s="77"/>
      <c r="P167" s="78" t="s">
        <v>98</v>
      </c>
      <c r="Q167" s="78"/>
      <c r="R167" s="68"/>
      <c r="S167" s="68"/>
      <c r="T167" s="68"/>
      <c r="U167" s="264"/>
    </row>
    <row r="168" spans="4:21" x14ac:dyDescent="0.35">
      <c r="D168" s="81"/>
      <c r="J168" s="262"/>
      <c r="K168" s="68"/>
      <c r="L168" s="68"/>
      <c r="M168" s="68"/>
      <c r="N168" s="76"/>
      <c r="O168" s="77"/>
      <c r="P168" s="78" t="s">
        <v>98</v>
      </c>
      <c r="Q168" s="78"/>
      <c r="R168" s="68"/>
      <c r="S168" s="68"/>
      <c r="T168" s="68"/>
      <c r="U168" s="264"/>
    </row>
    <row r="169" spans="4:21" x14ac:dyDescent="0.35">
      <c r="J169" s="262"/>
      <c r="K169" s="68"/>
      <c r="L169" s="68"/>
      <c r="M169" s="68"/>
      <c r="N169" s="76"/>
      <c r="O169" s="77"/>
      <c r="P169" s="78" t="s">
        <v>98</v>
      </c>
      <c r="Q169" s="78"/>
      <c r="R169" s="68"/>
      <c r="S169" s="68"/>
      <c r="T169" s="68"/>
      <c r="U169" s="264"/>
    </row>
    <row r="170" spans="4:21" x14ac:dyDescent="0.35">
      <c r="J170" s="262"/>
      <c r="K170" s="68"/>
      <c r="L170" s="68"/>
      <c r="M170" s="68"/>
      <c r="N170" s="76"/>
      <c r="O170" s="77"/>
      <c r="P170" s="78" t="s">
        <v>98</v>
      </c>
      <c r="Q170" s="78"/>
      <c r="R170" s="68"/>
      <c r="S170" s="68"/>
      <c r="T170" s="68"/>
      <c r="U170" s="264"/>
    </row>
    <row r="171" spans="4:21" x14ac:dyDescent="0.35">
      <c r="J171" s="262"/>
      <c r="K171" s="68"/>
      <c r="L171" s="68"/>
      <c r="M171" s="68"/>
      <c r="N171" s="76"/>
      <c r="O171" s="77"/>
      <c r="P171" s="78" t="s">
        <v>98</v>
      </c>
      <c r="Q171" s="78"/>
      <c r="R171" s="68"/>
      <c r="S171" s="68"/>
      <c r="T171" s="68"/>
      <c r="U171" s="264"/>
    </row>
    <row r="172" spans="4:21" x14ac:dyDescent="0.35">
      <c r="J172" s="262"/>
      <c r="K172" s="68"/>
      <c r="L172" s="68"/>
      <c r="M172" s="68"/>
      <c r="N172" s="76"/>
      <c r="O172" s="77"/>
      <c r="P172" s="78" t="s">
        <v>98</v>
      </c>
      <c r="Q172" s="78"/>
      <c r="R172" s="68"/>
      <c r="S172" s="68"/>
      <c r="T172" s="68"/>
      <c r="U172" s="264"/>
    </row>
    <row r="173" spans="4:21" x14ac:dyDescent="0.35">
      <c r="J173" s="262"/>
      <c r="K173" s="68"/>
      <c r="L173" s="68"/>
      <c r="M173" s="68"/>
      <c r="N173" s="76"/>
      <c r="O173" s="77"/>
      <c r="P173" s="78" t="s">
        <v>98</v>
      </c>
      <c r="Q173" s="78"/>
      <c r="R173" s="68"/>
      <c r="S173" s="68"/>
      <c r="T173" s="68"/>
      <c r="U173" s="264"/>
    </row>
    <row r="174" spans="4:21" x14ac:dyDescent="0.35">
      <c r="J174" s="262"/>
      <c r="K174" s="68"/>
      <c r="L174" s="68"/>
      <c r="M174" s="68"/>
      <c r="N174" s="76"/>
      <c r="O174" s="77"/>
      <c r="P174" s="78" t="s">
        <v>98</v>
      </c>
      <c r="Q174" s="78"/>
      <c r="R174" s="68"/>
      <c r="S174" s="68"/>
      <c r="T174" s="68"/>
      <c r="U174" s="264"/>
    </row>
    <row r="175" spans="4:21" x14ac:dyDescent="0.35">
      <c r="J175" s="262"/>
      <c r="K175" s="68"/>
      <c r="L175" s="68"/>
      <c r="M175" s="68"/>
      <c r="N175" s="76"/>
      <c r="O175" s="77"/>
      <c r="P175" s="78" t="s">
        <v>98</v>
      </c>
      <c r="Q175" s="78"/>
      <c r="R175" s="68"/>
      <c r="S175" s="68"/>
      <c r="T175" s="68"/>
      <c r="U175" s="264"/>
    </row>
    <row r="176" spans="4:21" x14ac:dyDescent="0.35">
      <c r="J176" s="262"/>
      <c r="K176" s="68"/>
      <c r="L176" s="68"/>
      <c r="M176" s="68"/>
      <c r="N176" s="76"/>
      <c r="O176" s="77"/>
      <c r="P176" s="78" t="s">
        <v>98</v>
      </c>
      <c r="Q176" s="78"/>
      <c r="R176" s="68"/>
      <c r="S176" s="68"/>
      <c r="T176" s="68"/>
      <c r="U176" s="264"/>
    </row>
    <row r="177" spans="4:21" x14ac:dyDescent="0.35">
      <c r="D177" s="81"/>
      <c r="J177" s="262"/>
      <c r="K177" s="68"/>
      <c r="L177" s="68"/>
      <c r="M177" s="68"/>
      <c r="N177" s="76"/>
      <c r="O177" s="77"/>
      <c r="P177" s="78" t="s">
        <v>98</v>
      </c>
      <c r="Q177" s="78"/>
      <c r="R177" s="68"/>
      <c r="S177" s="68"/>
      <c r="T177" s="68"/>
      <c r="U177" s="264"/>
    </row>
    <row r="178" spans="4:21" x14ac:dyDescent="0.35">
      <c r="J178" s="262"/>
      <c r="K178" s="68"/>
      <c r="L178" s="68"/>
      <c r="M178" s="68"/>
      <c r="N178" s="76"/>
      <c r="O178" s="77"/>
      <c r="P178" s="78" t="s">
        <v>98</v>
      </c>
      <c r="Q178" s="78"/>
      <c r="R178" s="68"/>
      <c r="S178" s="68"/>
      <c r="T178" s="68"/>
      <c r="U178" s="264"/>
    </row>
    <row r="179" spans="4:21" x14ac:dyDescent="0.35">
      <c r="J179" s="262"/>
      <c r="K179" s="68"/>
      <c r="L179" s="68"/>
      <c r="M179" s="68"/>
      <c r="N179" s="76"/>
      <c r="O179" s="77"/>
      <c r="P179" s="78" t="s">
        <v>98</v>
      </c>
      <c r="Q179" s="78"/>
      <c r="R179" s="68"/>
      <c r="S179" s="68"/>
      <c r="T179" s="68"/>
      <c r="U179" s="264"/>
    </row>
    <row r="180" spans="4:21" x14ac:dyDescent="0.35">
      <c r="J180" s="262"/>
      <c r="K180" s="68"/>
      <c r="L180" s="68"/>
      <c r="M180" s="68"/>
      <c r="N180" s="76"/>
      <c r="O180" s="77"/>
      <c r="P180" s="78" t="s">
        <v>98</v>
      </c>
      <c r="Q180" s="78"/>
      <c r="R180" s="68"/>
      <c r="S180" s="68"/>
      <c r="T180" s="68"/>
      <c r="U180" s="264"/>
    </row>
    <row r="181" spans="4:21" x14ac:dyDescent="0.35">
      <c r="J181" s="262"/>
      <c r="K181" s="68"/>
      <c r="L181" s="68"/>
      <c r="M181" s="68"/>
      <c r="N181" s="76"/>
      <c r="O181" s="77"/>
      <c r="P181" s="78" t="s">
        <v>98</v>
      </c>
      <c r="Q181" s="78"/>
      <c r="R181" s="68"/>
      <c r="S181" s="68"/>
      <c r="T181" s="68"/>
      <c r="U181" s="264"/>
    </row>
    <row r="182" spans="4:21" x14ac:dyDescent="0.35">
      <c r="J182" s="262"/>
      <c r="K182" s="68"/>
      <c r="L182" s="68"/>
      <c r="M182" s="68"/>
      <c r="N182" s="76"/>
      <c r="O182" s="77"/>
      <c r="P182" s="78" t="s">
        <v>98</v>
      </c>
      <c r="Q182" s="78"/>
      <c r="R182" s="68"/>
      <c r="S182" s="68"/>
      <c r="T182" s="68"/>
      <c r="U182" s="264"/>
    </row>
    <row r="183" spans="4:21" x14ac:dyDescent="0.35">
      <c r="J183" s="262"/>
      <c r="K183" s="68"/>
      <c r="L183" s="68"/>
      <c r="M183" s="68"/>
      <c r="N183" s="76"/>
      <c r="O183" s="77"/>
      <c r="P183" s="78" t="s">
        <v>98</v>
      </c>
      <c r="Q183" s="78"/>
      <c r="R183" s="68"/>
      <c r="S183" s="68"/>
      <c r="T183" s="68"/>
      <c r="U183" s="264"/>
    </row>
    <row r="184" spans="4:21" x14ac:dyDescent="0.35">
      <c r="J184" s="262"/>
      <c r="K184" s="68"/>
      <c r="L184" s="68"/>
      <c r="M184" s="68"/>
      <c r="N184" s="76"/>
      <c r="O184" s="77"/>
      <c r="P184" s="78" t="s">
        <v>98</v>
      </c>
      <c r="Q184" s="78"/>
      <c r="R184" s="68"/>
      <c r="S184" s="68"/>
      <c r="T184" s="68"/>
      <c r="U184" s="264"/>
    </row>
    <row r="185" spans="4:21" x14ac:dyDescent="0.35">
      <c r="J185" s="262"/>
      <c r="K185" s="68"/>
      <c r="L185" s="68"/>
      <c r="M185" s="68"/>
      <c r="N185" s="76"/>
      <c r="O185" s="77"/>
      <c r="P185" s="78" t="s">
        <v>98</v>
      </c>
      <c r="Q185" s="78"/>
      <c r="R185" s="68"/>
      <c r="S185" s="68"/>
      <c r="T185" s="68"/>
      <c r="U185" s="264"/>
    </row>
    <row r="186" spans="4:21" x14ac:dyDescent="0.35">
      <c r="D186" s="81"/>
      <c r="J186" s="262"/>
      <c r="K186" s="68"/>
      <c r="L186" s="68"/>
      <c r="M186" s="68"/>
      <c r="N186" s="76"/>
      <c r="O186" s="77"/>
      <c r="P186" s="78" t="s">
        <v>98</v>
      </c>
      <c r="Q186" s="78"/>
      <c r="R186" s="68"/>
      <c r="S186" s="68"/>
      <c r="T186" s="68"/>
      <c r="U186" s="264"/>
    </row>
    <row r="187" spans="4:21" x14ac:dyDescent="0.35">
      <c r="J187" s="262"/>
      <c r="K187" s="68"/>
      <c r="L187" s="68"/>
      <c r="M187" s="68"/>
      <c r="N187" s="76"/>
      <c r="O187" s="77"/>
      <c r="P187" s="78" t="s">
        <v>98</v>
      </c>
      <c r="Q187" s="78"/>
      <c r="R187" s="68"/>
      <c r="S187" s="68"/>
      <c r="T187" s="68"/>
      <c r="U187" s="264"/>
    </row>
    <row r="188" spans="4:21" x14ac:dyDescent="0.35">
      <c r="J188" s="262"/>
      <c r="K188" s="68"/>
      <c r="L188" s="68"/>
      <c r="M188" s="68"/>
      <c r="N188" s="76"/>
      <c r="O188" s="77"/>
      <c r="P188" s="78" t="s">
        <v>98</v>
      </c>
      <c r="Q188" s="78"/>
      <c r="R188" s="68"/>
      <c r="S188" s="68"/>
      <c r="T188" s="68"/>
      <c r="U188" s="264"/>
    </row>
    <row r="189" spans="4:21" x14ac:dyDescent="0.35">
      <c r="J189" s="262"/>
      <c r="K189" s="68"/>
      <c r="L189" s="68"/>
      <c r="M189" s="68"/>
      <c r="N189" s="76"/>
      <c r="O189" s="77"/>
      <c r="P189" s="78" t="s">
        <v>98</v>
      </c>
      <c r="Q189" s="78"/>
      <c r="R189" s="68"/>
      <c r="S189" s="68"/>
      <c r="T189" s="68"/>
      <c r="U189" s="264"/>
    </row>
    <row r="190" spans="4:21" x14ac:dyDescent="0.35">
      <c r="J190" s="262"/>
      <c r="K190" s="68"/>
      <c r="L190" s="68"/>
      <c r="M190" s="68"/>
      <c r="N190" s="76"/>
      <c r="O190" s="77"/>
      <c r="P190" s="78" t="s">
        <v>98</v>
      </c>
      <c r="Q190" s="78"/>
      <c r="R190" s="68"/>
      <c r="S190" s="68"/>
      <c r="T190" s="68"/>
      <c r="U190" s="264"/>
    </row>
    <row r="191" spans="4:21" x14ac:dyDescent="0.35">
      <c r="J191" s="262"/>
      <c r="K191" s="68"/>
      <c r="L191" s="68"/>
      <c r="M191" s="68"/>
      <c r="N191" s="76"/>
      <c r="O191" s="77"/>
      <c r="P191" s="78" t="s">
        <v>98</v>
      </c>
      <c r="Q191" s="78"/>
      <c r="R191" s="68"/>
      <c r="S191" s="68"/>
      <c r="T191" s="68"/>
      <c r="U191" s="264"/>
    </row>
    <row r="192" spans="4:21" x14ac:dyDescent="0.35">
      <c r="J192" s="262"/>
      <c r="K192" s="68"/>
      <c r="L192" s="68"/>
      <c r="M192" s="68"/>
      <c r="N192" s="76"/>
      <c r="O192" s="77"/>
      <c r="P192" s="78" t="s">
        <v>98</v>
      </c>
      <c r="Q192" s="78"/>
      <c r="R192" s="68"/>
      <c r="S192" s="68"/>
      <c r="T192" s="68"/>
      <c r="U192" s="264"/>
    </row>
    <row r="193" spans="10:21" x14ac:dyDescent="0.35">
      <c r="J193" s="262"/>
      <c r="K193" s="68"/>
      <c r="L193" s="68"/>
      <c r="M193" s="68"/>
      <c r="N193" s="76"/>
      <c r="O193" s="77"/>
      <c r="P193" s="78" t="s">
        <v>98</v>
      </c>
      <c r="Q193" s="78"/>
      <c r="R193" s="68"/>
      <c r="S193" s="68"/>
      <c r="T193" s="68"/>
      <c r="U193" s="264"/>
    </row>
    <row r="194" spans="10:21" x14ac:dyDescent="0.35">
      <c r="J194" s="262"/>
      <c r="K194" s="68"/>
      <c r="L194" s="68"/>
      <c r="M194" s="68"/>
      <c r="N194" s="76"/>
      <c r="O194" s="77"/>
      <c r="P194" s="78" t="s">
        <v>98</v>
      </c>
      <c r="Q194" s="78"/>
      <c r="R194" s="68"/>
      <c r="S194" s="68"/>
      <c r="T194" s="68"/>
      <c r="U194" s="264"/>
    </row>
    <row r="195" spans="10:21" x14ac:dyDescent="0.35">
      <c r="J195" s="262"/>
      <c r="K195" s="68"/>
      <c r="L195" s="68"/>
      <c r="M195" s="68"/>
      <c r="N195" s="76"/>
      <c r="O195" s="77"/>
      <c r="P195" s="78" t="s">
        <v>98</v>
      </c>
      <c r="Q195" s="78"/>
      <c r="R195" s="68"/>
      <c r="S195" s="68"/>
      <c r="T195" s="68"/>
      <c r="U195" s="264"/>
    </row>
    <row r="196" spans="10:21" x14ac:dyDescent="0.35">
      <c r="J196" s="262"/>
      <c r="K196" s="68"/>
      <c r="L196" s="68"/>
      <c r="M196" s="68"/>
      <c r="N196" s="76"/>
      <c r="O196" s="77"/>
      <c r="P196" s="78" t="s">
        <v>98</v>
      </c>
      <c r="Q196" s="78"/>
      <c r="R196" s="68"/>
      <c r="S196" s="68"/>
      <c r="T196" s="68"/>
      <c r="U196" s="264"/>
    </row>
    <row r="197" spans="10:21" x14ac:dyDescent="0.35">
      <c r="J197" s="262"/>
      <c r="K197" s="68"/>
      <c r="L197" s="68"/>
      <c r="M197" s="68"/>
      <c r="N197" s="76"/>
      <c r="O197" s="77"/>
      <c r="P197" s="78" t="s">
        <v>98</v>
      </c>
      <c r="Q197" s="78"/>
      <c r="R197" s="68"/>
      <c r="S197" s="68"/>
      <c r="T197" s="68"/>
      <c r="U197" s="264"/>
    </row>
    <row r="198" spans="10:21" x14ac:dyDescent="0.35">
      <c r="J198" s="262"/>
      <c r="K198" s="68"/>
      <c r="L198" s="68"/>
      <c r="M198" s="68"/>
      <c r="N198" s="76"/>
      <c r="O198" s="77"/>
      <c r="P198" s="78" t="s">
        <v>98</v>
      </c>
      <c r="Q198" s="78"/>
      <c r="R198" s="68"/>
      <c r="S198" s="68"/>
      <c r="T198" s="68"/>
      <c r="U198" s="264"/>
    </row>
    <row r="199" spans="10:21" x14ac:dyDescent="0.35">
      <c r="J199" s="262"/>
      <c r="K199" s="68"/>
      <c r="L199" s="68"/>
      <c r="M199" s="68"/>
      <c r="N199" s="76"/>
      <c r="O199" s="77"/>
      <c r="P199" s="78" t="s">
        <v>98</v>
      </c>
      <c r="Q199" s="78"/>
      <c r="R199" s="68"/>
      <c r="S199" s="68"/>
      <c r="T199" s="68"/>
      <c r="U199" s="264"/>
    </row>
    <row r="200" spans="10:21" x14ac:dyDescent="0.35">
      <c r="J200" s="262"/>
      <c r="K200" s="68"/>
      <c r="L200" s="68"/>
      <c r="M200" s="68"/>
      <c r="N200" s="76"/>
      <c r="O200" s="77"/>
      <c r="P200" s="78" t="s">
        <v>98</v>
      </c>
      <c r="Q200" s="78"/>
      <c r="R200" s="68"/>
      <c r="S200" s="68"/>
      <c r="T200" s="68"/>
      <c r="U200" s="264"/>
    </row>
    <row r="201" spans="10:21" x14ac:dyDescent="0.35">
      <c r="J201" s="262"/>
      <c r="K201" s="68"/>
      <c r="L201" s="68"/>
      <c r="M201" s="68"/>
      <c r="N201" s="76"/>
      <c r="O201" s="77"/>
      <c r="P201" s="78" t="s">
        <v>98</v>
      </c>
      <c r="Q201" s="78"/>
      <c r="R201" s="68"/>
      <c r="S201" s="68"/>
      <c r="T201" s="68"/>
      <c r="U201" s="264"/>
    </row>
    <row r="202" spans="10:21" x14ac:dyDescent="0.35">
      <c r="J202" s="262"/>
      <c r="K202" s="68"/>
      <c r="L202" s="68"/>
      <c r="M202" s="68"/>
      <c r="N202" s="76"/>
      <c r="O202" s="77"/>
      <c r="P202" s="78" t="s">
        <v>98</v>
      </c>
      <c r="Q202" s="78"/>
      <c r="R202" s="68"/>
      <c r="S202" s="68"/>
      <c r="T202" s="68"/>
      <c r="U202" s="264"/>
    </row>
    <row r="203" spans="10:21" x14ac:dyDescent="0.35">
      <c r="J203" s="262"/>
      <c r="K203" s="68"/>
      <c r="L203" s="68"/>
      <c r="M203" s="68"/>
      <c r="N203" s="76"/>
      <c r="O203" s="77"/>
      <c r="P203" s="78" t="s">
        <v>98</v>
      </c>
      <c r="Q203" s="78"/>
      <c r="R203" s="68"/>
      <c r="S203" s="68"/>
      <c r="T203" s="68"/>
      <c r="U203" s="264"/>
    </row>
    <row r="204" spans="10:21" x14ac:dyDescent="0.35">
      <c r="J204" s="262"/>
      <c r="K204" s="68"/>
      <c r="L204" s="68"/>
      <c r="M204" s="68"/>
      <c r="N204" s="76"/>
      <c r="O204" s="77"/>
      <c r="P204" s="78" t="s">
        <v>98</v>
      </c>
      <c r="Q204" s="78"/>
      <c r="R204" s="68"/>
      <c r="S204" s="68"/>
      <c r="T204" s="68"/>
      <c r="U204" s="264"/>
    </row>
    <row r="205" spans="10:21" x14ac:dyDescent="0.35">
      <c r="J205" s="262"/>
      <c r="K205" s="68"/>
      <c r="L205" s="68"/>
      <c r="M205" s="68"/>
      <c r="N205" s="76"/>
      <c r="O205" s="77"/>
      <c r="P205" s="78" t="s">
        <v>98</v>
      </c>
      <c r="Q205" s="78"/>
      <c r="R205" s="68"/>
      <c r="S205" s="68"/>
      <c r="T205" s="68"/>
      <c r="U205" s="264"/>
    </row>
    <row r="206" spans="10:21" x14ac:dyDescent="0.35">
      <c r="J206" s="262"/>
      <c r="K206" s="68"/>
      <c r="L206" s="68"/>
      <c r="M206" s="68"/>
      <c r="N206" s="76"/>
      <c r="O206" s="77"/>
      <c r="P206" s="78" t="s">
        <v>98</v>
      </c>
      <c r="Q206" s="78"/>
      <c r="R206" s="68"/>
      <c r="S206" s="68"/>
      <c r="T206" s="68"/>
      <c r="U206" s="264"/>
    </row>
    <row r="207" spans="10:21" x14ac:dyDescent="0.35">
      <c r="J207" s="262"/>
      <c r="K207" s="68"/>
      <c r="L207" s="68"/>
      <c r="M207" s="68"/>
      <c r="N207" s="76"/>
      <c r="O207" s="77"/>
      <c r="P207" s="78" t="s">
        <v>98</v>
      </c>
      <c r="Q207" s="78"/>
      <c r="R207" s="68"/>
      <c r="S207" s="68"/>
      <c r="T207" s="68"/>
      <c r="U207" s="264"/>
    </row>
    <row r="208" spans="10:21" x14ac:dyDescent="0.35">
      <c r="J208" s="262"/>
      <c r="K208" s="68"/>
      <c r="L208" s="68"/>
      <c r="M208" s="68"/>
      <c r="N208" s="76"/>
      <c r="O208" s="77"/>
      <c r="P208" s="78" t="s">
        <v>98</v>
      </c>
      <c r="Q208" s="78"/>
      <c r="R208" s="68"/>
      <c r="S208" s="68"/>
      <c r="T208" s="68"/>
      <c r="U208" s="264"/>
    </row>
    <row r="209" spans="10:21" x14ac:dyDescent="0.35">
      <c r="J209" s="262"/>
      <c r="K209" s="68"/>
      <c r="L209" s="68"/>
      <c r="M209" s="68"/>
      <c r="N209" s="76"/>
      <c r="O209" s="77"/>
      <c r="P209" s="78" t="s">
        <v>98</v>
      </c>
      <c r="Q209" s="78"/>
      <c r="R209" s="68"/>
      <c r="S209" s="68"/>
      <c r="T209" s="68"/>
      <c r="U209" s="264"/>
    </row>
    <row r="210" spans="10:21" x14ac:dyDescent="0.35">
      <c r="J210" s="262"/>
      <c r="K210" s="68"/>
      <c r="L210" s="68"/>
      <c r="M210" s="68"/>
      <c r="N210" s="76"/>
      <c r="O210" s="77"/>
      <c r="P210" s="78" t="s">
        <v>98</v>
      </c>
      <c r="Q210" s="78"/>
      <c r="R210" s="68"/>
      <c r="S210" s="68"/>
      <c r="T210" s="68"/>
      <c r="U210" s="264"/>
    </row>
    <row r="211" spans="10:21" x14ac:dyDescent="0.35">
      <c r="J211" s="262"/>
      <c r="K211" s="68"/>
      <c r="L211" s="68"/>
      <c r="M211" s="68"/>
      <c r="N211" s="76"/>
      <c r="O211" s="77"/>
      <c r="P211" s="78" t="s">
        <v>98</v>
      </c>
      <c r="Q211" s="78"/>
      <c r="R211" s="68"/>
      <c r="S211" s="68"/>
      <c r="T211" s="68"/>
      <c r="U211" s="264"/>
    </row>
    <row r="212" spans="10:21" x14ac:dyDescent="0.35">
      <c r="J212" s="262"/>
      <c r="K212" s="68"/>
      <c r="L212" s="68"/>
      <c r="M212" s="68"/>
      <c r="N212" s="76"/>
      <c r="O212" s="77"/>
      <c r="P212" s="78" t="s">
        <v>98</v>
      </c>
      <c r="Q212" s="78"/>
      <c r="R212" s="68"/>
      <c r="S212" s="68"/>
      <c r="T212" s="68"/>
      <c r="U212" s="264"/>
    </row>
    <row r="213" spans="10:21" x14ac:dyDescent="0.35">
      <c r="J213" s="262"/>
      <c r="K213" s="68"/>
      <c r="L213" s="68"/>
      <c r="M213" s="68"/>
      <c r="N213" s="76"/>
      <c r="O213" s="77"/>
      <c r="P213" s="78" t="s">
        <v>98</v>
      </c>
      <c r="Q213" s="78"/>
      <c r="R213" s="68"/>
      <c r="S213" s="68"/>
      <c r="T213" s="68"/>
      <c r="U213" s="264"/>
    </row>
    <row r="214" spans="10:21" x14ac:dyDescent="0.35">
      <c r="J214" s="262"/>
      <c r="K214" s="68"/>
      <c r="L214" s="68"/>
      <c r="M214" s="68"/>
      <c r="N214" s="76"/>
      <c r="O214" s="77"/>
      <c r="P214" s="78" t="s">
        <v>98</v>
      </c>
      <c r="Q214" s="78"/>
      <c r="R214" s="68"/>
      <c r="S214" s="68"/>
      <c r="T214" s="68"/>
      <c r="U214" s="264"/>
    </row>
    <row r="215" spans="10:21" x14ac:dyDescent="0.35">
      <c r="J215" s="262"/>
      <c r="K215" s="68"/>
      <c r="L215" s="68"/>
      <c r="M215" s="68"/>
      <c r="N215" s="76"/>
      <c r="O215" s="77"/>
      <c r="P215" s="78" t="s">
        <v>98</v>
      </c>
      <c r="Q215" s="78"/>
      <c r="R215" s="68"/>
      <c r="S215" s="68"/>
      <c r="T215" s="68"/>
      <c r="U215" s="264"/>
    </row>
    <row r="216" spans="10:21" x14ac:dyDescent="0.35">
      <c r="J216" s="262"/>
      <c r="K216" s="68"/>
      <c r="L216" s="68"/>
      <c r="M216" s="68"/>
      <c r="N216" s="76"/>
      <c r="O216" s="77"/>
      <c r="P216" s="78" t="s">
        <v>98</v>
      </c>
      <c r="Q216" s="78"/>
      <c r="R216" s="68"/>
      <c r="S216" s="68"/>
      <c r="T216" s="68"/>
      <c r="U216" s="264"/>
    </row>
    <row r="217" spans="10:21" x14ac:dyDescent="0.35">
      <c r="J217" s="262"/>
      <c r="K217" s="68"/>
      <c r="L217" s="68"/>
      <c r="M217" s="68"/>
      <c r="N217" s="76"/>
      <c r="O217" s="77"/>
      <c r="P217" s="78" t="s">
        <v>98</v>
      </c>
      <c r="Q217" s="78"/>
      <c r="R217" s="68"/>
      <c r="S217" s="68"/>
      <c r="T217" s="68"/>
      <c r="U217" s="264"/>
    </row>
    <row r="218" spans="10:21" x14ac:dyDescent="0.35">
      <c r="J218" s="262"/>
      <c r="K218" s="68"/>
      <c r="L218" s="68"/>
      <c r="M218" s="68"/>
      <c r="N218" s="76"/>
      <c r="O218" s="77"/>
      <c r="P218" s="78" t="s">
        <v>98</v>
      </c>
      <c r="Q218" s="78"/>
      <c r="R218" s="68"/>
      <c r="S218" s="68"/>
      <c r="T218" s="68"/>
      <c r="U218" s="264"/>
    </row>
    <row r="219" spans="10:21" x14ac:dyDescent="0.35">
      <c r="J219" s="262"/>
      <c r="K219" s="68"/>
      <c r="L219" s="68"/>
      <c r="M219" s="68"/>
      <c r="N219" s="76"/>
      <c r="O219" s="77"/>
      <c r="P219" s="78" t="s">
        <v>98</v>
      </c>
      <c r="Q219" s="78"/>
      <c r="R219" s="68"/>
      <c r="S219" s="68"/>
      <c r="T219" s="68"/>
      <c r="U219" s="264"/>
    </row>
    <row r="220" spans="10:21" x14ac:dyDescent="0.35">
      <c r="J220" s="262"/>
      <c r="K220" s="68"/>
      <c r="L220" s="68"/>
      <c r="M220" s="68"/>
      <c r="N220" s="76"/>
      <c r="O220" s="77"/>
      <c r="P220" s="78" t="s">
        <v>98</v>
      </c>
      <c r="Q220" s="78"/>
      <c r="R220" s="68"/>
      <c r="S220" s="68"/>
      <c r="T220" s="68"/>
      <c r="U220" s="264"/>
    </row>
    <row r="221" spans="10:21" x14ac:dyDescent="0.35">
      <c r="J221" s="262"/>
      <c r="K221" s="68"/>
      <c r="L221" s="68"/>
      <c r="M221" s="68"/>
      <c r="N221" s="76"/>
      <c r="O221" s="77"/>
      <c r="P221" s="78" t="s">
        <v>98</v>
      </c>
      <c r="Q221" s="78"/>
      <c r="R221" s="68"/>
      <c r="S221" s="68"/>
      <c r="T221" s="68"/>
      <c r="U221" s="264"/>
    </row>
    <row r="222" spans="10:21" x14ac:dyDescent="0.35">
      <c r="J222" s="262"/>
      <c r="K222" s="68"/>
      <c r="L222" s="68"/>
      <c r="M222" s="68"/>
      <c r="N222" s="76"/>
      <c r="O222" s="77"/>
      <c r="P222" s="78" t="s">
        <v>98</v>
      </c>
      <c r="Q222" s="78"/>
      <c r="R222" s="68"/>
      <c r="S222" s="68"/>
      <c r="T222" s="68"/>
      <c r="U222" s="264"/>
    </row>
    <row r="223" spans="10:21" x14ac:dyDescent="0.35">
      <c r="J223" s="262"/>
      <c r="K223" s="68"/>
      <c r="L223" s="68"/>
      <c r="M223" s="68"/>
      <c r="N223" s="76"/>
      <c r="O223" s="77"/>
      <c r="P223" s="78" t="s">
        <v>98</v>
      </c>
      <c r="Q223" s="78"/>
      <c r="R223" s="68"/>
      <c r="S223" s="68"/>
      <c r="T223" s="68"/>
      <c r="U223" s="264"/>
    </row>
    <row r="224" spans="10:21" x14ac:dyDescent="0.35">
      <c r="J224" s="262"/>
      <c r="K224" s="68"/>
      <c r="L224" s="68"/>
      <c r="M224" s="68"/>
      <c r="N224" s="76"/>
      <c r="O224" s="77"/>
      <c r="P224" s="78" t="s">
        <v>98</v>
      </c>
      <c r="Q224" s="78"/>
      <c r="R224" s="68"/>
      <c r="S224" s="68"/>
      <c r="T224" s="68"/>
      <c r="U224" s="264"/>
    </row>
    <row r="225" spans="10:21" x14ac:dyDescent="0.35">
      <c r="J225" s="262"/>
      <c r="K225" s="68"/>
      <c r="L225" s="68"/>
      <c r="M225" s="68"/>
      <c r="N225" s="76"/>
      <c r="O225" s="77"/>
      <c r="P225" s="78" t="s">
        <v>98</v>
      </c>
      <c r="Q225" s="78"/>
      <c r="R225" s="68"/>
      <c r="S225" s="68"/>
      <c r="T225" s="68"/>
      <c r="U225" s="264"/>
    </row>
    <row r="226" spans="10:21" x14ac:dyDescent="0.35">
      <c r="J226" s="262"/>
      <c r="K226" s="68"/>
      <c r="L226" s="68"/>
      <c r="M226" s="68"/>
      <c r="N226" s="76"/>
      <c r="O226" s="77"/>
      <c r="P226" s="78" t="s">
        <v>98</v>
      </c>
      <c r="Q226" s="78"/>
      <c r="R226" s="68"/>
      <c r="S226" s="68"/>
      <c r="T226" s="68"/>
      <c r="U226" s="264"/>
    </row>
    <row r="227" spans="10:21" x14ac:dyDescent="0.35">
      <c r="J227" s="262"/>
      <c r="K227" s="68"/>
      <c r="L227" s="68"/>
      <c r="M227" s="68"/>
      <c r="N227" s="76"/>
      <c r="O227" s="77"/>
      <c r="P227" s="78" t="s">
        <v>98</v>
      </c>
      <c r="Q227" s="78"/>
      <c r="R227" s="68"/>
      <c r="S227" s="68"/>
      <c r="T227" s="68"/>
      <c r="U227" s="264"/>
    </row>
    <row r="228" spans="10:21" x14ac:dyDescent="0.35">
      <c r="J228" s="262"/>
      <c r="K228" s="68"/>
      <c r="L228" s="68"/>
      <c r="M228" s="68"/>
      <c r="N228" s="76"/>
      <c r="O228" s="77"/>
      <c r="P228" s="78" t="s">
        <v>98</v>
      </c>
      <c r="Q228" s="78"/>
      <c r="R228" s="68"/>
      <c r="S228" s="68"/>
      <c r="T228" s="68"/>
      <c r="U228" s="264"/>
    </row>
    <row r="229" spans="10:21" x14ac:dyDescent="0.35">
      <c r="J229" s="262"/>
      <c r="K229" s="68"/>
      <c r="L229" s="68"/>
      <c r="M229" s="68"/>
      <c r="N229" s="76"/>
      <c r="O229" s="77"/>
      <c r="P229" s="78" t="s">
        <v>98</v>
      </c>
      <c r="Q229" s="78"/>
      <c r="R229" s="68"/>
      <c r="S229" s="68"/>
      <c r="T229" s="68"/>
      <c r="U229" s="264"/>
    </row>
    <row r="230" spans="10:21" x14ac:dyDescent="0.35">
      <c r="J230" s="262"/>
      <c r="K230" s="68"/>
      <c r="L230" s="68"/>
      <c r="M230" s="68"/>
      <c r="N230" s="76"/>
      <c r="O230" s="77"/>
      <c r="P230" s="78" t="s">
        <v>98</v>
      </c>
      <c r="Q230" s="78"/>
      <c r="R230" s="68"/>
      <c r="S230" s="68"/>
      <c r="T230" s="68"/>
      <c r="U230" s="264"/>
    </row>
    <row r="231" spans="10:21" x14ac:dyDescent="0.35">
      <c r="J231" s="262"/>
      <c r="K231" s="68"/>
      <c r="L231" s="68"/>
      <c r="M231" s="68"/>
      <c r="N231" s="76"/>
      <c r="O231" s="77"/>
      <c r="P231" s="78" t="s">
        <v>98</v>
      </c>
      <c r="Q231" s="78"/>
      <c r="R231" s="68"/>
      <c r="S231" s="68"/>
      <c r="T231" s="68"/>
      <c r="U231" s="264"/>
    </row>
    <row r="232" spans="10:21" x14ac:dyDescent="0.35">
      <c r="J232" s="262"/>
      <c r="K232" s="68"/>
      <c r="L232" s="68"/>
      <c r="M232" s="68"/>
      <c r="N232" s="76"/>
      <c r="O232" s="77"/>
      <c r="P232" s="78" t="s">
        <v>98</v>
      </c>
      <c r="Q232" s="78"/>
      <c r="R232" s="68"/>
      <c r="S232" s="68"/>
      <c r="T232" s="68"/>
      <c r="U232" s="264"/>
    </row>
    <row r="233" spans="10:21" x14ac:dyDescent="0.35">
      <c r="J233" s="262"/>
      <c r="K233" s="68"/>
      <c r="L233" s="68"/>
      <c r="M233" s="68"/>
      <c r="N233" s="76"/>
      <c r="O233" s="77"/>
      <c r="P233" s="78" t="s">
        <v>98</v>
      </c>
      <c r="Q233" s="78"/>
      <c r="R233" s="68"/>
      <c r="S233" s="68"/>
      <c r="T233" s="68"/>
      <c r="U233" s="264"/>
    </row>
    <row r="234" spans="10:21" x14ac:dyDescent="0.35">
      <c r="J234" s="262"/>
      <c r="K234" s="68"/>
      <c r="L234" s="68"/>
      <c r="M234" s="68"/>
      <c r="N234" s="76"/>
      <c r="O234" s="77"/>
      <c r="P234" s="78" t="s">
        <v>98</v>
      </c>
      <c r="Q234" s="78"/>
      <c r="R234" s="68"/>
      <c r="S234" s="68"/>
      <c r="T234" s="68"/>
      <c r="U234" s="264"/>
    </row>
    <row r="235" spans="10:21" x14ac:dyDescent="0.35">
      <c r="J235" s="262"/>
      <c r="K235" s="68"/>
      <c r="L235" s="68"/>
      <c r="M235" s="68"/>
      <c r="N235" s="76"/>
      <c r="O235" s="77"/>
      <c r="P235" s="78" t="s">
        <v>98</v>
      </c>
      <c r="Q235" s="78"/>
      <c r="R235" s="68"/>
      <c r="S235" s="68"/>
      <c r="T235" s="68"/>
      <c r="U235" s="264"/>
    </row>
    <row r="236" spans="10:21" x14ac:dyDescent="0.35">
      <c r="J236" s="262"/>
      <c r="K236" s="68"/>
      <c r="L236" s="68"/>
      <c r="M236" s="68"/>
      <c r="N236" s="76"/>
      <c r="O236" s="77"/>
      <c r="P236" s="78" t="s">
        <v>98</v>
      </c>
      <c r="Q236" s="78"/>
      <c r="R236" s="68"/>
      <c r="S236" s="68"/>
      <c r="T236" s="68"/>
      <c r="U236" s="264"/>
    </row>
    <row r="237" spans="10:21" x14ac:dyDescent="0.35">
      <c r="J237" s="262"/>
      <c r="K237" s="68"/>
      <c r="L237" s="68"/>
      <c r="M237" s="68"/>
      <c r="N237" s="76"/>
      <c r="O237" s="77"/>
      <c r="P237" s="78" t="s">
        <v>98</v>
      </c>
      <c r="Q237" s="78"/>
      <c r="R237" s="68"/>
      <c r="S237" s="68"/>
      <c r="T237" s="68"/>
      <c r="U237" s="264"/>
    </row>
    <row r="238" spans="10:21" x14ac:dyDescent="0.35">
      <c r="J238" s="262"/>
      <c r="K238" s="68"/>
      <c r="L238" s="68"/>
      <c r="M238" s="68"/>
      <c r="N238" s="76"/>
      <c r="O238" s="77"/>
      <c r="P238" s="78" t="s">
        <v>98</v>
      </c>
      <c r="Q238" s="78"/>
      <c r="R238" s="68"/>
      <c r="S238" s="68"/>
      <c r="T238" s="68"/>
      <c r="U238" s="264"/>
    </row>
    <row r="239" spans="10:21" x14ac:dyDescent="0.35">
      <c r="J239" s="262"/>
      <c r="K239" s="68"/>
      <c r="L239" s="68"/>
      <c r="M239" s="68"/>
      <c r="N239" s="76"/>
      <c r="O239" s="77"/>
      <c r="P239" s="78" t="s">
        <v>98</v>
      </c>
      <c r="Q239" s="78"/>
      <c r="R239" s="68"/>
      <c r="S239" s="68"/>
      <c r="T239" s="68"/>
      <c r="U239" s="264"/>
    </row>
    <row r="240" spans="10:21" x14ac:dyDescent="0.35">
      <c r="J240" s="262"/>
      <c r="K240" s="68"/>
      <c r="L240" s="68"/>
      <c r="M240" s="68"/>
      <c r="N240" s="76"/>
      <c r="O240" s="77"/>
      <c r="P240" s="78" t="s">
        <v>98</v>
      </c>
      <c r="Q240" s="78"/>
      <c r="R240" s="68"/>
      <c r="S240" s="68"/>
      <c r="T240" s="68"/>
      <c r="U240" s="264"/>
    </row>
    <row r="241" spans="10:21" x14ac:dyDescent="0.35">
      <c r="J241" s="262"/>
      <c r="K241" s="68"/>
      <c r="L241" s="68"/>
      <c r="M241" s="68"/>
      <c r="N241" s="76"/>
      <c r="O241" s="77"/>
      <c r="P241" s="78" t="s">
        <v>98</v>
      </c>
      <c r="Q241" s="78"/>
      <c r="R241" s="68"/>
      <c r="S241" s="68"/>
      <c r="T241" s="68"/>
      <c r="U241" s="264"/>
    </row>
    <row r="242" spans="10:21" x14ac:dyDescent="0.35">
      <c r="J242" s="262"/>
      <c r="K242" s="68"/>
      <c r="L242" s="68"/>
      <c r="M242" s="68"/>
      <c r="N242" s="76"/>
      <c r="O242" s="77"/>
      <c r="P242" s="78" t="s">
        <v>98</v>
      </c>
      <c r="Q242" s="78"/>
      <c r="R242" s="68"/>
      <c r="S242" s="68"/>
      <c r="T242" s="68"/>
      <c r="U242" s="264"/>
    </row>
    <row r="243" spans="10:21" x14ac:dyDescent="0.35">
      <c r="J243" s="262"/>
      <c r="K243" s="68"/>
      <c r="L243" s="68"/>
      <c r="M243" s="68"/>
      <c r="N243" s="76"/>
      <c r="O243" s="78"/>
      <c r="P243" s="78" t="s">
        <v>98</v>
      </c>
      <c r="Q243" s="78"/>
      <c r="R243" s="68"/>
      <c r="S243" s="68"/>
      <c r="T243" s="68"/>
      <c r="U243" s="264"/>
    </row>
    <row r="244" spans="10:21" x14ac:dyDescent="0.35">
      <c r="J244" s="262"/>
      <c r="K244" s="68"/>
      <c r="L244" s="68"/>
      <c r="M244" s="68"/>
      <c r="N244" s="76"/>
      <c r="O244" s="77"/>
      <c r="P244" s="78" t="s">
        <v>98</v>
      </c>
      <c r="Q244" s="78"/>
      <c r="R244" s="68"/>
      <c r="S244" s="68"/>
      <c r="T244" s="68"/>
      <c r="U244" s="264"/>
    </row>
    <row r="245" spans="10:21" x14ac:dyDescent="0.35">
      <c r="J245" s="262"/>
      <c r="K245" s="68"/>
      <c r="L245" s="68"/>
      <c r="M245" s="68"/>
      <c r="N245" s="76"/>
      <c r="O245" s="77"/>
      <c r="P245" s="78" t="s">
        <v>98</v>
      </c>
      <c r="Q245" s="78"/>
      <c r="R245" s="68"/>
      <c r="S245" s="68"/>
      <c r="T245" s="68"/>
      <c r="U245" s="264"/>
    </row>
    <row r="246" spans="10:21" x14ac:dyDescent="0.35">
      <c r="J246" s="262"/>
      <c r="K246" s="68"/>
      <c r="L246" s="68"/>
      <c r="M246" s="68"/>
      <c r="N246" s="76"/>
      <c r="O246" s="77"/>
      <c r="P246" s="78" t="s">
        <v>98</v>
      </c>
      <c r="Q246" s="78"/>
      <c r="R246" s="68"/>
      <c r="S246" s="68"/>
      <c r="T246" s="68"/>
      <c r="U246" s="264"/>
    </row>
    <row r="247" spans="10:21" x14ac:dyDescent="0.35">
      <c r="J247" s="262"/>
      <c r="K247" s="68"/>
      <c r="L247" s="68"/>
      <c r="M247" s="68"/>
      <c r="N247" s="76"/>
      <c r="O247" s="77"/>
      <c r="P247" s="78" t="s">
        <v>98</v>
      </c>
      <c r="Q247" s="78"/>
      <c r="R247" s="68"/>
      <c r="S247" s="68"/>
      <c r="T247" s="68"/>
      <c r="U247" s="264"/>
    </row>
    <row r="248" spans="10:21" x14ac:dyDescent="0.35">
      <c r="J248" s="262"/>
      <c r="K248" s="68"/>
      <c r="L248" s="68"/>
      <c r="M248" s="68"/>
      <c r="N248" s="76"/>
      <c r="O248" s="77"/>
      <c r="P248" s="78" t="s">
        <v>98</v>
      </c>
      <c r="Q248" s="78"/>
      <c r="R248" s="68"/>
      <c r="S248" s="68"/>
      <c r="T248" s="68"/>
      <c r="U248" s="264"/>
    </row>
    <row r="249" spans="10:21" x14ac:dyDescent="0.35">
      <c r="J249" s="262"/>
      <c r="K249" s="68"/>
      <c r="L249" s="68"/>
      <c r="M249" s="68"/>
      <c r="N249" s="76"/>
      <c r="O249" s="77"/>
      <c r="P249" s="78" t="s">
        <v>98</v>
      </c>
      <c r="Q249" s="78"/>
      <c r="R249" s="68"/>
      <c r="S249" s="68"/>
      <c r="T249" s="68"/>
      <c r="U249" s="264"/>
    </row>
    <row r="250" spans="10:21" x14ac:dyDescent="0.35">
      <c r="J250" s="262"/>
      <c r="K250" s="68"/>
      <c r="L250" s="68"/>
      <c r="M250" s="68"/>
      <c r="N250" s="76"/>
      <c r="O250" s="77"/>
      <c r="P250" s="78" t="s">
        <v>98</v>
      </c>
      <c r="Q250" s="78"/>
      <c r="R250" s="68"/>
      <c r="S250" s="68"/>
      <c r="T250" s="68"/>
      <c r="U250" s="264"/>
    </row>
    <row r="251" spans="10:21" x14ac:dyDescent="0.35">
      <c r="J251" s="262"/>
      <c r="K251" s="68"/>
      <c r="L251" s="68"/>
      <c r="M251" s="68"/>
      <c r="N251" s="76"/>
      <c r="O251" s="77"/>
      <c r="P251" s="78" t="s">
        <v>98</v>
      </c>
      <c r="Q251" s="78"/>
      <c r="R251" s="68"/>
      <c r="S251" s="68"/>
      <c r="T251" s="68"/>
      <c r="U251" s="264"/>
    </row>
    <row r="252" spans="10:21" x14ac:dyDescent="0.35">
      <c r="J252" s="262"/>
      <c r="K252" s="68"/>
      <c r="L252" s="68"/>
      <c r="M252" s="68"/>
      <c r="N252" s="76"/>
      <c r="O252" s="77"/>
      <c r="P252" s="78" t="s">
        <v>98</v>
      </c>
      <c r="Q252" s="78"/>
      <c r="R252" s="68"/>
      <c r="S252" s="68"/>
      <c r="T252" s="68"/>
      <c r="U252" s="264"/>
    </row>
    <row r="253" spans="10:21" x14ac:dyDescent="0.35">
      <c r="J253" s="262"/>
      <c r="K253" s="68"/>
      <c r="L253" s="68"/>
      <c r="M253" s="68"/>
      <c r="N253" s="76"/>
      <c r="O253" s="77"/>
      <c r="P253" s="78" t="s">
        <v>98</v>
      </c>
      <c r="Q253" s="78"/>
      <c r="R253" s="68"/>
      <c r="S253" s="68"/>
      <c r="T253" s="68"/>
      <c r="U253" s="264"/>
    </row>
    <row r="254" spans="10:21" x14ac:dyDescent="0.35">
      <c r="J254" s="262"/>
      <c r="K254" s="68"/>
      <c r="L254" s="68"/>
      <c r="M254" s="68"/>
      <c r="N254" s="76"/>
      <c r="O254" s="77"/>
      <c r="P254" s="78" t="s">
        <v>98</v>
      </c>
      <c r="Q254" s="78"/>
      <c r="R254" s="68"/>
      <c r="S254" s="68"/>
      <c r="T254" s="68"/>
      <c r="U254" s="264"/>
    </row>
    <row r="255" spans="10:21" x14ac:dyDescent="0.35">
      <c r="J255" s="262"/>
      <c r="K255" s="68"/>
      <c r="L255" s="68"/>
      <c r="M255" s="68"/>
      <c r="N255" s="76"/>
      <c r="O255" s="77"/>
      <c r="P255" s="78" t="s">
        <v>98</v>
      </c>
      <c r="Q255" s="78"/>
      <c r="R255" s="68"/>
      <c r="S255" s="68"/>
      <c r="T255" s="68"/>
      <c r="U255" s="264"/>
    </row>
    <row r="256" spans="10:21" x14ac:dyDescent="0.35">
      <c r="J256" s="262"/>
      <c r="K256" s="68"/>
      <c r="L256" s="68"/>
      <c r="M256" s="68"/>
      <c r="N256" s="76"/>
      <c r="O256" s="77"/>
      <c r="P256" s="78" t="s">
        <v>98</v>
      </c>
      <c r="Q256" s="78"/>
      <c r="R256" s="68"/>
      <c r="S256" s="68"/>
      <c r="T256" s="68"/>
      <c r="U256" s="264"/>
    </row>
    <row r="257" spans="10:21" x14ac:dyDescent="0.35">
      <c r="J257" s="262"/>
      <c r="K257" s="68"/>
      <c r="L257" s="68"/>
      <c r="M257" s="68"/>
      <c r="N257" s="76"/>
      <c r="O257" s="77"/>
      <c r="P257" s="78" t="s">
        <v>98</v>
      </c>
      <c r="Q257" s="78"/>
      <c r="R257" s="68"/>
      <c r="S257" s="68"/>
      <c r="T257" s="68"/>
      <c r="U257" s="264"/>
    </row>
    <row r="258" spans="10:21" x14ac:dyDescent="0.35">
      <c r="J258" s="262"/>
      <c r="K258" s="68"/>
      <c r="L258" s="68"/>
      <c r="M258" s="68"/>
      <c r="N258" s="76"/>
      <c r="O258" s="77"/>
      <c r="P258" s="78" t="s">
        <v>98</v>
      </c>
      <c r="Q258" s="78"/>
      <c r="R258" s="68"/>
      <c r="S258" s="68"/>
      <c r="T258" s="68"/>
      <c r="U258" s="264"/>
    </row>
    <row r="259" spans="10:21" x14ac:dyDescent="0.35">
      <c r="J259" s="262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264"/>
    </row>
    <row r="260" spans="10:21" x14ac:dyDescent="0.35">
      <c r="J260" s="262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264"/>
    </row>
    <row r="261" spans="10:21" x14ac:dyDescent="0.35">
      <c r="J261" s="281"/>
      <c r="K261" s="269"/>
      <c r="L261" s="269"/>
      <c r="M261" s="269"/>
      <c r="N261" s="269"/>
      <c r="O261" s="269"/>
      <c r="P261" s="269"/>
      <c r="Q261" s="269"/>
      <c r="R261" s="269"/>
      <c r="S261" s="269"/>
      <c r="T261" s="269"/>
      <c r="U261" s="270"/>
    </row>
    <row r="262" spans="10:21" x14ac:dyDescent="0.35">
      <c r="K262" s="68"/>
      <c r="U262" s="68"/>
    </row>
    <row r="263" spans="10:21" x14ac:dyDescent="0.35">
      <c r="U263" s="68"/>
    </row>
    <row r="264" spans="10:21" x14ac:dyDescent="0.35">
      <c r="U264" s="68"/>
    </row>
    <row r="265" spans="10:21" x14ac:dyDescent="0.35">
      <c r="U265" s="68"/>
    </row>
    <row r="266" spans="10:21" x14ac:dyDescent="0.35">
      <c r="U266" s="68"/>
    </row>
    <row r="267" spans="10:21" x14ac:dyDescent="0.35">
      <c r="U267" s="68"/>
    </row>
    <row r="268" spans="10:21" x14ac:dyDescent="0.35">
      <c r="U268" s="68"/>
    </row>
    <row r="269" spans="10:21" x14ac:dyDescent="0.35">
      <c r="U269" s="68"/>
    </row>
    <row r="270" spans="10:21" x14ac:dyDescent="0.35">
      <c r="U270" s="68"/>
    </row>
    <row r="271" spans="10:21" x14ac:dyDescent="0.35">
      <c r="U271" s="68"/>
    </row>
    <row r="272" spans="10:21" x14ac:dyDescent="0.35">
      <c r="U272" s="68"/>
    </row>
    <row r="273" spans="21:40" x14ac:dyDescent="0.35">
      <c r="U273" s="68"/>
    </row>
    <row r="277" spans="21:40" x14ac:dyDescent="0.35">
      <c r="AG277" s="77">
        <f>+SUMIF($O$164:$O$258,AH277,$P$164:$P$258)</f>
        <v>0</v>
      </c>
      <c r="AH277" s="78" t="s">
        <v>34</v>
      </c>
      <c r="AM277" s="77">
        <f>+SUMIF($O$164:$O$258,AN277,$P$164:$P$258)</f>
        <v>0</v>
      </c>
      <c r="AN277" s="78" t="s">
        <v>34</v>
      </c>
    </row>
    <row r="278" spans="21:40" x14ac:dyDescent="0.35">
      <c r="AG278" s="77">
        <f>+SUMIF($O$164:$O$258,AH278,$P$164:$P$258)</f>
        <v>0</v>
      </c>
      <c r="AH278" s="78" t="s">
        <v>35</v>
      </c>
      <c r="AM278" s="77">
        <f>+SUMIF($O$164:$O$258,AN278,$P$164:$P$258)</f>
        <v>0</v>
      </c>
      <c r="AN278" s="78" t="s">
        <v>35</v>
      </c>
    </row>
    <row r="279" spans="21:40" x14ac:dyDescent="0.35">
      <c r="AG279" s="77">
        <f>+SUMIF($O$164:$O$258,AH279,$P$164:$P$258)</f>
        <v>0</v>
      </c>
      <c r="AH279" s="78" t="s">
        <v>3</v>
      </c>
      <c r="AM279" s="77">
        <f>+SUMIF($O$164:$O$258,AN279,$P$164:$P$258)</f>
        <v>0</v>
      </c>
      <c r="AN279" s="78" t="s">
        <v>3</v>
      </c>
    </row>
    <row r="280" spans="21:40" x14ac:dyDescent="0.35">
      <c r="AG280" s="77">
        <f>+SUMIF($O$164:$O$258,AH280,$P$164:$P$258)</f>
        <v>0</v>
      </c>
      <c r="AH280" s="79" t="s">
        <v>42</v>
      </c>
      <c r="AM280" s="77">
        <f>+SUMIF($O$164:$O$258,AN280,$P$164:$P$258)</f>
        <v>0</v>
      </c>
      <c r="AN280" s="79" t="s">
        <v>42</v>
      </c>
    </row>
    <row r="281" spans="21:40" x14ac:dyDescent="0.35">
      <c r="AG281" s="80">
        <f>SUM(AG264:AG280)</f>
        <v>0</v>
      </c>
      <c r="AH281" s="79"/>
      <c r="AM281" s="80">
        <f>SUM(AM264:AM280)</f>
        <v>0</v>
      </c>
      <c r="AN281" s="79"/>
    </row>
  </sheetData>
  <autoFilter ref="N163:Q163" xr:uid="{00000000-0009-0000-0000-000004000000}"/>
  <mergeCells count="8">
    <mergeCell ref="XEQ28:XEZ31"/>
    <mergeCell ref="XEB96:XEG97"/>
    <mergeCell ref="N162:Q162"/>
    <mergeCell ref="O130:P130"/>
    <mergeCell ref="D12:I13"/>
    <mergeCell ref="XEB64:XEE64"/>
    <mergeCell ref="XEB57:XEG62"/>
    <mergeCell ref="D15:I16"/>
  </mergeCells>
  <dataValidations count="2">
    <dataValidation type="list" allowBlank="1" showInputMessage="1" showErrorMessage="1" sqref="AN277:AN278 AH277:AH278" xr:uid="{00000000-0002-0000-0400-000000000000}">
      <formula1>#REF!</formula1>
    </dataValidation>
    <dataValidation type="list" allowBlank="1" showInputMessage="1" showErrorMessage="1" sqref="XED66:XED86 P164:P258" xr:uid="{00000000-0002-0000-0400-000001000000}">
      <formula1>$XER$32:$XER$56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0"/>
  <dimension ref="A1:N181"/>
  <sheetViews>
    <sheetView showGridLines="0" zoomScaleNormal="100" workbookViewId="0"/>
  </sheetViews>
  <sheetFormatPr baseColWidth="10" defaultRowHeight="14.4" x14ac:dyDescent="0.3"/>
  <cols>
    <col min="1" max="1" width="2.109375" style="119" customWidth="1"/>
    <col min="2" max="2" width="5.77734375" customWidth="1"/>
    <col min="3" max="3" width="31.21875" customWidth="1"/>
    <col min="4" max="12" width="14.6640625" customWidth="1"/>
    <col min="13" max="13" width="7.44140625" customWidth="1"/>
    <col min="14" max="14" width="5.88671875" customWidth="1"/>
  </cols>
  <sheetData>
    <row r="1" spans="2:14" ht="7.05" customHeight="1" x14ac:dyDescent="0.3">
      <c r="C1" s="119">
        <v>1</v>
      </c>
    </row>
    <row r="2" spans="2:14" ht="37.5" customHeight="1" x14ac:dyDescent="0.3">
      <c r="B2" s="130"/>
      <c r="C2" s="171">
        <v>1</v>
      </c>
      <c r="D2" s="170"/>
      <c r="E2" s="170"/>
      <c r="F2" s="170"/>
      <c r="G2" s="170"/>
      <c r="H2" s="170"/>
      <c r="I2" s="170"/>
      <c r="J2" s="170"/>
      <c r="K2" s="170"/>
      <c r="L2" s="170"/>
      <c r="M2" s="131"/>
      <c r="N2" s="132"/>
    </row>
    <row r="3" spans="2:14" ht="31.2" x14ac:dyDescent="0.3">
      <c r="B3" s="133"/>
      <c r="C3" s="172">
        <v>1</v>
      </c>
      <c r="D3" s="56"/>
      <c r="E3" s="56"/>
      <c r="F3" s="56"/>
      <c r="G3" s="56"/>
      <c r="H3" s="56"/>
      <c r="I3" s="56"/>
      <c r="J3" s="56"/>
      <c r="K3" s="56"/>
      <c r="L3" s="56"/>
      <c r="M3" s="55"/>
      <c r="N3" s="134"/>
    </row>
    <row r="4" spans="2:14" ht="96" customHeight="1" x14ac:dyDescent="0.3">
      <c r="B4" s="133"/>
      <c r="C4" s="105">
        <v>1</v>
      </c>
      <c r="D4" s="68"/>
      <c r="E4" s="68"/>
      <c r="F4" s="68"/>
      <c r="G4" s="68"/>
      <c r="H4" s="68"/>
      <c r="I4" s="68"/>
      <c r="J4" s="68"/>
      <c r="K4" s="68"/>
      <c r="L4" s="68"/>
      <c r="M4" s="68"/>
      <c r="N4" s="134"/>
    </row>
    <row r="5" spans="2:14" ht="22.5" customHeight="1" x14ac:dyDescent="0.3">
      <c r="B5" s="133"/>
      <c r="C5" s="105">
        <v>1</v>
      </c>
      <c r="D5" s="135"/>
    </row>
    <row r="6" spans="2:14" x14ac:dyDescent="0.3">
      <c r="B6" s="133"/>
      <c r="C6" s="68"/>
      <c r="D6" s="68"/>
    </row>
    <row r="7" spans="2:14" ht="8.25" customHeight="1" x14ac:dyDescent="0.3">
      <c r="B7" s="133"/>
      <c r="C7" s="68"/>
      <c r="D7" s="68"/>
    </row>
    <row r="8" spans="2:14" ht="8.25" customHeight="1" x14ac:dyDescent="0.3">
      <c r="B8" s="133"/>
      <c r="C8" s="68"/>
      <c r="D8" s="68"/>
    </row>
    <row r="9" spans="2:14" ht="15" customHeight="1" x14ac:dyDescent="0.3">
      <c r="B9" s="133"/>
      <c r="C9" s="68"/>
      <c r="D9" s="68"/>
    </row>
    <row r="10" spans="2:14" ht="15" customHeight="1" x14ac:dyDescent="0.3">
      <c r="B10" s="133"/>
      <c r="C10" s="68"/>
      <c r="D10" s="68"/>
    </row>
    <row r="11" spans="2:14" ht="8.25" customHeight="1" x14ac:dyDescent="0.3">
      <c r="B11" s="133"/>
      <c r="C11" s="68"/>
      <c r="D11" s="68"/>
    </row>
    <row r="12" spans="2:14" x14ac:dyDescent="0.3">
      <c r="B12" s="145"/>
      <c r="C12" s="115"/>
      <c r="D12" s="115"/>
    </row>
    <row r="13" spans="2:14" x14ac:dyDescent="0.3">
      <c r="B13" s="145"/>
      <c r="C13" s="115"/>
      <c r="D13" s="115"/>
    </row>
    <row r="14" spans="2:14" x14ac:dyDescent="0.3">
      <c r="B14" s="145"/>
      <c r="C14" s="115"/>
      <c r="D14" s="115"/>
    </row>
    <row r="15" spans="2:14" x14ac:dyDescent="0.3">
      <c r="B15" s="145"/>
      <c r="C15" s="115"/>
      <c r="D15" s="115"/>
    </row>
    <row r="16" spans="2:14" x14ac:dyDescent="0.3">
      <c r="B16" s="145"/>
      <c r="C16" s="115"/>
      <c r="D16" s="115"/>
    </row>
    <row r="17" spans="2:4" x14ac:dyDescent="0.3">
      <c r="B17" s="145"/>
      <c r="C17" s="115"/>
      <c r="D17" s="115"/>
    </row>
    <row r="18" spans="2:4" x14ac:dyDescent="0.3">
      <c r="B18" s="145"/>
      <c r="C18" s="115"/>
      <c r="D18" s="115"/>
    </row>
    <row r="19" spans="2:4" x14ac:dyDescent="0.3">
      <c r="B19" s="145"/>
      <c r="C19" s="115"/>
      <c r="D19" s="115"/>
    </row>
    <row r="20" spans="2:4" x14ac:dyDescent="0.3">
      <c r="B20" s="145"/>
      <c r="C20" s="115"/>
      <c r="D20" s="115"/>
    </row>
    <row r="21" spans="2:4" x14ac:dyDescent="0.3">
      <c r="B21" s="145"/>
      <c r="C21" s="115"/>
      <c r="D21" s="115"/>
    </row>
    <row r="22" spans="2:4" x14ac:dyDescent="0.3">
      <c r="B22" s="145"/>
      <c r="C22" s="115"/>
      <c r="D22" s="115"/>
    </row>
    <row r="23" spans="2:4" x14ac:dyDescent="0.3">
      <c r="B23" s="145"/>
      <c r="C23" s="115"/>
      <c r="D23" s="115"/>
    </row>
    <row r="24" spans="2:4" x14ac:dyDescent="0.3">
      <c r="B24" s="133"/>
      <c r="C24" s="68"/>
      <c r="D24" s="68"/>
    </row>
    <row r="25" spans="2:4" x14ac:dyDescent="0.3">
      <c r="B25" s="133"/>
      <c r="C25" s="68"/>
      <c r="D25" s="68"/>
    </row>
    <row r="26" spans="2:4" ht="6.45" customHeight="1" x14ac:dyDescent="0.3">
      <c r="B26" s="133"/>
      <c r="C26" s="68"/>
      <c r="D26" s="68"/>
    </row>
    <row r="27" spans="2:4" x14ac:dyDescent="0.3">
      <c r="B27" s="145"/>
      <c r="C27" s="115"/>
      <c r="D27" s="115"/>
    </row>
    <row r="28" spans="2:4" x14ac:dyDescent="0.3">
      <c r="B28" s="145"/>
      <c r="C28" s="115"/>
      <c r="D28" s="115"/>
    </row>
    <row r="29" spans="2:4" x14ac:dyDescent="0.3">
      <c r="B29" s="145"/>
      <c r="C29" s="115"/>
      <c r="D29" s="115"/>
    </row>
    <row r="30" spans="2:4" x14ac:dyDescent="0.3">
      <c r="B30" s="145"/>
      <c r="C30" s="115"/>
      <c r="D30" s="115"/>
    </row>
    <row r="31" spans="2:4" x14ac:dyDescent="0.3">
      <c r="B31" s="145"/>
      <c r="C31" s="115"/>
      <c r="D31" s="115"/>
    </row>
    <row r="32" spans="2:4" x14ac:dyDescent="0.3">
      <c r="B32" s="145"/>
      <c r="C32" s="115"/>
      <c r="D32" s="115"/>
    </row>
    <row r="33" spans="2:4" x14ac:dyDescent="0.3">
      <c r="B33" s="145"/>
      <c r="C33" s="115"/>
      <c r="D33" s="115"/>
    </row>
    <row r="34" spans="2:4" x14ac:dyDescent="0.3">
      <c r="B34" s="145"/>
      <c r="C34" s="115"/>
      <c r="D34" s="115"/>
    </row>
    <row r="35" spans="2:4" x14ac:dyDescent="0.3">
      <c r="B35" s="145"/>
      <c r="C35" s="115"/>
      <c r="D35" s="115"/>
    </row>
    <row r="36" spans="2:4" x14ac:dyDescent="0.3">
      <c r="B36" s="145"/>
      <c r="C36" s="115"/>
      <c r="D36" s="115"/>
    </row>
    <row r="37" spans="2:4" x14ac:dyDescent="0.3">
      <c r="B37" s="133"/>
      <c r="C37" s="68"/>
      <c r="D37" s="68"/>
    </row>
    <row r="38" spans="2:4" x14ac:dyDescent="0.3">
      <c r="B38" s="133"/>
      <c r="C38" s="68"/>
      <c r="D38" s="68"/>
    </row>
    <row r="39" spans="2:4" ht="9.4499999999999993" customHeight="1" x14ac:dyDescent="0.3">
      <c r="B39" s="133"/>
      <c r="C39" s="68"/>
      <c r="D39" s="68"/>
    </row>
    <row r="40" spans="2:4" x14ac:dyDescent="0.3">
      <c r="B40" s="145"/>
      <c r="C40" s="115"/>
      <c r="D40" s="115"/>
    </row>
    <row r="41" spans="2:4" x14ac:dyDescent="0.3">
      <c r="B41" s="145"/>
      <c r="C41" s="115"/>
      <c r="D41" s="115"/>
    </row>
    <row r="42" spans="2:4" x14ac:dyDescent="0.3">
      <c r="B42" s="145"/>
      <c r="C42" s="115"/>
      <c r="D42" s="115"/>
    </row>
    <row r="43" spans="2:4" x14ac:dyDescent="0.3">
      <c r="B43" s="145"/>
      <c r="C43" s="115"/>
      <c r="D43" s="115"/>
    </row>
    <row r="44" spans="2:4" x14ac:dyDescent="0.3">
      <c r="B44" s="145"/>
      <c r="C44" s="115"/>
      <c r="D44" s="115"/>
    </row>
    <row r="45" spans="2:4" x14ac:dyDescent="0.3">
      <c r="B45" s="145"/>
      <c r="C45" s="115"/>
      <c r="D45" s="115"/>
    </row>
    <row r="46" spans="2:4" x14ac:dyDescent="0.3">
      <c r="B46" s="145"/>
      <c r="C46" s="115"/>
      <c r="D46" s="115"/>
    </row>
    <row r="47" spans="2:4" x14ac:dyDescent="0.3">
      <c r="B47" s="145"/>
      <c r="C47" s="115"/>
      <c r="D47" s="115"/>
    </row>
    <row r="48" spans="2:4" x14ac:dyDescent="0.3">
      <c r="B48" s="145"/>
      <c r="C48" s="115"/>
      <c r="D48" s="115"/>
    </row>
    <row r="49" spans="2:4" x14ac:dyDescent="0.3">
      <c r="B49" s="145"/>
      <c r="C49" s="115"/>
      <c r="D49" s="115"/>
    </row>
    <row r="50" spans="2:4" x14ac:dyDescent="0.3">
      <c r="B50" s="145"/>
      <c r="C50" s="115"/>
      <c r="D50" s="115"/>
    </row>
    <row r="51" spans="2:4" x14ac:dyDescent="0.3">
      <c r="B51" s="145"/>
      <c r="C51" s="115"/>
      <c r="D51" s="115"/>
    </row>
    <row r="52" spans="2:4" x14ac:dyDescent="0.3">
      <c r="B52" s="133"/>
      <c r="C52" s="68"/>
      <c r="D52" s="68"/>
    </row>
    <row r="53" spans="2:4" x14ac:dyDescent="0.3">
      <c r="B53" s="133"/>
      <c r="C53" s="68"/>
      <c r="D53" s="68"/>
    </row>
    <row r="54" spans="2:4" x14ac:dyDescent="0.3">
      <c r="B54" s="133"/>
      <c r="C54" s="68"/>
      <c r="D54" s="68"/>
    </row>
    <row r="55" spans="2:4" ht="13.5" customHeight="1" x14ac:dyDescent="0.3">
      <c r="B55" s="145"/>
      <c r="C55" s="115"/>
      <c r="D55" s="115"/>
    </row>
    <row r="56" spans="2:4" ht="13.5" customHeight="1" x14ac:dyDescent="0.3">
      <c r="B56" s="145"/>
      <c r="C56" s="115"/>
      <c r="D56" s="115"/>
    </row>
    <row r="57" spans="2:4" ht="13.5" customHeight="1" x14ac:dyDescent="0.3">
      <c r="B57" s="145"/>
      <c r="C57" s="115"/>
      <c r="D57" s="115"/>
    </row>
    <row r="58" spans="2:4" ht="13.5" customHeight="1" x14ac:dyDescent="0.3">
      <c r="B58" s="145"/>
      <c r="C58" s="115"/>
      <c r="D58" s="115"/>
    </row>
    <row r="59" spans="2:4" ht="13.5" customHeight="1" x14ac:dyDescent="0.3">
      <c r="B59" s="145"/>
      <c r="C59" s="115"/>
      <c r="D59" s="115"/>
    </row>
    <row r="60" spans="2:4" ht="13.5" customHeight="1" x14ac:dyDescent="0.3">
      <c r="B60" s="145"/>
      <c r="C60" s="115"/>
      <c r="D60" s="115"/>
    </row>
    <row r="61" spans="2:4" ht="13.5" customHeight="1" x14ac:dyDescent="0.3">
      <c r="B61" s="145"/>
      <c r="C61" s="115"/>
      <c r="D61" s="115"/>
    </row>
    <row r="62" spans="2:4" ht="13.5" customHeight="1" x14ac:dyDescent="0.3">
      <c r="B62" s="145"/>
      <c r="C62" s="115"/>
      <c r="D62" s="115"/>
    </row>
    <row r="63" spans="2:4" x14ac:dyDescent="0.3">
      <c r="B63" s="133"/>
      <c r="C63" s="68"/>
      <c r="D63" s="68"/>
    </row>
    <row r="64" spans="2:4" x14ac:dyDescent="0.3">
      <c r="B64" s="133"/>
      <c r="C64" s="68"/>
      <c r="D64" s="68"/>
    </row>
    <row r="65" spans="2:4" x14ac:dyDescent="0.3">
      <c r="B65" s="133"/>
      <c r="C65" s="68"/>
      <c r="D65" s="68"/>
    </row>
    <row r="66" spans="2:4" x14ac:dyDescent="0.3">
      <c r="B66" s="145"/>
      <c r="C66" s="115"/>
      <c r="D66" s="115"/>
    </row>
    <row r="67" spans="2:4" x14ac:dyDescent="0.3">
      <c r="B67" s="145"/>
      <c r="C67" s="115"/>
      <c r="D67" s="115"/>
    </row>
    <row r="68" spans="2:4" x14ac:dyDescent="0.3">
      <c r="B68" s="145"/>
      <c r="C68" s="115"/>
      <c r="D68" s="115"/>
    </row>
    <row r="69" spans="2:4" x14ac:dyDescent="0.3">
      <c r="B69" s="145"/>
      <c r="C69" s="115"/>
      <c r="D69" s="115"/>
    </row>
    <row r="70" spans="2:4" x14ac:dyDescent="0.3">
      <c r="B70" s="145"/>
      <c r="C70" s="115"/>
      <c r="D70" s="115"/>
    </row>
    <row r="71" spans="2:4" x14ac:dyDescent="0.3">
      <c r="B71" s="145"/>
      <c r="C71" s="115"/>
      <c r="D71" s="115"/>
    </row>
    <row r="72" spans="2:4" x14ac:dyDescent="0.3">
      <c r="B72" s="145"/>
      <c r="C72" s="115"/>
      <c r="D72" s="115"/>
    </row>
    <row r="73" spans="2:4" x14ac:dyDescent="0.3">
      <c r="B73" s="145"/>
      <c r="C73" s="115"/>
      <c r="D73" s="115"/>
    </row>
    <row r="74" spans="2:4" x14ac:dyDescent="0.3">
      <c r="B74" s="145"/>
      <c r="C74" s="115"/>
      <c r="D74" s="115"/>
    </row>
    <row r="75" spans="2:4" x14ac:dyDescent="0.3">
      <c r="B75" s="145"/>
      <c r="C75" s="115"/>
      <c r="D75" s="115"/>
    </row>
    <row r="76" spans="2:4" x14ac:dyDescent="0.3">
      <c r="B76" s="145"/>
      <c r="C76" s="115"/>
      <c r="D76" s="115"/>
    </row>
    <row r="77" spans="2:4" x14ac:dyDescent="0.3">
      <c r="B77" s="145"/>
      <c r="C77" s="115"/>
      <c r="D77" s="115"/>
    </row>
    <row r="78" spans="2:4" x14ac:dyDescent="0.3">
      <c r="B78" s="145"/>
      <c r="C78" s="115"/>
      <c r="D78" s="115"/>
    </row>
    <row r="79" spans="2:4" x14ac:dyDescent="0.3">
      <c r="B79" s="145"/>
      <c r="C79" s="115"/>
      <c r="D79" s="115"/>
    </row>
    <row r="80" spans="2:4" x14ac:dyDescent="0.3">
      <c r="B80" s="145"/>
      <c r="C80" s="115"/>
      <c r="D80" s="115"/>
    </row>
    <row r="81" spans="2:4" x14ac:dyDescent="0.3">
      <c r="B81" s="145"/>
      <c r="C81" s="115"/>
      <c r="D81" s="115"/>
    </row>
    <row r="82" spans="2:4" x14ac:dyDescent="0.3">
      <c r="B82" s="145"/>
      <c r="C82" s="115"/>
      <c r="D82" s="115"/>
    </row>
    <row r="83" spans="2:4" x14ac:dyDescent="0.3">
      <c r="B83" s="145"/>
      <c r="C83" s="115"/>
      <c r="D83" s="115"/>
    </row>
    <row r="84" spans="2:4" x14ac:dyDescent="0.3">
      <c r="B84" s="145"/>
      <c r="C84" s="115"/>
      <c r="D84" s="115"/>
    </row>
    <row r="85" spans="2:4" x14ac:dyDescent="0.3">
      <c r="B85" s="145"/>
      <c r="C85" s="115"/>
      <c r="D85" s="115"/>
    </row>
    <row r="86" spans="2:4" x14ac:dyDescent="0.3">
      <c r="B86" s="145"/>
      <c r="C86" s="115"/>
      <c r="D86" s="115"/>
    </row>
    <row r="87" spans="2:4" x14ac:dyDescent="0.3">
      <c r="B87" s="145"/>
      <c r="C87" s="115"/>
      <c r="D87" s="115"/>
    </row>
    <row r="88" spans="2:4" x14ac:dyDescent="0.3">
      <c r="B88" s="145"/>
      <c r="C88" s="115"/>
      <c r="D88" s="115"/>
    </row>
    <row r="89" spans="2:4" x14ac:dyDescent="0.3">
      <c r="B89" s="145"/>
      <c r="C89" s="115"/>
      <c r="D89" s="115"/>
    </row>
    <row r="90" spans="2:4" x14ac:dyDescent="0.3">
      <c r="B90" s="145"/>
      <c r="C90" s="115"/>
      <c r="D90" s="115"/>
    </row>
    <row r="91" spans="2:4" x14ac:dyDescent="0.3">
      <c r="B91" s="145"/>
      <c r="C91" s="115"/>
      <c r="D91" s="115"/>
    </row>
    <row r="92" spans="2:4" x14ac:dyDescent="0.3">
      <c r="B92" s="145"/>
      <c r="C92" s="115"/>
      <c r="D92" s="115"/>
    </row>
    <row r="93" spans="2:4" x14ac:dyDescent="0.3">
      <c r="B93" s="145"/>
      <c r="C93" s="115"/>
      <c r="D93" s="115"/>
    </row>
    <row r="94" spans="2:4" x14ac:dyDescent="0.3">
      <c r="B94" s="145"/>
      <c r="C94" s="115"/>
      <c r="D94" s="115"/>
    </row>
    <row r="95" spans="2:4" x14ac:dyDescent="0.3">
      <c r="B95" s="145"/>
      <c r="C95" s="115"/>
      <c r="D95" s="115"/>
    </row>
    <row r="96" spans="2:4" x14ac:dyDescent="0.3">
      <c r="B96" s="133"/>
      <c r="C96" s="68"/>
      <c r="D96" s="68"/>
    </row>
    <row r="97" spans="2:4" ht="5.55" customHeight="1" x14ac:dyDescent="0.3">
      <c r="B97" s="133"/>
      <c r="C97" s="68"/>
      <c r="D97" s="68"/>
    </row>
    <row r="98" spans="2:4" x14ac:dyDescent="0.3">
      <c r="B98" s="133"/>
      <c r="C98" s="68"/>
      <c r="D98" s="68"/>
    </row>
    <row r="99" spans="2:4" x14ac:dyDescent="0.3">
      <c r="B99" s="145"/>
      <c r="C99" s="115"/>
      <c r="D99" s="115"/>
    </row>
    <row r="100" spans="2:4" x14ac:dyDescent="0.3">
      <c r="B100" s="145"/>
      <c r="C100" s="115"/>
      <c r="D100" s="115"/>
    </row>
    <row r="101" spans="2:4" x14ac:dyDescent="0.3">
      <c r="B101" s="145"/>
      <c r="C101" s="115"/>
      <c r="D101" s="115"/>
    </row>
    <row r="102" spans="2:4" x14ac:dyDescent="0.3">
      <c r="B102" s="145"/>
      <c r="C102" s="115"/>
      <c r="D102" s="115"/>
    </row>
    <row r="103" spans="2:4" x14ac:dyDescent="0.3">
      <c r="B103" s="145"/>
      <c r="C103" s="115"/>
      <c r="D103" s="115"/>
    </row>
    <row r="104" spans="2:4" x14ac:dyDescent="0.3">
      <c r="B104" s="145"/>
      <c r="C104" s="115"/>
      <c r="D104" s="115"/>
    </row>
    <row r="105" spans="2:4" x14ac:dyDescent="0.3">
      <c r="B105" s="145"/>
      <c r="C105" s="115"/>
      <c r="D105" s="115"/>
    </row>
    <row r="106" spans="2:4" x14ac:dyDescent="0.3">
      <c r="B106" s="145"/>
      <c r="C106" s="115"/>
      <c r="D106" s="115"/>
    </row>
    <row r="107" spans="2:4" x14ac:dyDescent="0.3">
      <c r="B107" s="145"/>
      <c r="C107" s="115"/>
      <c r="D107" s="115"/>
    </row>
    <row r="108" spans="2:4" x14ac:dyDescent="0.3">
      <c r="B108" s="145"/>
      <c r="C108" s="115"/>
      <c r="D108" s="115"/>
    </row>
    <row r="109" spans="2:4" x14ac:dyDescent="0.3">
      <c r="B109" s="145"/>
      <c r="C109" s="115"/>
      <c r="D109" s="115"/>
    </row>
    <row r="110" spans="2:4" x14ac:dyDescent="0.3">
      <c r="B110" s="145"/>
      <c r="C110" s="115"/>
      <c r="D110" s="115"/>
    </row>
    <row r="111" spans="2:4" x14ac:dyDescent="0.3">
      <c r="B111" s="145"/>
      <c r="C111" s="115"/>
      <c r="D111" s="115"/>
    </row>
    <row r="112" spans="2:4" x14ac:dyDescent="0.3">
      <c r="B112" s="145"/>
      <c r="C112" s="115"/>
      <c r="D112" s="115"/>
    </row>
    <row r="113" spans="2:4" x14ac:dyDescent="0.3">
      <c r="B113" s="145"/>
      <c r="C113" s="115"/>
      <c r="D113" s="115"/>
    </row>
    <row r="114" spans="2:4" x14ac:dyDescent="0.3">
      <c r="B114" s="145"/>
      <c r="C114" s="115"/>
      <c r="D114" s="115"/>
    </row>
    <row r="115" spans="2:4" x14ac:dyDescent="0.3">
      <c r="B115" s="145"/>
      <c r="C115" s="115"/>
      <c r="D115" s="115"/>
    </row>
    <row r="116" spans="2:4" x14ac:dyDescent="0.3">
      <c r="B116" s="145"/>
      <c r="C116" s="115"/>
      <c r="D116" s="115"/>
    </row>
    <row r="117" spans="2:4" x14ac:dyDescent="0.3">
      <c r="B117" s="145"/>
      <c r="C117" s="115"/>
      <c r="D117" s="115"/>
    </row>
    <row r="118" spans="2:4" x14ac:dyDescent="0.3">
      <c r="B118" s="145"/>
      <c r="C118" s="115"/>
      <c r="D118" s="115"/>
    </row>
    <row r="119" spans="2:4" x14ac:dyDescent="0.3">
      <c r="B119" s="145"/>
      <c r="C119" s="115"/>
      <c r="D119" s="115"/>
    </row>
    <row r="120" spans="2:4" x14ac:dyDescent="0.3">
      <c r="B120" s="145"/>
      <c r="C120" s="115"/>
      <c r="D120" s="115"/>
    </row>
    <row r="121" spans="2:4" x14ac:dyDescent="0.3">
      <c r="B121" s="145"/>
      <c r="C121" s="115"/>
      <c r="D121" s="115"/>
    </row>
    <row r="122" spans="2:4" x14ac:dyDescent="0.3">
      <c r="B122" s="145"/>
      <c r="C122" s="115"/>
      <c r="D122" s="115"/>
    </row>
    <row r="123" spans="2:4" x14ac:dyDescent="0.3">
      <c r="B123" s="145"/>
      <c r="C123" s="115"/>
      <c r="D123" s="115"/>
    </row>
    <row r="124" spans="2:4" x14ac:dyDescent="0.3">
      <c r="B124" s="145"/>
      <c r="C124" s="115"/>
      <c r="D124" s="115"/>
    </row>
    <row r="125" spans="2:4" x14ac:dyDescent="0.3">
      <c r="B125" s="145"/>
      <c r="C125" s="115"/>
      <c r="D125" s="115"/>
    </row>
    <row r="126" spans="2:4" x14ac:dyDescent="0.3">
      <c r="B126" s="145"/>
      <c r="C126" s="115"/>
      <c r="D126" s="115"/>
    </row>
    <row r="127" spans="2:4" x14ac:dyDescent="0.3">
      <c r="B127" s="145"/>
      <c r="C127" s="115"/>
      <c r="D127" s="115"/>
    </row>
    <row r="128" spans="2:4" x14ac:dyDescent="0.3">
      <c r="B128" s="145"/>
      <c r="C128" s="115"/>
      <c r="D128" s="115"/>
    </row>
    <row r="129" spans="2:4" x14ac:dyDescent="0.3">
      <c r="B129" s="133"/>
      <c r="C129" s="68"/>
      <c r="D129" s="68"/>
    </row>
    <row r="130" spans="2:4" ht="22.5" customHeight="1" x14ac:dyDescent="0.3">
      <c r="B130" s="133"/>
      <c r="C130" s="68"/>
      <c r="D130" s="68"/>
    </row>
    <row r="131" spans="2:4" x14ac:dyDescent="0.3">
      <c r="B131" s="145"/>
      <c r="C131" s="115"/>
      <c r="D131" s="115"/>
    </row>
    <row r="132" spans="2:4" x14ac:dyDescent="0.3">
      <c r="B132" s="145"/>
      <c r="C132" s="115"/>
      <c r="D132" s="115"/>
    </row>
    <row r="133" spans="2:4" x14ac:dyDescent="0.3">
      <c r="B133" s="145"/>
      <c r="C133" s="115"/>
      <c r="D133" s="115"/>
    </row>
    <row r="134" spans="2:4" x14ac:dyDescent="0.3">
      <c r="B134" s="145"/>
      <c r="C134" s="115"/>
      <c r="D134" s="115"/>
    </row>
    <row r="135" spans="2:4" x14ac:dyDescent="0.3">
      <c r="B135" s="145"/>
      <c r="C135" s="115"/>
      <c r="D135" s="115"/>
    </row>
    <row r="136" spans="2:4" x14ac:dyDescent="0.3">
      <c r="B136" s="145"/>
      <c r="C136" s="115"/>
      <c r="D136" s="115"/>
    </row>
    <row r="137" spans="2:4" x14ac:dyDescent="0.3">
      <c r="B137" s="145"/>
      <c r="C137" s="115"/>
      <c r="D137" s="115"/>
    </row>
    <row r="138" spans="2:4" x14ac:dyDescent="0.3">
      <c r="B138" s="145"/>
      <c r="C138" s="115"/>
      <c r="D138" s="115"/>
    </row>
    <row r="139" spans="2:4" x14ac:dyDescent="0.3">
      <c r="B139" s="145"/>
      <c r="C139" s="115"/>
      <c r="D139" s="115"/>
    </row>
    <row r="140" spans="2:4" x14ac:dyDescent="0.3">
      <c r="B140" s="145"/>
      <c r="C140" s="115"/>
      <c r="D140" s="115"/>
    </row>
    <row r="141" spans="2:4" x14ac:dyDescent="0.3">
      <c r="B141" s="145"/>
      <c r="C141" s="115"/>
      <c r="D141" s="115"/>
    </row>
    <row r="142" spans="2:4" x14ac:dyDescent="0.3">
      <c r="B142" s="145"/>
      <c r="C142" s="115"/>
      <c r="D142" s="115"/>
    </row>
    <row r="143" spans="2:4" x14ac:dyDescent="0.3">
      <c r="B143" s="145"/>
      <c r="C143" s="115"/>
      <c r="D143" s="115"/>
    </row>
    <row r="144" spans="2:4" x14ac:dyDescent="0.3">
      <c r="B144" s="145"/>
      <c r="C144" s="115"/>
      <c r="D144" s="115"/>
    </row>
    <row r="145" spans="2:4" x14ac:dyDescent="0.3">
      <c r="B145" s="145"/>
      <c r="C145" s="115"/>
      <c r="D145" s="115"/>
    </row>
    <row r="146" spans="2:4" x14ac:dyDescent="0.3">
      <c r="B146" s="145"/>
      <c r="C146" s="115"/>
      <c r="D146" s="115"/>
    </row>
    <row r="147" spans="2:4" x14ac:dyDescent="0.3">
      <c r="B147" s="145"/>
      <c r="C147" s="115"/>
      <c r="D147" s="115"/>
    </row>
    <row r="148" spans="2:4" x14ac:dyDescent="0.3">
      <c r="B148" s="145"/>
      <c r="C148" s="115"/>
      <c r="D148" s="115"/>
    </row>
    <row r="149" spans="2:4" x14ac:dyDescent="0.3">
      <c r="B149" s="145"/>
      <c r="C149" s="115"/>
      <c r="D149" s="115"/>
    </row>
    <row r="150" spans="2:4" x14ac:dyDescent="0.3">
      <c r="B150" s="145"/>
      <c r="C150" s="115"/>
      <c r="D150" s="115"/>
    </row>
    <row r="151" spans="2:4" x14ac:dyDescent="0.3">
      <c r="B151" s="145"/>
      <c r="C151" s="115"/>
      <c r="D151" s="115"/>
    </row>
    <row r="152" spans="2:4" x14ac:dyDescent="0.3">
      <c r="B152" s="145"/>
      <c r="C152" s="115"/>
      <c r="D152" s="115"/>
    </row>
    <row r="153" spans="2:4" x14ac:dyDescent="0.3">
      <c r="B153" s="145"/>
      <c r="C153" s="115"/>
      <c r="D153" s="115"/>
    </row>
    <row r="154" spans="2:4" x14ac:dyDescent="0.3">
      <c r="B154" s="145"/>
      <c r="C154" s="115"/>
      <c r="D154" s="115"/>
    </row>
    <row r="155" spans="2:4" x14ac:dyDescent="0.3">
      <c r="B155" s="145"/>
      <c r="C155" s="115"/>
      <c r="D155" s="115"/>
    </row>
    <row r="156" spans="2:4" x14ac:dyDescent="0.3">
      <c r="B156" s="145"/>
      <c r="C156" s="115"/>
      <c r="D156" s="115"/>
    </row>
    <row r="157" spans="2:4" x14ac:dyDescent="0.3">
      <c r="B157" s="145"/>
      <c r="C157" s="115"/>
      <c r="D157" s="115"/>
    </row>
    <row r="158" spans="2:4" x14ac:dyDescent="0.3">
      <c r="B158" s="145"/>
      <c r="C158" s="115"/>
      <c r="D158" s="115"/>
    </row>
    <row r="159" spans="2:4" x14ac:dyDescent="0.3">
      <c r="B159" s="145"/>
      <c r="C159" s="115"/>
      <c r="D159" s="115"/>
    </row>
    <row r="160" spans="2:4" x14ac:dyDescent="0.3">
      <c r="B160" s="145"/>
      <c r="C160" s="115"/>
      <c r="D160" s="115"/>
    </row>
    <row r="161" spans="1:4" x14ac:dyDescent="0.3">
      <c r="B161" s="133"/>
      <c r="C161" s="68"/>
      <c r="D161" s="68"/>
    </row>
    <row r="162" spans="1:4" x14ac:dyDescent="0.3">
      <c r="B162" s="133"/>
      <c r="C162" s="68"/>
      <c r="D162" s="68"/>
    </row>
    <row r="163" spans="1:4" x14ac:dyDescent="0.3">
      <c r="B163" s="133"/>
      <c r="C163" s="68"/>
      <c r="D163" s="68"/>
    </row>
    <row r="164" spans="1:4" ht="21.45" customHeight="1" x14ac:dyDescent="0.3">
      <c r="B164" s="133"/>
      <c r="C164" s="68"/>
      <c r="D164" s="68"/>
    </row>
    <row r="165" spans="1:4" ht="7.95" customHeight="1" x14ac:dyDescent="0.3">
      <c r="B165" s="133"/>
      <c r="C165" s="68"/>
      <c r="D165" s="68"/>
    </row>
    <row r="166" spans="1:4" s="82" customFormat="1" ht="18" x14ac:dyDescent="0.35">
      <c r="A166" s="119"/>
      <c r="B166" s="157"/>
      <c r="C166" s="83"/>
      <c r="D166" s="83"/>
    </row>
    <row r="167" spans="1:4" ht="7.95" customHeight="1" x14ac:dyDescent="0.3">
      <c r="B167" s="133"/>
      <c r="C167" s="68"/>
      <c r="D167" s="68"/>
    </row>
    <row r="168" spans="1:4" ht="45.45" customHeight="1" x14ac:dyDescent="0.3">
      <c r="B168" s="133"/>
      <c r="C168" s="68"/>
      <c r="D168" s="68"/>
    </row>
    <row r="169" spans="1:4" x14ac:dyDescent="0.3">
      <c r="B169" s="133"/>
      <c r="C169" s="68"/>
      <c r="D169" s="68"/>
    </row>
    <row r="170" spans="1:4" x14ac:dyDescent="0.3">
      <c r="B170" s="133"/>
      <c r="C170" s="68"/>
      <c r="D170" s="68"/>
    </row>
    <row r="171" spans="1:4" x14ac:dyDescent="0.3">
      <c r="B171" s="133"/>
      <c r="C171" s="68"/>
      <c r="D171" s="68"/>
    </row>
    <row r="172" spans="1:4" x14ac:dyDescent="0.3">
      <c r="B172" s="133"/>
      <c r="C172" s="68"/>
      <c r="D172" s="68"/>
    </row>
    <row r="173" spans="1:4" x14ac:dyDescent="0.3">
      <c r="B173" s="133"/>
      <c r="C173" s="68"/>
      <c r="D173" s="68"/>
    </row>
    <row r="174" spans="1:4" x14ac:dyDescent="0.3">
      <c r="B174" s="133"/>
      <c r="C174" s="68"/>
      <c r="D174" s="68"/>
    </row>
    <row r="175" spans="1:4" x14ac:dyDescent="0.3">
      <c r="B175" s="133"/>
      <c r="C175" s="68"/>
      <c r="D175" s="68"/>
    </row>
    <row r="176" spans="1:4" x14ac:dyDescent="0.3">
      <c r="B176" s="133"/>
      <c r="C176" s="68"/>
      <c r="D176" s="68"/>
    </row>
    <row r="177" spans="2:4" x14ac:dyDescent="0.3">
      <c r="B177" s="133"/>
      <c r="C177" s="68"/>
      <c r="D177" s="68"/>
    </row>
    <row r="178" spans="2:4" x14ac:dyDescent="0.3">
      <c r="B178" s="133"/>
      <c r="C178" s="68"/>
      <c r="D178" s="68"/>
    </row>
    <row r="179" spans="2:4" x14ac:dyDescent="0.3">
      <c r="B179" s="133"/>
      <c r="C179" s="68"/>
      <c r="D179" s="68"/>
    </row>
    <row r="180" spans="2:4" x14ac:dyDescent="0.3">
      <c r="B180" s="133"/>
      <c r="C180" s="68"/>
      <c r="D180" s="68"/>
    </row>
    <row r="181" spans="2:4" x14ac:dyDescent="0.3">
      <c r="B181" s="153"/>
      <c r="C181" s="154"/>
      <c r="D181" s="154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8"/>
  <dimension ref="A1:O183"/>
  <sheetViews>
    <sheetView showGridLines="0" zoomScale="98" zoomScaleNormal="98" workbookViewId="0">
      <pane xSplit="5" ySplit="6" topLeftCell="F7" activePane="bottomRight" state="frozen"/>
      <selection pane="topRight" activeCell="E1" sqref="E1"/>
      <selection pane="bottomLeft" activeCell="A7" sqref="A7"/>
      <selection pane="bottomRight"/>
    </sheetView>
  </sheetViews>
  <sheetFormatPr baseColWidth="10" defaultColWidth="0" defaultRowHeight="14.4" zeroHeight="1" x14ac:dyDescent="0.3"/>
  <cols>
    <col min="1" max="2" width="2.109375" style="119" customWidth="1"/>
    <col min="3" max="3" width="10.44140625" customWidth="1"/>
    <col min="4" max="4" width="31.21875" customWidth="1"/>
    <col min="5" max="5" width="12.77734375" customWidth="1"/>
    <col min="6" max="6" width="16.6640625" customWidth="1"/>
    <col min="7" max="7" width="6.77734375" customWidth="1"/>
    <col min="8" max="12" width="16.6640625" customWidth="1"/>
    <col min="13" max="13" width="9.88671875" customWidth="1"/>
    <col min="14" max="15" width="10.88671875" customWidth="1"/>
    <col min="16" max="16384" width="10.88671875" hidden="1"/>
  </cols>
  <sheetData>
    <row r="1" spans="2:13" ht="7.05" customHeight="1" x14ac:dyDescent="0.3">
      <c r="D1" s="119">
        <v>1</v>
      </c>
    </row>
    <row r="2" spans="2:13" ht="37.5" customHeight="1" x14ac:dyDescent="0.3">
      <c r="B2" s="274"/>
      <c r="C2" s="271"/>
      <c r="D2" s="259">
        <v>1</v>
      </c>
      <c r="E2" s="260"/>
      <c r="F2" s="260"/>
      <c r="G2" s="260"/>
      <c r="H2" s="260"/>
      <c r="I2" s="260"/>
      <c r="J2" s="260"/>
      <c r="K2" s="260"/>
      <c r="L2" s="260"/>
      <c r="M2" s="261"/>
    </row>
    <row r="3" spans="2:13" ht="0.75" customHeight="1" x14ac:dyDescent="0.3">
      <c r="B3" s="265"/>
      <c r="C3" s="68"/>
      <c r="D3" s="172">
        <v>1</v>
      </c>
      <c r="E3" s="56"/>
      <c r="F3" s="56"/>
      <c r="G3" s="56"/>
      <c r="H3" s="56"/>
      <c r="I3" s="56"/>
      <c r="J3" s="56"/>
      <c r="K3" s="56"/>
      <c r="L3" s="56"/>
      <c r="M3" s="263"/>
    </row>
    <row r="4" spans="2:13" ht="18" customHeight="1" x14ac:dyDescent="0.3">
      <c r="B4" s="265"/>
      <c r="C4" s="68"/>
      <c r="D4" s="105">
        <v>1</v>
      </c>
      <c r="E4" s="68"/>
      <c r="F4" s="68"/>
      <c r="G4" s="68"/>
      <c r="H4" s="68"/>
      <c r="I4" s="68"/>
      <c r="J4" s="68"/>
      <c r="K4" s="68"/>
      <c r="L4" s="68"/>
      <c r="M4" s="264"/>
    </row>
    <row r="5" spans="2:13" ht="12.75" customHeight="1" x14ac:dyDescent="0.3">
      <c r="B5" s="265"/>
      <c r="C5" s="68"/>
      <c r="D5" s="105">
        <v>1</v>
      </c>
      <c r="E5" s="135"/>
      <c r="F5" s="68"/>
      <c r="G5" s="68"/>
      <c r="H5" s="68"/>
      <c r="I5" s="68"/>
      <c r="J5" s="68"/>
      <c r="K5" s="68"/>
      <c r="L5" s="68"/>
      <c r="M5" s="264"/>
    </row>
    <row r="6" spans="2:13" x14ac:dyDescent="0.3">
      <c r="B6" s="265"/>
      <c r="C6" s="272" t="s">
        <v>134</v>
      </c>
      <c r="D6" s="175" t="s">
        <v>79</v>
      </c>
      <c r="E6" s="175" t="s">
        <v>172</v>
      </c>
      <c r="F6" s="218" t="s">
        <v>185</v>
      </c>
      <c r="G6" s="68"/>
      <c r="H6" s="68"/>
      <c r="I6" s="68"/>
      <c r="J6" s="68"/>
      <c r="K6" s="68"/>
      <c r="L6" s="68"/>
      <c r="M6" s="264"/>
    </row>
    <row r="7" spans="2:13" ht="8.25" customHeight="1" x14ac:dyDescent="0.3">
      <c r="B7" s="265"/>
      <c r="C7" s="68"/>
      <c r="D7" s="105">
        <v>1</v>
      </c>
      <c r="E7" s="68"/>
      <c r="F7" s="68"/>
      <c r="G7" s="68"/>
      <c r="H7" s="68"/>
      <c r="I7" s="68"/>
      <c r="J7" s="68"/>
      <c r="K7" s="68"/>
      <c r="L7" s="68"/>
      <c r="M7" s="264"/>
    </row>
    <row r="8" spans="2:13" ht="8.25" customHeight="1" x14ac:dyDescent="0.3">
      <c r="B8" s="265"/>
      <c r="C8" s="105" t="s">
        <v>134</v>
      </c>
      <c r="D8" s="105">
        <v>1</v>
      </c>
      <c r="E8" s="68"/>
      <c r="F8" s="68"/>
      <c r="G8" s="68"/>
      <c r="H8" s="68"/>
      <c r="I8" s="68"/>
      <c r="J8" s="68"/>
      <c r="K8" s="68"/>
      <c r="L8" s="68"/>
      <c r="M8" s="264"/>
    </row>
    <row r="9" spans="2:13" ht="15" customHeight="1" x14ac:dyDescent="0.3">
      <c r="B9" s="265"/>
      <c r="C9" s="105" t="s">
        <v>134</v>
      </c>
      <c r="D9" s="139" t="s">
        <v>45</v>
      </c>
      <c r="E9" s="68"/>
      <c r="F9" s="140">
        <v>0</v>
      </c>
      <c r="G9" s="68"/>
      <c r="H9" s="68"/>
      <c r="I9" s="68"/>
      <c r="J9" s="68"/>
      <c r="K9" s="68"/>
      <c r="L9" s="68"/>
      <c r="M9" s="264"/>
    </row>
    <row r="10" spans="2:13" ht="15" customHeight="1" x14ac:dyDescent="0.3">
      <c r="B10" s="265"/>
      <c r="C10" s="105" t="s">
        <v>134</v>
      </c>
      <c r="D10" s="105">
        <v>1</v>
      </c>
      <c r="E10" s="135" t="s">
        <v>0</v>
      </c>
      <c r="F10" s="143"/>
      <c r="G10" s="68"/>
      <c r="H10" s="68"/>
      <c r="I10" s="68"/>
      <c r="J10" s="68"/>
      <c r="K10" s="68"/>
      <c r="L10" s="68"/>
      <c r="M10" s="264"/>
    </row>
    <row r="11" spans="2:13" ht="8.25" customHeight="1" x14ac:dyDescent="0.3">
      <c r="B11" s="265"/>
      <c r="C11" s="68"/>
      <c r="D11" s="105">
        <v>1</v>
      </c>
      <c r="E11" s="68"/>
      <c r="F11" s="68"/>
      <c r="G11" s="68"/>
      <c r="H11" s="68"/>
      <c r="I11" s="68"/>
      <c r="J11" s="68"/>
      <c r="K11" s="68"/>
      <c r="L11" s="68"/>
      <c r="M11" s="264"/>
    </row>
    <row r="12" spans="2:13" x14ac:dyDescent="0.3">
      <c r="B12" s="265"/>
      <c r="C12" s="115">
        <v>1</v>
      </c>
      <c r="D12" s="112" t="str">
        <f>+IFERROR(+IF(Inputs!D12="","",Inputs!D12),0)</f>
        <v>Salario Luisa (ejemplo)</v>
      </c>
      <c r="E12" s="117">
        <f>+IFERROR(F12/$F$24,0)</f>
        <v>0</v>
      </c>
      <c r="F12" s="15">
        <f>+Proyección!F12+Proyección!G12+Proyección!H12+Proyección!I12+Proyección!J12+Proyección!K12+Proyección!L12+Proyección!M12+Proyección!N12+Proyección!O12+Proyección!P12+Proyección!Q12</f>
        <v>0</v>
      </c>
      <c r="G12" s="68"/>
      <c r="H12" s="68"/>
      <c r="I12" s="68"/>
      <c r="J12" s="68"/>
      <c r="K12" s="68"/>
      <c r="L12" s="68"/>
      <c r="M12" s="264"/>
    </row>
    <row r="13" spans="2:13" x14ac:dyDescent="0.3">
      <c r="B13" s="265"/>
      <c r="C13" s="115">
        <v>2</v>
      </c>
      <c r="D13" s="112" t="str">
        <f>+IFERROR(+IF(Inputs!D13="","",Inputs!D13),0)</f>
        <v>Salario Tomás  (ejemplo)</v>
      </c>
      <c r="E13" s="117">
        <f t="shared" ref="E13:E23" si="0">+IFERROR(F13/$F$24,0)</f>
        <v>0</v>
      </c>
      <c r="F13" s="15">
        <f>+Proyección!F13+Proyección!G13+Proyección!H13+Proyección!I13+Proyección!J13+Proyección!K13+Proyección!L13+Proyección!M13+Proyección!N13+Proyección!O13+Proyección!P13+Proyección!Q13</f>
        <v>0</v>
      </c>
      <c r="G13" s="68"/>
      <c r="H13" s="68"/>
      <c r="I13" s="68"/>
      <c r="J13" s="68"/>
      <c r="K13" s="68"/>
      <c r="L13" s="68"/>
      <c r="M13" s="264"/>
    </row>
    <row r="14" spans="2:13" x14ac:dyDescent="0.3">
      <c r="B14" s="265"/>
      <c r="C14" s="115">
        <v>3</v>
      </c>
      <c r="D14" s="112" t="str">
        <f>+IFERROR(+IF(Inputs!D14="","",Inputs!D14),0)</f>
        <v/>
      </c>
      <c r="E14" s="117">
        <f t="shared" si="0"/>
        <v>0</v>
      </c>
      <c r="F14" s="15">
        <f>+Proyección!F14+Proyección!G14+Proyección!H14+Proyección!I14+Proyección!J14+Proyección!K14+Proyección!L14+Proyección!M14+Proyección!N14+Proyección!O14+Proyección!P14+Proyección!Q14</f>
        <v>0</v>
      </c>
      <c r="G14" s="68"/>
      <c r="H14" s="68"/>
      <c r="I14" s="68"/>
      <c r="J14" s="68"/>
      <c r="K14" s="68"/>
      <c r="L14" s="68"/>
      <c r="M14" s="264"/>
    </row>
    <row r="15" spans="2:13" x14ac:dyDescent="0.3">
      <c r="B15" s="265"/>
      <c r="C15" s="115">
        <v>4</v>
      </c>
      <c r="D15" s="112" t="str">
        <f>+IFERROR(+IF(Inputs!D15="","",Inputs!D15),0)</f>
        <v/>
      </c>
      <c r="E15" s="117">
        <f t="shared" si="0"/>
        <v>0</v>
      </c>
      <c r="F15" s="15">
        <f>+Proyección!F15+Proyección!G15+Proyección!H15+Proyección!I15+Proyección!J15+Proyección!K15+Proyección!L15+Proyección!M15+Proyección!N15+Proyección!O15+Proyección!P15+Proyección!Q15</f>
        <v>0</v>
      </c>
      <c r="G15" s="68"/>
      <c r="H15" s="68"/>
      <c r="I15" s="68"/>
      <c r="J15" s="68"/>
      <c r="K15" s="68"/>
      <c r="L15" s="68"/>
      <c r="M15" s="264"/>
    </row>
    <row r="16" spans="2:13" x14ac:dyDescent="0.3">
      <c r="B16" s="265"/>
      <c r="C16" s="115">
        <v>5</v>
      </c>
      <c r="D16" s="112" t="str">
        <f>+IFERROR(+IF(Inputs!D16="","",Inputs!D16),0)</f>
        <v/>
      </c>
      <c r="E16" s="117">
        <f t="shared" si="0"/>
        <v>0</v>
      </c>
      <c r="F16" s="15">
        <f>+Proyección!F16+Proyección!G16+Proyección!H16+Proyección!I16+Proyección!J16+Proyección!K16+Proyección!L16+Proyección!M16+Proyección!N16+Proyección!O16+Proyección!P16+Proyección!Q16</f>
        <v>0</v>
      </c>
      <c r="G16" s="68"/>
      <c r="H16" s="68"/>
      <c r="I16" s="68"/>
      <c r="J16" s="68"/>
      <c r="K16" s="68"/>
      <c r="L16" s="68"/>
      <c r="M16" s="264"/>
    </row>
    <row r="17" spans="2:13" x14ac:dyDescent="0.3">
      <c r="B17" s="265"/>
      <c r="C17" s="115">
        <v>6</v>
      </c>
      <c r="D17" s="112" t="str">
        <f>+IFERROR(+IF(Inputs!D17="","",Inputs!D17),0)</f>
        <v/>
      </c>
      <c r="E17" s="117">
        <f t="shared" si="0"/>
        <v>0</v>
      </c>
      <c r="F17" s="15">
        <f>+Proyección!F17+Proyección!G17+Proyección!H17+Proyección!I17+Proyección!J17+Proyección!K17+Proyección!L17+Proyección!M17+Proyección!N17+Proyección!O17+Proyección!P17+Proyección!Q17</f>
        <v>0</v>
      </c>
      <c r="G17" s="68"/>
      <c r="H17" s="68"/>
      <c r="I17" s="68"/>
      <c r="J17" s="68"/>
      <c r="K17" s="68"/>
      <c r="L17" s="68"/>
      <c r="M17" s="264"/>
    </row>
    <row r="18" spans="2:13" x14ac:dyDescent="0.3">
      <c r="B18" s="265"/>
      <c r="C18" s="115">
        <v>7</v>
      </c>
      <c r="D18" s="112" t="str">
        <f>+IFERROR(+IF(Inputs!I12="","",Inputs!I12),0)</f>
        <v>Prima Luisa  (ejemplo)</v>
      </c>
      <c r="E18" s="117">
        <f t="shared" si="0"/>
        <v>0</v>
      </c>
      <c r="F18" s="15">
        <f>+Proyección!F18+Proyección!G18+Proyección!H18+Proyección!I18+Proyección!J18+Proyección!K18+Proyección!L18+Proyección!M18+Proyección!N18+Proyección!O18+Proyección!P18+Proyección!Q18</f>
        <v>0</v>
      </c>
      <c r="G18" s="68"/>
      <c r="H18" s="68"/>
      <c r="I18" s="68"/>
      <c r="J18" s="68"/>
      <c r="K18" s="68"/>
      <c r="L18" s="68"/>
      <c r="M18" s="264"/>
    </row>
    <row r="19" spans="2:13" x14ac:dyDescent="0.3">
      <c r="B19" s="265"/>
      <c r="C19" s="115">
        <v>8</v>
      </c>
      <c r="D19" s="112" t="str">
        <f>+IFERROR(+IF(Inputs!I13="","",Inputs!I13),0)</f>
        <v>Prima Tomás  (ejemplo)</v>
      </c>
      <c r="E19" s="117">
        <f t="shared" si="0"/>
        <v>0</v>
      </c>
      <c r="F19" s="15">
        <f>+Proyección!F19+Proyección!G19+Proyección!H19+Proyección!I19+Proyección!J19+Proyección!K19+Proyección!L19+Proyección!M19+Proyección!N19+Proyección!O19+Proyección!P19+Proyección!Q19</f>
        <v>0</v>
      </c>
      <c r="G19" s="68"/>
      <c r="H19" s="68"/>
      <c r="I19" s="68"/>
      <c r="J19" s="68"/>
      <c r="K19" s="68"/>
      <c r="L19" s="68"/>
      <c r="M19" s="264"/>
    </row>
    <row r="20" spans="2:13" x14ac:dyDescent="0.3">
      <c r="B20" s="265"/>
      <c r="C20" s="115">
        <v>9</v>
      </c>
      <c r="D20" s="112" t="str">
        <f>+IFERROR(+IF(Inputs!I14="","",Inputs!I14),0)</f>
        <v>Intereses cesantías (ejemplo)</v>
      </c>
      <c r="E20" s="117">
        <f t="shared" si="0"/>
        <v>0</v>
      </c>
      <c r="F20" s="15">
        <f>+Proyección!F20+Proyección!G20+Proyección!H20+Proyección!I20+Proyección!J20+Proyección!K20+Proyección!L20+Proyección!M20+Proyección!N20+Proyección!O20+Proyección!P20+Proyección!Q20</f>
        <v>0</v>
      </c>
      <c r="G20" s="68"/>
      <c r="H20" s="68"/>
      <c r="I20" s="68"/>
      <c r="J20" s="68"/>
      <c r="K20" s="68"/>
      <c r="L20" s="68"/>
      <c r="M20" s="264"/>
    </row>
    <row r="21" spans="2:13" x14ac:dyDescent="0.3">
      <c r="B21" s="265"/>
      <c r="C21" s="115">
        <v>10</v>
      </c>
      <c r="D21" s="112" t="str">
        <f>+IFERROR(+IF(Inputs!I15="","",Inputs!I15),0)</f>
        <v/>
      </c>
      <c r="E21" s="117">
        <f t="shared" si="0"/>
        <v>0</v>
      </c>
      <c r="F21" s="15">
        <f>+Proyección!F21+Proyección!G21+Proyección!H21+Proyección!I21+Proyección!J21+Proyección!K21+Proyección!L21+Proyección!M21+Proyección!N21+Proyección!O21+Proyección!P21+Proyección!Q21</f>
        <v>0</v>
      </c>
      <c r="G21" s="68"/>
      <c r="H21" s="68"/>
      <c r="I21" s="68"/>
      <c r="J21" s="68"/>
      <c r="K21" s="68"/>
      <c r="L21" s="68"/>
      <c r="M21" s="264"/>
    </row>
    <row r="22" spans="2:13" x14ac:dyDescent="0.3">
      <c r="B22" s="265"/>
      <c r="C22" s="115">
        <v>11</v>
      </c>
      <c r="D22" s="112" t="str">
        <f>+IFERROR(+IF(Inputs!I16="","",Inputs!I16),0)</f>
        <v/>
      </c>
      <c r="E22" s="117">
        <f t="shared" si="0"/>
        <v>0</v>
      </c>
      <c r="F22" s="15">
        <f>+Proyección!F22+Proyección!G22+Proyección!H22+Proyección!I22+Proyección!J22+Proyección!K22+Proyección!L22+Proyección!M22+Proyección!N22+Proyección!O22+Proyección!P22+Proyección!Q22</f>
        <v>0</v>
      </c>
      <c r="G22" s="68"/>
      <c r="H22" s="68"/>
      <c r="I22" s="68"/>
      <c r="J22" s="68"/>
      <c r="K22" s="68"/>
      <c r="L22" s="68"/>
      <c r="M22" s="264"/>
    </row>
    <row r="23" spans="2:13" x14ac:dyDescent="0.3">
      <c r="B23" s="265"/>
      <c r="C23" s="115">
        <v>12</v>
      </c>
      <c r="D23" s="118" t="str">
        <f>+IFERROR(+IF(Inputs!I17="","",Inputs!I17),0)</f>
        <v/>
      </c>
      <c r="E23" s="12">
        <f t="shared" si="0"/>
        <v>0</v>
      </c>
      <c r="F23" s="4">
        <f>+Proyección!F23+Proyección!G23+Proyección!H23+Proyección!I23+Proyección!J23+Proyección!K23+Proyección!L23+Proyección!M23+Proyección!N23+Proyección!O23+Proyección!P23+Proyección!Q23</f>
        <v>0</v>
      </c>
      <c r="G23" s="68"/>
      <c r="H23" s="68"/>
      <c r="I23" s="68"/>
      <c r="J23" s="68"/>
      <c r="K23" s="68"/>
      <c r="L23" s="68"/>
      <c r="M23" s="264"/>
    </row>
    <row r="24" spans="2:13" x14ac:dyDescent="0.3">
      <c r="B24" s="265"/>
      <c r="C24" s="105" t="s">
        <v>134</v>
      </c>
      <c r="D24" s="104" t="s">
        <v>61</v>
      </c>
      <c r="E24" s="146">
        <f>+SUM(F24:F24)</f>
        <v>0</v>
      </c>
      <c r="F24" s="147">
        <f>+SUM(F12:F23)</f>
        <v>0</v>
      </c>
      <c r="G24" s="68"/>
      <c r="H24" s="68"/>
      <c r="I24" s="68"/>
      <c r="J24" s="68"/>
      <c r="K24" s="68"/>
      <c r="L24" s="68"/>
      <c r="M24" s="264"/>
    </row>
    <row r="25" spans="2:13" x14ac:dyDescent="0.3">
      <c r="B25" s="265"/>
      <c r="C25" s="105" t="s">
        <v>134</v>
      </c>
      <c r="D25" s="105">
        <v>1</v>
      </c>
      <c r="E25" s="68"/>
      <c r="F25" s="15"/>
      <c r="G25" s="68"/>
      <c r="H25" s="68"/>
      <c r="I25" s="68"/>
      <c r="J25" s="68"/>
      <c r="K25" s="68"/>
      <c r="L25" s="68"/>
      <c r="M25" s="264"/>
    </row>
    <row r="26" spans="2:13" ht="6.45" customHeight="1" x14ac:dyDescent="0.3">
      <c r="B26" s="265"/>
      <c r="C26" s="68"/>
      <c r="D26" s="105">
        <v>1</v>
      </c>
      <c r="E26" s="135"/>
      <c r="F26" s="15"/>
      <c r="G26" s="68"/>
      <c r="H26" s="68"/>
      <c r="I26" s="68"/>
      <c r="J26" s="68"/>
      <c r="K26" s="68"/>
      <c r="L26" s="68"/>
      <c r="M26" s="264"/>
    </row>
    <row r="27" spans="2:13" x14ac:dyDescent="0.3">
      <c r="B27" s="265"/>
      <c r="C27" s="115">
        <v>1</v>
      </c>
      <c r="D27" s="112" t="str">
        <f>+IFERROR(+IF(Inputs!D22="","",Inputs!D22),0)</f>
        <v>Para comprar casa propia  (ejemplo)</v>
      </c>
      <c r="E27" s="117">
        <f t="shared" ref="E27:E37" si="1">+IFERROR((+SUM(F27:F27)/+SUM($F$24:$F$24)),0)</f>
        <v>0</v>
      </c>
      <c r="F27" s="15">
        <f>+Proyección!F27+Proyección!G27+Proyección!H27+Proyección!I27+Proyección!J27+Proyección!K27+Proyección!L27+Proyección!M27+Proyección!N27+Proyección!O27+Proyección!P27+Proyección!Q27</f>
        <v>0</v>
      </c>
      <c r="G27" s="68"/>
      <c r="H27" s="68"/>
      <c r="I27" s="68"/>
      <c r="J27" s="68"/>
      <c r="K27" s="68"/>
      <c r="L27" s="68"/>
      <c r="M27" s="264"/>
    </row>
    <row r="28" spans="2:13" x14ac:dyDescent="0.3">
      <c r="B28" s="265"/>
      <c r="C28" s="115">
        <v>2</v>
      </c>
      <c r="D28" s="112" t="str">
        <f>+IFERROR(+IF(Inputs!D23="","",Inputs!D23),0)</f>
        <v>Postgrado Luisa  (ejemplo)</v>
      </c>
      <c r="E28" s="117">
        <f t="shared" si="1"/>
        <v>0</v>
      </c>
      <c r="F28" s="15">
        <f>+Proyección!F28+Proyección!G28+Proyección!H28+Proyección!I28+Proyección!J28+Proyección!K28+Proyección!L28+Proyección!M28+Proyección!N28+Proyección!O28+Proyección!P28+Proyección!Q28</f>
        <v>0</v>
      </c>
      <c r="G28" s="68"/>
      <c r="H28" s="104"/>
      <c r="I28" s="104"/>
      <c r="J28" s="68"/>
      <c r="K28" s="68"/>
      <c r="L28" s="68"/>
      <c r="M28" s="264"/>
    </row>
    <row r="29" spans="2:13" x14ac:dyDescent="0.3">
      <c r="B29" s="265"/>
      <c r="C29" s="115">
        <v>3</v>
      </c>
      <c r="D29" s="112" t="str">
        <f>+IFERROR(+IF(Inputs!D24="","",Inputs!D24),0)</f>
        <v>Jubilación  (ejemplo)</v>
      </c>
      <c r="E29" s="117">
        <f t="shared" si="1"/>
        <v>0</v>
      </c>
      <c r="F29" s="15">
        <f>+Proyección!F29+Proyección!G29+Proyección!H29+Proyección!I29+Proyección!J29+Proyección!K29+Proyección!L29+Proyección!M29+Proyección!N29+Proyección!O29+Proyección!P29+Proyección!Q29</f>
        <v>0</v>
      </c>
      <c r="G29" s="68"/>
      <c r="H29" s="104"/>
      <c r="I29" s="104"/>
      <c r="J29" s="68"/>
      <c r="K29" s="68"/>
      <c r="L29" s="68"/>
      <c r="M29" s="264"/>
    </row>
    <row r="30" spans="2:13" x14ac:dyDescent="0.3">
      <c r="B30" s="265"/>
      <c r="C30" s="115">
        <v>4</v>
      </c>
      <c r="D30" s="112" t="str">
        <f>+IFERROR(+IF(Inputs!D25="","",Inputs!D25),0)</f>
        <v/>
      </c>
      <c r="E30" s="117">
        <f t="shared" si="1"/>
        <v>0</v>
      </c>
      <c r="F30" s="15">
        <f>+Proyección!F30+Proyección!G30+Proyección!H30+Proyección!I30+Proyección!J30+Proyección!K30+Proyección!L30+Proyección!M30+Proyección!N30+Proyección!O30+Proyección!P30+Proyección!Q30</f>
        <v>0</v>
      </c>
      <c r="G30" s="68"/>
      <c r="H30" s="68"/>
      <c r="I30" s="68"/>
      <c r="J30" s="68"/>
      <c r="K30" s="68"/>
      <c r="L30" s="68"/>
      <c r="M30" s="264"/>
    </row>
    <row r="31" spans="2:13" x14ac:dyDescent="0.3">
      <c r="B31" s="265"/>
      <c r="C31" s="115">
        <v>5</v>
      </c>
      <c r="D31" s="112" t="str">
        <f>+IFERROR(+IF(Inputs!D26="","",Inputs!D26),0)</f>
        <v/>
      </c>
      <c r="E31" s="117">
        <f t="shared" si="1"/>
        <v>0</v>
      </c>
      <c r="F31" s="15">
        <f>+Proyección!F31+Proyección!G31+Proyección!H31+Proyección!I31+Proyección!J31+Proyección!K31+Proyección!L31+Proyección!M31+Proyección!N31+Proyección!O31+Proyección!P31+Proyección!Q31</f>
        <v>0</v>
      </c>
      <c r="G31" s="68"/>
      <c r="H31" s="68"/>
      <c r="I31" s="68"/>
      <c r="J31" s="68"/>
      <c r="K31" s="68"/>
      <c r="L31" s="68"/>
      <c r="M31" s="264"/>
    </row>
    <row r="32" spans="2:13" x14ac:dyDescent="0.3">
      <c r="B32" s="265"/>
      <c r="C32" s="115">
        <v>6</v>
      </c>
      <c r="D32" s="112" t="str">
        <f>+IFERROR(+IF(Inputs!I22="","",Inputs!I22),0)</f>
        <v>Abono extra a casa propia (ejemplo)</v>
      </c>
      <c r="E32" s="117">
        <f t="shared" si="1"/>
        <v>0</v>
      </c>
      <c r="F32" s="15">
        <f>+Proyección!F32+Proyección!G32+Proyección!H32+Proyección!I32+Proyección!J32+Proyección!K32+Proyección!L32+Proyección!M32+Proyección!N32+Proyección!O32+Proyección!P32+Proyección!Q32</f>
        <v>0</v>
      </c>
      <c r="G32" s="68"/>
      <c r="H32" s="68"/>
      <c r="I32" s="68"/>
      <c r="J32" s="68"/>
      <c r="K32" s="68"/>
      <c r="L32" s="68"/>
      <c r="M32" s="264"/>
    </row>
    <row r="33" spans="2:13" x14ac:dyDescent="0.3">
      <c r="B33" s="265"/>
      <c r="C33" s="115">
        <v>7</v>
      </c>
      <c r="D33" s="112" t="str">
        <f>+IFERROR(+IF(Inputs!I23="","",Inputs!I23),0)</f>
        <v/>
      </c>
      <c r="E33" s="117">
        <f t="shared" si="1"/>
        <v>0</v>
      </c>
      <c r="F33" s="15">
        <f>+Proyección!F33+Proyección!G33+Proyección!H33+Proyección!I33+Proyección!J33+Proyección!K33+Proyección!L33+Proyección!M33+Proyección!N33+Proyección!O33+Proyección!P33+Proyección!Q33</f>
        <v>0</v>
      </c>
      <c r="G33" s="68"/>
      <c r="H33" s="68"/>
      <c r="I33" s="68"/>
      <c r="J33" s="68"/>
      <c r="K33" s="68"/>
      <c r="L33" s="68"/>
      <c r="M33" s="264"/>
    </row>
    <row r="34" spans="2:13" x14ac:dyDescent="0.3">
      <c r="B34" s="265"/>
      <c r="C34" s="115">
        <v>8</v>
      </c>
      <c r="D34" s="112" t="str">
        <f>+IFERROR(+IF(Inputs!I24="","",Inputs!I24),0)</f>
        <v/>
      </c>
      <c r="E34" s="117">
        <f t="shared" si="1"/>
        <v>0</v>
      </c>
      <c r="F34" s="15">
        <f>+Proyección!F34+Proyección!G34+Proyección!H34+Proyección!I34+Proyección!J34+Proyección!K34+Proyección!L34+Proyección!M34+Proyección!N34+Proyección!O34+Proyección!P34+Proyección!Q34</f>
        <v>0</v>
      </c>
      <c r="G34" s="68"/>
      <c r="H34" s="68"/>
      <c r="I34" s="68"/>
      <c r="J34" s="68"/>
      <c r="K34" s="68"/>
      <c r="L34" s="68"/>
      <c r="M34" s="264"/>
    </row>
    <row r="35" spans="2:13" x14ac:dyDescent="0.3">
      <c r="B35" s="265"/>
      <c r="C35" s="115">
        <v>9</v>
      </c>
      <c r="D35" s="112" t="str">
        <f>+IFERROR(+IF(Inputs!I25="","",Inputs!I25),0)</f>
        <v/>
      </c>
      <c r="E35" s="117">
        <f t="shared" si="1"/>
        <v>0</v>
      </c>
      <c r="F35" s="15">
        <f>+Proyección!F35+Proyección!G35+Proyección!H35+Proyección!I35+Proyección!J35+Proyección!K35+Proyección!L35+Proyección!M35+Proyección!N35+Proyección!O35+Proyección!P35+Proyección!Q35</f>
        <v>0</v>
      </c>
      <c r="G35" s="68"/>
      <c r="H35" s="68"/>
      <c r="I35" s="68"/>
      <c r="J35" s="68"/>
      <c r="K35" s="68"/>
      <c r="L35" s="68"/>
      <c r="M35" s="264"/>
    </row>
    <row r="36" spans="2:13" x14ac:dyDescent="0.3">
      <c r="B36" s="265"/>
      <c r="C36" s="115">
        <v>10</v>
      </c>
      <c r="D36" s="118" t="str">
        <f>+IFERROR(+IF(Inputs!I26="","",Inputs!I26),0)</f>
        <v/>
      </c>
      <c r="E36" s="12">
        <f t="shared" si="1"/>
        <v>0</v>
      </c>
      <c r="F36" s="4">
        <f>+Proyección!F36+Proyección!G36+Proyección!H36+Proyección!I36+Proyección!J36+Proyección!K36+Proyección!L36+Proyección!M36+Proyección!N36+Proyección!O36+Proyección!P36+Proyección!Q36</f>
        <v>0</v>
      </c>
      <c r="G36" s="68"/>
      <c r="H36" s="68"/>
      <c r="I36" s="68"/>
      <c r="J36" s="68"/>
      <c r="K36" s="68"/>
      <c r="L36" s="68"/>
      <c r="M36" s="264"/>
    </row>
    <row r="37" spans="2:13" x14ac:dyDescent="0.3">
      <c r="B37" s="265"/>
      <c r="C37" s="105" t="s">
        <v>134</v>
      </c>
      <c r="D37" s="104" t="s">
        <v>62</v>
      </c>
      <c r="E37" s="149">
        <f t="shared" si="1"/>
        <v>0</v>
      </c>
      <c r="F37" s="147">
        <f>+SUM(F27:F36)</f>
        <v>0</v>
      </c>
      <c r="G37" s="68"/>
      <c r="H37" s="68"/>
      <c r="I37" s="68"/>
      <c r="J37" s="68"/>
      <c r="K37" s="68"/>
      <c r="L37" s="68"/>
      <c r="M37" s="264"/>
    </row>
    <row r="38" spans="2:13" x14ac:dyDescent="0.3">
      <c r="B38" s="265"/>
      <c r="C38" s="68"/>
      <c r="D38" s="105">
        <v>1</v>
      </c>
      <c r="E38" s="150"/>
      <c r="F38" s="15"/>
      <c r="G38" s="68"/>
      <c r="H38" s="68"/>
      <c r="I38" s="68"/>
      <c r="J38" s="68"/>
      <c r="K38" s="68"/>
      <c r="L38" s="68"/>
      <c r="M38" s="264"/>
    </row>
    <row r="39" spans="2:13" ht="9.4499999999999993" customHeight="1" x14ac:dyDescent="0.3">
      <c r="B39" s="265"/>
      <c r="C39" s="68"/>
      <c r="D39" s="105">
        <v>1</v>
      </c>
      <c r="E39" s="150"/>
      <c r="F39" s="15"/>
      <c r="G39" s="68"/>
      <c r="H39" s="68"/>
      <c r="I39" s="68"/>
      <c r="J39" s="68"/>
      <c r="K39" s="68"/>
      <c r="L39" s="68"/>
      <c r="M39" s="264"/>
    </row>
    <row r="40" spans="2:13" x14ac:dyDescent="0.3">
      <c r="B40" s="265"/>
      <c r="C40" s="115">
        <v>1</v>
      </c>
      <c r="D40" s="112" t="str">
        <f>+IFERROR(+IF(Inputs!D31="","",Inputs!D31),0)</f>
        <v>Crédito de vehículo (ejemplo)</v>
      </c>
      <c r="E40" s="117">
        <f t="shared" ref="E40:E52" si="2">+IFERROR((+SUM(F40:F40)/+SUM($F$24:$F$24)),0)</f>
        <v>0</v>
      </c>
      <c r="F40" s="15">
        <f>+Proyección!F40+Proyección!G40+Proyección!H40+Proyección!I40+Proyección!J40+Proyección!K40+Proyección!L40+Proyección!M40+Proyección!N40+Proyección!O40+Proyección!P40+Proyección!Q40</f>
        <v>0</v>
      </c>
      <c r="G40" s="68"/>
      <c r="H40" s="68"/>
      <c r="I40" s="68"/>
      <c r="J40" s="68"/>
      <c r="K40" s="68"/>
      <c r="L40" s="68"/>
      <c r="M40" s="264"/>
    </row>
    <row r="41" spans="2:13" x14ac:dyDescent="0.3">
      <c r="B41" s="265"/>
      <c r="C41" s="115">
        <v>2</v>
      </c>
      <c r="D41" s="112" t="str">
        <f>+IFERROR(+IF(Inputs!D32="","",Inputs!D32),0)</f>
        <v>Tarjeta de crédito 1 (ejemplo)</v>
      </c>
      <c r="E41" s="117">
        <f t="shared" si="2"/>
        <v>0</v>
      </c>
      <c r="F41" s="15">
        <f>+Proyección!F41+Proyección!G41+Proyección!H41+Proyección!I41+Proyección!J41+Proyección!K41+Proyección!L41+Proyección!M41+Proyección!N41+Proyección!O41+Proyección!P41+Proyección!Q41</f>
        <v>0</v>
      </c>
      <c r="G41" s="68"/>
      <c r="H41" s="68"/>
      <c r="I41" s="68"/>
      <c r="J41" s="68"/>
      <c r="K41" s="68"/>
      <c r="L41" s="68"/>
      <c r="M41" s="264"/>
    </row>
    <row r="42" spans="2:13" x14ac:dyDescent="0.3">
      <c r="B42" s="265"/>
      <c r="C42" s="115">
        <v>3</v>
      </c>
      <c r="D42" s="112" t="str">
        <f>+IFERROR(+IF(Inputs!D33="","",Inputs!D33),0)</f>
        <v/>
      </c>
      <c r="E42" s="117">
        <f t="shared" si="2"/>
        <v>0</v>
      </c>
      <c r="F42" s="15">
        <f>+Proyección!F42+Proyección!G42+Proyección!H42+Proyección!I42+Proyección!J42+Proyección!K42+Proyección!L42+Proyección!M42+Proyección!N42+Proyección!O42+Proyección!P42+Proyección!Q42</f>
        <v>0</v>
      </c>
      <c r="G42" s="68"/>
      <c r="H42" s="68"/>
      <c r="I42" s="68"/>
      <c r="J42" s="68"/>
      <c r="K42" s="68"/>
      <c r="L42" s="68"/>
      <c r="M42" s="264"/>
    </row>
    <row r="43" spans="2:13" x14ac:dyDescent="0.3">
      <c r="B43" s="265"/>
      <c r="C43" s="115">
        <v>4</v>
      </c>
      <c r="D43" s="112" t="str">
        <f>+IFERROR(+IF(Inputs!D34="","",Inputs!D34),0)</f>
        <v/>
      </c>
      <c r="E43" s="117">
        <f t="shared" si="2"/>
        <v>0</v>
      </c>
      <c r="F43" s="15">
        <f>+Proyección!F43+Proyección!G43+Proyección!H43+Proyección!I43+Proyección!J43+Proyección!K43+Proyección!L43+Proyección!M43+Proyección!N43+Proyección!O43+Proyección!P43+Proyección!Q43</f>
        <v>0</v>
      </c>
      <c r="G43" s="68"/>
      <c r="H43" s="68"/>
      <c r="I43" s="68"/>
      <c r="J43" s="68"/>
      <c r="K43" s="68"/>
      <c r="L43" s="68"/>
      <c r="M43" s="264"/>
    </row>
    <row r="44" spans="2:13" x14ac:dyDescent="0.3">
      <c r="B44" s="265"/>
      <c r="C44" s="115">
        <v>5</v>
      </c>
      <c r="D44" s="112" t="str">
        <f>+IFERROR(+IF(Inputs!D35="","",Inputs!D35),0)</f>
        <v/>
      </c>
      <c r="E44" s="117">
        <f t="shared" si="2"/>
        <v>0</v>
      </c>
      <c r="F44" s="15">
        <f>+Proyección!F44+Proyección!G44+Proyección!H44+Proyección!I44+Proyección!J44+Proyección!K44+Proyección!L44+Proyección!M44+Proyección!N44+Proyección!O44+Proyección!P44+Proyección!Q44</f>
        <v>0</v>
      </c>
      <c r="G44" s="68"/>
      <c r="H44" s="68"/>
      <c r="I44" s="68"/>
      <c r="J44" s="68"/>
      <c r="K44" s="68"/>
      <c r="L44" s="68"/>
      <c r="M44" s="264"/>
    </row>
    <row r="45" spans="2:13" x14ac:dyDescent="0.3">
      <c r="B45" s="265"/>
      <c r="C45" s="115">
        <v>6</v>
      </c>
      <c r="D45" s="112" t="str">
        <f>+IFERROR(+IF(Inputs!D36="","",Inputs!D36),0)</f>
        <v/>
      </c>
      <c r="E45" s="117">
        <f t="shared" si="2"/>
        <v>0</v>
      </c>
      <c r="F45" s="15">
        <f>+Proyección!F45+Proyección!G45+Proyección!H45+Proyección!I45+Proyección!J45+Proyección!K45+Proyección!L45+Proyección!M45+Proyección!N45+Proyección!O45+Proyección!P45+Proyección!Q45</f>
        <v>0</v>
      </c>
      <c r="G45" s="68"/>
      <c r="H45" s="68"/>
      <c r="I45" s="68"/>
      <c r="J45" s="68"/>
      <c r="K45" s="68"/>
      <c r="L45" s="68"/>
      <c r="M45" s="264"/>
    </row>
    <row r="46" spans="2:13" x14ac:dyDescent="0.3">
      <c r="B46" s="265"/>
      <c r="C46" s="115">
        <v>7</v>
      </c>
      <c r="D46" s="112" t="str">
        <f>+IFERROR(+IF(Inputs!I31="","",Inputs!I31),0)</f>
        <v>Abono trimestral préstamo (ejemplo)</v>
      </c>
      <c r="E46" s="117">
        <f t="shared" si="2"/>
        <v>0</v>
      </c>
      <c r="F46" s="15">
        <f>+Proyección!F46+Proyección!G46+Proyección!H46+Proyección!I46+Proyección!J46+Proyección!K46+Proyección!L46+Proyección!M46+Proyección!N46+Proyección!O46+Proyección!P46+Proyección!Q46</f>
        <v>0</v>
      </c>
      <c r="G46" s="68"/>
      <c r="H46" s="68"/>
      <c r="I46" s="68"/>
      <c r="J46" s="68"/>
      <c r="K46" s="68"/>
      <c r="L46" s="68"/>
      <c r="M46" s="264"/>
    </row>
    <row r="47" spans="2:13" x14ac:dyDescent="0.3">
      <c r="B47" s="265"/>
      <c r="C47" s="115">
        <v>8</v>
      </c>
      <c r="D47" s="112" t="str">
        <f>+IFERROR(+IF(Inputs!I32="","",Inputs!I32),0)</f>
        <v/>
      </c>
      <c r="E47" s="117">
        <f t="shared" si="2"/>
        <v>0</v>
      </c>
      <c r="F47" s="15">
        <f>+Proyección!F47+Proyección!G47+Proyección!H47+Proyección!I47+Proyección!J47+Proyección!K47+Proyección!L47+Proyección!M47+Proyección!N47+Proyección!O47+Proyección!P47+Proyección!Q47</f>
        <v>0</v>
      </c>
      <c r="G47" s="68"/>
      <c r="H47" s="68"/>
      <c r="I47" s="68"/>
      <c r="J47" s="68"/>
      <c r="K47" s="68"/>
      <c r="L47" s="68"/>
      <c r="M47" s="264"/>
    </row>
    <row r="48" spans="2:13" x14ac:dyDescent="0.3">
      <c r="B48" s="265"/>
      <c r="C48" s="115">
        <v>9</v>
      </c>
      <c r="D48" s="112" t="str">
        <f>+IFERROR(+IF(Inputs!I33="","",Inputs!I33),0)</f>
        <v/>
      </c>
      <c r="E48" s="117">
        <f t="shared" si="2"/>
        <v>0</v>
      </c>
      <c r="F48" s="15">
        <f>+Proyección!F48+Proyección!G48+Proyección!H48+Proyección!I48+Proyección!J48+Proyección!K48+Proyección!L48+Proyección!M48+Proyección!N48+Proyección!O48+Proyección!P48+Proyección!Q48</f>
        <v>0</v>
      </c>
      <c r="G48" s="68"/>
      <c r="H48" s="68"/>
      <c r="I48" s="68"/>
      <c r="J48" s="68"/>
      <c r="K48" s="68"/>
      <c r="L48" s="68"/>
      <c r="M48" s="264"/>
    </row>
    <row r="49" spans="2:13" x14ac:dyDescent="0.3">
      <c r="B49" s="265"/>
      <c r="C49" s="115">
        <v>10</v>
      </c>
      <c r="D49" s="112" t="str">
        <f>+IFERROR(+IF(Inputs!I34="","",Inputs!I34),0)</f>
        <v/>
      </c>
      <c r="E49" s="117">
        <f t="shared" si="2"/>
        <v>0</v>
      </c>
      <c r="F49" s="15">
        <f>+Proyección!F49+Proyección!G49+Proyección!H49+Proyección!I49+Proyección!J49+Proyección!K49+Proyección!L49+Proyección!M49+Proyección!N49+Proyección!O49+Proyección!P49+Proyección!Q49</f>
        <v>0</v>
      </c>
      <c r="G49" s="68"/>
      <c r="H49" s="68"/>
      <c r="I49" s="68"/>
      <c r="J49" s="68"/>
      <c r="K49" s="68"/>
      <c r="L49" s="68"/>
      <c r="M49" s="264"/>
    </row>
    <row r="50" spans="2:13" x14ac:dyDescent="0.3">
      <c r="B50" s="265"/>
      <c r="C50" s="115">
        <v>11</v>
      </c>
      <c r="D50" s="112" t="str">
        <f>+IFERROR(+IF(Inputs!I35="","",Inputs!I35),0)</f>
        <v/>
      </c>
      <c r="E50" s="117">
        <f t="shared" si="2"/>
        <v>0</v>
      </c>
      <c r="F50" s="15">
        <f>+Proyección!F50+Proyección!G50+Proyección!H50+Proyección!I50+Proyección!J50+Proyección!K50+Proyección!L50+Proyección!M50+Proyección!N50+Proyección!O50+Proyección!P50+Proyección!Q50</f>
        <v>0</v>
      </c>
      <c r="G50" s="68"/>
      <c r="H50" s="68"/>
      <c r="I50" s="68"/>
      <c r="J50" s="68"/>
      <c r="K50" s="68"/>
      <c r="L50" s="68"/>
      <c r="M50" s="264"/>
    </row>
    <row r="51" spans="2:13" x14ac:dyDescent="0.3">
      <c r="B51" s="265"/>
      <c r="C51" s="115">
        <v>12</v>
      </c>
      <c r="D51" s="118" t="str">
        <f>+IFERROR(+IF(Inputs!I36="","",Inputs!I36),0)</f>
        <v/>
      </c>
      <c r="E51" s="12">
        <f t="shared" si="2"/>
        <v>0</v>
      </c>
      <c r="F51" s="4">
        <f>+Proyección!F51+Proyección!G51+Proyección!H51+Proyección!I51+Proyección!J51+Proyección!K51+Proyección!L51+Proyección!M51+Proyección!N51+Proyección!O51+Proyección!P51+Proyección!Q51</f>
        <v>0</v>
      </c>
      <c r="G51" s="68"/>
      <c r="H51" s="68"/>
      <c r="I51" s="68"/>
      <c r="J51" s="68"/>
      <c r="K51" s="68"/>
      <c r="L51" s="68"/>
      <c r="M51" s="264"/>
    </row>
    <row r="52" spans="2:13" x14ac:dyDescent="0.3">
      <c r="B52" s="265"/>
      <c r="C52" s="105" t="s">
        <v>134</v>
      </c>
      <c r="D52" s="104" t="s">
        <v>66</v>
      </c>
      <c r="E52" s="149">
        <f t="shared" si="2"/>
        <v>0</v>
      </c>
      <c r="F52" s="147">
        <f>+SUM(F40:F51)</f>
        <v>0</v>
      </c>
      <c r="G52" s="68"/>
      <c r="H52" s="68"/>
      <c r="I52" s="68"/>
      <c r="J52" s="68"/>
      <c r="K52" s="68"/>
      <c r="L52" s="68"/>
      <c r="M52" s="264"/>
    </row>
    <row r="53" spans="2:13" x14ac:dyDescent="0.3">
      <c r="B53" s="265"/>
      <c r="C53" s="68"/>
      <c r="D53" s="105">
        <v>1</v>
      </c>
      <c r="E53" s="150"/>
      <c r="F53" s="15"/>
      <c r="G53" s="68"/>
      <c r="H53" s="68"/>
      <c r="I53" s="68"/>
      <c r="J53" s="68"/>
      <c r="K53" s="68"/>
      <c r="L53" s="68"/>
      <c r="M53" s="264"/>
    </row>
    <row r="54" spans="2:13" x14ac:dyDescent="0.3">
      <c r="B54" s="265"/>
      <c r="C54" s="68"/>
      <c r="D54" s="105">
        <v>1</v>
      </c>
      <c r="E54" s="150"/>
      <c r="F54" s="15"/>
      <c r="G54" s="68"/>
      <c r="H54" s="68"/>
      <c r="I54" s="68"/>
      <c r="J54" s="68"/>
      <c r="K54" s="68"/>
      <c r="L54" s="68"/>
      <c r="M54" s="264"/>
    </row>
    <row r="55" spans="2:13" ht="13.5" customHeight="1" x14ac:dyDescent="0.3">
      <c r="B55" s="265"/>
      <c r="C55" s="115">
        <v>1</v>
      </c>
      <c r="D55" s="112" t="str">
        <f>+IFERROR(+IF(Inputs!D41="","",Inputs!D41),0)</f>
        <v/>
      </c>
      <c r="E55" s="117">
        <f t="shared" ref="E55:E63" si="3">+IFERROR((+SUM(F55:F55)/+SUM($F$24:$F$24)),0)</f>
        <v>0</v>
      </c>
      <c r="F55" s="15">
        <f>+Proyección!F55+Proyección!G55+Proyección!H55+Proyección!I55+Proyección!J55+Proyección!K55+Proyección!L55+Proyección!M55+Proyección!N55+Proyección!O55+Proyección!P55+Proyección!Q55</f>
        <v>0</v>
      </c>
      <c r="G55" s="68"/>
      <c r="H55" s="68"/>
      <c r="I55" s="68"/>
      <c r="J55" s="68"/>
      <c r="K55" s="68"/>
      <c r="L55" s="68"/>
      <c r="M55" s="264"/>
    </row>
    <row r="56" spans="2:13" ht="13.5" customHeight="1" x14ac:dyDescent="0.3">
      <c r="B56" s="265"/>
      <c r="C56" s="115">
        <v>2</v>
      </c>
      <c r="D56" s="112" t="str">
        <f>+IFERROR(+IF(Inputs!D42="","",Inputs!D42),0)</f>
        <v/>
      </c>
      <c r="E56" s="117">
        <f t="shared" si="3"/>
        <v>0</v>
      </c>
      <c r="F56" s="15">
        <f>+Proyección!F56+Proyección!G56+Proyección!H56+Proyección!I56+Proyección!J56+Proyección!K56+Proyección!L56+Proyección!M56+Proyección!N56+Proyección!O56+Proyección!P56+Proyección!Q56</f>
        <v>0</v>
      </c>
      <c r="G56" s="68"/>
      <c r="H56" s="68"/>
      <c r="I56" s="68"/>
      <c r="J56" s="68"/>
      <c r="K56" s="68"/>
      <c r="L56" s="68"/>
      <c r="M56" s="264"/>
    </row>
    <row r="57" spans="2:13" ht="13.5" customHeight="1" x14ac:dyDescent="0.3">
      <c r="B57" s="265"/>
      <c r="C57" s="115">
        <v>3</v>
      </c>
      <c r="D57" s="112" t="str">
        <f>+IFERROR(+IF(Inputs!D43="","",Inputs!D43),0)</f>
        <v/>
      </c>
      <c r="E57" s="117">
        <f t="shared" si="3"/>
        <v>0</v>
      </c>
      <c r="F57" s="15">
        <f>+Proyección!F57+Proyección!G57+Proyección!H57+Proyección!I57+Proyección!J57+Proyección!K57+Proyección!L57+Proyección!M57+Proyección!N57+Proyección!O57+Proyección!P57+Proyección!Q57</f>
        <v>0</v>
      </c>
      <c r="G57" s="68"/>
      <c r="H57" s="68"/>
      <c r="I57" s="68"/>
      <c r="J57" s="68"/>
      <c r="K57" s="68"/>
      <c r="L57" s="68"/>
      <c r="M57" s="264"/>
    </row>
    <row r="58" spans="2:13" ht="13.5" customHeight="1" x14ac:dyDescent="0.3">
      <c r="B58" s="265"/>
      <c r="C58" s="115">
        <v>4</v>
      </c>
      <c r="D58" s="112" t="str">
        <f>+IFERROR(+IF(Inputs!D44="","",Inputs!D44),0)</f>
        <v/>
      </c>
      <c r="E58" s="117">
        <f t="shared" si="3"/>
        <v>0</v>
      </c>
      <c r="F58" s="15">
        <f>+Proyección!F58+Proyección!G58+Proyección!H58+Proyección!I58+Proyección!J58+Proyección!K58+Proyección!L58+Proyección!M58+Proyección!N58+Proyección!O58+Proyección!P58+Proyección!Q58</f>
        <v>0</v>
      </c>
      <c r="G58" s="68"/>
      <c r="H58" s="68"/>
      <c r="I58" s="68"/>
      <c r="J58" s="68"/>
      <c r="K58" s="68"/>
      <c r="L58" s="68"/>
      <c r="M58" s="264"/>
    </row>
    <row r="59" spans="2:13" ht="13.5" customHeight="1" x14ac:dyDescent="0.3">
      <c r="B59" s="265"/>
      <c r="C59" s="115">
        <v>5</v>
      </c>
      <c r="D59" s="112" t="str">
        <f>+IFERROR(+IF(Inputs!I41="","",Inputs!I41),0)</f>
        <v>Impuesto de renta (ejemplo)</v>
      </c>
      <c r="E59" s="117">
        <f t="shared" si="3"/>
        <v>0</v>
      </c>
      <c r="F59" s="15">
        <f>+Proyección!F59+Proyección!G59+Proyección!H59+Proyección!I59+Proyección!J59+Proyección!K59+Proyección!L59+Proyección!M59+Proyección!N59+Proyección!O59+Proyección!P59+Proyección!Q59</f>
        <v>0</v>
      </c>
      <c r="G59" s="68"/>
      <c r="H59" s="68"/>
      <c r="I59" s="68"/>
      <c r="J59" s="68"/>
      <c r="K59" s="68"/>
      <c r="L59" s="68"/>
      <c r="M59" s="264"/>
    </row>
    <row r="60" spans="2:13" ht="13.5" customHeight="1" x14ac:dyDescent="0.3">
      <c r="B60" s="265"/>
      <c r="C60" s="115">
        <v>6</v>
      </c>
      <c r="D60" s="112" t="str">
        <f>+IFERROR(+IF(Inputs!I42="","",Inputs!I42),0)</f>
        <v>Impuesto vehicular (ejemplo)</v>
      </c>
      <c r="E60" s="117">
        <f t="shared" si="3"/>
        <v>0</v>
      </c>
      <c r="F60" s="15">
        <f>+Proyección!F60+Proyección!G60+Proyección!H60+Proyección!I60+Proyección!J60+Proyección!K60+Proyección!L60+Proyección!M60+Proyección!N60+Proyección!O60+Proyección!P60+Proyección!Q60</f>
        <v>0</v>
      </c>
      <c r="G60" s="68"/>
      <c r="H60" s="68"/>
      <c r="I60" s="68"/>
      <c r="J60" s="68"/>
      <c r="K60" s="68"/>
      <c r="L60" s="68"/>
      <c r="M60" s="264"/>
    </row>
    <row r="61" spans="2:13" ht="13.5" customHeight="1" x14ac:dyDescent="0.3">
      <c r="B61" s="265"/>
      <c r="C61" s="115">
        <v>7</v>
      </c>
      <c r="D61" s="112" t="str">
        <f>+IFERROR(+IF(Inputs!I43="","",Inputs!I43),0)</f>
        <v>Impuesto predial (ejemplo)</v>
      </c>
      <c r="E61" s="117">
        <f t="shared" si="3"/>
        <v>0</v>
      </c>
      <c r="F61" s="15">
        <f>+Proyección!F61+Proyección!G61+Proyección!H61+Proyección!I61+Proyección!J61+Proyección!K61+Proyección!L61+Proyección!M61+Proyección!N61+Proyección!O61+Proyección!P61+Proyección!Q61</f>
        <v>0</v>
      </c>
      <c r="G61" s="68"/>
      <c r="H61" s="68"/>
      <c r="I61" s="68"/>
      <c r="J61" s="68"/>
      <c r="K61" s="68"/>
      <c r="L61" s="68"/>
      <c r="M61" s="264"/>
    </row>
    <row r="62" spans="2:13" ht="13.5" customHeight="1" x14ac:dyDescent="0.3">
      <c r="B62" s="265"/>
      <c r="C62" s="115">
        <v>8</v>
      </c>
      <c r="D62" s="118" t="str">
        <f>+IFERROR(+IF(Inputs!I44="","",Inputs!I44),0)</f>
        <v/>
      </c>
      <c r="E62" s="12">
        <f t="shared" si="3"/>
        <v>0</v>
      </c>
      <c r="F62" s="4">
        <f>+Proyección!F62+Proyección!G62+Proyección!H62+Proyección!I62+Proyección!J62+Proyección!K62+Proyección!L62+Proyección!M62+Proyección!N62+Proyección!O62+Proyección!P62+Proyección!Q62</f>
        <v>0</v>
      </c>
      <c r="G62" s="68"/>
      <c r="H62" s="68"/>
      <c r="I62" s="68"/>
      <c r="J62" s="68"/>
      <c r="K62" s="68"/>
      <c r="L62" s="68"/>
      <c r="M62" s="264"/>
    </row>
    <row r="63" spans="2:13" x14ac:dyDescent="0.3">
      <c r="B63" s="265"/>
      <c r="C63" s="105" t="s">
        <v>134</v>
      </c>
      <c r="D63" s="104" t="s">
        <v>93</v>
      </c>
      <c r="E63" s="149">
        <f t="shared" si="3"/>
        <v>0</v>
      </c>
      <c r="F63" s="147">
        <f>+SUM(F55:F62)</f>
        <v>0</v>
      </c>
      <c r="G63" s="68"/>
      <c r="H63" s="68"/>
      <c r="I63" s="68"/>
      <c r="J63" s="68"/>
      <c r="K63" s="68"/>
      <c r="L63" s="68"/>
      <c r="M63" s="264"/>
    </row>
    <row r="64" spans="2:13" x14ac:dyDescent="0.3">
      <c r="B64" s="265"/>
      <c r="C64" s="68"/>
      <c r="D64" s="105">
        <v>1</v>
      </c>
      <c r="E64" s="150"/>
      <c r="F64" s="15"/>
      <c r="G64" s="68"/>
      <c r="H64" s="68"/>
      <c r="I64" s="68"/>
      <c r="J64" s="68"/>
      <c r="K64" s="68"/>
      <c r="L64" s="68"/>
      <c r="M64" s="264"/>
    </row>
    <row r="65" spans="2:13" x14ac:dyDescent="0.3">
      <c r="B65" s="265"/>
      <c r="C65" s="68"/>
      <c r="D65" s="105">
        <v>1</v>
      </c>
      <c r="E65" s="150"/>
      <c r="F65" s="15"/>
      <c r="G65" s="68"/>
      <c r="H65" s="68"/>
      <c r="I65" s="68"/>
      <c r="J65" s="68"/>
      <c r="K65" s="68"/>
      <c r="L65" s="68"/>
      <c r="M65" s="264"/>
    </row>
    <row r="66" spans="2:13" x14ac:dyDescent="0.3">
      <c r="B66" s="265"/>
      <c r="C66" s="115">
        <v>1</v>
      </c>
      <c r="D66" s="112" t="str">
        <f>+IFERROR(+IF(Inputs!D68="","",Inputs!D68),0)</f>
        <v>Fondo de Emergencia (ejemplo)</v>
      </c>
      <c r="E66" s="117">
        <f t="shared" ref="E66:E96" si="4">+IFERROR((+SUM(F66:F66)/+SUM($F$24:$F$24)),0)</f>
        <v>0</v>
      </c>
      <c r="F66" s="15">
        <f>+Proyección!F66+Proyección!G66+Proyección!H66+Proyección!I66+Proyección!J66+Proyección!K66+Proyección!L66+Proyección!M66+Proyección!N66+Proyección!O66+Proyección!P66+Proyección!Q66</f>
        <v>0</v>
      </c>
      <c r="G66" s="68"/>
      <c r="H66" s="68"/>
      <c r="I66" s="68"/>
      <c r="J66" s="68"/>
      <c r="K66" s="68"/>
      <c r="L66" s="68"/>
      <c r="M66" s="264"/>
    </row>
    <row r="67" spans="2:13" x14ac:dyDescent="0.3">
      <c r="B67" s="265"/>
      <c r="C67" s="115">
        <v>2</v>
      </c>
      <c r="D67" s="112" t="str">
        <f>+IFERROR(+IF(Inputs!D69="","",Inputs!D69),0)</f>
        <v>Alimentación (ejemplo)</v>
      </c>
      <c r="E67" s="117">
        <f t="shared" si="4"/>
        <v>0</v>
      </c>
      <c r="F67" s="15">
        <f>+Proyección!F67+Proyección!G67+Proyección!H67+Proyección!I67+Proyección!J67+Proyección!K67+Proyección!L67+Proyección!M67+Proyección!N67+Proyección!O67+Proyección!P67+Proyección!Q67</f>
        <v>0</v>
      </c>
      <c r="G67" s="68"/>
      <c r="H67" s="68"/>
      <c r="I67" s="68"/>
      <c r="J67" s="68"/>
      <c r="K67" s="68"/>
      <c r="L67" s="68"/>
      <c r="M67" s="264"/>
    </row>
    <row r="68" spans="2:13" x14ac:dyDescent="0.3">
      <c r="B68" s="265"/>
      <c r="C68" s="115">
        <v>3</v>
      </c>
      <c r="D68" s="112" t="str">
        <f>+IFERROR(+IF(Inputs!D51="","",Inputs!D51),0)</f>
        <v/>
      </c>
      <c r="E68" s="117">
        <f t="shared" si="4"/>
        <v>0</v>
      </c>
      <c r="F68" s="15">
        <f>+Proyección!F68+Proyección!G68+Proyección!H68+Proyección!I68+Proyección!J68+Proyección!K68+Proyección!L68+Proyección!M68+Proyección!N68+Proyección!O68+Proyección!P68+Proyección!Q68</f>
        <v>0</v>
      </c>
      <c r="G68" s="68"/>
      <c r="H68" s="68"/>
      <c r="I68" s="68"/>
      <c r="J68" s="68"/>
      <c r="K68" s="68"/>
      <c r="L68" s="68"/>
      <c r="M68" s="264"/>
    </row>
    <row r="69" spans="2:13" x14ac:dyDescent="0.3">
      <c r="B69" s="265"/>
      <c r="C69" s="115">
        <v>4</v>
      </c>
      <c r="D69" s="112" t="str">
        <f>+IFERROR(+IF(Inputs!D70="","",Inputs!D70),0)</f>
        <v>Servicios públicos (ejemplo)</v>
      </c>
      <c r="E69" s="117">
        <f t="shared" si="4"/>
        <v>0</v>
      </c>
      <c r="F69" s="15">
        <f>+Proyección!F69+Proyección!G69+Proyección!H69+Proyección!I69+Proyección!J69+Proyección!K69+Proyección!L69+Proyección!M69+Proyección!N69+Proyección!O69+Proyección!P69+Proyección!Q69</f>
        <v>0</v>
      </c>
      <c r="G69" s="68"/>
      <c r="H69" s="68"/>
      <c r="I69" s="68"/>
      <c r="J69" s="68"/>
      <c r="K69" s="68"/>
      <c r="L69" s="68"/>
      <c r="M69" s="264"/>
    </row>
    <row r="70" spans="2:13" x14ac:dyDescent="0.3">
      <c r="B70" s="265"/>
      <c r="C70" s="115">
        <v>5</v>
      </c>
      <c r="D70" s="112" t="str">
        <f>+IFERROR(+IF(Inputs!D71="","",Inputs!D71),0)</f>
        <v>Gasolina (ejemplo)</v>
      </c>
      <c r="E70" s="117">
        <f t="shared" si="4"/>
        <v>0</v>
      </c>
      <c r="F70" s="15">
        <f>+Proyección!F70+Proyección!G70+Proyección!H70+Proyección!I70+Proyección!J70+Proyección!K70+Proyección!L70+Proyección!M70+Proyección!N70+Proyección!O70+Proyección!P70+Proyección!Q70</f>
        <v>0</v>
      </c>
      <c r="G70" s="68"/>
      <c r="H70" s="68"/>
      <c r="I70" s="68"/>
      <c r="J70" s="68"/>
      <c r="K70" s="68"/>
      <c r="L70" s="68"/>
      <c r="M70" s="264"/>
    </row>
    <row r="71" spans="2:13" x14ac:dyDescent="0.3">
      <c r="B71" s="265"/>
      <c r="C71" s="115">
        <v>6</v>
      </c>
      <c r="D71" s="112" t="str">
        <f>+IFERROR(+IF(Inputs!D72="","",Inputs!D72),0)</f>
        <v/>
      </c>
      <c r="E71" s="117">
        <f t="shared" si="4"/>
        <v>0</v>
      </c>
      <c r="F71" s="15">
        <f>+Proyección!F71+Proyección!G71+Proyección!H71+Proyección!I71+Proyección!J71+Proyección!K71+Proyección!L71+Proyección!M71+Proyección!N71+Proyección!O71+Proyección!P71+Proyección!Q71</f>
        <v>0</v>
      </c>
      <c r="G71" s="68"/>
      <c r="H71" s="68"/>
      <c r="I71" s="68"/>
      <c r="J71" s="68"/>
      <c r="K71" s="68"/>
      <c r="L71" s="68"/>
      <c r="M71" s="264"/>
    </row>
    <row r="72" spans="2:13" x14ac:dyDescent="0.3">
      <c r="B72" s="265"/>
      <c r="C72" s="115">
        <v>7</v>
      </c>
      <c r="D72" s="112" t="str">
        <f>+IFERROR(+IF(Inputs!D73="","",Inputs!D73),0)</f>
        <v/>
      </c>
      <c r="E72" s="117">
        <f t="shared" si="4"/>
        <v>0</v>
      </c>
      <c r="F72" s="15">
        <f>+Proyección!F72+Proyección!G72+Proyección!H72+Proyección!I72+Proyección!J72+Proyección!K72+Proyección!L72+Proyección!M72+Proyección!N72+Proyección!O72+Proyección!P72+Proyección!Q72</f>
        <v>0</v>
      </c>
      <c r="G72" s="68"/>
      <c r="H72" s="68"/>
      <c r="I72" s="68"/>
      <c r="J72" s="68"/>
      <c r="K72" s="68"/>
      <c r="L72" s="68"/>
      <c r="M72" s="264"/>
    </row>
    <row r="73" spans="2:13" x14ac:dyDescent="0.3">
      <c r="B73" s="265"/>
      <c r="C73" s="115">
        <v>8</v>
      </c>
      <c r="D73" s="112" t="str">
        <f>+IFERROR(+IF(Inputs!D87="","",Inputs!D87),0)</f>
        <v>Suscripción Netflix (ejemplo)</v>
      </c>
      <c r="E73" s="117">
        <f t="shared" si="4"/>
        <v>0</v>
      </c>
      <c r="F73" s="15">
        <f>+Proyección!F73+Proyección!G73+Proyección!H73+Proyección!I73+Proyección!J73+Proyección!K73+Proyección!L73+Proyección!M73+Proyección!N73+Proyección!O73+Proyección!P73+Proyección!Q73</f>
        <v>0</v>
      </c>
      <c r="G73" s="68"/>
      <c r="H73" s="68"/>
      <c r="I73" s="68"/>
      <c r="J73" s="68"/>
      <c r="K73" s="68"/>
      <c r="L73" s="68"/>
      <c r="M73" s="264"/>
    </row>
    <row r="74" spans="2:13" x14ac:dyDescent="0.3">
      <c r="B74" s="265"/>
      <c r="C74" s="115">
        <v>9</v>
      </c>
      <c r="D74" s="112" t="str">
        <f>+IFERROR(+IF(Inputs!D57="","",Inputs!D57),0)</f>
        <v/>
      </c>
      <c r="E74" s="117">
        <f t="shared" si="4"/>
        <v>0</v>
      </c>
      <c r="F74" s="15">
        <f>+Proyección!F74+Proyección!G74+Proyección!H74+Proyección!I74+Proyección!J74+Proyección!K74+Proyección!L74+Proyección!M74+Proyección!N74+Proyección!O74+Proyección!P74+Proyección!Q74</f>
        <v>0</v>
      </c>
      <c r="G74" s="68"/>
      <c r="H74" s="68"/>
      <c r="I74" s="68"/>
      <c r="J74" s="68"/>
      <c r="K74" s="68"/>
      <c r="L74" s="68"/>
      <c r="M74" s="264"/>
    </row>
    <row r="75" spans="2:13" x14ac:dyDescent="0.3">
      <c r="B75" s="265"/>
      <c r="C75" s="115">
        <v>10</v>
      </c>
      <c r="D75" s="112" t="str">
        <f>+IFERROR(+IF(Inputs!D58="","",Inputs!D58),0)</f>
        <v/>
      </c>
      <c r="E75" s="117">
        <f t="shared" si="4"/>
        <v>0</v>
      </c>
      <c r="F75" s="15">
        <f>+Proyección!F75+Proyección!G75+Proyección!H75+Proyección!I75+Proyección!J75+Proyección!K75+Proyección!L75+Proyección!M75+Proyección!N75+Proyección!O75+Proyección!P75+Proyección!Q75</f>
        <v>0</v>
      </c>
      <c r="G75" s="68"/>
      <c r="H75" s="68"/>
      <c r="I75" s="68"/>
      <c r="J75" s="68"/>
      <c r="K75" s="68"/>
      <c r="L75" s="68"/>
      <c r="M75" s="264"/>
    </row>
    <row r="76" spans="2:13" x14ac:dyDescent="0.3">
      <c r="B76" s="265"/>
      <c r="C76" s="115">
        <v>11</v>
      </c>
      <c r="D76" s="112" t="str">
        <f>+IFERROR(+IF(Inputs!D59="","",Inputs!D59),0)</f>
        <v/>
      </c>
      <c r="E76" s="117">
        <f t="shared" si="4"/>
        <v>0</v>
      </c>
      <c r="F76" s="15">
        <f>+Proyección!F76+Proyección!G76+Proyección!H76+Proyección!I76+Proyección!J76+Proyección!K76+Proyección!L76+Proyección!M76+Proyección!N76+Proyección!O76+Proyección!P76+Proyección!Q76</f>
        <v>0</v>
      </c>
      <c r="G76" s="68"/>
      <c r="H76" s="68"/>
      <c r="I76" s="68"/>
      <c r="J76" s="68"/>
      <c r="K76" s="68"/>
      <c r="L76" s="68"/>
      <c r="M76" s="264"/>
    </row>
    <row r="77" spans="2:13" x14ac:dyDescent="0.3">
      <c r="B77" s="265"/>
      <c r="C77" s="115">
        <v>12</v>
      </c>
      <c r="D77" s="112" t="str">
        <f>+IFERROR(+IF(Inputs!D60="","",Inputs!D60),0)</f>
        <v/>
      </c>
      <c r="E77" s="117">
        <f t="shared" si="4"/>
        <v>0</v>
      </c>
      <c r="F77" s="15">
        <f>+Proyección!F77+Proyección!G77+Proyección!H77+Proyección!I77+Proyección!J77+Proyección!K77+Proyección!L77+Proyección!M77+Proyección!N77+Proyección!O77+Proyección!P77+Proyección!Q77</f>
        <v>0</v>
      </c>
      <c r="G77" s="68"/>
      <c r="H77" s="68"/>
      <c r="I77" s="68"/>
      <c r="J77" s="68"/>
      <c r="K77" s="68"/>
      <c r="L77" s="68"/>
      <c r="M77" s="264"/>
    </row>
    <row r="78" spans="2:13" x14ac:dyDescent="0.3">
      <c r="B78" s="265"/>
      <c r="C78" s="115">
        <v>13</v>
      </c>
      <c r="D78" s="112" t="str">
        <f>+IFERROR(+IF(Inputs!D61="","",Inputs!D61),0)</f>
        <v/>
      </c>
      <c r="E78" s="117">
        <f t="shared" si="4"/>
        <v>0</v>
      </c>
      <c r="F78" s="15">
        <f>+Proyección!F78+Proyección!G78+Proyección!H78+Proyección!I78+Proyección!J78+Proyección!K78+Proyección!L78+Proyección!M78+Proyección!N78+Proyección!O78+Proyección!P78+Proyección!Q78</f>
        <v>0</v>
      </c>
      <c r="G78" s="68"/>
      <c r="H78" s="68"/>
      <c r="I78" s="68"/>
      <c r="J78" s="68"/>
      <c r="K78" s="68"/>
      <c r="L78" s="68"/>
      <c r="M78" s="264"/>
    </row>
    <row r="79" spans="2:13" x14ac:dyDescent="0.3">
      <c r="B79" s="265"/>
      <c r="C79" s="115">
        <v>14</v>
      </c>
      <c r="D79" s="112" t="str">
        <f>+IFERROR(+IF(Inputs!D62="","",Inputs!D62),0)</f>
        <v/>
      </c>
      <c r="E79" s="117">
        <f t="shared" si="4"/>
        <v>0</v>
      </c>
      <c r="F79" s="15">
        <f>+Proyección!F79+Proyección!G79+Proyección!H79+Proyección!I79+Proyección!J79+Proyección!K79+Proyección!L79+Proyección!M79+Proyección!N79+Proyección!O79+Proyección!P79+Proyección!Q79</f>
        <v>0</v>
      </c>
      <c r="G79" s="68"/>
      <c r="H79" s="68"/>
      <c r="I79" s="68"/>
      <c r="J79" s="68"/>
      <c r="K79" s="68"/>
      <c r="L79" s="68"/>
      <c r="M79" s="264"/>
    </row>
    <row r="80" spans="2:13" x14ac:dyDescent="0.3">
      <c r="B80" s="265"/>
      <c r="C80" s="115">
        <v>15</v>
      </c>
      <c r="D80" s="112" t="str">
        <f>+IFERROR(+IF(Inputs!D63="","",Inputs!D63),0)</f>
        <v/>
      </c>
      <c r="E80" s="117">
        <f t="shared" si="4"/>
        <v>0</v>
      </c>
      <c r="F80" s="15">
        <f>+Proyección!F80+Proyección!G80+Proyección!H80+Proyección!I80+Proyección!J80+Proyección!K80+Proyección!L80+Proyección!M80+Proyección!N80+Proyección!O80+Proyección!P80+Proyección!Q80</f>
        <v>0</v>
      </c>
      <c r="G80" s="68"/>
      <c r="H80" s="68"/>
      <c r="I80" s="68"/>
      <c r="J80" s="68"/>
      <c r="K80" s="68"/>
      <c r="L80" s="68"/>
      <c r="M80" s="264"/>
    </row>
    <row r="81" spans="2:13" x14ac:dyDescent="0.3">
      <c r="B81" s="265"/>
      <c r="C81" s="115">
        <v>16</v>
      </c>
      <c r="D81" s="112" t="str">
        <f>+IFERROR(+IF(Inputs!I49="","",Inputs!I49),0)</f>
        <v>Matrícula universidad (ejemplo)</v>
      </c>
      <c r="E81" s="117">
        <f t="shared" si="4"/>
        <v>0</v>
      </c>
      <c r="F81" s="15">
        <f>+Proyección!F81+Proyección!G81+Proyección!H81+Proyección!I81+Proyección!J81+Proyección!K81+Proyección!L81+Proyección!M81+Proyección!N81+Proyección!O81+Proyección!P81+Proyección!Q81</f>
        <v>0</v>
      </c>
      <c r="G81" s="68"/>
      <c r="H81" s="68"/>
      <c r="I81" s="68"/>
      <c r="J81" s="68"/>
      <c r="K81" s="68"/>
      <c r="L81" s="68"/>
      <c r="M81" s="264"/>
    </row>
    <row r="82" spans="2:13" x14ac:dyDescent="0.3">
      <c r="B82" s="265"/>
      <c r="C82" s="115">
        <v>17</v>
      </c>
      <c r="D82" s="112" t="str">
        <f>+IFERROR(+IF(Inputs!I50="","",Inputs!I50),0)</f>
        <v/>
      </c>
      <c r="E82" s="117">
        <f t="shared" si="4"/>
        <v>0</v>
      </c>
      <c r="F82" s="15">
        <f>+Proyección!F82+Proyección!G82+Proyección!H82+Proyección!I82+Proyección!J82+Proyección!K82+Proyección!L82+Proyección!M82+Proyección!N82+Proyección!O82+Proyección!P82+Proyección!Q82</f>
        <v>0</v>
      </c>
      <c r="G82" s="68"/>
      <c r="H82" s="68"/>
      <c r="I82" s="68"/>
      <c r="J82" s="68"/>
      <c r="K82" s="68"/>
      <c r="L82" s="68"/>
      <c r="M82" s="264"/>
    </row>
    <row r="83" spans="2:13" x14ac:dyDescent="0.3">
      <c r="B83" s="265"/>
      <c r="C83" s="115">
        <v>18</v>
      </c>
      <c r="D83" s="112" t="str">
        <f>+IFERROR(+IF(Inputs!I51="","",Inputs!I51),0)</f>
        <v/>
      </c>
      <c r="E83" s="117">
        <f t="shared" si="4"/>
        <v>0</v>
      </c>
      <c r="F83" s="15">
        <f>+Proyección!F83+Proyección!G83+Proyección!H83+Proyección!I83+Proyección!J83+Proyección!K83+Proyección!L83+Proyección!M83+Proyección!N83+Proyección!O83+Proyección!P83+Proyección!Q83</f>
        <v>0</v>
      </c>
      <c r="G83" s="68"/>
      <c r="H83" s="68"/>
      <c r="I83" s="68"/>
      <c r="J83" s="68"/>
      <c r="K83" s="68"/>
      <c r="L83" s="68"/>
      <c r="M83" s="264"/>
    </row>
    <row r="84" spans="2:13" x14ac:dyDescent="0.3">
      <c r="B84" s="265"/>
      <c r="C84" s="115">
        <v>19</v>
      </c>
      <c r="D84" s="112" t="str">
        <f>+IFERROR(+IF(Inputs!I52="","",Inputs!I52),0)</f>
        <v/>
      </c>
      <c r="E84" s="117">
        <f t="shared" si="4"/>
        <v>0</v>
      </c>
      <c r="F84" s="15">
        <f>+Proyección!F84+Proyección!G84+Proyección!H84+Proyección!I84+Proyección!J84+Proyección!K84+Proyección!L84+Proyección!M84+Proyección!N84+Proyección!O84+Proyección!P84+Proyección!Q84</f>
        <v>0</v>
      </c>
      <c r="G84" s="68"/>
      <c r="H84" s="68"/>
      <c r="I84" s="68"/>
      <c r="J84" s="68"/>
      <c r="K84" s="68"/>
      <c r="L84" s="68"/>
      <c r="M84" s="264"/>
    </row>
    <row r="85" spans="2:13" x14ac:dyDescent="0.3">
      <c r="B85" s="265"/>
      <c r="C85" s="115">
        <v>20</v>
      </c>
      <c r="D85" s="112" t="str">
        <f>+IFERROR(+IF(Inputs!I53="","",Inputs!I53),0)</f>
        <v/>
      </c>
      <c r="E85" s="117">
        <f t="shared" si="4"/>
        <v>0</v>
      </c>
      <c r="F85" s="15">
        <f>+Proyección!F85+Proyección!G85+Proyección!H85+Proyección!I85+Proyección!J85+Proyección!K85+Proyección!L85+Proyección!M85+Proyección!N85+Proyección!O85+Proyección!P85+Proyección!Q85</f>
        <v>0</v>
      </c>
      <c r="G85" s="68"/>
      <c r="H85" s="68"/>
      <c r="I85" s="68"/>
      <c r="J85" s="68"/>
      <c r="K85" s="68"/>
      <c r="L85" s="68"/>
      <c r="M85" s="264"/>
    </row>
    <row r="86" spans="2:13" x14ac:dyDescent="0.3">
      <c r="B86" s="265"/>
      <c r="C86" s="115">
        <v>21</v>
      </c>
      <c r="D86" s="112" t="str">
        <f>+IFERROR(+IF(Inputs!I54="","",Inputs!I54),0)</f>
        <v/>
      </c>
      <c r="E86" s="117">
        <f t="shared" si="4"/>
        <v>0</v>
      </c>
      <c r="F86" s="15">
        <f>+Proyección!F86+Proyección!G86+Proyección!H86+Proyección!I86+Proyección!J86+Proyección!K86+Proyección!L86+Proyección!M86+Proyección!N86+Proyección!O86+Proyección!P86+Proyección!Q86</f>
        <v>0</v>
      </c>
      <c r="G86" s="68"/>
      <c r="H86" s="68"/>
      <c r="I86" s="68"/>
      <c r="J86" s="68"/>
      <c r="K86" s="68"/>
      <c r="L86" s="68"/>
      <c r="M86" s="264"/>
    </row>
    <row r="87" spans="2:13" x14ac:dyDescent="0.3">
      <c r="B87" s="265"/>
      <c r="C87" s="115">
        <v>22</v>
      </c>
      <c r="D87" s="112" t="str">
        <f>+IFERROR(+IF(Inputs!I55="","",Inputs!I55),0)</f>
        <v/>
      </c>
      <c r="E87" s="117">
        <f t="shared" si="4"/>
        <v>0</v>
      </c>
      <c r="F87" s="15">
        <f>+Proyección!F87+Proyección!G87+Proyección!H87+Proyección!I87+Proyección!J87+Proyección!K87+Proyección!L87+Proyección!M87+Proyección!N87+Proyección!O87+Proyección!P87+Proyección!Q87</f>
        <v>0</v>
      </c>
      <c r="G87" s="68"/>
      <c r="H87" s="68"/>
      <c r="I87" s="68"/>
      <c r="J87" s="68"/>
      <c r="K87" s="68"/>
      <c r="L87" s="68"/>
      <c r="M87" s="264"/>
    </row>
    <row r="88" spans="2:13" x14ac:dyDescent="0.3">
      <c r="B88" s="265"/>
      <c r="C88" s="115">
        <v>23</v>
      </c>
      <c r="D88" s="112" t="str">
        <f>+IFERROR(+IF(Inputs!I56="","",Inputs!I56),0)</f>
        <v/>
      </c>
      <c r="E88" s="117">
        <f t="shared" si="4"/>
        <v>0</v>
      </c>
      <c r="F88" s="15">
        <f>+Proyección!F88+Proyección!G88+Proyección!H88+Proyección!I88+Proyección!J88+Proyección!K88+Proyección!L88+Proyección!M88+Proyección!N88+Proyección!O88+Proyección!P88+Proyección!Q88</f>
        <v>0</v>
      </c>
      <c r="G88" s="68"/>
      <c r="H88" s="68"/>
      <c r="I88" s="68"/>
      <c r="J88" s="68"/>
      <c r="K88" s="68"/>
      <c r="L88" s="68"/>
      <c r="M88" s="264"/>
    </row>
    <row r="89" spans="2:13" x14ac:dyDescent="0.3">
      <c r="B89" s="265"/>
      <c r="C89" s="115">
        <v>24</v>
      </c>
      <c r="D89" s="112" t="str">
        <f>+IFERROR(+IF(Inputs!I57="","",Inputs!I57),0)</f>
        <v/>
      </c>
      <c r="E89" s="117">
        <f t="shared" si="4"/>
        <v>0</v>
      </c>
      <c r="F89" s="15">
        <f>+Proyección!F89+Proyección!G89+Proyección!H89+Proyección!I89+Proyección!J89+Proyección!K89+Proyección!L89+Proyección!M89+Proyección!N89+Proyección!O89+Proyección!P89+Proyección!Q89</f>
        <v>0</v>
      </c>
      <c r="G89" s="68"/>
      <c r="H89" s="68"/>
      <c r="I89" s="68"/>
      <c r="J89" s="68"/>
      <c r="K89" s="68"/>
      <c r="L89" s="68"/>
      <c r="M89" s="264"/>
    </row>
    <row r="90" spans="2:13" x14ac:dyDescent="0.3">
      <c r="B90" s="265"/>
      <c r="C90" s="115">
        <v>25</v>
      </c>
      <c r="D90" s="112" t="str">
        <f>+IFERROR(+IF(Inputs!I58="","",Inputs!I58),0)</f>
        <v/>
      </c>
      <c r="E90" s="117">
        <f t="shared" si="4"/>
        <v>0</v>
      </c>
      <c r="F90" s="15">
        <f>+Proyección!F90+Proyección!G90+Proyección!H90+Proyección!I90+Proyección!J90+Proyección!K90+Proyección!L90+Proyección!M90+Proyección!N90+Proyección!O90+Proyección!P90+Proyección!Q90</f>
        <v>0</v>
      </c>
      <c r="G90" s="68"/>
      <c r="H90" s="68"/>
      <c r="I90" s="68"/>
      <c r="J90" s="68"/>
      <c r="K90" s="68"/>
      <c r="L90" s="68"/>
      <c r="M90" s="264"/>
    </row>
    <row r="91" spans="2:13" x14ac:dyDescent="0.3">
      <c r="B91" s="265"/>
      <c r="C91" s="115">
        <v>26</v>
      </c>
      <c r="D91" s="112" t="str">
        <f>+IFERROR(+IF(Inputs!I59="","",Inputs!I59),0)</f>
        <v/>
      </c>
      <c r="E91" s="117">
        <f t="shared" si="4"/>
        <v>0</v>
      </c>
      <c r="F91" s="16">
        <f>+Proyección!F91+Proyección!G91+Proyección!H91+Proyección!I91+Proyección!J91+Proyección!K91+Proyección!L91+Proyección!M91+Proyección!N91+Proyección!O91+Proyección!P91+Proyección!Q91</f>
        <v>0</v>
      </c>
      <c r="G91" s="68"/>
      <c r="H91" s="68"/>
      <c r="I91" s="68"/>
      <c r="J91" s="68"/>
      <c r="K91" s="68"/>
      <c r="L91" s="68"/>
      <c r="M91" s="264"/>
    </row>
    <row r="92" spans="2:13" x14ac:dyDescent="0.3">
      <c r="B92" s="265"/>
      <c r="C92" s="115">
        <v>27</v>
      </c>
      <c r="D92" s="112" t="str">
        <f>+IFERROR(+IF(Inputs!I60="","",Inputs!I60),0)</f>
        <v/>
      </c>
      <c r="E92" s="117">
        <f t="shared" si="4"/>
        <v>0</v>
      </c>
      <c r="F92" s="16">
        <f>+Proyección!F92+Proyección!G92+Proyección!H92+Proyección!I92+Proyección!J92+Proyección!K92+Proyección!L92+Proyección!M92+Proyección!N92+Proyección!O92+Proyección!P92+Proyección!Q92</f>
        <v>0</v>
      </c>
      <c r="G92" s="68"/>
      <c r="H92" s="68"/>
      <c r="I92" s="68"/>
      <c r="J92" s="68"/>
      <c r="K92" s="68"/>
      <c r="L92" s="68"/>
      <c r="M92" s="264"/>
    </row>
    <row r="93" spans="2:13" x14ac:dyDescent="0.3">
      <c r="B93" s="265"/>
      <c r="C93" s="115">
        <v>28</v>
      </c>
      <c r="D93" s="112" t="str">
        <f>+IFERROR(+IF(Inputs!I61="","",Inputs!I61),0)</f>
        <v/>
      </c>
      <c r="E93" s="117">
        <f t="shared" si="4"/>
        <v>0</v>
      </c>
      <c r="F93" s="16">
        <f>+Proyección!F93+Proyección!G93+Proyección!H93+Proyección!I93+Proyección!J93+Proyección!K93+Proyección!L93+Proyección!M93+Proyección!N93+Proyección!O93+Proyección!P93+Proyección!Q93</f>
        <v>0</v>
      </c>
      <c r="G93" s="68"/>
      <c r="H93" s="68"/>
      <c r="I93" s="68"/>
      <c r="J93" s="68"/>
      <c r="K93" s="68"/>
      <c r="L93" s="68"/>
      <c r="M93" s="264"/>
    </row>
    <row r="94" spans="2:13" x14ac:dyDescent="0.3">
      <c r="B94" s="265"/>
      <c r="C94" s="115">
        <v>29</v>
      </c>
      <c r="D94" s="112" t="str">
        <f>+IFERROR(+IF(Inputs!I62="","",Inputs!I62),0)</f>
        <v/>
      </c>
      <c r="E94" s="117">
        <f t="shared" si="4"/>
        <v>0</v>
      </c>
      <c r="F94" s="16">
        <f>+Proyección!F94+Proyección!G94+Proyección!H94+Proyección!I94+Proyección!J94+Proyección!K94+Proyección!L94+Proyección!M94+Proyección!N94+Proyección!O94+Proyección!P94+Proyección!Q94</f>
        <v>0</v>
      </c>
      <c r="G94" s="68"/>
      <c r="H94" s="68"/>
      <c r="I94" s="68"/>
      <c r="J94" s="68"/>
      <c r="K94" s="68"/>
      <c r="L94" s="68"/>
      <c r="M94" s="264"/>
    </row>
    <row r="95" spans="2:13" x14ac:dyDescent="0.3">
      <c r="B95" s="265"/>
      <c r="C95" s="115">
        <v>30</v>
      </c>
      <c r="D95" s="118" t="str">
        <f>+IFERROR(+IF(Inputs!I63="","",Inputs!I63),0)</f>
        <v/>
      </c>
      <c r="E95" s="12">
        <f t="shared" si="4"/>
        <v>0</v>
      </c>
      <c r="F95" s="6">
        <f>+Proyección!F95+Proyección!G95+Proyección!H95+Proyección!I95+Proyección!J95+Proyección!K95+Proyección!L95+Proyección!M95+Proyección!N95+Proyección!O95+Proyección!P95+Proyección!Q95</f>
        <v>0</v>
      </c>
      <c r="G95" s="68"/>
      <c r="H95" s="68"/>
      <c r="I95" s="68"/>
      <c r="J95" s="68"/>
      <c r="K95" s="68"/>
      <c r="L95" s="68"/>
      <c r="M95" s="264"/>
    </row>
    <row r="96" spans="2:13" x14ac:dyDescent="0.3">
      <c r="B96" s="265"/>
      <c r="C96" s="105" t="s">
        <v>134</v>
      </c>
      <c r="D96" s="106" t="s">
        <v>80</v>
      </c>
      <c r="E96" s="149">
        <f t="shared" si="4"/>
        <v>0</v>
      </c>
      <c r="F96" s="147">
        <f>+SUM(F66:F95)</f>
        <v>0</v>
      </c>
      <c r="G96" s="68"/>
      <c r="H96" s="68"/>
      <c r="I96" s="68"/>
      <c r="J96" s="68"/>
      <c r="K96" s="68"/>
      <c r="L96" s="68"/>
      <c r="M96" s="264"/>
    </row>
    <row r="97" spans="2:13" ht="5.55" customHeight="1" x14ac:dyDescent="0.3">
      <c r="B97" s="265"/>
      <c r="C97" s="68"/>
      <c r="D97" s="105">
        <v>0</v>
      </c>
      <c r="E97" s="150"/>
      <c r="F97" s="15"/>
      <c r="G97" s="68"/>
      <c r="H97" s="68"/>
      <c r="I97" s="68"/>
      <c r="J97" s="68"/>
      <c r="K97" s="68"/>
      <c r="L97" s="68"/>
      <c r="M97" s="264"/>
    </row>
    <row r="98" spans="2:13" x14ac:dyDescent="0.3">
      <c r="B98" s="265"/>
      <c r="C98" s="68"/>
      <c r="D98" s="105">
        <v>1</v>
      </c>
      <c r="E98" s="150"/>
      <c r="F98" s="15"/>
      <c r="G98" s="68"/>
      <c r="H98" s="68"/>
      <c r="I98" s="68"/>
      <c r="J98" s="68"/>
      <c r="K98" s="68"/>
      <c r="L98" s="68"/>
      <c r="M98" s="264"/>
    </row>
    <row r="99" spans="2:13" x14ac:dyDescent="0.3">
      <c r="B99" s="265"/>
      <c r="C99" s="115">
        <v>1</v>
      </c>
      <c r="D99" s="112">
        <f>+IFERROR(+IF(Inputs!#REF!="","",Inputs!#REF!),0)</f>
        <v>0</v>
      </c>
      <c r="E99" s="117">
        <f t="shared" ref="E99:E129" si="5">+IFERROR((+SUM(F99:F99)/+SUM($F$24:$F$24)),0)</f>
        <v>0</v>
      </c>
      <c r="F99" s="15">
        <f>+Proyección!F99+Proyección!G99+Proyección!H99+Proyección!I99+Proyección!J99+Proyección!K99+Proyección!L99+Proyección!M99+Proyección!N99+Proyección!O99+Proyección!P99+Proyección!Q99</f>
        <v>0</v>
      </c>
      <c r="G99" s="68"/>
      <c r="H99" s="68"/>
      <c r="I99" s="68"/>
      <c r="J99" s="68"/>
      <c r="K99" s="68"/>
      <c r="L99" s="68"/>
      <c r="M99" s="264"/>
    </row>
    <row r="100" spans="2:13" x14ac:dyDescent="0.3">
      <c r="B100" s="265"/>
      <c r="C100" s="115">
        <v>2</v>
      </c>
      <c r="D100" s="112">
        <f>+IFERROR(+IF(Inputs!#REF!="","",Inputs!#REF!),0)</f>
        <v>0</v>
      </c>
      <c r="E100" s="117">
        <f t="shared" si="5"/>
        <v>0</v>
      </c>
      <c r="F100" s="15">
        <f>+Proyección!F100+Proyección!G100+Proyección!H100+Proyección!I100+Proyección!J100+Proyección!K100+Proyección!L100+Proyección!M100+Proyección!N100+Proyección!O100+Proyección!P100+Proyección!Q100</f>
        <v>0</v>
      </c>
      <c r="G100" s="68"/>
      <c r="H100" s="68"/>
      <c r="I100" s="68"/>
      <c r="J100" s="68"/>
      <c r="K100" s="68"/>
      <c r="L100" s="68"/>
      <c r="M100" s="264"/>
    </row>
    <row r="101" spans="2:13" x14ac:dyDescent="0.3">
      <c r="B101" s="265"/>
      <c r="C101" s="115">
        <v>3</v>
      </c>
      <c r="D101" s="112">
        <f>+IFERROR(+IF(Inputs!#REF!="","",Inputs!#REF!),0)</f>
        <v>0</v>
      </c>
      <c r="E101" s="117">
        <f t="shared" si="5"/>
        <v>0</v>
      </c>
      <c r="F101" s="15">
        <f>+Proyección!F101+Proyección!G101+Proyección!H101+Proyección!I101+Proyección!J101+Proyección!K101+Proyección!L101+Proyección!M101+Proyección!N101+Proyección!O101+Proyección!P101+Proyección!Q101</f>
        <v>0</v>
      </c>
      <c r="G101" s="68"/>
      <c r="H101" s="68"/>
      <c r="I101" s="68"/>
      <c r="J101" s="68"/>
      <c r="K101" s="68"/>
      <c r="L101" s="68"/>
      <c r="M101" s="264"/>
    </row>
    <row r="102" spans="2:13" x14ac:dyDescent="0.3">
      <c r="B102" s="265"/>
      <c r="C102" s="115">
        <v>4</v>
      </c>
      <c r="D102" s="112">
        <f>+IFERROR(+IF(Inputs!#REF!="","",Inputs!#REF!),0)</f>
        <v>0</v>
      </c>
      <c r="E102" s="117">
        <f t="shared" si="5"/>
        <v>0</v>
      </c>
      <c r="F102" s="15">
        <f>+Proyección!F102+Proyección!G102+Proyección!H102+Proyección!I102+Proyección!J102+Proyección!K102+Proyección!L102+Proyección!M102+Proyección!N102+Proyección!O102+Proyección!P102+Proyección!Q102</f>
        <v>0</v>
      </c>
      <c r="G102" s="68"/>
      <c r="H102" s="68"/>
      <c r="I102" s="68"/>
      <c r="J102" s="68"/>
      <c r="K102" s="68"/>
      <c r="L102" s="68"/>
      <c r="M102" s="264"/>
    </row>
    <row r="103" spans="2:13" x14ac:dyDescent="0.3">
      <c r="B103" s="265"/>
      <c r="C103" s="115">
        <v>5</v>
      </c>
      <c r="D103" s="112">
        <f>+IFERROR(+IF(Inputs!#REF!="","",Inputs!#REF!),0)</f>
        <v>0</v>
      </c>
      <c r="E103" s="117">
        <f t="shared" si="5"/>
        <v>0</v>
      </c>
      <c r="F103" s="15">
        <f>+Proyección!F103+Proyección!G103+Proyección!H103+Proyección!I103+Proyección!J103+Proyección!K103+Proyección!L103+Proyección!M103+Proyección!N103+Proyección!O103+Proyección!P103+Proyección!Q103</f>
        <v>0</v>
      </c>
      <c r="G103" s="68"/>
      <c r="H103" s="68"/>
      <c r="I103" s="68"/>
      <c r="J103" s="68"/>
      <c r="K103" s="68"/>
      <c r="L103" s="68"/>
      <c r="M103" s="264"/>
    </row>
    <row r="104" spans="2:13" x14ac:dyDescent="0.3">
      <c r="B104" s="265"/>
      <c r="C104" s="115">
        <v>6</v>
      </c>
      <c r="D104" s="112">
        <f>+IFERROR(+IF(Inputs!#REF!="","",Inputs!#REF!),0)</f>
        <v>0</v>
      </c>
      <c r="E104" s="117">
        <f t="shared" si="5"/>
        <v>0</v>
      </c>
      <c r="F104" s="15">
        <f>+Proyección!F104+Proyección!G104+Proyección!H104+Proyección!I104+Proyección!J104+Proyección!K104+Proyección!L104+Proyección!M104+Proyección!N104+Proyección!O104+Proyección!P104+Proyección!Q104</f>
        <v>0</v>
      </c>
      <c r="G104" s="68"/>
      <c r="H104" s="68"/>
      <c r="I104" s="68"/>
      <c r="J104" s="68"/>
      <c r="K104" s="68"/>
      <c r="L104" s="68"/>
      <c r="M104" s="264"/>
    </row>
    <row r="105" spans="2:13" x14ac:dyDescent="0.3">
      <c r="B105" s="265"/>
      <c r="C105" s="115">
        <v>7</v>
      </c>
      <c r="D105" s="112" t="str">
        <f>+IFERROR(+IF(Inputs!D74="","",Inputs!D74),0)</f>
        <v/>
      </c>
      <c r="E105" s="117">
        <f t="shared" si="5"/>
        <v>0</v>
      </c>
      <c r="F105" s="15">
        <f>+Proyección!F105+Proyección!G105+Proyección!H105+Proyección!I105+Proyección!J105+Proyección!K105+Proyección!L105+Proyección!M105+Proyección!N105+Proyección!O105+Proyección!P105+Proyección!Q105</f>
        <v>0</v>
      </c>
      <c r="G105" s="68"/>
      <c r="H105" s="68"/>
      <c r="I105" s="68"/>
      <c r="J105" s="68"/>
      <c r="K105" s="68"/>
      <c r="L105" s="68"/>
      <c r="M105" s="264"/>
    </row>
    <row r="106" spans="2:13" x14ac:dyDescent="0.3">
      <c r="B106" s="265"/>
      <c r="C106" s="115">
        <v>8</v>
      </c>
      <c r="D106" s="112" t="str">
        <f>+IFERROR(+IF(Inputs!D75="","",Inputs!D75),0)</f>
        <v/>
      </c>
      <c r="E106" s="117">
        <f t="shared" si="5"/>
        <v>0</v>
      </c>
      <c r="F106" s="15">
        <f>+Proyección!F106+Proyección!G106+Proyección!H106+Proyección!I106+Proyección!J106+Proyección!K106+Proyección!L106+Proyección!M106+Proyección!N106+Proyección!O106+Proyección!P106+Proyección!Q106</f>
        <v>0</v>
      </c>
      <c r="G106" s="68"/>
      <c r="H106" s="68"/>
      <c r="I106" s="68"/>
      <c r="J106" s="68"/>
      <c r="K106" s="68"/>
      <c r="L106" s="68"/>
      <c r="M106" s="264"/>
    </row>
    <row r="107" spans="2:13" x14ac:dyDescent="0.3">
      <c r="B107" s="265"/>
      <c r="C107" s="115">
        <v>9</v>
      </c>
      <c r="D107" s="112" t="str">
        <f>+IFERROR(+IF(Inputs!D76="","",Inputs!D76),0)</f>
        <v/>
      </c>
      <c r="E107" s="117">
        <f t="shared" si="5"/>
        <v>0</v>
      </c>
      <c r="F107" s="15">
        <f>+Proyección!F107+Proyección!G107+Proyección!H107+Proyección!I107+Proyección!J107+Proyección!K107+Proyección!L107+Proyección!M107+Proyección!N107+Proyección!O107+Proyección!P107+Proyección!Q107</f>
        <v>0</v>
      </c>
      <c r="G107" s="68"/>
      <c r="H107" s="68"/>
      <c r="I107" s="68"/>
      <c r="J107" s="68"/>
      <c r="K107" s="68"/>
      <c r="L107" s="68"/>
      <c r="M107" s="264"/>
    </row>
    <row r="108" spans="2:13" x14ac:dyDescent="0.3">
      <c r="B108" s="265"/>
      <c r="C108" s="115">
        <v>10</v>
      </c>
      <c r="D108" s="112" t="str">
        <f>+IFERROR(+IF(Inputs!D77="","",Inputs!D77),0)</f>
        <v/>
      </c>
      <c r="E108" s="117">
        <f t="shared" si="5"/>
        <v>0</v>
      </c>
      <c r="F108" s="15">
        <f>+Proyección!F108+Proyección!G108+Proyección!H108+Proyección!I108+Proyección!J108+Proyección!K108+Proyección!L108+Proyección!M108+Proyección!N108+Proyección!O108+Proyección!P108+Proyección!Q108</f>
        <v>0</v>
      </c>
      <c r="G108" s="68"/>
      <c r="H108" s="68"/>
      <c r="I108" s="68"/>
      <c r="J108" s="68"/>
      <c r="K108" s="68"/>
      <c r="L108" s="68"/>
      <c r="M108" s="264"/>
    </row>
    <row r="109" spans="2:13" x14ac:dyDescent="0.3">
      <c r="B109" s="265"/>
      <c r="C109" s="115">
        <v>11</v>
      </c>
      <c r="D109" s="112" t="str">
        <f>+IFERROR(+IF(Inputs!D78="","",Inputs!D78),0)</f>
        <v/>
      </c>
      <c r="E109" s="117">
        <f t="shared" si="5"/>
        <v>0</v>
      </c>
      <c r="F109" s="15">
        <f>+Proyección!F109+Proyección!G109+Proyección!H109+Proyección!I109+Proyección!J109+Proyección!K109+Proyección!L109+Proyección!M109+Proyección!N109+Proyección!O109+Proyección!P109+Proyección!Q109</f>
        <v>0</v>
      </c>
      <c r="G109" s="68"/>
      <c r="H109" s="68"/>
      <c r="I109" s="68"/>
      <c r="J109" s="68"/>
      <c r="K109" s="68"/>
      <c r="L109" s="68"/>
      <c r="M109" s="264"/>
    </row>
    <row r="110" spans="2:13" x14ac:dyDescent="0.3">
      <c r="B110" s="265"/>
      <c r="C110" s="115">
        <v>12</v>
      </c>
      <c r="D110" s="112" t="str">
        <f>+IFERROR(+IF(Inputs!D79="","",Inputs!D79),0)</f>
        <v/>
      </c>
      <c r="E110" s="117">
        <f t="shared" si="5"/>
        <v>0</v>
      </c>
      <c r="F110" s="15">
        <f>+Proyección!F110+Proyección!G110+Proyección!H110+Proyección!I110+Proyección!J110+Proyección!K110+Proyección!L110+Proyección!M110+Proyección!N110+Proyección!O110+Proyección!P110+Proyección!Q110</f>
        <v>0</v>
      </c>
      <c r="G110" s="68"/>
      <c r="H110" s="68"/>
      <c r="I110" s="68"/>
      <c r="J110" s="68"/>
      <c r="K110" s="68"/>
      <c r="L110" s="68"/>
      <c r="M110" s="264"/>
    </row>
    <row r="111" spans="2:13" x14ac:dyDescent="0.3">
      <c r="B111" s="265"/>
      <c r="C111" s="115">
        <v>13</v>
      </c>
      <c r="D111" s="112" t="str">
        <f>+IFERROR(+IF(Inputs!D80="","",Inputs!D80),0)</f>
        <v/>
      </c>
      <c r="E111" s="117">
        <f t="shared" si="5"/>
        <v>0</v>
      </c>
      <c r="F111" s="15">
        <f>+Proyección!F111+Proyección!G111+Proyección!H111+Proyección!I111+Proyección!J111+Proyección!K111+Proyección!L111+Proyección!M111+Proyección!N111+Proyección!O111+Proyección!P111+Proyección!Q111</f>
        <v>0</v>
      </c>
      <c r="G111" s="68"/>
      <c r="H111" s="68"/>
      <c r="I111" s="68"/>
      <c r="J111" s="68"/>
      <c r="K111" s="68"/>
      <c r="L111" s="68"/>
      <c r="M111" s="264"/>
    </row>
    <row r="112" spans="2:13" x14ac:dyDescent="0.3">
      <c r="B112" s="265"/>
      <c r="C112" s="115">
        <v>14</v>
      </c>
      <c r="D112" s="112" t="str">
        <f>+IFERROR(+IF(Inputs!D81="","",Inputs!D81),0)</f>
        <v/>
      </c>
      <c r="E112" s="117">
        <f t="shared" si="5"/>
        <v>0</v>
      </c>
      <c r="F112" s="15">
        <f>+Proyección!F112+Proyección!G112+Proyección!H112+Proyección!I112+Proyección!J112+Proyección!K112+Proyección!L112+Proyección!M112+Proyección!N112+Proyección!O112+Proyección!P112+Proyección!Q112</f>
        <v>0</v>
      </c>
      <c r="G112" s="68"/>
      <c r="H112" s="68"/>
      <c r="I112" s="68"/>
      <c r="J112" s="68"/>
      <c r="K112" s="68"/>
      <c r="L112" s="68"/>
      <c r="M112" s="264"/>
    </row>
    <row r="113" spans="2:13" x14ac:dyDescent="0.3">
      <c r="B113" s="265"/>
      <c r="C113" s="115">
        <v>15</v>
      </c>
      <c r="D113" s="112" t="str">
        <f>+IFERROR(+IF(Inputs!D82="","",Inputs!D82),0)</f>
        <v/>
      </c>
      <c r="E113" s="117">
        <f t="shared" si="5"/>
        <v>0</v>
      </c>
      <c r="F113" s="15">
        <f>+Proyección!F113+Proyección!G113+Proyección!H113+Proyección!I113+Proyección!J113+Proyección!K113+Proyección!L113+Proyección!M113+Proyección!N113+Proyección!O113+Proyección!P113+Proyección!Q113</f>
        <v>0</v>
      </c>
      <c r="G113" s="68"/>
      <c r="H113" s="68"/>
      <c r="I113" s="68"/>
      <c r="J113" s="68"/>
      <c r="K113" s="68"/>
      <c r="L113" s="68"/>
      <c r="M113" s="264"/>
    </row>
    <row r="114" spans="2:13" x14ac:dyDescent="0.3">
      <c r="B114" s="265"/>
      <c r="C114" s="115">
        <v>16</v>
      </c>
      <c r="D114" s="112" t="str">
        <f>+IFERROR(+IF(Inputs!I68="","",Inputs!I68),0)</f>
        <v>Abono extra Fondo de Emerg. (ejemplo)</v>
      </c>
      <c r="E114" s="117">
        <f t="shared" si="5"/>
        <v>0</v>
      </c>
      <c r="F114" s="15">
        <f>+Proyección!F114+Proyección!G114+Proyección!H114+Proyección!I114+Proyección!J114+Proyección!K114+Proyección!L114+Proyección!M114+Proyección!N114+Proyección!O114+Proyección!P114+Proyección!Q114</f>
        <v>0</v>
      </c>
      <c r="G114" s="68"/>
      <c r="H114" s="68"/>
      <c r="I114" s="68"/>
      <c r="J114" s="68"/>
      <c r="K114" s="68"/>
      <c r="L114" s="68"/>
      <c r="M114" s="264"/>
    </row>
    <row r="115" spans="2:13" x14ac:dyDescent="0.3">
      <c r="B115" s="265"/>
      <c r="C115" s="115">
        <v>17</v>
      </c>
      <c r="D115" s="112" t="str">
        <f>+IFERROR(+IF(Inputs!I69="","",Inputs!I69),0)</f>
        <v>Seguro del vehículo (ejemplo)</v>
      </c>
      <c r="E115" s="117">
        <f t="shared" si="5"/>
        <v>0</v>
      </c>
      <c r="F115" s="15">
        <f>+Proyección!F115+Proyección!G115+Proyección!H115+Proyección!I115+Proyección!J115+Proyección!K115+Proyección!L115+Proyección!M115+Proyección!N115+Proyección!O115+Proyección!P115+Proyección!Q115</f>
        <v>0</v>
      </c>
      <c r="G115" s="68"/>
      <c r="H115" s="68"/>
      <c r="I115" s="68"/>
      <c r="J115" s="68"/>
      <c r="K115" s="68"/>
      <c r="L115" s="68"/>
      <c r="M115" s="264"/>
    </row>
    <row r="116" spans="2:13" x14ac:dyDescent="0.3">
      <c r="B116" s="265"/>
      <c r="C116" s="115">
        <v>18</v>
      </c>
      <c r="D116" s="112" t="str">
        <f>+IFERROR(+IF(Inputs!I70="","",Inputs!I70),0)</f>
        <v/>
      </c>
      <c r="E116" s="117">
        <f t="shared" si="5"/>
        <v>0</v>
      </c>
      <c r="F116" s="15">
        <f>+Proyección!F116+Proyección!G116+Proyección!H116+Proyección!I116+Proyección!J116+Proyección!K116+Proyección!L116+Proyección!M116+Proyección!N116+Proyección!O116+Proyección!P116+Proyección!Q116</f>
        <v>0</v>
      </c>
      <c r="G116" s="68"/>
      <c r="H116" s="68"/>
      <c r="I116" s="68"/>
      <c r="J116" s="68"/>
      <c r="K116" s="68"/>
      <c r="L116" s="68"/>
      <c r="M116" s="264"/>
    </row>
    <row r="117" spans="2:13" x14ac:dyDescent="0.3">
      <c r="B117" s="265"/>
      <c r="C117" s="115">
        <v>19</v>
      </c>
      <c r="D117" s="112" t="str">
        <f>+IFERROR(+IF(Inputs!I71="","",Inputs!I71),0)</f>
        <v/>
      </c>
      <c r="E117" s="117">
        <f t="shared" si="5"/>
        <v>0</v>
      </c>
      <c r="F117" s="15">
        <f>+Proyección!F117+Proyección!G117+Proyección!H117+Proyección!I117+Proyección!J117+Proyección!K117+Proyección!L117+Proyección!M117+Proyección!N117+Proyección!O117+Proyección!P117+Proyección!Q117</f>
        <v>0</v>
      </c>
      <c r="G117" s="68"/>
      <c r="H117" s="68"/>
      <c r="I117" s="68"/>
      <c r="J117" s="68"/>
      <c r="K117" s="68"/>
      <c r="L117" s="68"/>
      <c r="M117" s="264"/>
    </row>
    <row r="118" spans="2:13" x14ac:dyDescent="0.3">
      <c r="B118" s="265"/>
      <c r="C118" s="115">
        <v>20</v>
      </c>
      <c r="D118" s="112" t="str">
        <f>+IFERROR(+IF(Inputs!I72="","",Inputs!I72),0)</f>
        <v/>
      </c>
      <c r="E118" s="117">
        <f t="shared" si="5"/>
        <v>0</v>
      </c>
      <c r="F118" s="15">
        <f>+Proyección!F118+Proyección!G118+Proyección!H118+Proyección!I118+Proyección!J118+Proyección!K118+Proyección!L118+Proyección!M118+Proyección!N118+Proyección!O118+Proyección!P118+Proyección!Q118</f>
        <v>0</v>
      </c>
      <c r="G118" s="68"/>
      <c r="H118" s="68"/>
      <c r="I118" s="68"/>
      <c r="J118" s="68"/>
      <c r="K118" s="68"/>
      <c r="L118" s="68"/>
      <c r="M118" s="264"/>
    </row>
    <row r="119" spans="2:13" x14ac:dyDescent="0.3">
      <c r="B119" s="265"/>
      <c r="C119" s="115">
        <v>21</v>
      </c>
      <c r="D119" s="112" t="str">
        <f>+IFERROR(+IF(Inputs!I73="","",Inputs!I73),0)</f>
        <v/>
      </c>
      <c r="E119" s="117">
        <f t="shared" si="5"/>
        <v>0</v>
      </c>
      <c r="F119" s="15">
        <f>+Proyección!F119+Proyección!G119+Proyección!H119+Proyección!I119+Proyección!J119+Proyección!K119+Proyección!L119+Proyección!M119+Proyección!N119+Proyección!O119+Proyección!P119+Proyección!Q119</f>
        <v>0</v>
      </c>
      <c r="G119" s="68"/>
      <c r="H119" s="68"/>
      <c r="I119" s="68"/>
      <c r="J119" s="68"/>
      <c r="K119" s="68"/>
      <c r="L119" s="68"/>
      <c r="M119" s="264"/>
    </row>
    <row r="120" spans="2:13" x14ac:dyDescent="0.3">
      <c r="B120" s="265"/>
      <c r="C120" s="115">
        <v>22</v>
      </c>
      <c r="D120" s="112" t="str">
        <f>+IFERROR(+IF(Inputs!I74="","",Inputs!I74),0)</f>
        <v/>
      </c>
      <c r="E120" s="117">
        <f t="shared" si="5"/>
        <v>0</v>
      </c>
      <c r="F120" s="15">
        <f>+Proyección!F120+Proyección!G120+Proyección!H120+Proyección!I120+Proyección!J120+Proyección!K120+Proyección!L120+Proyección!M120+Proyección!N120+Proyección!O120+Proyección!P120+Proyección!Q120</f>
        <v>0</v>
      </c>
      <c r="G120" s="68"/>
      <c r="H120" s="68"/>
      <c r="I120" s="68"/>
      <c r="J120" s="68"/>
      <c r="K120" s="68"/>
      <c r="L120" s="68"/>
      <c r="M120" s="264"/>
    </row>
    <row r="121" spans="2:13" x14ac:dyDescent="0.3">
      <c r="B121" s="265"/>
      <c r="C121" s="115">
        <v>23</v>
      </c>
      <c r="D121" s="112" t="str">
        <f>+IFERROR(+IF(Inputs!I75="","",Inputs!I75),0)</f>
        <v/>
      </c>
      <c r="E121" s="117">
        <f t="shared" si="5"/>
        <v>0</v>
      </c>
      <c r="F121" s="15">
        <f>+Proyección!F121+Proyección!G121+Proyección!H121+Proyección!I121+Proyección!J121+Proyección!K121+Proyección!L121+Proyección!M121+Proyección!N121+Proyección!O121+Proyección!P121+Proyección!Q121</f>
        <v>0</v>
      </c>
      <c r="G121" s="68"/>
      <c r="H121" s="68"/>
      <c r="I121" s="68"/>
      <c r="J121" s="68"/>
      <c r="K121" s="68"/>
      <c r="L121" s="68"/>
      <c r="M121" s="264"/>
    </row>
    <row r="122" spans="2:13" x14ac:dyDescent="0.3">
      <c r="B122" s="265"/>
      <c r="C122" s="115">
        <v>24</v>
      </c>
      <c r="D122" s="112" t="str">
        <f>+IFERROR(+IF(Inputs!I76="","",Inputs!I76),0)</f>
        <v/>
      </c>
      <c r="E122" s="117">
        <f t="shared" si="5"/>
        <v>0</v>
      </c>
      <c r="F122" s="15">
        <f>+Proyección!F122+Proyección!G122+Proyección!H122+Proyección!I122+Proyección!J122+Proyección!K122+Proyección!L122+Proyección!M122+Proyección!N122+Proyección!O122+Proyección!P122+Proyección!Q122</f>
        <v>0</v>
      </c>
      <c r="G122" s="68"/>
      <c r="H122" s="68"/>
      <c r="I122" s="68"/>
      <c r="J122" s="68"/>
      <c r="K122" s="68"/>
      <c r="L122" s="68"/>
      <c r="M122" s="264"/>
    </row>
    <row r="123" spans="2:13" x14ac:dyDescent="0.3">
      <c r="B123" s="265"/>
      <c r="C123" s="115">
        <v>25</v>
      </c>
      <c r="D123" s="112" t="str">
        <f>+IFERROR(+IF(Inputs!I77="","",Inputs!I77),0)</f>
        <v/>
      </c>
      <c r="E123" s="117">
        <f t="shared" si="5"/>
        <v>0</v>
      </c>
      <c r="F123" s="15">
        <f>+Proyección!F123+Proyección!G123+Proyección!H123+Proyección!I123+Proyección!J123+Proyección!K123+Proyección!L123+Proyección!M123+Proyección!N123+Proyección!O123+Proyección!P123+Proyección!Q123</f>
        <v>0</v>
      </c>
      <c r="G123" s="68"/>
      <c r="H123" s="68"/>
      <c r="I123" s="68"/>
      <c r="J123" s="68"/>
      <c r="K123" s="68"/>
      <c r="L123" s="68"/>
      <c r="M123" s="264"/>
    </row>
    <row r="124" spans="2:13" x14ac:dyDescent="0.3">
      <c r="B124" s="265"/>
      <c r="C124" s="115">
        <v>26</v>
      </c>
      <c r="D124" s="112" t="str">
        <f>+IFERROR(+IF(Inputs!I78="","",Inputs!I78),0)</f>
        <v/>
      </c>
      <c r="E124" s="117">
        <f t="shared" si="5"/>
        <v>0</v>
      </c>
      <c r="F124" s="15">
        <f>+Proyección!F124+Proyección!G124+Proyección!H124+Proyección!I124+Proyección!J124+Proyección!K124+Proyección!L124+Proyección!M124+Proyección!N124+Proyección!O124+Proyección!P124+Proyección!Q124</f>
        <v>0</v>
      </c>
      <c r="G124" s="68"/>
      <c r="H124" s="68"/>
      <c r="I124" s="68"/>
      <c r="J124" s="68"/>
      <c r="K124" s="68"/>
      <c r="L124" s="68"/>
      <c r="M124" s="264"/>
    </row>
    <row r="125" spans="2:13" x14ac:dyDescent="0.3">
      <c r="B125" s="265"/>
      <c r="C125" s="115">
        <v>27</v>
      </c>
      <c r="D125" s="112" t="str">
        <f>+IFERROR(+IF(Inputs!I79="","",Inputs!I79),0)</f>
        <v/>
      </c>
      <c r="E125" s="117">
        <f t="shared" si="5"/>
        <v>0</v>
      </c>
      <c r="F125" s="15">
        <f>+Proyección!F125+Proyección!G125+Proyección!H125+Proyección!I125+Proyección!J125+Proyección!K125+Proyección!L125+Proyección!M125+Proyección!N125+Proyección!O125+Proyección!P125+Proyección!Q125</f>
        <v>0</v>
      </c>
      <c r="G125" s="68"/>
      <c r="H125" s="68"/>
      <c r="I125" s="68"/>
      <c r="J125" s="68"/>
      <c r="K125" s="68"/>
      <c r="L125" s="68"/>
      <c r="M125" s="264"/>
    </row>
    <row r="126" spans="2:13" x14ac:dyDescent="0.3">
      <c r="B126" s="265"/>
      <c r="C126" s="115">
        <v>28</v>
      </c>
      <c r="D126" s="112" t="str">
        <f>+IFERROR(+IF(Inputs!I80="","",Inputs!I80),0)</f>
        <v/>
      </c>
      <c r="E126" s="117">
        <f t="shared" si="5"/>
        <v>0</v>
      </c>
      <c r="F126" s="15">
        <f>+Proyección!F126+Proyección!G126+Proyección!H126+Proyección!I126+Proyección!J126+Proyección!K126+Proyección!L126+Proyección!M126+Proyección!N126+Proyección!O126+Proyección!P126+Proyección!Q126</f>
        <v>0</v>
      </c>
      <c r="G126" s="68"/>
      <c r="H126" s="68"/>
      <c r="I126" s="68"/>
      <c r="J126" s="68"/>
      <c r="K126" s="68"/>
      <c r="L126" s="68"/>
      <c r="M126" s="264"/>
    </row>
    <row r="127" spans="2:13" x14ac:dyDescent="0.3">
      <c r="B127" s="265"/>
      <c r="C127" s="115">
        <v>29</v>
      </c>
      <c r="D127" s="112" t="str">
        <f>+IFERROR(+IF(Inputs!I81="","",Inputs!I81),0)</f>
        <v/>
      </c>
      <c r="E127" s="117">
        <f t="shared" si="5"/>
        <v>0</v>
      </c>
      <c r="F127" s="15">
        <f>+Proyección!F127+Proyección!G127+Proyección!H127+Proyección!I127+Proyección!J127+Proyección!K127+Proyección!L127+Proyección!M127+Proyección!N127+Proyección!O127+Proyección!P127+Proyección!Q127</f>
        <v>0</v>
      </c>
      <c r="G127" s="68"/>
      <c r="H127" s="68"/>
      <c r="I127" s="68"/>
      <c r="J127" s="68"/>
      <c r="K127" s="68"/>
      <c r="L127" s="68"/>
      <c r="M127" s="264"/>
    </row>
    <row r="128" spans="2:13" x14ac:dyDescent="0.3">
      <c r="B128" s="265"/>
      <c r="C128" s="115">
        <v>30</v>
      </c>
      <c r="D128" s="173" t="str">
        <f>+IFERROR(+IF(Inputs!I82="","",Inputs!I82),0)</f>
        <v/>
      </c>
      <c r="E128" s="12">
        <f t="shared" si="5"/>
        <v>0</v>
      </c>
      <c r="F128" s="4">
        <f>+Proyección!F128+Proyección!G128+Proyección!H128+Proyección!I128+Proyección!J128+Proyección!K128+Proyección!L128+Proyección!M128+Proyección!N128+Proyección!O128+Proyección!P128+Proyección!Q128</f>
        <v>0</v>
      </c>
      <c r="G128" s="68"/>
      <c r="H128" s="68"/>
      <c r="I128" s="68"/>
      <c r="J128" s="68"/>
      <c r="K128" s="68"/>
      <c r="L128" s="68"/>
      <c r="M128" s="264"/>
    </row>
    <row r="129" spans="2:13" x14ac:dyDescent="0.3">
      <c r="B129" s="265"/>
      <c r="C129" s="105" t="s">
        <v>134</v>
      </c>
      <c r="D129" s="106" t="s">
        <v>81</v>
      </c>
      <c r="E129" s="149">
        <f t="shared" si="5"/>
        <v>0</v>
      </c>
      <c r="F129" s="147">
        <f>+SUM(F99:F128)</f>
        <v>0</v>
      </c>
      <c r="G129" s="68"/>
      <c r="H129" s="68"/>
      <c r="I129" s="68"/>
      <c r="J129" s="68"/>
      <c r="K129" s="68"/>
      <c r="L129" s="68"/>
      <c r="M129" s="264"/>
    </row>
    <row r="130" spans="2:13" ht="22.5" customHeight="1" x14ac:dyDescent="0.3">
      <c r="B130" s="265"/>
      <c r="C130" s="68"/>
      <c r="D130" s="105">
        <v>1</v>
      </c>
      <c r="E130" s="150"/>
      <c r="F130" s="15"/>
      <c r="G130" s="68"/>
      <c r="H130" s="68"/>
      <c r="I130" s="68"/>
      <c r="J130" s="68"/>
      <c r="K130" s="68"/>
      <c r="L130" s="68"/>
      <c r="M130" s="264"/>
    </row>
    <row r="131" spans="2:13" x14ac:dyDescent="0.3">
      <c r="B131" s="265"/>
      <c r="C131" s="115">
        <v>1</v>
      </c>
      <c r="D131" s="112">
        <f>+IFERROR(+IF(Inputs!#REF!="","",Inputs!#REF!),0)</f>
        <v>0</v>
      </c>
      <c r="E131" s="117">
        <f t="shared" ref="E131:E161" si="6">+IFERROR((+SUM(F131:F131)/+SUM($F$24:$F$24)),0)</f>
        <v>0</v>
      </c>
      <c r="F131" s="15">
        <f>+Proyección!F131+Proyección!G131+Proyección!H131+Proyección!I131+Proyección!J131+Proyección!K131+Proyección!L131+Proyección!M131+Proyección!N131+Proyección!O131+Proyección!P131+Proyección!Q131</f>
        <v>0</v>
      </c>
      <c r="G131" s="68"/>
      <c r="H131" s="68"/>
      <c r="I131" s="68"/>
      <c r="J131" s="68"/>
      <c r="K131" s="68"/>
      <c r="L131" s="68"/>
      <c r="M131" s="264"/>
    </row>
    <row r="132" spans="2:13" x14ac:dyDescent="0.3">
      <c r="B132" s="265"/>
      <c r="C132" s="115">
        <v>2</v>
      </c>
      <c r="D132" s="112" t="str">
        <f>+IFERROR(+IF(Inputs!D88="","",Inputs!D88),0)</f>
        <v>Diversión  (ejemplo)</v>
      </c>
      <c r="E132" s="117">
        <f t="shared" si="6"/>
        <v>0</v>
      </c>
      <c r="F132" s="15">
        <f>+Proyección!F132+Proyección!G132+Proyección!H132+Proyección!I132+Proyección!J132+Proyección!K132+Proyección!L132+Proyección!M132+Proyección!N132+Proyección!O132+Proyección!P132+Proyección!Q132</f>
        <v>0</v>
      </c>
      <c r="G132" s="68"/>
      <c r="H132" s="68"/>
      <c r="I132" s="68"/>
      <c r="J132" s="68"/>
      <c r="K132" s="68"/>
      <c r="L132" s="68"/>
      <c r="M132" s="264"/>
    </row>
    <row r="133" spans="2:13" x14ac:dyDescent="0.3">
      <c r="B133" s="265"/>
      <c r="C133" s="115">
        <v>3</v>
      </c>
      <c r="D133" s="112" t="str">
        <f>+IFERROR(+IF(Inputs!D89="","",Inputs!D89),0)</f>
        <v>Domicilios  (ejemplo)</v>
      </c>
      <c r="E133" s="117">
        <f t="shared" si="6"/>
        <v>0</v>
      </c>
      <c r="F133" s="15">
        <f>+Proyección!F133+Proyección!G133+Proyección!H133+Proyección!I133+Proyección!J133+Proyección!K133+Proyección!L133+Proyección!M133+Proyección!N133+Proyección!O133+Proyección!P133+Proyección!Q133</f>
        <v>0</v>
      </c>
      <c r="G133" s="68"/>
      <c r="H133" s="68"/>
      <c r="I133" s="68"/>
      <c r="J133" s="68"/>
      <c r="K133" s="68"/>
      <c r="L133" s="68"/>
      <c r="M133" s="264"/>
    </row>
    <row r="134" spans="2:13" x14ac:dyDescent="0.3">
      <c r="B134" s="265"/>
      <c r="C134" s="115">
        <v>4</v>
      </c>
      <c r="D134" s="112" t="str">
        <f>+IFERROR(+IF(Inputs!D90="","",Inputs!D90),0)</f>
        <v/>
      </c>
      <c r="E134" s="117">
        <f t="shared" si="6"/>
        <v>0</v>
      </c>
      <c r="F134" s="15">
        <f>+Proyección!F134+Proyección!G134+Proyección!H134+Proyección!I134+Proyección!J134+Proyección!K134+Proyección!L134+Proyección!M134+Proyección!N134+Proyección!O134+Proyección!P134+Proyección!Q134</f>
        <v>0</v>
      </c>
      <c r="G134" s="68"/>
      <c r="H134" s="68"/>
      <c r="I134" s="68"/>
      <c r="J134" s="68"/>
      <c r="K134" s="68"/>
      <c r="L134" s="68"/>
      <c r="M134" s="264"/>
    </row>
    <row r="135" spans="2:13" x14ac:dyDescent="0.3">
      <c r="B135" s="265"/>
      <c r="C135" s="115">
        <v>5</v>
      </c>
      <c r="D135" s="112" t="str">
        <f>+IFERROR(+IF(Inputs!D91="","",Inputs!D91),0)</f>
        <v/>
      </c>
      <c r="E135" s="117">
        <f t="shared" si="6"/>
        <v>0</v>
      </c>
      <c r="F135" s="15">
        <f>+Proyección!F135+Proyección!G135+Proyección!H135+Proyección!I135+Proyección!J135+Proyección!K135+Proyección!L135+Proyección!M135+Proyección!N135+Proyección!O135+Proyección!P135+Proyección!Q135</f>
        <v>0</v>
      </c>
      <c r="G135" s="68"/>
      <c r="H135" s="68"/>
      <c r="I135" s="68"/>
      <c r="J135" s="68"/>
      <c r="K135" s="68"/>
      <c r="L135" s="68"/>
      <c r="M135" s="264"/>
    </row>
    <row r="136" spans="2:13" x14ac:dyDescent="0.3">
      <c r="B136" s="265"/>
      <c r="C136" s="115">
        <v>6</v>
      </c>
      <c r="D136" s="112" t="str">
        <f>+IFERROR(+IF(Inputs!D92="","",Inputs!D92),0)</f>
        <v/>
      </c>
      <c r="E136" s="117">
        <f t="shared" si="6"/>
        <v>0</v>
      </c>
      <c r="F136" s="15">
        <f>+Proyección!F136+Proyección!G136+Proyección!H136+Proyección!I136+Proyección!J136+Proyección!K136+Proyección!L136+Proyección!M136+Proyección!N136+Proyección!O136+Proyección!P136+Proyección!Q136</f>
        <v>0</v>
      </c>
      <c r="G136" s="68"/>
      <c r="H136" s="68"/>
      <c r="I136" s="68"/>
      <c r="J136" s="68"/>
      <c r="K136" s="68"/>
      <c r="L136" s="68"/>
      <c r="M136" s="264"/>
    </row>
    <row r="137" spans="2:13" x14ac:dyDescent="0.3">
      <c r="B137" s="265"/>
      <c r="C137" s="115">
        <v>7</v>
      </c>
      <c r="D137" s="112" t="str">
        <f>+IFERROR(+IF(Inputs!D93="","",Inputs!D93),0)</f>
        <v/>
      </c>
      <c r="E137" s="117">
        <f t="shared" si="6"/>
        <v>0</v>
      </c>
      <c r="F137" s="15">
        <f>+Proyección!F137+Proyección!G137+Proyección!H137+Proyección!I137+Proyección!J137+Proyección!K137+Proyección!L137+Proyección!M137+Proyección!N137+Proyección!O137+Proyección!P137+Proyección!Q137</f>
        <v>0</v>
      </c>
      <c r="G137" s="68"/>
      <c r="H137" s="68"/>
      <c r="I137" s="68"/>
      <c r="J137" s="68"/>
      <c r="K137" s="68"/>
      <c r="L137" s="68"/>
      <c r="M137" s="264"/>
    </row>
    <row r="138" spans="2:13" x14ac:dyDescent="0.3">
      <c r="B138" s="265"/>
      <c r="C138" s="115">
        <v>8</v>
      </c>
      <c r="D138" s="112" t="str">
        <f>+IFERROR(+IF(Inputs!D94="","",Inputs!D94),0)</f>
        <v/>
      </c>
      <c r="E138" s="117">
        <f t="shared" si="6"/>
        <v>0</v>
      </c>
      <c r="F138" s="15">
        <f>+Proyección!F138+Proyección!G138+Proyección!H138+Proyección!I138+Proyección!J138+Proyección!K138+Proyección!L138+Proyección!M138+Proyección!N138+Proyección!O138+Proyección!P138+Proyección!Q138</f>
        <v>0</v>
      </c>
      <c r="G138" s="68"/>
      <c r="H138" s="68"/>
      <c r="I138" s="68"/>
      <c r="J138" s="68"/>
      <c r="K138" s="68"/>
      <c r="L138" s="68"/>
      <c r="M138" s="264"/>
    </row>
    <row r="139" spans="2:13" x14ac:dyDescent="0.3">
      <c r="B139" s="265"/>
      <c r="C139" s="115">
        <v>9</v>
      </c>
      <c r="D139" s="112" t="str">
        <f>+IFERROR(+IF(Inputs!D95="","",Inputs!D95),0)</f>
        <v/>
      </c>
      <c r="E139" s="117">
        <f t="shared" si="6"/>
        <v>0</v>
      </c>
      <c r="F139" s="15">
        <f>+Proyección!F139+Proyección!G139+Proyección!H139+Proyección!I139+Proyección!J139+Proyección!K139+Proyección!L139+Proyección!M139+Proyección!N139+Proyección!O139+Proyección!P139+Proyección!Q139</f>
        <v>0</v>
      </c>
      <c r="G139" s="68"/>
      <c r="H139" s="68"/>
      <c r="I139" s="68"/>
      <c r="J139" s="68"/>
      <c r="K139" s="68"/>
      <c r="L139" s="68"/>
      <c r="M139" s="264"/>
    </row>
    <row r="140" spans="2:13" x14ac:dyDescent="0.3">
      <c r="B140" s="265"/>
      <c r="C140" s="115">
        <v>10</v>
      </c>
      <c r="D140" s="112" t="str">
        <f>+IFERROR(+IF(Inputs!D96="","",Inputs!D96),0)</f>
        <v/>
      </c>
      <c r="E140" s="117">
        <f t="shared" si="6"/>
        <v>0</v>
      </c>
      <c r="F140" s="15">
        <f>+Proyección!F140+Proyección!G140+Proyección!H140+Proyección!I140+Proyección!J140+Proyección!K140+Proyección!L140+Proyección!M140+Proyección!N140+Proyección!O140+Proyección!P140+Proyección!Q140</f>
        <v>0</v>
      </c>
      <c r="G140" s="68"/>
      <c r="H140" s="68"/>
      <c r="I140" s="68"/>
      <c r="J140" s="68"/>
      <c r="K140" s="68"/>
      <c r="L140" s="68"/>
      <c r="M140" s="264"/>
    </row>
    <row r="141" spans="2:13" x14ac:dyDescent="0.3">
      <c r="B141" s="265"/>
      <c r="C141" s="115">
        <v>11</v>
      </c>
      <c r="D141" s="112" t="str">
        <f>+IFERROR(+IF(Inputs!D97="","",Inputs!D97),0)</f>
        <v/>
      </c>
      <c r="E141" s="117">
        <f t="shared" si="6"/>
        <v>0</v>
      </c>
      <c r="F141" s="15">
        <f>+Proyección!F141+Proyección!G141+Proyección!H141+Proyección!I141+Proyección!J141+Proyección!K141+Proyección!L141+Proyección!M141+Proyección!N141+Proyección!O141+Proyección!P141+Proyección!Q141</f>
        <v>0</v>
      </c>
      <c r="G141" s="68"/>
      <c r="H141" s="68"/>
      <c r="I141" s="68"/>
      <c r="J141" s="68"/>
      <c r="K141" s="68"/>
      <c r="L141" s="68"/>
      <c r="M141" s="264"/>
    </row>
    <row r="142" spans="2:13" x14ac:dyDescent="0.3">
      <c r="B142" s="265"/>
      <c r="C142" s="115">
        <v>12</v>
      </c>
      <c r="D142" s="112" t="str">
        <f>+IFERROR(+IF(Inputs!D98="","",Inputs!D98),0)</f>
        <v/>
      </c>
      <c r="E142" s="117">
        <f t="shared" si="6"/>
        <v>0</v>
      </c>
      <c r="F142" s="15">
        <f>+Proyección!F142+Proyección!G142+Proyección!H142+Proyección!I142+Proyección!J142+Proyección!K142+Proyección!L142+Proyección!M142+Proyección!N142+Proyección!O142+Proyección!P142+Proyección!Q142</f>
        <v>0</v>
      </c>
      <c r="G142" s="68"/>
      <c r="H142" s="68"/>
      <c r="I142" s="68"/>
      <c r="J142" s="68"/>
      <c r="K142" s="68"/>
      <c r="L142" s="68"/>
      <c r="M142" s="264"/>
    </row>
    <row r="143" spans="2:13" x14ac:dyDescent="0.3">
      <c r="B143" s="265"/>
      <c r="C143" s="115">
        <v>13</v>
      </c>
      <c r="D143" s="112" t="str">
        <f>+IFERROR(+IF(Inputs!D99="","",Inputs!D99),0)</f>
        <v/>
      </c>
      <c r="E143" s="117">
        <f t="shared" si="6"/>
        <v>0</v>
      </c>
      <c r="F143" s="15">
        <f>+Proyección!F143+Proyección!G143+Proyección!H143+Proyección!I143+Proyección!J143+Proyección!K143+Proyección!L143+Proyección!M143+Proyección!N143+Proyección!O143+Proyección!P143+Proyección!Q143</f>
        <v>0</v>
      </c>
      <c r="G143" s="68"/>
      <c r="H143" s="68"/>
      <c r="I143" s="68"/>
      <c r="J143" s="68"/>
      <c r="K143" s="68"/>
      <c r="L143" s="68"/>
      <c r="M143" s="264"/>
    </row>
    <row r="144" spans="2:13" x14ac:dyDescent="0.3">
      <c r="B144" s="265"/>
      <c r="C144" s="115">
        <v>14</v>
      </c>
      <c r="D144" s="112" t="str">
        <f>+IFERROR(+IF(Inputs!D100="","",Inputs!D100),0)</f>
        <v/>
      </c>
      <c r="E144" s="117">
        <f t="shared" si="6"/>
        <v>0</v>
      </c>
      <c r="F144" s="15">
        <f>+Proyección!F144+Proyección!G144+Proyección!H144+Proyección!I144+Proyección!J144+Proyección!K144+Proyección!L144+Proyección!M144+Proyección!N144+Proyección!O144+Proyección!P144+Proyección!Q144</f>
        <v>0</v>
      </c>
      <c r="G144" s="68"/>
      <c r="H144" s="68"/>
      <c r="I144" s="68"/>
      <c r="J144" s="68"/>
      <c r="K144" s="68"/>
      <c r="L144" s="68"/>
      <c r="M144" s="264"/>
    </row>
    <row r="145" spans="2:13" x14ac:dyDescent="0.3">
      <c r="B145" s="265"/>
      <c r="C145" s="115">
        <v>15</v>
      </c>
      <c r="D145" s="112" t="str">
        <f>+IFERROR(+IF(Inputs!D101="","",Inputs!D101),0)</f>
        <v/>
      </c>
      <c r="E145" s="117">
        <f t="shared" si="6"/>
        <v>0</v>
      </c>
      <c r="F145" s="15">
        <f>+Proyección!F145+Proyección!G145+Proyección!H145+Proyección!I145+Proyección!J145+Proyección!K145+Proyección!L145+Proyección!M145+Proyección!N145+Proyección!O145+Proyección!P145+Proyección!Q145</f>
        <v>0</v>
      </c>
      <c r="G145" s="68"/>
      <c r="H145" s="68"/>
      <c r="I145" s="68"/>
      <c r="J145" s="68"/>
      <c r="K145" s="68"/>
      <c r="L145" s="68"/>
      <c r="M145" s="264"/>
    </row>
    <row r="146" spans="2:13" x14ac:dyDescent="0.3">
      <c r="B146" s="265"/>
      <c r="C146" s="115">
        <v>16</v>
      </c>
      <c r="D146" s="112" t="str">
        <f>+IFERROR(+IF(Inputs!I87="","",Inputs!I87),0)</f>
        <v>Vacaciones  (ejemplo)</v>
      </c>
      <c r="E146" s="117">
        <f t="shared" si="6"/>
        <v>0</v>
      </c>
      <c r="F146" s="15">
        <f>+Proyección!F146+Proyección!G146+Proyección!H146+Proyección!I146+Proyección!J146+Proyección!K146+Proyección!L146+Proyección!M146+Proyección!N146+Proyección!O146+Proyección!P146+Proyección!Q146</f>
        <v>0</v>
      </c>
      <c r="G146" s="68"/>
      <c r="H146" s="68"/>
      <c r="I146" s="68"/>
      <c r="J146" s="68"/>
      <c r="K146" s="68"/>
      <c r="L146" s="68"/>
      <c r="M146" s="264"/>
    </row>
    <row r="147" spans="2:13" x14ac:dyDescent="0.3">
      <c r="B147" s="265"/>
      <c r="C147" s="115">
        <v>17</v>
      </c>
      <c r="D147" s="112" t="str">
        <f>+IFERROR(+IF(Inputs!I88="","",Inputs!I88),0)</f>
        <v>Regalos de navidad  (ejemplo)</v>
      </c>
      <c r="E147" s="117">
        <f t="shared" si="6"/>
        <v>0</v>
      </c>
      <c r="F147" s="15">
        <f>+Proyección!F147+Proyección!G147+Proyección!H147+Proyección!I147+Proyección!J147+Proyección!K147+Proyección!L147+Proyección!M147+Proyección!N147+Proyección!O147+Proyección!P147+Proyección!Q147</f>
        <v>0</v>
      </c>
      <c r="G147" s="68"/>
      <c r="H147" s="68"/>
      <c r="I147" s="68"/>
      <c r="J147" s="68"/>
      <c r="K147" s="68"/>
      <c r="L147" s="68"/>
      <c r="M147" s="264"/>
    </row>
    <row r="148" spans="2:13" x14ac:dyDescent="0.3">
      <c r="B148" s="265"/>
      <c r="C148" s="115">
        <v>18</v>
      </c>
      <c r="D148" s="112" t="str">
        <f>+IFERROR(+IF(Inputs!I89="","",Inputs!I89),0)</f>
        <v/>
      </c>
      <c r="E148" s="117">
        <f t="shared" si="6"/>
        <v>0</v>
      </c>
      <c r="F148" s="15">
        <f>+Proyección!F148+Proyección!G148+Proyección!H148+Proyección!I148+Proyección!J148+Proyección!K148+Proyección!L148+Proyección!M148+Proyección!N148+Proyección!O148+Proyección!P148+Proyección!Q148</f>
        <v>0</v>
      </c>
      <c r="G148" s="68"/>
      <c r="H148" s="68"/>
      <c r="I148" s="68"/>
      <c r="J148" s="68"/>
      <c r="K148" s="68"/>
      <c r="L148" s="68"/>
      <c r="M148" s="264"/>
    </row>
    <row r="149" spans="2:13" x14ac:dyDescent="0.3">
      <c r="B149" s="265"/>
      <c r="C149" s="115">
        <v>19</v>
      </c>
      <c r="D149" s="112" t="str">
        <f>+IFERROR(+IF(Inputs!I90="","",Inputs!I90),0)</f>
        <v/>
      </c>
      <c r="E149" s="117">
        <f t="shared" si="6"/>
        <v>0</v>
      </c>
      <c r="F149" s="15">
        <f>+Proyección!F149+Proyección!G149+Proyección!H149+Proyección!I149+Proyección!J149+Proyección!K149+Proyección!L149+Proyección!M149+Proyección!N149+Proyección!O149+Proyección!P149+Proyección!Q149</f>
        <v>0</v>
      </c>
      <c r="G149" s="68"/>
      <c r="H149" s="68"/>
      <c r="I149" s="68"/>
      <c r="J149" s="68"/>
      <c r="K149" s="68"/>
      <c r="L149" s="68"/>
      <c r="M149" s="264"/>
    </row>
    <row r="150" spans="2:13" x14ac:dyDescent="0.3">
      <c r="B150" s="265"/>
      <c r="C150" s="115">
        <v>20</v>
      </c>
      <c r="D150" s="112" t="str">
        <f>+IFERROR(+IF(Inputs!I91="","",Inputs!I91),0)</f>
        <v/>
      </c>
      <c r="E150" s="117">
        <f t="shared" si="6"/>
        <v>0</v>
      </c>
      <c r="F150" s="15">
        <f>+Proyección!F150+Proyección!G150+Proyección!H150+Proyección!I150+Proyección!J150+Proyección!K150+Proyección!L150+Proyección!M150+Proyección!N150+Proyección!O150+Proyección!P150+Proyección!Q150</f>
        <v>0</v>
      </c>
      <c r="G150" s="68"/>
      <c r="H150" s="68"/>
      <c r="I150" s="68"/>
      <c r="J150" s="68"/>
      <c r="K150" s="68"/>
      <c r="L150" s="68"/>
      <c r="M150" s="264"/>
    </row>
    <row r="151" spans="2:13" x14ac:dyDescent="0.3">
      <c r="B151" s="265"/>
      <c r="C151" s="115">
        <v>21</v>
      </c>
      <c r="D151" s="112" t="str">
        <f>+IFERROR(+IF(Inputs!I92="","",Inputs!I92),0)</f>
        <v/>
      </c>
      <c r="E151" s="117">
        <f t="shared" si="6"/>
        <v>0</v>
      </c>
      <c r="F151" s="15">
        <f>+Proyección!F151+Proyección!G151+Proyección!H151+Proyección!I151+Proyección!J151+Proyección!K151+Proyección!L151+Proyección!M151+Proyección!N151+Proyección!O151+Proyección!P151+Proyección!Q151</f>
        <v>0</v>
      </c>
      <c r="G151" s="68"/>
      <c r="H151" s="68"/>
      <c r="I151" s="68"/>
      <c r="J151" s="68"/>
      <c r="K151" s="68"/>
      <c r="L151" s="68"/>
      <c r="M151" s="264"/>
    </row>
    <row r="152" spans="2:13" x14ac:dyDescent="0.3">
      <c r="B152" s="265"/>
      <c r="C152" s="115">
        <v>22</v>
      </c>
      <c r="D152" s="112" t="str">
        <f>+IFERROR(+IF(Inputs!I93="","",Inputs!I93),0)</f>
        <v/>
      </c>
      <c r="E152" s="117">
        <f t="shared" si="6"/>
        <v>0</v>
      </c>
      <c r="F152" s="15">
        <f>+Proyección!F152+Proyección!G152+Proyección!H152+Proyección!I152+Proyección!J152+Proyección!K152+Proyección!L152+Proyección!M152+Proyección!N152+Proyección!O152+Proyección!P152+Proyección!Q152</f>
        <v>0</v>
      </c>
      <c r="G152" s="68"/>
      <c r="H152" s="68"/>
      <c r="I152" s="68"/>
      <c r="J152" s="68"/>
      <c r="K152" s="68"/>
      <c r="L152" s="68"/>
      <c r="M152" s="264"/>
    </row>
    <row r="153" spans="2:13" x14ac:dyDescent="0.3">
      <c r="B153" s="265"/>
      <c r="C153" s="115">
        <v>23</v>
      </c>
      <c r="D153" s="112" t="str">
        <f>+IFERROR(+IF(Inputs!I94="","",Inputs!I94),0)</f>
        <v/>
      </c>
      <c r="E153" s="117">
        <f t="shared" si="6"/>
        <v>0</v>
      </c>
      <c r="F153" s="15">
        <f>+Proyección!F153+Proyección!G153+Proyección!H153+Proyección!I153+Proyección!J153+Proyección!K153+Proyección!L153+Proyección!M153+Proyección!N153+Proyección!O153+Proyección!P153+Proyección!Q153</f>
        <v>0</v>
      </c>
      <c r="G153" s="68"/>
      <c r="H153" s="68"/>
      <c r="I153" s="68"/>
      <c r="J153" s="68"/>
      <c r="K153" s="68"/>
      <c r="L153" s="68"/>
      <c r="M153" s="264"/>
    </row>
    <row r="154" spans="2:13" x14ac:dyDescent="0.3">
      <c r="B154" s="265"/>
      <c r="C154" s="115">
        <v>24</v>
      </c>
      <c r="D154" s="112" t="str">
        <f>+IFERROR(+IF(Inputs!I95="","",Inputs!I95),0)</f>
        <v/>
      </c>
      <c r="E154" s="117">
        <f t="shared" si="6"/>
        <v>0</v>
      </c>
      <c r="F154" s="15">
        <f>+Proyección!F154+Proyección!G154+Proyección!H154+Proyección!I154+Proyección!J154+Proyección!K154+Proyección!L154+Proyección!M154+Proyección!N154+Proyección!O154+Proyección!P154+Proyección!Q154</f>
        <v>0</v>
      </c>
      <c r="G154" s="68"/>
      <c r="H154" s="68"/>
      <c r="I154" s="68"/>
      <c r="J154" s="68"/>
      <c r="K154" s="68"/>
      <c r="L154" s="68"/>
      <c r="M154" s="264"/>
    </row>
    <row r="155" spans="2:13" x14ac:dyDescent="0.3">
      <c r="B155" s="265"/>
      <c r="C155" s="115">
        <v>25</v>
      </c>
      <c r="D155" s="112" t="str">
        <f>+IFERROR(+IF(Inputs!I96="","",Inputs!I96),0)</f>
        <v/>
      </c>
      <c r="E155" s="117">
        <f t="shared" si="6"/>
        <v>0</v>
      </c>
      <c r="F155" s="15">
        <f>+Proyección!F155+Proyección!G155+Proyección!H155+Proyección!I155+Proyección!J155+Proyección!K155+Proyección!L155+Proyección!M155+Proyección!N155+Proyección!O155+Proyección!P155+Proyección!Q155</f>
        <v>0</v>
      </c>
      <c r="G155" s="68"/>
      <c r="H155" s="68"/>
      <c r="I155" s="68"/>
      <c r="J155" s="68"/>
      <c r="K155" s="68"/>
      <c r="L155" s="68"/>
      <c r="M155" s="264"/>
    </row>
    <row r="156" spans="2:13" x14ac:dyDescent="0.3">
      <c r="B156" s="265"/>
      <c r="C156" s="115">
        <v>26</v>
      </c>
      <c r="D156" s="112" t="str">
        <f>+IFERROR(+IF(Inputs!I97="","",Inputs!I97),0)</f>
        <v/>
      </c>
      <c r="E156" s="117">
        <f t="shared" si="6"/>
        <v>0</v>
      </c>
      <c r="F156" s="15">
        <f>+Proyección!F156+Proyección!G156+Proyección!H156+Proyección!I156+Proyección!J156+Proyección!K156+Proyección!L156+Proyección!M156+Proyección!N156+Proyección!O156+Proyección!P156+Proyección!Q156</f>
        <v>0</v>
      </c>
      <c r="G156" s="68"/>
      <c r="H156" s="68"/>
      <c r="I156" s="68"/>
      <c r="J156" s="68"/>
      <c r="K156" s="68"/>
      <c r="L156" s="68"/>
      <c r="M156" s="264"/>
    </row>
    <row r="157" spans="2:13" x14ac:dyDescent="0.3">
      <c r="B157" s="265"/>
      <c r="C157" s="115">
        <v>27</v>
      </c>
      <c r="D157" s="112" t="str">
        <f>+IFERROR(+IF(Inputs!I98="","",Inputs!I98),0)</f>
        <v/>
      </c>
      <c r="E157" s="117">
        <f t="shared" si="6"/>
        <v>0</v>
      </c>
      <c r="F157" s="15">
        <f>+Proyección!F157+Proyección!G157+Proyección!H157+Proyección!I157+Proyección!J157+Proyección!K157+Proyección!L157+Proyección!M157+Proyección!N157+Proyección!O157+Proyección!P157+Proyección!Q157</f>
        <v>0</v>
      </c>
      <c r="G157" s="68"/>
      <c r="H157" s="68"/>
      <c r="I157" s="68"/>
      <c r="J157" s="68"/>
      <c r="K157" s="68"/>
      <c r="L157" s="68"/>
      <c r="M157" s="264"/>
    </row>
    <row r="158" spans="2:13" x14ac:dyDescent="0.3">
      <c r="B158" s="265"/>
      <c r="C158" s="115">
        <v>28</v>
      </c>
      <c r="D158" s="112" t="str">
        <f>+IFERROR(+IF(Inputs!I99="","",Inputs!I99),0)</f>
        <v/>
      </c>
      <c r="E158" s="117">
        <f t="shared" si="6"/>
        <v>0</v>
      </c>
      <c r="F158" s="15">
        <f>+Proyección!F158+Proyección!G158+Proyección!H158+Proyección!I158+Proyección!J158+Proyección!K158+Proyección!L158+Proyección!M158+Proyección!N158+Proyección!O158+Proyección!P158+Proyección!Q158</f>
        <v>0</v>
      </c>
      <c r="G158" s="68"/>
      <c r="H158" s="68"/>
      <c r="I158" s="68"/>
      <c r="J158" s="68"/>
      <c r="K158" s="68"/>
      <c r="L158" s="68"/>
      <c r="M158" s="264"/>
    </row>
    <row r="159" spans="2:13" x14ac:dyDescent="0.3">
      <c r="B159" s="265"/>
      <c r="C159" s="115">
        <v>29</v>
      </c>
      <c r="D159" s="112" t="str">
        <f>+IFERROR(+IF(Inputs!I100="","",Inputs!I100),0)</f>
        <v/>
      </c>
      <c r="E159" s="117">
        <f t="shared" si="6"/>
        <v>0</v>
      </c>
      <c r="F159" s="15">
        <f>+Proyección!F159+Proyección!G159+Proyección!H159+Proyección!I159+Proyección!J159+Proyección!K159+Proyección!L159+Proyección!M159+Proyección!N159+Proyección!O159+Proyección!P159+Proyección!Q159</f>
        <v>0</v>
      </c>
      <c r="G159" s="68"/>
      <c r="H159" s="68"/>
      <c r="I159" s="68"/>
      <c r="J159" s="68"/>
      <c r="K159" s="68"/>
      <c r="L159" s="68"/>
      <c r="M159" s="264"/>
    </row>
    <row r="160" spans="2:13" x14ac:dyDescent="0.3">
      <c r="B160" s="265"/>
      <c r="C160" s="115">
        <v>30</v>
      </c>
      <c r="D160" s="118" t="str">
        <f>+IFERROR(+IF(Inputs!I101="","",Inputs!I101),0)</f>
        <v/>
      </c>
      <c r="E160" s="12">
        <f t="shared" si="6"/>
        <v>0</v>
      </c>
      <c r="F160" s="4">
        <f>+Proyección!F160+Proyección!G160+Proyección!H160+Proyección!I160+Proyección!J160+Proyección!K160+Proyección!L160+Proyección!M160+Proyección!N160+Proyección!O160+Proyección!P160+Proyección!Q160</f>
        <v>0</v>
      </c>
      <c r="G160" s="68"/>
      <c r="H160" s="68"/>
      <c r="I160" s="68"/>
      <c r="J160" s="68"/>
      <c r="K160" s="68"/>
      <c r="L160" s="68"/>
      <c r="M160" s="264"/>
    </row>
    <row r="161" spans="1:13" x14ac:dyDescent="0.3">
      <c r="B161" s="265"/>
      <c r="C161" s="105" t="s">
        <v>134</v>
      </c>
      <c r="D161" s="106" t="s">
        <v>74</v>
      </c>
      <c r="E161" s="149">
        <f t="shared" si="6"/>
        <v>0</v>
      </c>
      <c r="F161" s="147">
        <f>+SUM(F131:F160)</f>
        <v>0</v>
      </c>
      <c r="G161" s="68"/>
      <c r="H161" s="68"/>
      <c r="I161" s="68"/>
      <c r="J161" s="68"/>
      <c r="K161" s="68"/>
      <c r="L161" s="68"/>
      <c r="M161" s="264"/>
    </row>
    <row r="162" spans="1:13" x14ac:dyDescent="0.3">
      <c r="B162" s="265"/>
      <c r="C162" s="105" t="s">
        <v>134</v>
      </c>
      <c r="D162" s="105">
        <v>1</v>
      </c>
      <c r="E162" s="68"/>
      <c r="F162" s="123"/>
      <c r="G162" s="68"/>
      <c r="H162" s="68"/>
      <c r="I162" s="68"/>
      <c r="J162" s="68"/>
      <c r="K162" s="68"/>
      <c r="L162" s="68"/>
      <c r="M162" s="264"/>
    </row>
    <row r="163" spans="1:13" x14ac:dyDescent="0.3">
      <c r="B163" s="265"/>
      <c r="C163" s="105" t="s">
        <v>134</v>
      </c>
      <c r="D163" s="104" t="s">
        <v>170</v>
      </c>
      <c r="E163" s="68"/>
      <c r="F163" s="23">
        <f>+F37+F52+F63+F96+F129+F161</f>
        <v>0</v>
      </c>
      <c r="G163" s="68"/>
      <c r="H163" s="68"/>
      <c r="I163" s="68"/>
      <c r="J163" s="68"/>
      <c r="K163" s="68"/>
      <c r="L163" s="68"/>
      <c r="M163" s="264"/>
    </row>
    <row r="164" spans="1:13" ht="21.45" customHeight="1" thickBot="1" x14ac:dyDescent="0.35">
      <c r="B164" s="265"/>
      <c r="C164" s="105" t="s">
        <v>134</v>
      </c>
      <c r="D164" s="169">
        <v>1</v>
      </c>
      <c r="E164" s="217"/>
      <c r="F164" s="120"/>
      <c r="G164" s="68"/>
      <c r="H164" s="68"/>
      <c r="I164" s="68"/>
      <c r="J164" s="68"/>
      <c r="K164" s="68"/>
      <c r="L164" s="68"/>
      <c r="M164" s="264"/>
    </row>
    <row r="165" spans="1:13" ht="7.95" customHeight="1" x14ac:dyDescent="0.35">
      <c r="B165" s="265"/>
      <c r="C165" s="105" t="s">
        <v>134</v>
      </c>
      <c r="D165" s="168">
        <v>1</v>
      </c>
      <c r="E165" s="124"/>
      <c r="F165" s="125"/>
      <c r="G165" s="66"/>
      <c r="H165" s="83"/>
      <c r="I165" s="83"/>
      <c r="J165" s="83"/>
      <c r="K165" s="68"/>
      <c r="L165" s="68"/>
      <c r="M165" s="264"/>
    </row>
    <row r="166" spans="1:13" s="82" customFormat="1" ht="18" x14ac:dyDescent="0.35">
      <c r="A166" s="119"/>
      <c r="B166" s="265"/>
      <c r="C166" s="105" t="s">
        <v>134</v>
      </c>
      <c r="D166" s="392" t="s">
        <v>171</v>
      </c>
      <c r="E166" s="393"/>
      <c r="F166" s="161">
        <f>+F9+F24-F163</f>
        <v>0</v>
      </c>
      <c r="G166" s="257"/>
      <c r="H166" s="68"/>
      <c r="I166" s="68"/>
      <c r="J166" s="68"/>
      <c r="K166" s="83"/>
      <c r="L166" s="83"/>
      <c r="M166" s="266"/>
    </row>
    <row r="167" spans="1:13" ht="7.95" customHeight="1" thickBot="1" x14ac:dyDescent="0.35">
      <c r="B167" s="265"/>
      <c r="C167" s="105" t="s">
        <v>134</v>
      </c>
      <c r="D167" s="167">
        <v>1</v>
      </c>
      <c r="E167" s="73"/>
      <c r="F167" s="63"/>
      <c r="G167" s="74"/>
      <c r="H167" s="68"/>
      <c r="I167" s="68"/>
      <c r="J167" s="68"/>
      <c r="K167" s="68"/>
      <c r="L167" s="68"/>
      <c r="M167" s="264"/>
    </row>
    <row r="168" spans="1:13" ht="45.45" customHeight="1" thickBot="1" x14ac:dyDescent="0.35">
      <c r="B168" s="265"/>
      <c r="C168" s="105" t="s">
        <v>134</v>
      </c>
      <c r="D168" s="163">
        <v>1</v>
      </c>
      <c r="E168" s="68"/>
      <c r="F168" s="57"/>
      <c r="G168" s="68"/>
      <c r="H168" s="68"/>
      <c r="I168" s="68"/>
      <c r="J168" s="68"/>
      <c r="K168" s="68"/>
      <c r="L168" s="68"/>
      <c r="M168" s="264"/>
    </row>
    <row r="169" spans="1:13" x14ac:dyDescent="0.3">
      <c r="B169" s="265"/>
      <c r="C169" s="105" t="s">
        <v>134</v>
      </c>
      <c r="D169" s="166">
        <v>1</v>
      </c>
      <c r="E169" s="220" t="s">
        <v>78</v>
      </c>
      <c r="F169" s="25"/>
      <c r="G169" s="66"/>
      <c r="H169" s="68"/>
      <c r="I169" s="68"/>
      <c r="J169" s="68"/>
      <c r="K169" s="68"/>
      <c r="L169" s="68"/>
      <c r="M169" s="264"/>
    </row>
    <row r="170" spans="1:13" x14ac:dyDescent="0.3">
      <c r="B170" s="265"/>
      <c r="C170" s="105" t="s">
        <v>134</v>
      </c>
      <c r="D170" s="36" t="s">
        <v>97</v>
      </c>
      <c r="E170" s="221"/>
      <c r="F170" s="23"/>
      <c r="G170" s="69"/>
      <c r="H170" s="68"/>
      <c r="I170" s="68"/>
      <c r="J170" s="68"/>
      <c r="K170" s="68"/>
      <c r="L170" s="68"/>
      <c r="M170" s="264"/>
    </row>
    <row r="171" spans="1:13" x14ac:dyDescent="0.3">
      <c r="B171" s="265"/>
      <c r="C171" s="105" t="s">
        <v>134</v>
      </c>
      <c r="D171" s="37" t="s">
        <v>98</v>
      </c>
      <c r="E171" s="11">
        <f>+Proyección!E171</f>
        <v>0</v>
      </c>
      <c r="F171" s="10">
        <f>+E171+F37</f>
        <v>0</v>
      </c>
      <c r="G171" s="69"/>
      <c r="H171" s="68"/>
      <c r="I171" s="68"/>
      <c r="J171" s="68"/>
      <c r="K171" s="68"/>
      <c r="L171" s="68"/>
      <c r="M171" s="264"/>
    </row>
    <row r="172" spans="1:13" x14ac:dyDescent="0.3">
      <c r="B172" s="265"/>
      <c r="C172" s="105" t="s">
        <v>134</v>
      </c>
      <c r="D172" s="37" t="s">
        <v>76</v>
      </c>
      <c r="E172" s="11">
        <f>+Proyección!E172</f>
        <v>0</v>
      </c>
      <c r="F172" s="10" t="e">
        <f>+E172+VLOOKUP($D$172,$D$12:$F$160,3,0)</f>
        <v>#N/A</v>
      </c>
      <c r="G172" s="69"/>
      <c r="H172" s="68"/>
      <c r="I172" s="68"/>
      <c r="J172" s="68"/>
      <c r="K172" s="68"/>
      <c r="L172" s="68"/>
      <c r="M172" s="264"/>
    </row>
    <row r="173" spans="1:13" x14ac:dyDescent="0.3">
      <c r="B173" s="265"/>
      <c r="C173" s="105" t="s">
        <v>134</v>
      </c>
      <c r="D173" s="37" t="s">
        <v>99</v>
      </c>
      <c r="E173" s="11">
        <f>+Proyección!E173</f>
        <v>0</v>
      </c>
      <c r="F173" s="10">
        <v>0</v>
      </c>
      <c r="G173" s="69"/>
      <c r="H173" s="68"/>
      <c r="I173" s="68"/>
      <c r="J173" s="68"/>
      <c r="K173" s="68"/>
      <c r="L173" s="68"/>
      <c r="M173" s="264"/>
    </row>
    <row r="174" spans="1:13" x14ac:dyDescent="0.3">
      <c r="B174" s="265"/>
      <c r="C174" s="105" t="s">
        <v>134</v>
      </c>
      <c r="D174" s="165">
        <v>1</v>
      </c>
      <c r="E174" s="11"/>
      <c r="F174" s="10"/>
      <c r="G174" s="69"/>
      <c r="H174" s="68"/>
      <c r="I174" s="68"/>
      <c r="J174" s="68"/>
      <c r="K174" s="68"/>
      <c r="L174" s="68"/>
      <c r="M174" s="264"/>
    </row>
    <row r="175" spans="1:13" x14ac:dyDescent="0.3">
      <c r="B175" s="265"/>
      <c r="C175" s="105" t="s">
        <v>134</v>
      </c>
      <c r="D175" s="36" t="s">
        <v>100</v>
      </c>
      <c r="E175" s="11"/>
      <c r="F175" s="10"/>
      <c r="G175" s="69"/>
      <c r="H175" s="68"/>
      <c r="I175" s="68"/>
      <c r="J175" s="68"/>
      <c r="K175" s="68"/>
      <c r="L175" s="68"/>
      <c r="M175" s="264"/>
    </row>
    <row r="176" spans="1:13" x14ac:dyDescent="0.3">
      <c r="B176" s="265"/>
      <c r="C176" s="105" t="s">
        <v>134</v>
      </c>
      <c r="D176" s="37" t="s">
        <v>95</v>
      </c>
      <c r="E176" s="41" t="s">
        <v>102</v>
      </c>
      <c r="F176" s="202">
        <f>+IFERROR(F52/F24,0)</f>
        <v>0</v>
      </c>
      <c r="G176" s="69"/>
      <c r="H176" s="68"/>
      <c r="I176" s="68"/>
      <c r="J176" s="68"/>
      <c r="K176" s="68"/>
      <c r="L176" s="68"/>
      <c r="M176" s="264"/>
    </row>
    <row r="177" spans="2:13" x14ac:dyDescent="0.3">
      <c r="B177" s="265"/>
      <c r="C177" s="105" t="s">
        <v>134</v>
      </c>
      <c r="D177" s="37" t="s">
        <v>96</v>
      </c>
      <c r="E177" s="41" t="s">
        <v>102</v>
      </c>
      <c r="F177" s="204">
        <f>+IFERROR(IF(F166&lt;=0,0,(F166*35%)),0)</f>
        <v>0</v>
      </c>
      <c r="G177" s="69"/>
      <c r="H177" s="68"/>
      <c r="I177" s="68"/>
      <c r="J177" s="68"/>
      <c r="K177" s="68"/>
      <c r="L177" s="68"/>
      <c r="M177" s="264"/>
    </row>
    <row r="178" spans="2:13" x14ac:dyDescent="0.3">
      <c r="B178" s="265"/>
      <c r="C178" s="105"/>
      <c r="D178" s="37" t="s">
        <v>101</v>
      </c>
      <c r="E178" s="41" t="s">
        <v>102</v>
      </c>
      <c r="F178" s="41" t="s">
        <v>102</v>
      </c>
      <c r="G178" s="69"/>
      <c r="H178" s="68"/>
      <c r="I178" s="68"/>
      <c r="J178" s="68"/>
      <c r="K178" s="68"/>
      <c r="L178" s="68"/>
      <c r="M178" s="264"/>
    </row>
    <row r="179" spans="2:13" ht="15" thickBot="1" x14ac:dyDescent="0.35">
      <c r="B179" s="265"/>
      <c r="C179" s="105" t="s">
        <v>134</v>
      </c>
      <c r="D179" s="164">
        <v>1</v>
      </c>
      <c r="E179" s="30"/>
      <c r="F179" s="31"/>
      <c r="G179" s="74"/>
      <c r="H179" s="68"/>
      <c r="I179" s="68"/>
      <c r="J179" s="68"/>
      <c r="K179" s="68"/>
      <c r="L179" s="68"/>
      <c r="M179" s="264"/>
    </row>
    <row r="180" spans="2:13" x14ac:dyDescent="0.3">
      <c r="B180" s="265"/>
      <c r="C180" s="105" t="s">
        <v>134</v>
      </c>
      <c r="D180" s="163">
        <v>1</v>
      </c>
      <c r="E180" s="68"/>
      <c r="F180" s="57"/>
      <c r="G180" s="68"/>
      <c r="H180" s="68"/>
      <c r="I180" s="68"/>
      <c r="J180" s="68"/>
      <c r="K180" s="68"/>
      <c r="L180" s="68"/>
      <c r="M180" s="264"/>
    </row>
    <row r="181" spans="2:13" x14ac:dyDescent="0.3">
      <c r="B181" s="267"/>
      <c r="C181" s="268" t="s">
        <v>134</v>
      </c>
      <c r="D181" s="268">
        <v>1</v>
      </c>
      <c r="E181" s="269"/>
      <c r="F181" s="269"/>
      <c r="G181" s="269"/>
      <c r="H181" s="269"/>
      <c r="I181" s="269"/>
      <c r="J181" s="269"/>
      <c r="K181" s="269"/>
      <c r="L181" s="269"/>
      <c r="M181" s="270"/>
    </row>
    <row r="182" spans="2:13" x14ac:dyDescent="0.3">
      <c r="B182" s="105"/>
    </row>
    <row r="183" spans="2:13" x14ac:dyDescent="0.3">
      <c r="B183" s="105"/>
    </row>
  </sheetData>
  <autoFilter ref="C6:F181" xr:uid="{00000000-0009-0000-0000-000006000000}"/>
  <mergeCells count="1">
    <mergeCell ref="D166:E166"/>
  </mergeCells>
  <conditionalFormatting sqref="F180 F162:F168">
    <cfRule type="cellIs" dxfId="311" priority="6" operator="lessThan">
      <formula>0</formula>
    </cfRule>
  </conditionalFormatting>
  <conditionalFormatting sqref="F169:F170">
    <cfRule type="cellIs" dxfId="310" priority="5" operator="lessThan">
      <formula>0</formula>
    </cfRule>
  </conditionalFormatting>
  <conditionalFormatting sqref="F176:F177">
    <cfRule type="cellIs" dxfId="309" priority="4" operator="lessThan">
      <formula>0</formula>
    </cfRule>
  </conditionalFormatting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7"/>
  <dimension ref="A1:M188"/>
  <sheetViews>
    <sheetView showGridLines="0" zoomScale="98" zoomScaleNormal="98" workbookViewId="0">
      <pane xSplit="5" ySplit="6" topLeftCell="F7" activePane="bottomRight" state="frozen"/>
      <selection pane="topRight" activeCell="E1" sqref="E1"/>
      <selection pane="bottomLeft" activeCell="A7" sqref="A7"/>
      <selection pane="bottomRight" activeCell="J18" sqref="J18"/>
    </sheetView>
  </sheetViews>
  <sheetFormatPr baseColWidth="10" defaultRowHeight="14.4" zeroHeight="1" x14ac:dyDescent="0.3"/>
  <cols>
    <col min="1" max="2" width="2.109375" style="119" customWidth="1"/>
    <col min="3" max="3" width="8.77734375" bestFit="1" customWidth="1"/>
    <col min="4" max="4" width="31.21875" customWidth="1"/>
    <col min="5" max="5" width="12.77734375" customWidth="1"/>
    <col min="6" max="7" width="16.6640625" customWidth="1"/>
    <col min="8" max="8" width="5" customWidth="1"/>
    <col min="9" max="11" width="16.6640625" customWidth="1"/>
    <col min="12" max="12" width="20.77734375" customWidth="1"/>
    <col min="13" max="13" width="4.33203125" customWidth="1"/>
    <col min="15" max="16" width="0" hidden="1" customWidth="1"/>
  </cols>
  <sheetData>
    <row r="1" spans="2:13" ht="7.05" customHeight="1" x14ac:dyDescent="0.3">
      <c r="D1" s="119">
        <v>1</v>
      </c>
    </row>
    <row r="2" spans="2:13" ht="37.5" customHeight="1" x14ac:dyDescent="0.3">
      <c r="B2" s="274"/>
      <c r="C2" s="271"/>
      <c r="D2" s="259">
        <v>1</v>
      </c>
      <c r="E2" s="260"/>
      <c r="F2" s="260"/>
      <c r="G2" s="260"/>
      <c r="H2" s="260"/>
      <c r="I2" s="260"/>
      <c r="J2" s="260"/>
      <c r="K2" s="260"/>
      <c r="L2" s="260"/>
      <c r="M2" s="261"/>
    </row>
    <row r="3" spans="2:13" ht="0.75" customHeight="1" x14ac:dyDescent="0.3">
      <c r="B3" s="265"/>
      <c r="C3" s="68"/>
      <c r="D3" s="172">
        <v>1</v>
      </c>
      <c r="E3" s="56"/>
      <c r="F3" s="56"/>
      <c r="G3" s="56"/>
      <c r="H3" s="56"/>
      <c r="I3" s="56"/>
      <c r="J3" s="56"/>
      <c r="K3" s="56"/>
      <c r="L3" s="56"/>
      <c r="M3" s="263"/>
    </row>
    <row r="4" spans="2:13" ht="18" customHeight="1" x14ac:dyDescent="0.3">
      <c r="B4" s="265"/>
      <c r="C4" s="68"/>
      <c r="D4" s="105">
        <v>1</v>
      </c>
      <c r="E4" s="68"/>
      <c r="F4" s="68"/>
      <c r="G4" s="68"/>
      <c r="H4" s="68"/>
      <c r="I4" s="68"/>
      <c r="J4" s="68"/>
      <c r="K4" s="68"/>
      <c r="L4" s="68"/>
      <c r="M4" s="264"/>
    </row>
    <row r="5" spans="2:13" ht="12.75" customHeight="1" x14ac:dyDescent="0.3">
      <c r="B5" s="265"/>
      <c r="C5" s="68"/>
      <c r="D5" s="105">
        <v>1</v>
      </c>
      <c r="E5" s="135"/>
      <c r="F5" s="68"/>
      <c r="G5" s="68"/>
      <c r="H5" s="68"/>
      <c r="I5" s="68"/>
      <c r="J5" s="68"/>
      <c r="K5" s="68"/>
      <c r="L5" s="68"/>
      <c r="M5" s="264"/>
    </row>
    <row r="6" spans="2:13" x14ac:dyDescent="0.3">
      <c r="B6" s="265"/>
      <c r="C6" s="175" t="s">
        <v>134</v>
      </c>
      <c r="D6" s="175" t="s">
        <v>79</v>
      </c>
      <c r="E6" s="175" t="s">
        <v>172</v>
      </c>
      <c r="F6" s="218" t="s">
        <v>183</v>
      </c>
      <c r="G6" s="218" t="s">
        <v>184</v>
      </c>
      <c r="H6" s="68"/>
      <c r="I6" s="68"/>
      <c r="J6" s="68"/>
      <c r="K6" s="68"/>
      <c r="L6" s="68"/>
      <c r="M6" s="264"/>
    </row>
    <row r="7" spans="2:13" ht="8.25" customHeight="1" x14ac:dyDescent="0.3">
      <c r="B7" s="265"/>
      <c r="C7" s="68"/>
      <c r="D7" s="105">
        <v>1</v>
      </c>
      <c r="E7" s="68"/>
      <c r="F7" s="68"/>
      <c r="G7" s="68"/>
      <c r="H7" s="68"/>
      <c r="I7" s="68"/>
      <c r="J7" s="68"/>
      <c r="K7" s="68"/>
      <c r="L7" s="68"/>
      <c r="M7" s="264"/>
    </row>
    <row r="8" spans="2:13" ht="8.25" customHeight="1" x14ac:dyDescent="0.3">
      <c r="B8" s="265"/>
      <c r="C8" s="105" t="s">
        <v>134</v>
      </c>
      <c r="D8" s="105">
        <v>1</v>
      </c>
      <c r="E8" s="68"/>
      <c r="F8" s="68"/>
      <c r="G8" s="68"/>
      <c r="H8" s="68"/>
      <c r="I8" s="68"/>
      <c r="J8" s="68"/>
      <c r="K8" s="68"/>
      <c r="L8" s="68"/>
      <c r="M8" s="264"/>
    </row>
    <row r="9" spans="2:13" ht="15" customHeight="1" x14ac:dyDescent="0.3">
      <c r="B9" s="265"/>
      <c r="C9" s="105" t="s">
        <v>134</v>
      </c>
      <c r="D9" s="139" t="s">
        <v>45</v>
      </c>
      <c r="E9" s="68"/>
      <c r="F9" s="140">
        <v>0</v>
      </c>
      <c r="G9" s="142">
        <f>+F166</f>
        <v>0</v>
      </c>
      <c r="H9" s="68"/>
      <c r="I9" s="68"/>
      <c r="J9" s="68"/>
      <c r="K9" s="68"/>
      <c r="L9" s="68"/>
      <c r="M9" s="264"/>
    </row>
    <row r="10" spans="2:13" ht="15" customHeight="1" x14ac:dyDescent="0.3">
      <c r="B10" s="265"/>
      <c r="C10" s="105" t="s">
        <v>134</v>
      </c>
      <c r="D10" s="105">
        <v>1</v>
      </c>
      <c r="E10" s="135" t="s">
        <v>0</v>
      </c>
      <c r="F10" s="143"/>
      <c r="G10" s="102"/>
      <c r="H10" s="68"/>
      <c r="I10" s="68"/>
      <c r="J10" s="68"/>
      <c r="K10" s="68"/>
      <c r="L10" s="68"/>
      <c r="M10" s="264"/>
    </row>
    <row r="11" spans="2:13" ht="8.25" customHeight="1" x14ac:dyDescent="0.3">
      <c r="B11" s="265"/>
      <c r="C11" s="68"/>
      <c r="D11" s="105">
        <v>1</v>
      </c>
      <c r="E11" s="68"/>
      <c r="F11" s="68"/>
      <c r="G11" s="68"/>
      <c r="H11" s="68"/>
      <c r="I11" s="68"/>
      <c r="J11" s="68"/>
      <c r="K11" s="68"/>
      <c r="L11" s="68"/>
      <c r="M11" s="264"/>
    </row>
    <row r="12" spans="2:13" x14ac:dyDescent="0.3">
      <c r="B12" s="265"/>
      <c r="C12" s="115">
        <v>1</v>
      </c>
      <c r="D12" s="112" t="str">
        <f>+IFERROR(+IF(Inputs!D12="","",Inputs!D12),0)</f>
        <v>Salario Luisa (ejemplo)</v>
      </c>
      <c r="E12" s="117">
        <f>+IFERROR(F12/$F$24,0)</f>
        <v>0</v>
      </c>
      <c r="F12" s="15">
        <f>+Proyección!F12+Proyección!G12+Proyección!H12+Proyección!I12+Proyección!J12+Proyección!K12</f>
        <v>0</v>
      </c>
      <c r="G12" s="15">
        <f>+Proyección!L12+Proyección!M12+Proyección!N12+Proyección!O12+Proyección!P12+Proyección!Q12</f>
        <v>0</v>
      </c>
      <c r="H12" s="68"/>
      <c r="I12" s="68"/>
      <c r="J12" s="68"/>
      <c r="K12" s="68"/>
      <c r="L12" s="68"/>
      <c r="M12" s="264"/>
    </row>
    <row r="13" spans="2:13" x14ac:dyDescent="0.3">
      <c r="B13" s="265"/>
      <c r="C13" s="115">
        <v>2</v>
      </c>
      <c r="D13" s="112" t="str">
        <f>+IFERROR(+IF(Inputs!D13="","",Inputs!D13),0)</f>
        <v>Salario Tomás  (ejemplo)</v>
      </c>
      <c r="E13" s="117">
        <f t="shared" ref="E13:E23" si="0">+IFERROR(F13/$F$24,0)</f>
        <v>0</v>
      </c>
      <c r="F13" s="15">
        <f>+Proyección!F13+Proyección!G13+Proyección!H13+Proyección!I13+Proyección!J13+Proyección!K13</f>
        <v>0</v>
      </c>
      <c r="G13" s="15">
        <f>+Proyección!L13+Proyección!M13+Proyección!N13+Proyección!O13+Proyección!P13+Proyección!Q13</f>
        <v>0</v>
      </c>
      <c r="H13" s="68"/>
      <c r="I13" s="68"/>
      <c r="J13" s="68"/>
      <c r="K13" s="68"/>
      <c r="L13" s="68"/>
      <c r="M13" s="264"/>
    </row>
    <row r="14" spans="2:13" x14ac:dyDescent="0.3">
      <c r="B14" s="265"/>
      <c r="C14" s="115">
        <v>3</v>
      </c>
      <c r="D14" s="112" t="str">
        <f>+IFERROR(+IF(Inputs!D14="","",Inputs!D14),0)</f>
        <v/>
      </c>
      <c r="E14" s="117">
        <f t="shared" si="0"/>
        <v>0</v>
      </c>
      <c r="F14" s="15">
        <f>+Proyección!F14+Proyección!G14+Proyección!H14+Proyección!I14+Proyección!J14+Proyección!K14</f>
        <v>0</v>
      </c>
      <c r="G14" s="15">
        <f>+Proyección!L14+Proyección!M14+Proyección!N14+Proyección!O14+Proyección!P14+Proyección!Q14</f>
        <v>0</v>
      </c>
      <c r="H14" s="68"/>
      <c r="I14" s="68"/>
      <c r="J14" s="68"/>
      <c r="K14" s="68"/>
      <c r="L14" s="68"/>
      <c r="M14" s="264"/>
    </row>
    <row r="15" spans="2:13" x14ac:dyDescent="0.3">
      <c r="B15" s="265"/>
      <c r="C15" s="115">
        <v>4</v>
      </c>
      <c r="D15" s="112" t="str">
        <f>+IFERROR(+IF(Inputs!D15="","",Inputs!D15),0)</f>
        <v/>
      </c>
      <c r="E15" s="117">
        <f t="shared" si="0"/>
        <v>0</v>
      </c>
      <c r="F15" s="15">
        <f>+Proyección!F15+Proyección!G15+Proyección!H15+Proyección!I15+Proyección!J15+Proyección!K15</f>
        <v>0</v>
      </c>
      <c r="G15" s="15">
        <f>+Proyección!L15+Proyección!M15+Proyección!N15+Proyección!O15+Proyección!P15+Proyección!Q15</f>
        <v>0</v>
      </c>
      <c r="H15" s="68"/>
      <c r="I15" s="68"/>
      <c r="J15" s="68"/>
      <c r="K15" s="68"/>
      <c r="L15" s="68"/>
      <c r="M15" s="264"/>
    </row>
    <row r="16" spans="2:13" x14ac:dyDescent="0.3">
      <c r="B16" s="265"/>
      <c r="C16" s="115">
        <v>5</v>
      </c>
      <c r="D16" s="112" t="str">
        <f>+IFERROR(+IF(Inputs!D16="","",Inputs!D16),0)</f>
        <v/>
      </c>
      <c r="E16" s="117">
        <f t="shared" si="0"/>
        <v>0</v>
      </c>
      <c r="F16" s="15">
        <f>+Proyección!F16+Proyección!G16+Proyección!H16+Proyección!I16+Proyección!J16+Proyección!K16</f>
        <v>0</v>
      </c>
      <c r="G16" s="15">
        <f>+Proyección!L16+Proyección!M16+Proyección!N16+Proyección!O16+Proyección!P16+Proyección!Q16</f>
        <v>0</v>
      </c>
      <c r="H16" s="68"/>
      <c r="I16" s="68"/>
      <c r="J16" s="68"/>
      <c r="K16" s="68"/>
      <c r="L16" s="68"/>
      <c r="M16" s="264"/>
    </row>
    <row r="17" spans="2:13" x14ac:dyDescent="0.3">
      <c r="B17" s="265"/>
      <c r="C17" s="115">
        <v>6</v>
      </c>
      <c r="D17" s="112" t="str">
        <f>+IFERROR(+IF(Inputs!D17="","",Inputs!D17),0)</f>
        <v/>
      </c>
      <c r="E17" s="117">
        <f t="shared" si="0"/>
        <v>0</v>
      </c>
      <c r="F17" s="15">
        <f>+Proyección!F17+Proyección!G17+Proyección!H17+Proyección!I17+Proyección!J17+Proyección!K17</f>
        <v>0</v>
      </c>
      <c r="G17" s="15">
        <f>+Proyección!L17+Proyección!M17+Proyección!N17+Proyección!O17+Proyección!P17+Proyección!Q17</f>
        <v>0</v>
      </c>
      <c r="H17" s="68"/>
      <c r="I17" s="68"/>
      <c r="J17" s="68"/>
      <c r="K17" s="68"/>
      <c r="L17" s="68"/>
      <c r="M17" s="264"/>
    </row>
    <row r="18" spans="2:13" x14ac:dyDescent="0.3">
      <c r="B18" s="265"/>
      <c r="C18" s="115">
        <v>7</v>
      </c>
      <c r="D18" s="112" t="str">
        <f>+IFERROR(+IF(Inputs!I12="","",Inputs!I12),0)</f>
        <v>Prima Luisa  (ejemplo)</v>
      </c>
      <c r="E18" s="117">
        <f t="shared" si="0"/>
        <v>0</v>
      </c>
      <c r="F18" s="15">
        <f>+Proyección!F18+Proyección!G18+Proyección!H18+Proyección!I18+Proyección!J18+Proyección!K18</f>
        <v>0</v>
      </c>
      <c r="G18" s="15">
        <f>+Proyección!L18+Proyección!M18+Proyección!N18+Proyección!O18+Proyección!P18+Proyección!Q18</f>
        <v>0</v>
      </c>
      <c r="H18" s="68"/>
      <c r="I18" s="68"/>
      <c r="J18" s="68"/>
      <c r="K18" s="68"/>
      <c r="L18" s="68"/>
      <c r="M18" s="264"/>
    </row>
    <row r="19" spans="2:13" x14ac:dyDescent="0.3">
      <c r="B19" s="265"/>
      <c r="C19" s="115">
        <v>8</v>
      </c>
      <c r="D19" s="112" t="str">
        <f>+IFERROR(+IF(Inputs!I13="","",Inputs!I13),0)</f>
        <v>Prima Tomás  (ejemplo)</v>
      </c>
      <c r="E19" s="117">
        <f t="shared" si="0"/>
        <v>0</v>
      </c>
      <c r="F19" s="15">
        <f>+Proyección!F19+Proyección!G19+Proyección!H19+Proyección!I19+Proyección!J19+Proyección!K19</f>
        <v>0</v>
      </c>
      <c r="G19" s="15">
        <f>+Proyección!L19+Proyección!M19+Proyección!N19+Proyección!O19+Proyección!P19+Proyección!Q19</f>
        <v>0</v>
      </c>
      <c r="H19" s="68"/>
      <c r="I19" s="68"/>
      <c r="J19" s="68"/>
      <c r="K19" s="68"/>
      <c r="L19" s="68"/>
      <c r="M19" s="264"/>
    </row>
    <row r="20" spans="2:13" x14ac:dyDescent="0.3">
      <c r="B20" s="265"/>
      <c r="C20" s="115">
        <v>9</v>
      </c>
      <c r="D20" s="112" t="str">
        <f>+IFERROR(+IF(Inputs!I14="","",Inputs!I14),0)</f>
        <v>Intereses cesantías (ejemplo)</v>
      </c>
      <c r="E20" s="117">
        <f t="shared" si="0"/>
        <v>0</v>
      </c>
      <c r="F20" s="15">
        <f>+Proyección!F20+Proyección!G20+Proyección!H20+Proyección!I20+Proyección!J20+Proyección!K20</f>
        <v>0</v>
      </c>
      <c r="G20" s="15">
        <f>+Proyección!L20+Proyección!M20+Proyección!N20+Proyección!O20+Proyección!P20+Proyección!Q20</f>
        <v>0</v>
      </c>
      <c r="H20" s="68"/>
      <c r="I20" s="68"/>
      <c r="J20" s="68"/>
      <c r="K20" s="68"/>
      <c r="L20" s="68"/>
      <c r="M20" s="264"/>
    </row>
    <row r="21" spans="2:13" x14ac:dyDescent="0.3">
      <c r="B21" s="265"/>
      <c r="C21" s="115">
        <v>10</v>
      </c>
      <c r="D21" s="112" t="str">
        <f>+IFERROR(+IF(Inputs!I15="","",Inputs!I15),0)</f>
        <v/>
      </c>
      <c r="E21" s="117">
        <f t="shared" si="0"/>
        <v>0</v>
      </c>
      <c r="F21" s="15">
        <f>+Proyección!F21+Proyección!G21+Proyección!H21+Proyección!I21+Proyección!J21+Proyección!K21</f>
        <v>0</v>
      </c>
      <c r="G21" s="15">
        <f>+Proyección!L21+Proyección!M21+Proyección!N21+Proyección!O21+Proyección!P21+Proyección!Q21</f>
        <v>0</v>
      </c>
      <c r="H21" s="68"/>
      <c r="I21" s="68"/>
      <c r="J21" s="68"/>
      <c r="K21" s="68"/>
      <c r="L21" s="68"/>
      <c r="M21" s="264"/>
    </row>
    <row r="22" spans="2:13" x14ac:dyDescent="0.3">
      <c r="B22" s="265"/>
      <c r="C22" s="115">
        <v>11</v>
      </c>
      <c r="D22" s="112" t="str">
        <f>+IFERROR(+IF(Inputs!I16="","",Inputs!I16),0)</f>
        <v/>
      </c>
      <c r="E22" s="117">
        <f t="shared" si="0"/>
        <v>0</v>
      </c>
      <c r="F22" s="15">
        <f>+Proyección!F22+Proyección!G22+Proyección!H22+Proyección!I22+Proyección!J22+Proyección!K22</f>
        <v>0</v>
      </c>
      <c r="G22" s="15">
        <f>+Proyección!L22+Proyección!M22+Proyección!N22+Proyección!O22+Proyección!P22+Proyección!Q22</f>
        <v>0</v>
      </c>
      <c r="H22" s="68"/>
      <c r="I22" s="68"/>
      <c r="J22" s="68"/>
      <c r="K22" s="68"/>
      <c r="L22" s="68"/>
      <c r="M22" s="264"/>
    </row>
    <row r="23" spans="2:13" x14ac:dyDescent="0.3">
      <c r="B23" s="265"/>
      <c r="C23" s="115">
        <v>12</v>
      </c>
      <c r="D23" s="118" t="str">
        <f>+IFERROR(+IF(Inputs!I17="","",Inputs!I17),0)</f>
        <v/>
      </c>
      <c r="E23" s="12">
        <f t="shared" si="0"/>
        <v>0</v>
      </c>
      <c r="F23" s="4">
        <f>+Proyección!F23+Proyección!G23+Proyección!H23+Proyección!I23+Proyección!J23+Proyección!K23</f>
        <v>0</v>
      </c>
      <c r="G23" s="4">
        <f>+Proyección!L23+Proyección!M23+Proyección!N23+Proyección!O23+Proyección!P23+Proyección!Q23</f>
        <v>0</v>
      </c>
      <c r="H23" s="68"/>
      <c r="I23" s="68"/>
      <c r="J23" s="68"/>
      <c r="K23" s="68"/>
      <c r="L23" s="68"/>
      <c r="M23" s="264"/>
    </row>
    <row r="24" spans="2:13" x14ac:dyDescent="0.3">
      <c r="B24" s="265"/>
      <c r="C24" s="105" t="s">
        <v>134</v>
      </c>
      <c r="D24" s="104" t="s">
        <v>61</v>
      </c>
      <c r="E24" s="146">
        <f>+SUM(F24:G24)</f>
        <v>0</v>
      </c>
      <c r="F24" s="147">
        <f>+SUM(F12:F23)</f>
        <v>0</v>
      </c>
      <c r="G24" s="147">
        <f>+SUM(G12:G23)</f>
        <v>0</v>
      </c>
      <c r="H24" s="68"/>
      <c r="I24" s="68"/>
      <c r="J24" s="68"/>
      <c r="K24" s="68"/>
      <c r="L24" s="68"/>
      <c r="M24" s="264"/>
    </row>
    <row r="25" spans="2:13" x14ac:dyDescent="0.3">
      <c r="B25" s="265"/>
      <c r="C25" s="105" t="s">
        <v>134</v>
      </c>
      <c r="D25" s="105">
        <v>1</v>
      </c>
      <c r="E25" s="68"/>
      <c r="F25" s="15"/>
      <c r="G25" s="15"/>
      <c r="H25" s="68"/>
      <c r="I25" s="68"/>
      <c r="J25" s="68"/>
      <c r="K25" s="68"/>
      <c r="L25" s="68"/>
      <c r="M25" s="264"/>
    </row>
    <row r="26" spans="2:13" ht="6.45" customHeight="1" x14ac:dyDescent="0.3">
      <c r="B26" s="265"/>
      <c r="C26" s="68"/>
      <c r="D26" s="105">
        <v>1</v>
      </c>
      <c r="E26" s="135"/>
      <c r="F26" s="15"/>
      <c r="G26" s="15"/>
      <c r="H26" s="68"/>
      <c r="I26" s="68"/>
      <c r="J26" s="68"/>
      <c r="K26" s="68"/>
      <c r="L26" s="68"/>
      <c r="M26" s="264"/>
    </row>
    <row r="27" spans="2:13" x14ac:dyDescent="0.3">
      <c r="B27" s="265"/>
      <c r="C27" s="115">
        <v>1</v>
      </c>
      <c r="D27" s="112" t="str">
        <f>+IFERROR(+IF(Inputs!D22="","",Inputs!D22),0)</f>
        <v>Para comprar casa propia  (ejemplo)</v>
      </c>
      <c r="E27" s="117">
        <f t="shared" ref="E27:E37" si="1">+IFERROR((+SUM(F27:G27)/+SUM($F$24:$G$24)),0)</f>
        <v>0</v>
      </c>
      <c r="F27" s="15">
        <f>+Proyección!F27+Proyección!G27+Proyección!H27+Proyección!I27+Proyección!J27+Proyección!K27</f>
        <v>0</v>
      </c>
      <c r="G27" s="15">
        <f>+Proyección!L27+Proyección!M27+Proyección!N27+Proyección!O27+Proyección!P27+Proyección!Q27</f>
        <v>0</v>
      </c>
      <c r="H27" s="68"/>
      <c r="I27" s="68"/>
      <c r="J27" s="68"/>
      <c r="K27" s="68"/>
      <c r="L27" s="68"/>
      <c r="M27" s="264"/>
    </row>
    <row r="28" spans="2:13" x14ac:dyDescent="0.3">
      <c r="B28" s="265"/>
      <c r="C28" s="115">
        <v>2</v>
      </c>
      <c r="D28" s="112" t="str">
        <f>+IFERROR(+IF(Inputs!D23="","",Inputs!D23),0)</f>
        <v>Postgrado Luisa  (ejemplo)</v>
      </c>
      <c r="E28" s="117">
        <f t="shared" si="1"/>
        <v>0</v>
      </c>
      <c r="F28" s="15">
        <f>+Proyección!F28+Proyección!G28+Proyección!H28+Proyección!I28+Proyección!J28+Proyección!K28</f>
        <v>0</v>
      </c>
      <c r="G28" s="15">
        <f>+Proyección!L28+Proyección!M28+Proyección!N28+Proyección!O28+Proyección!P28+Proyección!Q28</f>
        <v>0</v>
      </c>
      <c r="H28" s="68"/>
      <c r="I28" s="68"/>
      <c r="J28" s="68"/>
      <c r="K28" s="68"/>
      <c r="L28" s="68"/>
      <c r="M28" s="264"/>
    </row>
    <row r="29" spans="2:13" x14ac:dyDescent="0.3">
      <c r="B29" s="265"/>
      <c r="C29" s="115">
        <v>3</v>
      </c>
      <c r="D29" s="112" t="str">
        <f>+IFERROR(+IF(Inputs!D24="","",Inputs!D24),0)</f>
        <v>Jubilación  (ejemplo)</v>
      </c>
      <c r="E29" s="117">
        <f t="shared" si="1"/>
        <v>0</v>
      </c>
      <c r="F29" s="15">
        <f>+Proyección!F29+Proyección!G29+Proyección!H29+Proyección!I29+Proyección!J29+Proyección!K29</f>
        <v>0</v>
      </c>
      <c r="G29" s="15">
        <f>+Proyección!L29+Proyección!M29+Proyección!N29+Proyección!O29+Proyección!P29+Proyección!Q29</f>
        <v>0</v>
      </c>
      <c r="H29" s="68"/>
      <c r="I29" s="68"/>
      <c r="J29" s="68"/>
      <c r="K29" s="68"/>
      <c r="L29" s="68"/>
      <c r="M29" s="264"/>
    </row>
    <row r="30" spans="2:13" x14ac:dyDescent="0.3">
      <c r="B30" s="265"/>
      <c r="C30" s="115">
        <v>4</v>
      </c>
      <c r="D30" s="112" t="str">
        <f>+IFERROR(+IF(Inputs!D25="","",Inputs!D25),0)</f>
        <v/>
      </c>
      <c r="E30" s="117">
        <f t="shared" si="1"/>
        <v>0</v>
      </c>
      <c r="F30" s="15">
        <f>+Proyección!F30+Proyección!G30+Proyección!H30+Proyección!I30+Proyección!J30+Proyección!K30</f>
        <v>0</v>
      </c>
      <c r="G30" s="15">
        <f>+Proyección!L30+Proyección!M30+Proyección!N30+Proyección!O30+Proyección!P30+Proyección!Q30</f>
        <v>0</v>
      </c>
      <c r="H30" s="68"/>
      <c r="I30" s="68"/>
      <c r="J30" s="68"/>
      <c r="K30" s="68"/>
      <c r="L30" s="68"/>
      <c r="M30" s="264"/>
    </row>
    <row r="31" spans="2:13" x14ac:dyDescent="0.3">
      <c r="B31" s="265"/>
      <c r="C31" s="115">
        <v>5</v>
      </c>
      <c r="D31" s="112" t="str">
        <f>+IFERROR(+IF(Inputs!D26="","",Inputs!D26),0)</f>
        <v/>
      </c>
      <c r="E31" s="117">
        <f t="shared" si="1"/>
        <v>0</v>
      </c>
      <c r="F31" s="15">
        <f>+Proyección!F31+Proyección!G31+Proyección!H31+Proyección!I31+Proyección!J31+Proyección!K31</f>
        <v>0</v>
      </c>
      <c r="G31" s="15">
        <f>+Proyección!L31+Proyección!M31+Proyección!N31+Proyección!O31+Proyección!P31+Proyección!Q31</f>
        <v>0</v>
      </c>
      <c r="H31" s="68"/>
      <c r="I31" s="68"/>
      <c r="J31" s="68"/>
      <c r="K31" s="68"/>
      <c r="L31" s="68"/>
      <c r="M31" s="264"/>
    </row>
    <row r="32" spans="2:13" x14ac:dyDescent="0.3">
      <c r="B32" s="265"/>
      <c r="C32" s="115">
        <v>6</v>
      </c>
      <c r="D32" s="112" t="str">
        <f>+IFERROR(+IF(Inputs!I22="","",Inputs!I22),0)</f>
        <v>Abono extra a casa propia (ejemplo)</v>
      </c>
      <c r="E32" s="117">
        <f t="shared" si="1"/>
        <v>0</v>
      </c>
      <c r="F32" s="15">
        <f>+Proyección!F32+Proyección!G32+Proyección!H32+Proyección!I32+Proyección!J32+Proyección!K32</f>
        <v>0</v>
      </c>
      <c r="G32" s="15">
        <f>+Proyección!L32+Proyección!M32+Proyección!N32+Proyección!O32+Proyección!P32+Proyección!Q32</f>
        <v>0</v>
      </c>
      <c r="H32" s="68"/>
      <c r="I32" s="68"/>
      <c r="J32" s="68"/>
      <c r="K32" s="68"/>
      <c r="L32" s="68"/>
      <c r="M32" s="264"/>
    </row>
    <row r="33" spans="2:13" x14ac:dyDescent="0.3">
      <c r="B33" s="265"/>
      <c r="C33" s="115">
        <v>7</v>
      </c>
      <c r="D33" s="112" t="str">
        <f>+IFERROR(+IF(Inputs!I23="","",Inputs!I23),0)</f>
        <v/>
      </c>
      <c r="E33" s="117">
        <f t="shared" si="1"/>
        <v>0</v>
      </c>
      <c r="F33" s="15">
        <f>+Proyección!F33+Proyección!G33+Proyección!H33+Proyección!I33+Proyección!J33+Proyección!K33</f>
        <v>0</v>
      </c>
      <c r="G33" s="15">
        <f>+Proyección!L33+Proyección!M33+Proyección!N33+Proyección!O33+Proyección!P33+Proyección!Q33</f>
        <v>0</v>
      </c>
      <c r="H33" s="68"/>
      <c r="I33" s="68"/>
      <c r="J33" s="68"/>
      <c r="K33" s="68"/>
      <c r="L33" s="68"/>
      <c r="M33" s="264"/>
    </row>
    <row r="34" spans="2:13" x14ac:dyDescent="0.3">
      <c r="B34" s="265"/>
      <c r="C34" s="115">
        <v>8</v>
      </c>
      <c r="D34" s="112" t="str">
        <f>+IFERROR(+IF(Inputs!I24="","",Inputs!I24),0)</f>
        <v/>
      </c>
      <c r="E34" s="117">
        <f t="shared" si="1"/>
        <v>0</v>
      </c>
      <c r="F34" s="15">
        <f>+Proyección!F34+Proyección!G34+Proyección!H34+Proyección!I34+Proyección!J34+Proyección!K34</f>
        <v>0</v>
      </c>
      <c r="G34" s="15">
        <f>+Proyección!L34+Proyección!M34+Proyección!N34+Proyección!O34+Proyección!P34+Proyección!Q34</f>
        <v>0</v>
      </c>
      <c r="H34" s="68"/>
      <c r="I34" s="68"/>
      <c r="J34" s="68"/>
      <c r="K34" s="68"/>
      <c r="L34" s="68"/>
      <c r="M34" s="264"/>
    </row>
    <row r="35" spans="2:13" x14ac:dyDescent="0.3">
      <c r="B35" s="265"/>
      <c r="C35" s="115">
        <v>9</v>
      </c>
      <c r="D35" s="112" t="str">
        <f>+IFERROR(+IF(Inputs!I25="","",Inputs!I25),0)</f>
        <v/>
      </c>
      <c r="E35" s="117">
        <f t="shared" si="1"/>
        <v>0</v>
      </c>
      <c r="F35" s="15">
        <f>+Proyección!F35+Proyección!G35+Proyección!H35+Proyección!I35+Proyección!J35+Proyección!K35</f>
        <v>0</v>
      </c>
      <c r="G35" s="15">
        <f>+Proyección!L35+Proyección!M35+Proyección!N35+Proyección!O35+Proyección!P35+Proyección!Q35</f>
        <v>0</v>
      </c>
      <c r="H35" s="68"/>
      <c r="I35" s="68"/>
      <c r="J35" s="68"/>
      <c r="K35" s="68"/>
      <c r="L35" s="68"/>
      <c r="M35" s="264"/>
    </row>
    <row r="36" spans="2:13" x14ac:dyDescent="0.3">
      <c r="B36" s="265"/>
      <c r="C36" s="115">
        <v>10</v>
      </c>
      <c r="D36" s="118" t="str">
        <f>+IFERROR(+IF(Inputs!I26="","",Inputs!I26),0)</f>
        <v/>
      </c>
      <c r="E36" s="12">
        <f t="shared" si="1"/>
        <v>0</v>
      </c>
      <c r="F36" s="4">
        <f>+Proyección!F36+Proyección!G36+Proyección!H36+Proyección!I36+Proyección!J36+Proyección!K36</f>
        <v>0</v>
      </c>
      <c r="G36" s="4">
        <f>+Proyección!L36+Proyección!M36+Proyección!N36+Proyección!O36+Proyección!P36+Proyección!Q36</f>
        <v>0</v>
      </c>
      <c r="H36" s="68"/>
      <c r="I36" s="68"/>
      <c r="J36" s="68"/>
      <c r="K36" s="68"/>
      <c r="L36" s="68"/>
      <c r="M36" s="264"/>
    </row>
    <row r="37" spans="2:13" x14ac:dyDescent="0.3">
      <c r="B37" s="265"/>
      <c r="C37" s="105" t="s">
        <v>134</v>
      </c>
      <c r="D37" s="104" t="s">
        <v>62</v>
      </c>
      <c r="E37" s="149">
        <f t="shared" si="1"/>
        <v>0</v>
      </c>
      <c r="F37" s="18">
        <f>+SUM(F27:F36)</f>
        <v>0</v>
      </c>
      <c r="G37" s="18">
        <f>+SUM(G27:G36)</f>
        <v>0</v>
      </c>
      <c r="H37" s="68"/>
      <c r="I37" s="68"/>
      <c r="J37" s="68"/>
      <c r="K37" s="68"/>
      <c r="L37" s="68"/>
      <c r="M37" s="264"/>
    </row>
    <row r="38" spans="2:13" x14ac:dyDescent="0.3">
      <c r="B38" s="265"/>
      <c r="C38" s="68"/>
      <c r="D38" s="105">
        <v>1</v>
      </c>
      <c r="E38" s="150"/>
      <c r="F38" s="15"/>
      <c r="G38" s="15"/>
      <c r="H38" s="68"/>
      <c r="I38" s="68"/>
      <c r="J38" s="68"/>
      <c r="K38" s="68"/>
      <c r="L38" s="68"/>
      <c r="M38" s="264"/>
    </row>
    <row r="39" spans="2:13" ht="9.4499999999999993" customHeight="1" x14ac:dyDescent="0.3">
      <c r="B39" s="265"/>
      <c r="C39" s="68"/>
      <c r="D39" s="105">
        <v>1</v>
      </c>
      <c r="E39" s="150"/>
      <c r="F39" s="15"/>
      <c r="G39" s="15"/>
      <c r="H39" s="68"/>
      <c r="I39" s="68"/>
      <c r="J39" s="68"/>
      <c r="K39" s="68"/>
      <c r="L39" s="68"/>
      <c r="M39" s="264"/>
    </row>
    <row r="40" spans="2:13" x14ac:dyDescent="0.3">
      <c r="B40" s="265"/>
      <c r="C40" s="115">
        <v>1</v>
      </c>
      <c r="D40" s="112" t="str">
        <f>+IFERROR(+IF(Inputs!D31="","",Inputs!D31),0)</f>
        <v>Crédito de vehículo (ejemplo)</v>
      </c>
      <c r="E40" s="117">
        <f t="shared" ref="E40:E52" si="2">+IFERROR((+SUM(F40:G40)/+SUM($F$24:$G$24)),0)</f>
        <v>0</v>
      </c>
      <c r="F40" s="15">
        <f>+Proyección!F40+Proyección!G40+Proyección!H40+Proyección!I40+Proyección!J40+Proyección!K40</f>
        <v>0</v>
      </c>
      <c r="G40" s="15">
        <f>+Proyección!L40+Proyección!M40+Proyección!N40+Proyección!O40+Proyección!P40+Proyección!Q40</f>
        <v>0</v>
      </c>
      <c r="H40" s="68"/>
      <c r="I40" s="68"/>
      <c r="J40" s="68"/>
      <c r="K40" s="68"/>
      <c r="L40" s="68"/>
      <c r="M40" s="264"/>
    </row>
    <row r="41" spans="2:13" x14ac:dyDescent="0.3">
      <c r="B41" s="265"/>
      <c r="C41" s="115">
        <v>2</v>
      </c>
      <c r="D41" s="112" t="str">
        <f>+IFERROR(+IF(Inputs!D32="","",Inputs!D32),0)</f>
        <v>Tarjeta de crédito 1 (ejemplo)</v>
      </c>
      <c r="E41" s="117">
        <f t="shared" si="2"/>
        <v>0</v>
      </c>
      <c r="F41" s="15">
        <f>+Proyección!F41+Proyección!G41+Proyección!H41+Proyección!I41+Proyección!J41+Proyección!K41</f>
        <v>0</v>
      </c>
      <c r="G41" s="15">
        <f>+Proyección!L41+Proyección!M41+Proyección!N41+Proyección!O41+Proyección!P41+Proyección!Q41</f>
        <v>0</v>
      </c>
      <c r="H41" s="68"/>
      <c r="I41" s="68"/>
      <c r="J41" s="68"/>
      <c r="K41" s="68"/>
      <c r="L41" s="68"/>
      <c r="M41" s="264"/>
    </row>
    <row r="42" spans="2:13" x14ac:dyDescent="0.3">
      <c r="B42" s="265"/>
      <c r="C42" s="115">
        <v>3</v>
      </c>
      <c r="D42" s="112" t="str">
        <f>+IFERROR(+IF(Inputs!D33="","",Inputs!D33),0)</f>
        <v/>
      </c>
      <c r="E42" s="117">
        <f t="shared" si="2"/>
        <v>0</v>
      </c>
      <c r="F42" s="15">
        <f>+Proyección!F42+Proyección!G42+Proyección!H42+Proyección!I42+Proyección!J42+Proyección!K42</f>
        <v>0</v>
      </c>
      <c r="G42" s="15">
        <f>+Proyección!L42+Proyección!M42+Proyección!N42+Proyección!O42+Proyección!P42+Proyección!Q42</f>
        <v>0</v>
      </c>
      <c r="H42" s="68"/>
      <c r="I42" s="68"/>
      <c r="J42" s="68"/>
      <c r="K42" s="68"/>
      <c r="L42" s="68"/>
      <c r="M42" s="264"/>
    </row>
    <row r="43" spans="2:13" x14ac:dyDescent="0.3">
      <c r="B43" s="265"/>
      <c r="C43" s="115">
        <v>4</v>
      </c>
      <c r="D43" s="112" t="str">
        <f>+IFERROR(+IF(Inputs!D34="","",Inputs!D34),0)</f>
        <v/>
      </c>
      <c r="E43" s="117">
        <f t="shared" si="2"/>
        <v>0</v>
      </c>
      <c r="F43" s="15">
        <f>+Proyección!F43+Proyección!G43+Proyección!H43+Proyección!I43+Proyección!J43+Proyección!K43</f>
        <v>0</v>
      </c>
      <c r="G43" s="15">
        <f>+Proyección!L43+Proyección!M43+Proyección!N43+Proyección!O43+Proyección!P43+Proyección!Q43</f>
        <v>0</v>
      </c>
      <c r="H43" s="68"/>
      <c r="I43" s="68"/>
      <c r="J43" s="68"/>
      <c r="K43" s="68"/>
      <c r="L43" s="68"/>
      <c r="M43" s="264"/>
    </row>
    <row r="44" spans="2:13" x14ac:dyDescent="0.3">
      <c r="B44" s="265"/>
      <c r="C44" s="115">
        <v>5</v>
      </c>
      <c r="D44" s="112" t="str">
        <f>+IFERROR(+IF(Inputs!D35="","",Inputs!D35),0)</f>
        <v/>
      </c>
      <c r="E44" s="117">
        <f t="shared" si="2"/>
        <v>0</v>
      </c>
      <c r="F44" s="15">
        <f>+Proyección!F44+Proyección!G44+Proyección!H44+Proyección!I44+Proyección!J44+Proyección!K44</f>
        <v>0</v>
      </c>
      <c r="G44" s="15">
        <f>+Proyección!L44+Proyección!M44+Proyección!N44+Proyección!O44+Proyección!P44+Proyección!Q44</f>
        <v>0</v>
      </c>
      <c r="H44" s="68"/>
      <c r="I44" s="68"/>
      <c r="J44" s="68"/>
      <c r="K44" s="68"/>
      <c r="L44" s="68"/>
      <c r="M44" s="264"/>
    </row>
    <row r="45" spans="2:13" x14ac:dyDescent="0.3">
      <c r="B45" s="265"/>
      <c r="C45" s="115">
        <v>6</v>
      </c>
      <c r="D45" s="112" t="str">
        <f>+IFERROR(+IF(Inputs!D36="","",Inputs!D36),0)</f>
        <v/>
      </c>
      <c r="E45" s="117">
        <f t="shared" si="2"/>
        <v>0</v>
      </c>
      <c r="F45" s="15">
        <f>+Proyección!F45+Proyección!G45+Proyección!H45+Proyección!I45+Proyección!J45+Proyección!K45</f>
        <v>0</v>
      </c>
      <c r="G45" s="15">
        <f>+Proyección!L45+Proyección!M45+Proyección!N45+Proyección!O45+Proyección!P45+Proyección!Q45</f>
        <v>0</v>
      </c>
      <c r="H45" s="68"/>
      <c r="I45" s="68"/>
      <c r="J45" s="68"/>
      <c r="K45" s="68"/>
      <c r="L45" s="68"/>
      <c r="M45" s="264"/>
    </row>
    <row r="46" spans="2:13" x14ac:dyDescent="0.3">
      <c r="B46" s="265"/>
      <c r="C46" s="115">
        <v>7</v>
      </c>
      <c r="D46" s="112" t="str">
        <f>+IFERROR(+IF(Inputs!I31="","",Inputs!I31),0)</f>
        <v>Abono trimestral préstamo (ejemplo)</v>
      </c>
      <c r="E46" s="117">
        <f t="shared" si="2"/>
        <v>0</v>
      </c>
      <c r="F46" s="15">
        <f>+Proyección!F46+Proyección!G46+Proyección!H46+Proyección!I46+Proyección!J46+Proyección!K46</f>
        <v>0</v>
      </c>
      <c r="G46" s="15">
        <f>+Proyección!L46+Proyección!M46+Proyección!N46+Proyección!O46+Proyección!P46+Proyección!Q46</f>
        <v>0</v>
      </c>
      <c r="H46" s="68"/>
      <c r="I46" s="68"/>
      <c r="J46" s="68"/>
      <c r="K46" s="68"/>
      <c r="L46" s="68"/>
      <c r="M46" s="264"/>
    </row>
    <row r="47" spans="2:13" x14ac:dyDescent="0.3">
      <c r="B47" s="265"/>
      <c r="C47" s="115">
        <v>8</v>
      </c>
      <c r="D47" s="112" t="str">
        <f>+IFERROR(+IF(Inputs!I32="","",Inputs!I32),0)</f>
        <v/>
      </c>
      <c r="E47" s="117">
        <f t="shared" si="2"/>
        <v>0</v>
      </c>
      <c r="F47" s="15">
        <f>+Proyección!F47+Proyección!G47+Proyección!H47+Proyección!I47+Proyección!J47+Proyección!K47</f>
        <v>0</v>
      </c>
      <c r="G47" s="15">
        <f>+Proyección!L47+Proyección!M47+Proyección!N47+Proyección!O47+Proyección!P47+Proyección!Q47</f>
        <v>0</v>
      </c>
      <c r="H47" s="68"/>
      <c r="I47" s="68"/>
      <c r="J47" s="68"/>
      <c r="K47" s="68"/>
      <c r="L47" s="68"/>
      <c r="M47" s="264"/>
    </row>
    <row r="48" spans="2:13" x14ac:dyDescent="0.3">
      <c r="B48" s="265"/>
      <c r="C48" s="115">
        <v>9</v>
      </c>
      <c r="D48" s="112" t="str">
        <f>+IFERROR(+IF(Inputs!I33="","",Inputs!I33),0)</f>
        <v/>
      </c>
      <c r="E48" s="117">
        <f t="shared" si="2"/>
        <v>0</v>
      </c>
      <c r="F48" s="15">
        <f>+Proyección!F48+Proyección!G48+Proyección!H48+Proyección!I48+Proyección!J48+Proyección!K48</f>
        <v>0</v>
      </c>
      <c r="G48" s="15">
        <f>+Proyección!L48+Proyección!M48+Proyección!N48+Proyección!O48+Proyección!P48+Proyección!Q48</f>
        <v>0</v>
      </c>
      <c r="H48" s="68"/>
      <c r="I48" s="68"/>
      <c r="J48" s="68"/>
      <c r="K48" s="68"/>
      <c r="L48" s="68"/>
      <c r="M48" s="264"/>
    </row>
    <row r="49" spans="2:13" x14ac:dyDescent="0.3">
      <c r="B49" s="265"/>
      <c r="C49" s="115">
        <v>10</v>
      </c>
      <c r="D49" s="112" t="str">
        <f>+IFERROR(+IF(Inputs!I34="","",Inputs!I34),0)</f>
        <v/>
      </c>
      <c r="E49" s="117">
        <f t="shared" si="2"/>
        <v>0</v>
      </c>
      <c r="F49" s="15">
        <f>+Proyección!F49+Proyección!G49+Proyección!H49+Proyección!I49+Proyección!J49+Proyección!K49</f>
        <v>0</v>
      </c>
      <c r="G49" s="15">
        <f>+Proyección!L49+Proyección!M49+Proyección!N49+Proyección!O49+Proyección!P49+Proyección!Q49</f>
        <v>0</v>
      </c>
      <c r="H49" s="68"/>
      <c r="I49" s="68"/>
      <c r="J49" s="68"/>
      <c r="K49" s="68"/>
      <c r="L49" s="68"/>
      <c r="M49" s="264"/>
    </row>
    <row r="50" spans="2:13" x14ac:dyDescent="0.3">
      <c r="B50" s="265"/>
      <c r="C50" s="115">
        <v>11</v>
      </c>
      <c r="D50" s="112" t="str">
        <f>+IFERROR(+IF(Inputs!I35="","",Inputs!I35),0)</f>
        <v/>
      </c>
      <c r="E50" s="117">
        <f t="shared" si="2"/>
        <v>0</v>
      </c>
      <c r="F50" s="15">
        <f>+Proyección!F50+Proyección!G50+Proyección!H50+Proyección!I50+Proyección!J50+Proyección!K50</f>
        <v>0</v>
      </c>
      <c r="G50" s="15">
        <f>+Proyección!L50+Proyección!M50+Proyección!N50+Proyección!O50+Proyección!P50+Proyección!Q50</f>
        <v>0</v>
      </c>
      <c r="H50" s="68"/>
      <c r="I50" s="68"/>
      <c r="J50" s="68"/>
      <c r="K50" s="68"/>
      <c r="L50" s="68"/>
      <c r="M50" s="264"/>
    </row>
    <row r="51" spans="2:13" x14ac:dyDescent="0.3">
      <c r="B51" s="265"/>
      <c r="C51" s="115">
        <v>12</v>
      </c>
      <c r="D51" s="118" t="str">
        <f>+IFERROR(+IF(Inputs!I36="","",Inputs!I36),0)</f>
        <v/>
      </c>
      <c r="E51" s="12">
        <f t="shared" si="2"/>
        <v>0</v>
      </c>
      <c r="F51" s="4">
        <f>+Proyección!F51+Proyección!G51+Proyección!H51+Proyección!I51+Proyección!J51+Proyección!K51</f>
        <v>0</v>
      </c>
      <c r="G51" s="4">
        <f>+Proyección!L51+Proyección!M51+Proyección!N51+Proyección!O51+Proyección!P51+Proyección!Q51</f>
        <v>0</v>
      </c>
      <c r="H51" s="68"/>
      <c r="I51" s="68"/>
      <c r="J51" s="68"/>
      <c r="K51" s="68"/>
      <c r="L51" s="68"/>
      <c r="M51" s="264"/>
    </row>
    <row r="52" spans="2:13" x14ac:dyDescent="0.3">
      <c r="B52" s="265"/>
      <c r="C52" s="105" t="s">
        <v>134</v>
      </c>
      <c r="D52" s="104" t="s">
        <v>66</v>
      </c>
      <c r="E52" s="149">
        <f t="shared" si="2"/>
        <v>0</v>
      </c>
      <c r="F52" s="147">
        <f>+SUM(F40:F51)</f>
        <v>0</v>
      </c>
      <c r="G52" s="147">
        <f>+SUM(G40:G51)</f>
        <v>0</v>
      </c>
      <c r="H52" s="68"/>
      <c r="I52" s="68"/>
      <c r="J52" s="68"/>
      <c r="K52" s="68"/>
      <c r="L52" s="68"/>
      <c r="M52" s="264"/>
    </row>
    <row r="53" spans="2:13" x14ac:dyDescent="0.3">
      <c r="B53" s="265"/>
      <c r="C53" s="68"/>
      <c r="D53" s="105">
        <v>1</v>
      </c>
      <c r="E53" s="150"/>
      <c r="F53" s="15"/>
      <c r="G53" s="15"/>
      <c r="H53" s="68"/>
      <c r="I53" s="68"/>
      <c r="J53" s="68"/>
      <c r="K53" s="68"/>
      <c r="L53" s="68"/>
      <c r="M53" s="264"/>
    </row>
    <row r="54" spans="2:13" x14ac:dyDescent="0.3">
      <c r="B54" s="265"/>
      <c r="C54" s="68"/>
      <c r="D54" s="105">
        <v>1</v>
      </c>
      <c r="E54" s="150"/>
      <c r="F54" s="15"/>
      <c r="G54" s="15"/>
      <c r="H54" s="68"/>
      <c r="I54" s="68"/>
      <c r="J54" s="68"/>
      <c r="K54" s="68"/>
      <c r="L54" s="68"/>
      <c r="M54" s="264"/>
    </row>
    <row r="55" spans="2:13" ht="13.5" customHeight="1" x14ac:dyDescent="0.3">
      <c r="B55" s="265"/>
      <c r="C55" s="115">
        <v>1</v>
      </c>
      <c r="D55" s="112" t="str">
        <f>+IFERROR(+IF(Inputs!D41="","",Inputs!D41),0)</f>
        <v/>
      </c>
      <c r="E55" s="117">
        <f t="shared" ref="E55:E63" si="3">+IFERROR((+SUM(F55:G55)/+SUM($F$24:$G$24)),0)</f>
        <v>0</v>
      </c>
      <c r="F55" s="15">
        <f>+Proyección!F55+Proyección!G55+Proyección!H55+Proyección!I55+Proyección!J55+Proyección!K55</f>
        <v>0</v>
      </c>
      <c r="G55" s="15">
        <f>+Proyección!L55+Proyección!M55+Proyección!N55+Proyección!O55+Proyección!P55+Proyección!Q55</f>
        <v>0</v>
      </c>
      <c r="H55" s="68"/>
      <c r="I55" s="68"/>
      <c r="J55" s="68"/>
      <c r="K55" s="68"/>
      <c r="L55" s="68"/>
      <c r="M55" s="264"/>
    </row>
    <row r="56" spans="2:13" ht="13.5" customHeight="1" x14ac:dyDescent="0.3">
      <c r="B56" s="265"/>
      <c r="C56" s="115">
        <v>2</v>
      </c>
      <c r="D56" s="112" t="str">
        <f>+IFERROR(+IF(Inputs!D42="","",Inputs!D42),0)</f>
        <v/>
      </c>
      <c r="E56" s="117">
        <f t="shared" si="3"/>
        <v>0</v>
      </c>
      <c r="F56" s="15">
        <f>+Proyección!F56+Proyección!G56+Proyección!H56+Proyección!I56+Proyección!J56+Proyección!K56</f>
        <v>0</v>
      </c>
      <c r="G56" s="15">
        <f>+Proyección!L56+Proyección!M56+Proyección!N56+Proyección!O56+Proyección!P56+Proyección!Q56</f>
        <v>0</v>
      </c>
      <c r="H56" s="68"/>
      <c r="I56" s="68"/>
      <c r="J56" s="68"/>
      <c r="K56" s="68"/>
      <c r="L56" s="68"/>
      <c r="M56" s="264"/>
    </row>
    <row r="57" spans="2:13" ht="13.5" customHeight="1" x14ac:dyDescent="0.3">
      <c r="B57" s="265"/>
      <c r="C57" s="115">
        <v>3</v>
      </c>
      <c r="D57" s="112" t="str">
        <f>+IFERROR(+IF(Inputs!D43="","",Inputs!D43),0)</f>
        <v/>
      </c>
      <c r="E57" s="117">
        <f t="shared" si="3"/>
        <v>0</v>
      </c>
      <c r="F57" s="15">
        <f>+Proyección!F57+Proyección!G57+Proyección!H57+Proyección!I57+Proyección!J57+Proyección!K57</f>
        <v>0</v>
      </c>
      <c r="G57" s="15">
        <f>+Proyección!L57+Proyección!M57+Proyección!N57+Proyección!O57+Proyección!P57+Proyección!Q57</f>
        <v>0</v>
      </c>
      <c r="H57" s="68"/>
      <c r="I57" s="68"/>
      <c r="J57" s="68"/>
      <c r="K57" s="68"/>
      <c r="L57" s="68"/>
      <c r="M57" s="264"/>
    </row>
    <row r="58" spans="2:13" ht="13.5" customHeight="1" x14ac:dyDescent="0.3">
      <c r="B58" s="265"/>
      <c r="C58" s="115">
        <v>4</v>
      </c>
      <c r="D58" s="112" t="str">
        <f>+IFERROR(+IF(Inputs!D44="","",Inputs!D44),0)</f>
        <v/>
      </c>
      <c r="E58" s="117">
        <f t="shared" si="3"/>
        <v>0</v>
      </c>
      <c r="F58" s="15">
        <f>+Proyección!F58+Proyección!G58+Proyección!H58+Proyección!I58+Proyección!J58+Proyección!K58</f>
        <v>0</v>
      </c>
      <c r="G58" s="15">
        <f>+Proyección!L58+Proyección!M58+Proyección!N58+Proyección!O58+Proyección!P58+Proyección!Q58</f>
        <v>0</v>
      </c>
      <c r="H58" s="68"/>
      <c r="I58" s="68"/>
      <c r="J58" s="68"/>
      <c r="K58" s="68"/>
      <c r="L58" s="68"/>
      <c r="M58" s="264"/>
    </row>
    <row r="59" spans="2:13" ht="13.5" customHeight="1" x14ac:dyDescent="0.3">
      <c r="B59" s="265"/>
      <c r="C59" s="115">
        <v>5</v>
      </c>
      <c r="D59" s="112" t="str">
        <f>+IFERROR(+IF(Inputs!I41="","",Inputs!I41),0)</f>
        <v>Impuesto de renta (ejemplo)</v>
      </c>
      <c r="E59" s="117">
        <f t="shared" si="3"/>
        <v>0</v>
      </c>
      <c r="F59" s="15">
        <f>+Proyección!F59+Proyección!G59+Proyección!H59+Proyección!I59+Proyección!J59+Proyección!K59</f>
        <v>0</v>
      </c>
      <c r="G59" s="15">
        <f>+Proyección!L59+Proyección!M59+Proyección!N59+Proyección!O59+Proyección!P59+Proyección!Q59</f>
        <v>0</v>
      </c>
      <c r="H59" s="68"/>
      <c r="I59" s="68"/>
      <c r="J59" s="68"/>
      <c r="K59" s="68"/>
      <c r="L59" s="68"/>
      <c r="M59" s="264"/>
    </row>
    <row r="60" spans="2:13" ht="13.5" customHeight="1" x14ac:dyDescent="0.3">
      <c r="B60" s="265"/>
      <c r="C60" s="115">
        <v>6</v>
      </c>
      <c r="D60" s="112" t="str">
        <f>+IFERROR(+IF(Inputs!I42="","",Inputs!I42),0)</f>
        <v>Impuesto vehicular (ejemplo)</v>
      </c>
      <c r="E60" s="117">
        <f t="shared" si="3"/>
        <v>0</v>
      </c>
      <c r="F60" s="15">
        <f>+Proyección!F60+Proyección!G60+Proyección!H60+Proyección!I60+Proyección!J60+Proyección!K60</f>
        <v>0</v>
      </c>
      <c r="G60" s="15">
        <f>+Proyección!L60+Proyección!M60+Proyección!N60+Proyección!O60+Proyección!P60+Proyección!Q60</f>
        <v>0</v>
      </c>
      <c r="H60" s="68"/>
      <c r="I60" s="68"/>
      <c r="J60" s="68"/>
      <c r="K60" s="68"/>
      <c r="L60" s="68"/>
      <c r="M60" s="264"/>
    </row>
    <row r="61" spans="2:13" ht="13.5" customHeight="1" x14ac:dyDescent="0.3">
      <c r="B61" s="265"/>
      <c r="C61" s="115">
        <v>7</v>
      </c>
      <c r="D61" s="112" t="str">
        <f>+IFERROR(+IF(Inputs!I43="","",Inputs!I43),0)</f>
        <v>Impuesto predial (ejemplo)</v>
      </c>
      <c r="E61" s="117">
        <f t="shared" si="3"/>
        <v>0</v>
      </c>
      <c r="F61" s="15">
        <f>+Proyección!F61+Proyección!G61+Proyección!H61+Proyección!I61+Proyección!J61+Proyección!K61</f>
        <v>0</v>
      </c>
      <c r="G61" s="15">
        <f>+Proyección!L61+Proyección!M61+Proyección!N61+Proyección!O61+Proyección!P61+Proyección!Q61</f>
        <v>0</v>
      </c>
      <c r="H61" s="68"/>
      <c r="I61" s="68"/>
      <c r="J61" s="68"/>
      <c r="K61" s="68"/>
      <c r="L61" s="68"/>
      <c r="M61" s="264"/>
    </row>
    <row r="62" spans="2:13" ht="13.5" customHeight="1" x14ac:dyDescent="0.3">
      <c r="B62" s="265"/>
      <c r="C62" s="115">
        <v>8</v>
      </c>
      <c r="D62" s="118" t="str">
        <f>+IFERROR(+IF(Inputs!I44="","",Inputs!I44),0)</f>
        <v/>
      </c>
      <c r="E62" s="12">
        <f t="shared" si="3"/>
        <v>0</v>
      </c>
      <c r="F62" s="4">
        <f>+Proyección!F62+Proyección!G62+Proyección!H62+Proyección!I62+Proyección!J62+Proyección!K62</f>
        <v>0</v>
      </c>
      <c r="G62" s="4">
        <f>+Proyección!L62+Proyección!M62+Proyección!N62+Proyección!O62+Proyección!P62+Proyección!Q62</f>
        <v>0</v>
      </c>
      <c r="H62" s="68"/>
      <c r="I62" s="68"/>
      <c r="J62" s="68"/>
      <c r="K62" s="68"/>
      <c r="L62" s="68"/>
      <c r="M62" s="264"/>
    </row>
    <row r="63" spans="2:13" x14ac:dyDescent="0.3">
      <c r="B63" s="265"/>
      <c r="C63" s="105" t="s">
        <v>134</v>
      </c>
      <c r="D63" s="104" t="s">
        <v>93</v>
      </c>
      <c r="E63" s="149">
        <f t="shared" si="3"/>
        <v>0</v>
      </c>
      <c r="F63" s="147">
        <f>+SUM(F55:F62)</f>
        <v>0</v>
      </c>
      <c r="G63" s="147">
        <f t="shared" ref="G63" si="4">+SUM(G55:G62)</f>
        <v>0</v>
      </c>
      <c r="H63" s="68"/>
      <c r="I63" s="68"/>
      <c r="J63" s="68"/>
      <c r="K63" s="68"/>
      <c r="L63" s="68"/>
      <c r="M63" s="264"/>
    </row>
    <row r="64" spans="2:13" x14ac:dyDescent="0.3">
      <c r="B64" s="265"/>
      <c r="C64" s="68"/>
      <c r="D64" s="105">
        <v>1</v>
      </c>
      <c r="E64" s="150"/>
      <c r="F64" s="15"/>
      <c r="G64" s="15"/>
      <c r="H64" s="68"/>
      <c r="I64" s="68"/>
      <c r="J64" s="68"/>
      <c r="K64" s="68"/>
      <c r="L64" s="68"/>
      <c r="M64" s="264"/>
    </row>
    <row r="65" spans="2:13" x14ac:dyDescent="0.3">
      <c r="B65" s="265"/>
      <c r="C65" s="68"/>
      <c r="D65" s="105">
        <v>1</v>
      </c>
      <c r="E65" s="150"/>
      <c r="F65" s="15"/>
      <c r="G65" s="15"/>
      <c r="H65" s="68"/>
      <c r="I65" s="68"/>
      <c r="J65" s="68"/>
      <c r="K65" s="68"/>
      <c r="L65" s="68"/>
      <c r="M65" s="264"/>
    </row>
    <row r="66" spans="2:13" x14ac:dyDescent="0.3">
      <c r="B66" s="265"/>
      <c r="C66" s="115">
        <v>1</v>
      </c>
      <c r="D66" s="112" t="str">
        <f>+IFERROR(+IF(Inputs!D68="","",Inputs!D68),0)</f>
        <v>Fondo de Emergencia (ejemplo)</v>
      </c>
      <c r="E66" s="117">
        <f t="shared" ref="E66:E96" si="5">+IFERROR((+SUM(F66:G66)/+SUM($F$24:$G$24)),0)</f>
        <v>0</v>
      </c>
      <c r="F66" s="15">
        <f>+Proyección!F66+Proyección!G66+Proyección!H66+Proyección!I66+Proyección!J66+Proyección!K66</f>
        <v>0</v>
      </c>
      <c r="G66" s="16">
        <f>+Proyección!L66+Proyección!M66+Proyección!N66+Proyección!O66+Proyección!P66+Proyección!Q66</f>
        <v>0</v>
      </c>
      <c r="H66" s="68"/>
      <c r="I66" s="68"/>
      <c r="J66" s="68"/>
      <c r="K66" s="68"/>
      <c r="L66" s="68"/>
      <c r="M66" s="264"/>
    </row>
    <row r="67" spans="2:13" x14ac:dyDescent="0.3">
      <c r="B67" s="265"/>
      <c r="C67" s="115">
        <v>2</v>
      </c>
      <c r="D67" s="112" t="str">
        <f>+IFERROR(+IF(Inputs!D69="","",Inputs!D69),0)</f>
        <v>Alimentación (ejemplo)</v>
      </c>
      <c r="E67" s="117">
        <f t="shared" si="5"/>
        <v>0</v>
      </c>
      <c r="F67" s="15">
        <f>+Proyección!F67+Proyección!G67+Proyección!H67+Proyección!I67+Proyección!J67+Proyección!K67</f>
        <v>0</v>
      </c>
      <c r="G67" s="16">
        <f>+Proyección!L67+Proyección!M67+Proyección!N67+Proyección!O67+Proyección!P67+Proyección!Q67</f>
        <v>0</v>
      </c>
      <c r="H67" s="68"/>
      <c r="I67" s="68"/>
      <c r="J67" s="68"/>
      <c r="K67" s="68"/>
      <c r="L67" s="68"/>
      <c r="M67" s="264"/>
    </row>
    <row r="68" spans="2:13" x14ac:dyDescent="0.3">
      <c r="B68" s="265"/>
      <c r="C68" s="115">
        <v>3</v>
      </c>
      <c r="D68" s="112" t="str">
        <f>+IFERROR(+IF(Inputs!D51="","",Inputs!D51),0)</f>
        <v/>
      </c>
      <c r="E68" s="117">
        <f t="shared" si="5"/>
        <v>0</v>
      </c>
      <c r="F68" s="15">
        <f>+Proyección!F68+Proyección!G68+Proyección!H68+Proyección!I68+Proyección!J68+Proyección!K68</f>
        <v>0</v>
      </c>
      <c r="G68" s="16">
        <f>+Proyección!L68+Proyección!M68+Proyección!N68+Proyección!O68+Proyección!P68+Proyección!Q68</f>
        <v>0</v>
      </c>
      <c r="H68" s="68"/>
      <c r="I68" s="68"/>
      <c r="J68" s="68"/>
      <c r="K68" s="68"/>
      <c r="L68" s="68"/>
      <c r="M68" s="264"/>
    </row>
    <row r="69" spans="2:13" x14ac:dyDescent="0.3">
      <c r="B69" s="265"/>
      <c r="C69" s="115">
        <v>4</v>
      </c>
      <c r="D69" s="112" t="str">
        <f>+IFERROR(+IF(Inputs!D70="","",Inputs!D70),0)</f>
        <v>Servicios públicos (ejemplo)</v>
      </c>
      <c r="E69" s="117">
        <f t="shared" si="5"/>
        <v>0</v>
      </c>
      <c r="F69" s="15">
        <f>+Proyección!F69+Proyección!G69+Proyección!H69+Proyección!I69+Proyección!J69+Proyección!K69</f>
        <v>0</v>
      </c>
      <c r="G69" s="16">
        <f>+Proyección!L69+Proyección!M69+Proyección!N69+Proyección!O69+Proyección!P69+Proyección!Q69</f>
        <v>0</v>
      </c>
      <c r="H69" s="68"/>
      <c r="I69" s="68"/>
      <c r="J69" s="68"/>
      <c r="K69" s="68"/>
      <c r="L69" s="68"/>
      <c r="M69" s="264"/>
    </row>
    <row r="70" spans="2:13" x14ac:dyDescent="0.3">
      <c r="B70" s="265"/>
      <c r="C70" s="115">
        <v>5</v>
      </c>
      <c r="D70" s="112" t="str">
        <f>+IFERROR(+IF(Inputs!D71="","",Inputs!D71),0)</f>
        <v>Gasolina (ejemplo)</v>
      </c>
      <c r="E70" s="117">
        <f t="shared" si="5"/>
        <v>0</v>
      </c>
      <c r="F70" s="15">
        <f>+Proyección!F70+Proyección!G70+Proyección!H70+Proyección!I70+Proyección!J70+Proyección!K70</f>
        <v>0</v>
      </c>
      <c r="G70" s="16">
        <f>+Proyección!L70+Proyección!M70+Proyección!N70+Proyección!O70+Proyección!P70+Proyección!Q70</f>
        <v>0</v>
      </c>
      <c r="H70" s="68"/>
      <c r="I70" s="68"/>
      <c r="J70" s="68"/>
      <c r="K70" s="68"/>
      <c r="L70" s="68"/>
      <c r="M70" s="264"/>
    </row>
    <row r="71" spans="2:13" x14ac:dyDescent="0.3">
      <c r="B71" s="265"/>
      <c r="C71" s="115">
        <v>6</v>
      </c>
      <c r="D71" s="112" t="str">
        <f>+IFERROR(+IF(Inputs!D72="","",Inputs!D72),0)</f>
        <v/>
      </c>
      <c r="E71" s="117">
        <f t="shared" si="5"/>
        <v>0</v>
      </c>
      <c r="F71" s="15">
        <f>+Proyección!F71+Proyección!G71+Proyección!H71+Proyección!I71+Proyección!J71+Proyección!K71</f>
        <v>0</v>
      </c>
      <c r="G71" s="16">
        <f>+Proyección!L71+Proyección!M71+Proyección!N71+Proyección!O71+Proyección!P71+Proyección!Q71</f>
        <v>0</v>
      </c>
      <c r="H71" s="68"/>
      <c r="I71" s="68"/>
      <c r="J71" s="68"/>
      <c r="K71" s="68"/>
      <c r="L71" s="68"/>
      <c r="M71" s="264"/>
    </row>
    <row r="72" spans="2:13" x14ac:dyDescent="0.3">
      <c r="B72" s="265"/>
      <c r="C72" s="115">
        <v>7</v>
      </c>
      <c r="D72" s="112" t="str">
        <f>+IFERROR(+IF(Inputs!D73="","",Inputs!D73),0)</f>
        <v/>
      </c>
      <c r="E72" s="117">
        <f t="shared" si="5"/>
        <v>0</v>
      </c>
      <c r="F72" s="15">
        <f>+Proyección!F72+Proyección!G72+Proyección!H72+Proyección!I72+Proyección!J72+Proyección!K72</f>
        <v>0</v>
      </c>
      <c r="G72" s="16">
        <f>+Proyección!L72+Proyección!M72+Proyección!N72+Proyección!O72+Proyección!P72+Proyección!Q72</f>
        <v>0</v>
      </c>
      <c r="H72" s="68"/>
      <c r="I72" s="68"/>
      <c r="J72" s="68"/>
      <c r="K72" s="68"/>
      <c r="L72" s="68"/>
      <c r="M72" s="264"/>
    </row>
    <row r="73" spans="2:13" x14ac:dyDescent="0.3">
      <c r="B73" s="265"/>
      <c r="C73" s="115">
        <v>8</v>
      </c>
      <c r="D73" s="112" t="str">
        <f>+IFERROR(+IF(Inputs!D87="","",Inputs!D87),0)</f>
        <v>Suscripción Netflix (ejemplo)</v>
      </c>
      <c r="E73" s="117">
        <f t="shared" si="5"/>
        <v>0</v>
      </c>
      <c r="F73" s="15">
        <f>+Proyección!F73+Proyección!G73+Proyección!H73+Proyección!I73+Proyección!J73+Proyección!K73</f>
        <v>0</v>
      </c>
      <c r="G73" s="16">
        <f>+Proyección!L73+Proyección!M73+Proyección!N73+Proyección!O73+Proyección!P73+Proyección!Q73</f>
        <v>0</v>
      </c>
      <c r="H73" s="68"/>
      <c r="I73" s="68"/>
      <c r="J73" s="68"/>
      <c r="K73" s="68"/>
      <c r="L73" s="68"/>
      <c r="M73" s="264"/>
    </row>
    <row r="74" spans="2:13" x14ac:dyDescent="0.3">
      <c r="B74" s="265"/>
      <c r="C74" s="115">
        <v>9</v>
      </c>
      <c r="D74" s="112" t="str">
        <f>+IFERROR(+IF(Inputs!D57="","",Inputs!D57),0)</f>
        <v/>
      </c>
      <c r="E74" s="117">
        <f t="shared" si="5"/>
        <v>0</v>
      </c>
      <c r="F74" s="15">
        <f>+Proyección!F74+Proyección!G74+Proyección!H74+Proyección!I74+Proyección!J74+Proyección!K74</f>
        <v>0</v>
      </c>
      <c r="G74" s="16">
        <f>+Proyección!L74+Proyección!M74+Proyección!N74+Proyección!O74+Proyección!P74+Proyección!Q74</f>
        <v>0</v>
      </c>
      <c r="H74" s="68"/>
      <c r="I74" s="68"/>
      <c r="J74" s="68"/>
      <c r="K74" s="68"/>
      <c r="L74" s="68"/>
      <c r="M74" s="264"/>
    </row>
    <row r="75" spans="2:13" x14ac:dyDescent="0.3">
      <c r="B75" s="265"/>
      <c r="C75" s="115">
        <v>10</v>
      </c>
      <c r="D75" s="112" t="str">
        <f>+IFERROR(+IF(Inputs!D58="","",Inputs!D58),0)</f>
        <v/>
      </c>
      <c r="E75" s="117">
        <f t="shared" si="5"/>
        <v>0</v>
      </c>
      <c r="F75" s="15">
        <f>+Proyección!F75+Proyección!G75+Proyección!H75+Proyección!I75+Proyección!J75+Proyección!K75</f>
        <v>0</v>
      </c>
      <c r="G75" s="16">
        <f>+Proyección!L75+Proyección!M75+Proyección!N75+Proyección!O75+Proyección!P75+Proyección!Q75</f>
        <v>0</v>
      </c>
      <c r="H75" s="68"/>
      <c r="I75" s="68"/>
      <c r="J75" s="68"/>
      <c r="K75" s="68"/>
      <c r="L75" s="68"/>
      <c r="M75" s="264"/>
    </row>
    <row r="76" spans="2:13" x14ac:dyDescent="0.3">
      <c r="B76" s="265"/>
      <c r="C76" s="115">
        <v>11</v>
      </c>
      <c r="D76" s="112" t="str">
        <f>+IFERROR(+IF(Inputs!D59="","",Inputs!D59),0)</f>
        <v/>
      </c>
      <c r="E76" s="117">
        <f t="shared" si="5"/>
        <v>0</v>
      </c>
      <c r="F76" s="15">
        <f>+Proyección!F76+Proyección!G76+Proyección!H76+Proyección!I76+Proyección!J76+Proyección!K76</f>
        <v>0</v>
      </c>
      <c r="G76" s="16">
        <f>+Proyección!L76+Proyección!M76+Proyección!N76+Proyección!O76+Proyección!P76+Proyección!Q76</f>
        <v>0</v>
      </c>
      <c r="H76" s="68"/>
      <c r="I76" s="68"/>
      <c r="J76" s="68"/>
      <c r="K76" s="68"/>
      <c r="L76" s="68"/>
      <c r="M76" s="264"/>
    </row>
    <row r="77" spans="2:13" x14ac:dyDescent="0.3">
      <c r="B77" s="265"/>
      <c r="C77" s="115">
        <v>12</v>
      </c>
      <c r="D77" s="112" t="str">
        <f>+IFERROR(+IF(Inputs!D60="","",Inputs!D60),0)</f>
        <v/>
      </c>
      <c r="E77" s="117">
        <f t="shared" si="5"/>
        <v>0</v>
      </c>
      <c r="F77" s="15">
        <f>+Proyección!F77+Proyección!G77+Proyección!H77+Proyección!I77+Proyección!J77+Proyección!K77</f>
        <v>0</v>
      </c>
      <c r="G77" s="16">
        <f>+Proyección!L77+Proyección!M77+Proyección!N77+Proyección!O77+Proyección!P77+Proyección!Q77</f>
        <v>0</v>
      </c>
      <c r="H77" s="68"/>
      <c r="I77" s="68"/>
      <c r="J77" s="68"/>
      <c r="K77" s="68"/>
      <c r="L77" s="68"/>
      <c r="M77" s="264"/>
    </row>
    <row r="78" spans="2:13" x14ac:dyDescent="0.3">
      <c r="B78" s="265"/>
      <c r="C78" s="115">
        <v>13</v>
      </c>
      <c r="D78" s="112" t="str">
        <f>+IFERROR(+IF(Inputs!D61="","",Inputs!D61),0)</f>
        <v/>
      </c>
      <c r="E78" s="117">
        <f t="shared" si="5"/>
        <v>0</v>
      </c>
      <c r="F78" s="15">
        <f>+Proyección!F78+Proyección!G78+Proyección!H78+Proyección!I78+Proyección!J78+Proyección!K78</f>
        <v>0</v>
      </c>
      <c r="G78" s="16">
        <f>+Proyección!L78+Proyección!M78+Proyección!N78+Proyección!O78+Proyección!P78+Proyección!Q78</f>
        <v>0</v>
      </c>
      <c r="H78" s="68"/>
      <c r="I78" s="68"/>
      <c r="J78" s="68"/>
      <c r="K78" s="68"/>
      <c r="L78" s="68"/>
      <c r="M78" s="264"/>
    </row>
    <row r="79" spans="2:13" x14ac:dyDescent="0.3">
      <c r="B79" s="265"/>
      <c r="C79" s="115">
        <v>14</v>
      </c>
      <c r="D79" s="112" t="str">
        <f>+IFERROR(+IF(Inputs!D62="","",Inputs!D62),0)</f>
        <v/>
      </c>
      <c r="E79" s="117">
        <f t="shared" si="5"/>
        <v>0</v>
      </c>
      <c r="F79" s="15">
        <f>+Proyección!F79+Proyección!G79+Proyección!H79+Proyección!I79+Proyección!J79+Proyección!K79</f>
        <v>0</v>
      </c>
      <c r="G79" s="16">
        <f>+Proyección!L79+Proyección!M79+Proyección!N79+Proyección!O79+Proyección!P79+Proyección!Q79</f>
        <v>0</v>
      </c>
      <c r="H79" s="68"/>
      <c r="I79" s="68"/>
      <c r="J79" s="68"/>
      <c r="K79" s="68"/>
      <c r="L79" s="68"/>
      <c r="M79" s="264"/>
    </row>
    <row r="80" spans="2:13" x14ac:dyDescent="0.3">
      <c r="B80" s="265"/>
      <c r="C80" s="115">
        <v>15</v>
      </c>
      <c r="D80" s="112" t="str">
        <f>+IFERROR(+IF(Inputs!D63="","",Inputs!D63),0)</f>
        <v/>
      </c>
      <c r="E80" s="117">
        <f t="shared" si="5"/>
        <v>0</v>
      </c>
      <c r="F80" s="15">
        <f>+Proyección!F80+Proyección!G80+Proyección!H80+Proyección!I80+Proyección!J80+Proyección!K80</f>
        <v>0</v>
      </c>
      <c r="G80" s="16">
        <f>+Proyección!L80+Proyección!M80+Proyección!N80+Proyección!O80+Proyección!P80+Proyección!Q80</f>
        <v>0</v>
      </c>
      <c r="H80" s="68"/>
      <c r="I80" s="68"/>
      <c r="J80" s="68"/>
      <c r="K80" s="68"/>
      <c r="L80" s="68"/>
      <c r="M80" s="264"/>
    </row>
    <row r="81" spans="2:13" x14ac:dyDescent="0.3">
      <c r="B81" s="265"/>
      <c r="C81" s="115">
        <v>16</v>
      </c>
      <c r="D81" s="112" t="str">
        <f>+IFERROR(+IF(Inputs!I49="","",Inputs!I49),0)</f>
        <v>Matrícula universidad (ejemplo)</v>
      </c>
      <c r="E81" s="117">
        <f t="shared" si="5"/>
        <v>0</v>
      </c>
      <c r="F81" s="15">
        <f>+Proyección!F81+Proyección!G81+Proyección!H81+Proyección!I81+Proyección!J81+Proyección!K81</f>
        <v>0</v>
      </c>
      <c r="G81" s="15">
        <f>+Proyección!L81+Proyección!M81+Proyección!N81+Proyección!O81+Proyección!P81+Proyección!Q81</f>
        <v>0</v>
      </c>
      <c r="H81" s="68"/>
      <c r="I81" s="68"/>
      <c r="J81" s="68"/>
      <c r="K81" s="68"/>
      <c r="L81" s="68"/>
      <c r="M81" s="264"/>
    </row>
    <row r="82" spans="2:13" x14ac:dyDescent="0.3">
      <c r="B82" s="265"/>
      <c r="C82" s="115">
        <v>17</v>
      </c>
      <c r="D82" s="112" t="str">
        <f>+IFERROR(+IF(Inputs!I50="","",Inputs!I50),0)</f>
        <v/>
      </c>
      <c r="E82" s="117">
        <f t="shared" si="5"/>
        <v>0</v>
      </c>
      <c r="F82" s="15">
        <f>+Proyección!F82+Proyección!G82+Proyección!H82+Proyección!I82+Proyección!J82+Proyección!K82</f>
        <v>0</v>
      </c>
      <c r="G82" s="16">
        <f>+Proyección!L82+Proyección!M82+Proyección!N82+Proyección!O82+Proyección!P82+Proyección!Q82</f>
        <v>0</v>
      </c>
      <c r="H82" s="68"/>
      <c r="I82" s="68"/>
      <c r="J82" s="68"/>
      <c r="K82" s="68"/>
      <c r="L82" s="68"/>
      <c r="M82" s="264"/>
    </row>
    <row r="83" spans="2:13" x14ac:dyDescent="0.3">
      <c r="B83" s="265"/>
      <c r="C83" s="115">
        <v>18</v>
      </c>
      <c r="D83" s="112" t="str">
        <f>+IFERROR(+IF(Inputs!I51="","",Inputs!I51),0)</f>
        <v/>
      </c>
      <c r="E83" s="117">
        <f t="shared" si="5"/>
        <v>0</v>
      </c>
      <c r="F83" s="15">
        <f>+Proyección!F83+Proyección!G83+Proyección!H83+Proyección!I83+Proyección!J83+Proyección!K83</f>
        <v>0</v>
      </c>
      <c r="G83" s="16">
        <f>+Proyección!L83+Proyección!M83+Proyección!N83+Proyección!O83+Proyección!P83+Proyección!Q83</f>
        <v>0</v>
      </c>
      <c r="H83" s="68"/>
      <c r="I83" s="68"/>
      <c r="J83" s="68"/>
      <c r="K83" s="68"/>
      <c r="L83" s="68"/>
      <c r="M83" s="264"/>
    </row>
    <row r="84" spans="2:13" x14ac:dyDescent="0.3">
      <c r="B84" s="265"/>
      <c r="C84" s="115">
        <v>19</v>
      </c>
      <c r="D84" s="112" t="str">
        <f>+IFERROR(+IF(Inputs!I52="","",Inputs!I52),0)</f>
        <v/>
      </c>
      <c r="E84" s="117">
        <f t="shared" si="5"/>
        <v>0</v>
      </c>
      <c r="F84" s="15">
        <f>+Proyección!F84+Proyección!G84+Proyección!H84+Proyección!I84+Proyección!J84+Proyección!K84</f>
        <v>0</v>
      </c>
      <c r="G84" s="16">
        <f>+Proyección!L84+Proyección!M84+Proyección!N84+Proyección!O84+Proyección!P84+Proyección!Q84</f>
        <v>0</v>
      </c>
      <c r="H84" s="68"/>
      <c r="I84" s="68"/>
      <c r="J84" s="68"/>
      <c r="K84" s="68"/>
      <c r="L84" s="68"/>
      <c r="M84" s="264"/>
    </row>
    <row r="85" spans="2:13" x14ac:dyDescent="0.3">
      <c r="B85" s="265"/>
      <c r="C85" s="115">
        <v>20</v>
      </c>
      <c r="D85" s="112" t="str">
        <f>+IFERROR(+IF(Inputs!I53="","",Inputs!I53),0)</f>
        <v/>
      </c>
      <c r="E85" s="117">
        <f t="shared" si="5"/>
        <v>0</v>
      </c>
      <c r="F85" s="15">
        <f>+Proyección!F85+Proyección!G85+Proyección!H85+Proyección!I85+Proyección!J85+Proyección!K85</f>
        <v>0</v>
      </c>
      <c r="G85" s="16">
        <f>+Proyección!L85+Proyección!M85+Proyección!N85+Proyección!O85+Proyección!P85+Proyección!Q85</f>
        <v>0</v>
      </c>
      <c r="H85" s="68"/>
      <c r="I85" s="68"/>
      <c r="J85" s="68"/>
      <c r="K85" s="68"/>
      <c r="L85" s="68"/>
      <c r="M85" s="264"/>
    </row>
    <row r="86" spans="2:13" x14ac:dyDescent="0.3">
      <c r="B86" s="265"/>
      <c r="C86" s="115">
        <v>21</v>
      </c>
      <c r="D86" s="112" t="str">
        <f>+IFERROR(+IF(Inputs!I54="","",Inputs!I54),0)</f>
        <v/>
      </c>
      <c r="E86" s="117">
        <f t="shared" si="5"/>
        <v>0</v>
      </c>
      <c r="F86" s="15">
        <f>+Proyección!F86+Proyección!G86+Proyección!H86+Proyección!I86+Proyección!J86+Proyección!K86</f>
        <v>0</v>
      </c>
      <c r="G86" s="16">
        <f>+Proyección!L86+Proyección!M86+Proyección!N86+Proyección!O86+Proyección!P86+Proyección!Q86</f>
        <v>0</v>
      </c>
      <c r="H86" s="68"/>
      <c r="I86" s="68"/>
      <c r="J86" s="68"/>
      <c r="K86" s="68"/>
      <c r="L86" s="68"/>
      <c r="M86" s="264"/>
    </row>
    <row r="87" spans="2:13" x14ac:dyDescent="0.3">
      <c r="B87" s="265"/>
      <c r="C87" s="115">
        <v>22</v>
      </c>
      <c r="D87" s="112" t="str">
        <f>+IFERROR(+IF(Inputs!I55="","",Inputs!I55),0)</f>
        <v/>
      </c>
      <c r="E87" s="117">
        <f t="shared" si="5"/>
        <v>0</v>
      </c>
      <c r="F87" s="15">
        <f>+Proyección!F87+Proyección!G87+Proyección!H87+Proyección!I87+Proyección!J87+Proyección!K87</f>
        <v>0</v>
      </c>
      <c r="G87" s="16">
        <f>+Proyección!L87+Proyección!M87+Proyección!N87+Proyección!O87+Proyección!P87+Proyección!Q87</f>
        <v>0</v>
      </c>
      <c r="H87" s="68"/>
      <c r="I87" s="68"/>
      <c r="J87" s="68"/>
      <c r="K87" s="68"/>
      <c r="L87" s="68"/>
      <c r="M87" s="264"/>
    </row>
    <row r="88" spans="2:13" x14ac:dyDescent="0.3">
      <c r="B88" s="265"/>
      <c r="C88" s="115">
        <v>23</v>
      </c>
      <c r="D88" s="112" t="str">
        <f>+IFERROR(+IF(Inputs!I56="","",Inputs!I56),0)</f>
        <v/>
      </c>
      <c r="E88" s="117">
        <f t="shared" si="5"/>
        <v>0</v>
      </c>
      <c r="F88" s="15">
        <f>+Proyección!F88+Proyección!G88+Proyección!H88+Proyección!I88+Proyección!J88+Proyección!K88</f>
        <v>0</v>
      </c>
      <c r="G88" s="16">
        <f>+Proyección!L88+Proyección!M88+Proyección!N88+Proyección!O88+Proyección!P88+Proyección!Q88</f>
        <v>0</v>
      </c>
      <c r="H88" s="68"/>
      <c r="I88" s="68"/>
      <c r="J88" s="68"/>
      <c r="K88" s="68"/>
      <c r="L88" s="68"/>
      <c r="M88" s="264"/>
    </row>
    <row r="89" spans="2:13" x14ac:dyDescent="0.3">
      <c r="B89" s="265"/>
      <c r="C89" s="115">
        <v>24</v>
      </c>
      <c r="D89" s="112" t="str">
        <f>+IFERROR(+IF(Inputs!I57="","",Inputs!I57),0)</f>
        <v/>
      </c>
      <c r="E89" s="117">
        <f t="shared" si="5"/>
        <v>0</v>
      </c>
      <c r="F89" s="15">
        <f>+Proyección!F89+Proyección!G89+Proyección!H89+Proyección!I89+Proyección!J89+Proyección!K89</f>
        <v>0</v>
      </c>
      <c r="G89" s="16">
        <f>+Proyección!L89+Proyección!M89+Proyección!N89+Proyección!O89+Proyección!P89+Proyección!Q89</f>
        <v>0</v>
      </c>
      <c r="H89" s="68"/>
      <c r="I89" s="68"/>
      <c r="J89" s="68"/>
      <c r="K89" s="68"/>
      <c r="L89" s="68"/>
      <c r="M89" s="264"/>
    </row>
    <row r="90" spans="2:13" x14ac:dyDescent="0.3">
      <c r="B90" s="265"/>
      <c r="C90" s="115">
        <v>25</v>
      </c>
      <c r="D90" s="112" t="str">
        <f>+IFERROR(+IF(Inputs!I58="","",Inputs!I58),0)</f>
        <v/>
      </c>
      <c r="E90" s="117">
        <f t="shared" si="5"/>
        <v>0</v>
      </c>
      <c r="F90" s="15">
        <f>+Proyección!F90+Proyección!G90+Proyección!H90+Proyección!I90+Proyección!J90+Proyección!K90</f>
        <v>0</v>
      </c>
      <c r="G90" s="16">
        <f>+Proyección!L90+Proyección!M90+Proyección!N90+Proyección!O90+Proyección!P90+Proyección!Q90</f>
        <v>0</v>
      </c>
      <c r="H90" s="68"/>
      <c r="I90" s="68"/>
      <c r="J90" s="68"/>
      <c r="K90" s="68"/>
      <c r="L90" s="68"/>
      <c r="M90" s="264"/>
    </row>
    <row r="91" spans="2:13" x14ac:dyDescent="0.3">
      <c r="B91" s="265"/>
      <c r="C91" s="115">
        <v>26</v>
      </c>
      <c r="D91" s="112" t="str">
        <f>+IFERROR(+IF(Inputs!I59="","",Inputs!I59),0)</f>
        <v/>
      </c>
      <c r="E91" s="117">
        <f t="shared" si="5"/>
        <v>0</v>
      </c>
      <c r="F91" s="16">
        <f>+Proyección!F91+Proyección!G91+Proyección!H91+Proyección!I91+Proyección!J91+Proyección!K91</f>
        <v>0</v>
      </c>
      <c r="G91" s="16">
        <f>+Proyección!L91+Proyección!M91+Proyección!N91+Proyección!O91+Proyección!P91+Proyección!Q91</f>
        <v>0</v>
      </c>
      <c r="H91" s="68"/>
      <c r="I91" s="68"/>
      <c r="J91" s="68"/>
      <c r="K91" s="68"/>
      <c r="L91" s="68"/>
      <c r="M91" s="264"/>
    </row>
    <row r="92" spans="2:13" x14ac:dyDescent="0.3">
      <c r="B92" s="265"/>
      <c r="C92" s="115">
        <v>27</v>
      </c>
      <c r="D92" s="112" t="str">
        <f>+IFERROR(+IF(Inputs!I60="","",Inputs!I60),0)</f>
        <v/>
      </c>
      <c r="E92" s="117">
        <f t="shared" si="5"/>
        <v>0</v>
      </c>
      <c r="F92" s="16">
        <f>+Proyección!F92+Proyección!G92+Proyección!H92+Proyección!I92+Proyección!J92+Proyección!K92</f>
        <v>0</v>
      </c>
      <c r="G92" s="16">
        <f>+Proyección!L92+Proyección!M92+Proyección!N92+Proyección!O92+Proyección!P92+Proyección!Q92</f>
        <v>0</v>
      </c>
      <c r="H92" s="68"/>
      <c r="I92" s="68"/>
      <c r="J92" s="68"/>
      <c r="K92" s="68"/>
      <c r="L92" s="68"/>
      <c r="M92" s="264"/>
    </row>
    <row r="93" spans="2:13" x14ac:dyDescent="0.3">
      <c r="B93" s="265"/>
      <c r="C93" s="115">
        <v>28</v>
      </c>
      <c r="D93" s="112" t="str">
        <f>+IFERROR(+IF(Inputs!I61="","",Inputs!I61),0)</f>
        <v/>
      </c>
      <c r="E93" s="117">
        <f t="shared" si="5"/>
        <v>0</v>
      </c>
      <c r="F93" s="16">
        <f>+Proyección!F93+Proyección!G93+Proyección!H93+Proyección!I93+Proyección!J93+Proyección!K93</f>
        <v>0</v>
      </c>
      <c r="G93" s="16">
        <f>+Proyección!L93+Proyección!M93+Proyección!N93+Proyección!O93+Proyección!P93+Proyección!Q93</f>
        <v>0</v>
      </c>
      <c r="H93" s="68"/>
      <c r="I93" s="68"/>
      <c r="J93" s="68"/>
      <c r="K93" s="68"/>
      <c r="L93" s="68"/>
      <c r="M93" s="264"/>
    </row>
    <row r="94" spans="2:13" x14ac:dyDescent="0.3">
      <c r="B94" s="265"/>
      <c r="C94" s="115">
        <v>29</v>
      </c>
      <c r="D94" s="112" t="str">
        <f>+IFERROR(+IF(Inputs!I62="","",Inputs!I62),0)</f>
        <v/>
      </c>
      <c r="E94" s="117">
        <f t="shared" si="5"/>
        <v>0</v>
      </c>
      <c r="F94" s="16">
        <f>+Proyección!F94+Proyección!G94+Proyección!H94+Proyección!I94+Proyección!J94+Proyección!K94</f>
        <v>0</v>
      </c>
      <c r="G94" s="16">
        <f>+Proyección!L94+Proyección!M94+Proyección!N94+Proyección!O94+Proyección!P94+Proyección!Q94</f>
        <v>0</v>
      </c>
      <c r="H94" s="68"/>
      <c r="I94" s="68"/>
      <c r="J94" s="68"/>
      <c r="K94" s="68"/>
      <c r="L94" s="68"/>
      <c r="M94" s="264"/>
    </row>
    <row r="95" spans="2:13" x14ac:dyDescent="0.3">
      <c r="B95" s="265"/>
      <c r="C95" s="115">
        <v>30</v>
      </c>
      <c r="D95" s="118" t="str">
        <f>+IFERROR(+IF(Inputs!I63="","",Inputs!I63),0)</f>
        <v/>
      </c>
      <c r="E95" s="12">
        <f t="shared" si="5"/>
        <v>0</v>
      </c>
      <c r="F95" s="6">
        <f>+Proyección!F95+Proyección!G95+Proyección!H95+Proyección!I95+Proyección!J95+Proyección!K95</f>
        <v>0</v>
      </c>
      <c r="G95" s="6">
        <f>+Proyección!L95+Proyección!M95+Proyección!N95+Proyección!O95+Proyección!P95+Proyección!Q95</f>
        <v>0</v>
      </c>
      <c r="H95" s="68"/>
      <c r="I95" s="68"/>
      <c r="J95" s="68"/>
      <c r="K95" s="68"/>
      <c r="L95" s="68"/>
      <c r="M95" s="264"/>
    </row>
    <row r="96" spans="2:13" x14ac:dyDescent="0.3">
      <c r="B96" s="265"/>
      <c r="C96" s="105" t="s">
        <v>134</v>
      </c>
      <c r="D96" s="106" t="s">
        <v>80</v>
      </c>
      <c r="E96" s="149">
        <f t="shared" si="5"/>
        <v>0</v>
      </c>
      <c r="F96" s="147">
        <f>+SUM(F66:F95)</f>
        <v>0</v>
      </c>
      <c r="G96" s="147">
        <f>+SUM(G66:G95)</f>
        <v>0</v>
      </c>
      <c r="H96" s="68"/>
      <c r="I96" s="68"/>
      <c r="J96" s="68"/>
      <c r="K96" s="68"/>
      <c r="L96" s="68"/>
      <c r="M96" s="264"/>
    </row>
    <row r="97" spans="2:13" ht="5.55" customHeight="1" x14ac:dyDescent="0.3">
      <c r="B97" s="265"/>
      <c r="C97" s="68"/>
      <c r="D97" s="105">
        <v>0</v>
      </c>
      <c r="E97" s="150"/>
      <c r="F97" s="15"/>
      <c r="G97" s="15"/>
      <c r="H97" s="68"/>
      <c r="I97" s="68"/>
      <c r="J97" s="68"/>
      <c r="K97" s="68"/>
      <c r="L97" s="68"/>
      <c r="M97" s="264"/>
    </row>
    <row r="98" spans="2:13" x14ac:dyDescent="0.3">
      <c r="B98" s="265"/>
      <c r="C98" s="68"/>
      <c r="D98" s="105">
        <v>1</v>
      </c>
      <c r="E98" s="150"/>
      <c r="F98" s="15"/>
      <c r="G98" s="15"/>
      <c r="H98" s="68"/>
      <c r="I98" s="68"/>
      <c r="J98" s="68"/>
      <c r="K98" s="68"/>
      <c r="L98" s="68"/>
      <c r="M98" s="264"/>
    </row>
    <row r="99" spans="2:13" x14ac:dyDescent="0.3">
      <c r="B99" s="265"/>
      <c r="C99" s="115">
        <v>1</v>
      </c>
      <c r="D99" s="112">
        <f>+IFERROR(+IF(Inputs!#REF!="","",Inputs!#REF!),0)</f>
        <v>0</v>
      </c>
      <c r="E99" s="117">
        <f t="shared" ref="E99:E129" si="6">+IFERROR((+SUM(F99:G99)/+SUM($F$24:$G$24)),0)</f>
        <v>0</v>
      </c>
      <c r="F99" s="15">
        <f>+Proyección!F99+Proyección!G99+Proyección!H99+Proyección!I99+Proyección!J99+Proyección!K99</f>
        <v>0</v>
      </c>
      <c r="G99" s="15">
        <f>+Proyección!L99+Proyección!M99+Proyección!N99+Proyección!O99+Proyección!P99+Proyección!Q99</f>
        <v>0</v>
      </c>
      <c r="H99" s="68"/>
      <c r="I99" s="68"/>
      <c r="J99" s="68"/>
      <c r="K99" s="68"/>
      <c r="L99" s="68"/>
      <c r="M99" s="264"/>
    </row>
    <row r="100" spans="2:13" x14ac:dyDescent="0.3">
      <c r="B100" s="265"/>
      <c r="C100" s="115">
        <v>2</v>
      </c>
      <c r="D100" s="112">
        <f>+IFERROR(+IF(Inputs!#REF!="","",Inputs!#REF!),0)</f>
        <v>0</v>
      </c>
      <c r="E100" s="117">
        <f t="shared" si="6"/>
        <v>0</v>
      </c>
      <c r="F100" s="15">
        <f>+Proyección!F100+Proyección!G100+Proyección!H100+Proyección!I100+Proyección!J100+Proyección!K100</f>
        <v>0</v>
      </c>
      <c r="G100" s="15">
        <f>+Proyección!L100+Proyección!M100+Proyección!N100+Proyección!O100+Proyección!P100+Proyección!Q100</f>
        <v>0</v>
      </c>
      <c r="H100" s="68"/>
      <c r="I100" s="68"/>
      <c r="J100" s="68"/>
      <c r="K100" s="68"/>
      <c r="L100" s="68"/>
      <c r="M100" s="264"/>
    </row>
    <row r="101" spans="2:13" x14ac:dyDescent="0.3">
      <c r="B101" s="265"/>
      <c r="C101" s="115">
        <v>3</v>
      </c>
      <c r="D101" s="112">
        <f>+IFERROR(+IF(Inputs!#REF!="","",Inputs!#REF!),0)</f>
        <v>0</v>
      </c>
      <c r="E101" s="117">
        <f t="shared" si="6"/>
        <v>0</v>
      </c>
      <c r="F101" s="15">
        <f>+Proyección!F101+Proyección!G101+Proyección!H101+Proyección!I101+Proyección!J101+Proyección!K101</f>
        <v>0</v>
      </c>
      <c r="G101" s="15">
        <f>+Proyección!L101+Proyección!M101+Proyección!N101+Proyección!O101+Proyección!P101+Proyección!Q101</f>
        <v>0</v>
      </c>
      <c r="H101" s="68"/>
      <c r="I101" s="68"/>
      <c r="J101" s="68"/>
      <c r="K101" s="68"/>
      <c r="L101" s="68"/>
      <c r="M101" s="264"/>
    </row>
    <row r="102" spans="2:13" x14ac:dyDescent="0.3">
      <c r="B102" s="265"/>
      <c r="C102" s="115">
        <v>4</v>
      </c>
      <c r="D102" s="112">
        <f>+IFERROR(+IF(Inputs!#REF!="","",Inputs!#REF!),0)</f>
        <v>0</v>
      </c>
      <c r="E102" s="117">
        <f t="shared" si="6"/>
        <v>0</v>
      </c>
      <c r="F102" s="15">
        <f>+Proyección!F102+Proyección!G102+Proyección!H102+Proyección!I102+Proyección!J102+Proyección!K102</f>
        <v>0</v>
      </c>
      <c r="G102" s="15">
        <f>+Proyección!L102+Proyección!M102+Proyección!N102+Proyección!O102+Proyección!P102+Proyección!Q102</f>
        <v>0</v>
      </c>
      <c r="H102" s="68"/>
      <c r="I102" s="68"/>
      <c r="J102" s="68"/>
      <c r="K102" s="68"/>
      <c r="L102" s="68"/>
      <c r="M102" s="264"/>
    </row>
    <row r="103" spans="2:13" x14ac:dyDescent="0.3">
      <c r="B103" s="265"/>
      <c r="C103" s="115">
        <v>5</v>
      </c>
      <c r="D103" s="112">
        <f>+IFERROR(+IF(Inputs!#REF!="","",Inputs!#REF!),0)</f>
        <v>0</v>
      </c>
      <c r="E103" s="117">
        <f t="shared" si="6"/>
        <v>0</v>
      </c>
      <c r="F103" s="15">
        <f>+Proyección!F103+Proyección!G103+Proyección!H103+Proyección!I103+Proyección!J103+Proyección!K103</f>
        <v>0</v>
      </c>
      <c r="G103" s="15">
        <f>+Proyección!L103+Proyección!M103+Proyección!N103+Proyección!O103+Proyección!P103+Proyección!Q103</f>
        <v>0</v>
      </c>
      <c r="H103" s="68"/>
      <c r="I103" s="68"/>
      <c r="J103" s="68"/>
      <c r="K103" s="68"/>
      <c r="L103" s="68"/>
      <c r="M103" s="264"/>
    </row>
    <row r="104" spans="2:13" x14ac:dyDescent="0.3">
      <c r="B104" s="265"/>
      <c r="C104" s="115">
        <v>6</v>
      </c>
      <c r="D104" s="112">
        <f>+IFERROR(+IF(Inputs!#REF!="","",Inputs!#REF!),0)</f>
        <v>0</v>
      </c>
      <c r="E104" s="117">
        <f t="shared" si="6"/>
        <v>0</v>
      </c>
      <c r="F104" s="15">
        <f>+Proyección!F104+Proyección!G104+Proyección!H104+Proyección!I104+Proyección!J104+Proyección!K104</f>
        <v>0</v>
      </c>
      <c r="G104" s="15">
        <f>+Proyección!L104+Proyección!M104+Proyección!N104+Proyección!O104+Proyección!P104+Proyección!Q104</f>
        <v>0</v>
      </c>
      <c r="H104" s="68"/>
      <c r="I104" s="68"/>
      <c r="J104" s="68"/>
      <c r="K104" s="68"/>
      <c r="L104" s="68"/>
      <c r="M104" s="264"/>
    </row>
    <row r="105" spans="2:13" x14ac:dyDescent="0.3">
      <c r="B105" s="265"/>
      <c r="C105" s="115">
        <v>7</v>
      </c>
      <c r="D105" s="112" t="str">
        <f>+IFERROR(+IF(Inputs!D74="","",Inputs!D74),0)</f>
        <v/>
      </c>
      <c r="E105" s="117">
        <f t="shared" si="6"/>
        <v>0</v>
      </c>
      <c r="F105" s="15">
        <f>+Proyección!F105+Proyección!G105+Proyección!H105+Proyección!I105+Proyección!J105+Proyección!K105</f>
        <v>0</v>
      </c>
      <c r="G105" s="15">
        <f>+Proyección!L105+Proyección!M105+Proyección!N105+Proyección!O105+Proyección!P105+Proyección!Q105</f>
        <v>0</v>
      </c>
      <c r="H105" s="68"/>
      <c r="I105" s="68"/>
      <c r="J105" s="68"/>
      <c r="K105" s="68"/>
      <c r="L105" s="68"/>
      <c r="M105" s="264"/>
    </row>
    <row r="106" spans="2:13" x14ac:dyDescent="0.3">
      <c r="B106" s="265"/>
      <c r="C106" s="115">
        <v>8</v>
      </c>
      <c r="D106" s="112" t="str">
        <f>+IFERROR(+IF(Inputs!D75="","",Inputs!D75),0)</f>
        <v/>
      </c>
      <c r="E106" s="117">
        <f t="shared" si="6"/>
        <v>0</v>
      </c>
      <c r="F106" s="15">
        <f>+Proyección!F106+Proyección!G106+Proyección!H106+Proyección!I106+Proyección!J106+Proyección!K106</f>
        <v>0</v>
      </c>
      <c r="G106" s="15">
        <f>+Proyección!L106+Proyección!M106+Proyección!N106+Proyección!O106+Proyección!P106+Proyección!Q106</f>
        <v>0</v>
      </c>
      <c r="H106" s="68"/>
      <c r="I106" s="68"/>
      <c r="J106" s="68"/>
      <c r="K106" s="68"/>
      <c r="L106" s="68"/>
      <c r="M106" s="264"/>
    </row>
    <row r="107" spans="2:13" x14ac:dyDescent="0.3">
      <c r="B107" s="265"/>
      <c r="C107" s="115">
        <v>9</v>
      </c>
      <c r="D107" s="112" t="str">
        <f>+IFERROR(+IF(Inputs!D76="","",Inputs!D76),0)</f>
        <v/>
      </c>
      <c r="E107" s="117">
        <f t="shared" si="6"/>
        <v>0</v>
      </c>
      <c r="F107" s="15">
        <f>+Proyección!F107+Proyección!G107+Proyección!H107+Proyección!I107+Proyección!J107+Proyección!K107</f>
        <v>0</v>
      </c>
      <c r="G107" s="15">
        <f>+Proyección!L107+Proyección!M107+Proyección!N107+Proyección!O107+Proyección!P107+Proyección!Q107</f>
        <v>0</v>
      </c>
      <c r="H107" s="68"/>
      <c r="I107" s="68"/>
      <c r="J107" s="68"/>
      <c r="K107" s="68"/>
      <c r="L107" s="68"/>
      <c r="M107" s="264"/>
    </row>
    <row r="108" spans="2:13" x14ac:dyDescent="0.3">
      <c r="B108" s="265"/>
      <c r="C108" s="115">
        <v>10</v>
      </c>
      <c r="D108" s="112" t="str">
        <f>+IFERROR(+IF(Inputs!D77="","",Inputs!D77),0)</f>
        <v/>
      </c>
      <c r="E108" s="117">
        <f t="shared" si="6"/>
        <v>0</v>
      </c>
      <c r="F108" s="15">
        <f>+Proyección!F108+Proyección!G108+Proyección!H108+Proyección!I108+Proyección!J108+Proyección!K108</f>
        <v>0</v>
      </c>
      <c r="G108" s="15">
        <f>+Proyección!L108+Proyección!M108+Proyección!N108+Proyección!O108+Proyección!P108+Proyección!Q108</f>
        <v>0</v>
      </c>
      <c r="H108" s="68"/>
      <c r="I108" s="68"/>
      <c r="J108" s="68"/>
      <c r="K108" s="68"/>
      <c r="L108" s="68"/>
      <c r="M108" s="264"/>
    </row>
    <row r="109" spans="2:13" x14ac:dyDescent="0.3">
      <c r="B109" s="265"/>
      <c r="C109" s="115">
        <v>11</v>
      </c>
      <c r="D109" s="112" t="str">
        <f>+IFERROR(+IF(Inputs!D78="","",Inputs!D78),0)</f>
        <v/>
      </c>
      <c r="E109" s="117">
        <f t="shared" si="6"/>
        <v>0</v>
      </c>
      <c r="F109" s="15">
        <f>+Proyección!F109+Proyección!G109+Proyección!H109+Proyección!I109+Proyección!J109+Proyección!K109</f>
        <v>0</v>
      </c>
      <c r="G109" s="15">
        <f>+Proyección!L109+Proyección!M109+Proyección!N109+Proyección!O109+Proyección!P109+Proyección!Q109</f>
        <v>0</v>
      </c>
      <c r="H109" s="68"/>
      <c r="I109" s="68"/>
      <c r="J109" s="68"/>
      <c r="K109" s="68"/>
      <c r="L109" s="68"/>
      <c r="M109" s="264"/>
    </row>
    <row r="110" spans="2:13" x14ac:dyDescent="0.3">
      <c r="B110" s="265"/>
      <c r="C110" s="115">
        <v>12</v>
      </c>
      <c r="D110" s="112" t="str">
        <f>+IFERROR(+IF(Inputs!D79="","",Inputs!D79),0)</f>
        <v/>
      </c>
      <c r="E110" s="117">
        <f t="shared" si="6"/>
        <v>0</v>
      </c>
      <c r="F110" s="15">
        <f>+Proyección!F110+Proyección!G110+Proyección!H110+Proyección!I110+Proyección!J110+Proyección!K110</f>
        <v>0</v>
      </c>
      <c r="G110" s="15">
        <f>+Proyección!L110+Proyección!M110+Proyección!N110+Proyección!O110+Proyección!P110+Proyección!Q110</f>
        <v>0</v>
      </c>
      <c r="H110" s="68"/>
      <c r="I110" s="68"/>
      <c r="J110" s="68"/>
      <c r="K110" s="68"/>
      <c r="L110" s="68"/>
      <c r="M110" s="264"/>
    </row>
    <row r="111" spans="2:13" x14ac:dyDescent="0.3">
      <c r="B111" s="265"/>
      <c r="C111" s="115">
        <v>13</v>
      </c>
      <c r="D111" s="112" t="str">
        <f>+IFERROR(+IF(Inputs!D80="","",Inputs!D80),0)</f>
        <v/>
      </c>
      <c r="E111" s="117">
        <f t="shared" si="6"/>
        <v>0</v>
      </c>
      <c r="F111" s="15">
        <f>+Proyección!F111+Proyección!G111+Proyección!H111+Proyección!I111+Proyección!J111+Proyección!K111</f>
        <v>0</v>
      </c>
      <c r="G111" s="15">
        <f>+Proyección!L111+Proyección!M111+Proyección!N111+Proyección!O111+Proyección!P111+Proyección!Q111</f>
        <v>0</v>
      </c>
      <c r="H111" s="68"/>
      <c r="I111" s="68"/>
      <c r="J111" s="68"/>
      <c r="K111" s="68"/>
      <c r="L111" s="68"/>
      <c r="M111" s="264"/>
    </row>
    <row r="112" spans="2:13" x14ac:dyDescent="0.3">
      <c r="B112" s="265"/>
      <c r="C112" s="115">
        <v>14</v>
      </c>
      <c r="D112" s="112" t="str">
        <f>+IFERROR(+IF(Inputs!D81="","",Inputs!D81),0)</f>
        <v/>
      </c>
      <c r="E112" s="117">
        <f t="shared" si="6"/>
        <v>0</v>
      </c>
      <c r="F112" s="15">
        <f>+Proyección!F112+Proyección!G112+Proyección!H112+Proyección!I112+Proyección!J112+Proyección!K112</f>
        <v>0</v>
      </c>
      <c r="G112" s="15">
        <f>+Proyección!L112+Proyección!M112+Proyección!N112+Proyección!O112+Proyección!P112+Proyección!Q112</f>
        <v>0</v>
      </c>
      <c r="H112" s="68"/>
      <c r="I112" s="68"/>
      <c r="J112" s="68"/>
      <c r="K112" s="68"/>
      <c r="L112" s="68"/>
      <c r="M112" s="264"/>
    </row>
    <row r="113" spans="2:13" x14ac:dyDescent="0.3">
      <c r="B113" s="265"/>
      <c r="C113" s="115">
        <v>15</v>
      </c>
      <c r="D113" s="112" t="str">
        <f>+IFERROR(+IF(Inputs!D82="","",Inputs!D82),0)</f>
        <v/>
      </c>
      <c r="E113" s="117">
        <f t="shared" si="6"/>
        <v>0</v>
      </c>
      <c r="F113" s="15">
        <f>+Proyección!F113+Proyección!G113+Proyección!H113+Proyección!I113+Proyección!J113+Proyección!K113</f>
        <v>0</v>
      </c>
      <c r="G113" s="15">
        <f>+Proyección!L113+Proyección!M113+Proyección!N113+Proyección!O113+Proyección!P113+Proyección!Q113</f>
        <v>0</v>
      </c>
      <c r="H113" s="68"/>
      <c r="I113" s="68"/>
      <c r="J113" s="68"/>
      <c r="K113" s="68"/>
      <c r="L113" s="68"/>
      <c r="M113" s="264"/>
    </row>
    <row r="114" spans="2:13" x14ac:dyDescent="0.3">
      <c r="B114" s="265"/>
      <c r="C114" s="115">
        <v>16</v>
      </c>
      <c r="D114" s="112" t="str">
        <f>+IFERROR(+IF(Inputs!I68="","",Inputs!I68),0)</f>
        <v>Abono extra Fondo de Emerg. (ejemplo)</v>
      </c>
      <c r="E114" s="117">
        <f t="shared" si="6"/>
        <v>0</v>
      </c>
      <c r="F114" s="15">
        <f>+Proyección!F114+Proyección!G114+Proyección!H114+Proyección!I114+Proyección!J114+Proyección!K114</f>
        <v>0</v>
      </c>
      <c r="G114" s="15">
        <f>+Proyección!L114+Proyección!M114+Proyección!N114+Proyección!O114+Proyección!P114+Proyección!Q114</f>
        <v>0</v>
      </c>
      <c r="H114" s="68"/>
      <c r="I114" s="68"/>
      <c r="J114" s="68"/>
      <c r="K114" s="68"/>
      <c r="L114" s="68"/>
      <c r="M114" s="264"/>
    </row>
    <row r="115" spans="2:13" x14ac:dyDescent="0.3">
      <c r="B115" s="265"/>
      <c r="C115" s="115">
        <v>17</v>
      </c>
      <c r="D115" s="112" t="str">
        <f>+IFERROR(+IF(Inputs!I69="","",Inputs!I69),0)</f>
        <v>Seguro del vehículo (ejemplo)</v>
      </c>
      <c r="E115" s="117">
        <f t="shared" si="6"/>
        <v>0</v>
      </c>
      <c r="F115" s="15">
        <f>+Proyección!F115+Proyección!G115+Proyección!H115+Proyección!I115+Proyección!J115+Proyección!K115</f>
        <v>0</v>
      </c>
      <c r="G115" s="15">
        <f>+Proyección!L115+Proyección!M115+Proyección!N115+Proyección!O115+Proyección!P115+Proyección!Q115</f>
        <v>0</v>
      </c>
      <c r="H115" s="68"/>
      <c r="I115" s="68"/>
      <c r="J115" s="68"/>
      <c r="K115" s="68"/>
      <c r="L115" s="68"/>
      <c r="M115" s="264"/>
    </row>
    <row r="116" spans="2:13" x14ac:dyDescent="0.3">
      <c r="B116" s="265"/>
      <c r="C116" s="115">
        <v>18</v>
      </c>
      <c r="D116" s="112" t="str">
        <f>+IFERROR(+IF(Inputs!I70="","",Inputs!I70),0)</f>
        <v/>
      </c>
      <c r="E116" s="117">
        <f t="shared" si="6"/>
        <v>0</v>
      </c>
      <c r="F116" s="15">
        <f>+Proyección!F116+Proyección!G116+Proyección!H116+Proyección!I116+Proyección!J116+Proyección!K116</f>
        <v>0</v>
      </c>
      <c r="G116" s="15">
        <f>+Proyección!L116+Proyección!M116+Proyección!N116+Proyección!O116+Proyección!P116+Proyección!Q116</f>
        <v>0</v>
      </c>
      <c r="H116" s="68"/>
      <c r="I116" s="68"/>
      <c r="J116" s="68"/>
      <c r="K116" s="68"/>
      <c r="L116" s="68"/>
      <c r="M116" s="264"/>
    </row>
    <row r="117" spans="2:13" x14ac:dyDescent="0.3">
      <c r="B117" s="265"/>
      <c r="C117" s="115">
        <v>19</v>
      </c>
      <c r="D117" s="112" t="str">
        <f>+IFERROR(+IF(Inputs!I71="","",Inputs!I71),0)</f>
        <v/>
      </c>
      <c r="E117" s="117">
        <f t="shared" si="6"/>
        <v>0</v>
      </c>
      <c r="F117" s="15">
        <f>+Proyección!F117+Proyección!G117+Proyección!H117+Proyección!I117+Proyección!J117+Proyección!K117</f>
        <v>0</v>
      </c>
      <c r="G117" s="15">
        <f>+Proyección!L117+Proyección!M117+Proyección!N117+Proyección!O117+Proyección!P117+Proyección!Q117</f>
        <v>0</v>
      </c>
      <c r="H117" s="68"/>
      <c r="I117" s="68"/>
      <c r="J117" s="68"/>
      <c r="K117" s="68"/>
      <c r="L117" s="68"/>
      <c r="M117" s="264"/>
    </row>
    <row r="118" spans="2:13" x14ac:dyDescent="0.3">
      <c r="B118" s="265"/>
      <c r="C118" s="115">
        <v>20</v>
      </c>
      <c r="D118" s="112" t="str">
        <f>+IFERROR(+IF(Inputs!I72="","",Inputs!I72),0)</f>
        <v/>
      </c>
      <c r="E118" s="117">
        <f t="shared" si="6"/>
        <v>0</v>
      </c>
      <c r="F118" s="15">
        <f>+Proyección!F118+Proyección!G118+Proyección!H118+Proyección!I118+Proyección!J118+Proyección!K118</f>
        <v>0</v>
      </c>
      <c r="G118" s="15">
        <f>+Proyección!L118+Proyección!M118+Proyección!N118+Proyección!O118+Proyección!P118+Proyección!Q118</f>
        <v>0</v>
      </c>
      <c r="H118" s="68"/>
      <c r="I118" s="68"/>
      <c r="J118" s="68"/>
      <c r="K118" s="68"/>
      <c r="L118" s="68"/>
      <c r="M118" s="264"/>
    </row>
    <row r="119" spans="2:13" x14ac:dyDescent="0.3">
      <c r="B119" s="265"/>
      <c r="C119" s="115">
        <v>21</v>
      </c>
      <c r="D119" s="112" t="str">
        <f>+IFERROR(+IF(Inputs!I73="","",Inputs!I73),0)</f>
        <v/>
      </c>
      <c r="E119" s="117">
        <f t="shared" si="6"/>
        <v>0</v>
      </c>
      <c r="F119" s="15">
        <f>+Proyección!F119+Proyección!G119+Proyección!H119+Proyección!I119+Proyección!J119+Proyección!K119</f>
        <v>0</v>
      </c>
      <c r="G119" s="15">
        <f>+Proyección!L119+Proyección!M119+Proyección!N119+Proyección!O119+Proyección!P119+Proyección!Q119</f>
        <v>0</v>
      </c>
      <c r="H119" s="68"/>
      <c r="I119" s="68"/>
      <c r="J119" s="68"/>
      <c r="K119" s="68"/>
      <c r="L119" s="68"/>
      <c r="M119" s="264"/>
    </row>
    <row r="120" spans="2:13" x14ac:dyDescent="0.3">
      <c r="B120" s="265"/>
      <c r="C120" s="115">
        <v>22</v>
      </c>
      <c r="D120" s="112" t="str">
        <f>+IFERROR(+IF(Inputs!I74="","",Inputs!I74),0)</f>
        <v/>
      </c>
      <c r="E120" s="117">
        <f t="shared" si="6"/>
        <v>0</v>
      </c>
      <c r="F120" s="15">
        <f>+Proyección!F120+Proyección!G120+Proyección!H120+Proyección!I120+Proyección!J120+Proyección!K120</f>
        <v>0</v>
      </c>
      <c r="G120" s="15">
        <f>+Proyección!L120+Proyección!M120+Proyección!N120+Proyección!O120+Proyección!P120+Proyección!Q120</f>
        <v>0</v>
      </c>
      <c r="H120" s="68"/>
      <c r="I120" s="68"/>
      <c r="J120" s="68"/>
      <c r="K120" s="68"/>
      <c r="L120" s="68"/>
      <c r="M120" s="264"/>
    </row>
    <row r="121" spans="2:13" x14ac:dyDescent="0.3">
      <c r="B121" s="265"/>
      <c r="C121" s="115">
        <v>23</v>
      </c>
      <c r="D121" s="112" t="str">
        <f>+IFERROR(+IF(Inputs!I75="","",Inputs!I75),0)</f>
        <v/>
      </c>
      <c r="E121" s="117">
        <f t="shared" si="6"/>
        <v>0</v>
      </c>
      <c r="F121" s="15">
        <f>+Proyección!F121+Proyección!G121+Proyección!H121+Proyección!I121+Proyección!J121+Proyección!K121</f>
        <v>0</v>
      </c>
      <c r="G121" s="15">
        <f>+Proyección!L121+Proyección!M121+Proyección!N121+Proyección!O121+Proyección!P121+Proyección!Q121</f>
        <v>0</v>
      </c>
      <c r="H121" s="68"/>
      <c r="I121" s="68"/>
      <c r="J121" s="68"/>
      <c r="K121" s="68"/>
      <c r="L121" s="68"/>
      <c r="M121" s="264"/>
    </row>
    <row r="122" spans="2:13" x14ac:dyDescent="0.3">
      <c r="B122" s="265"/>
      <c r="C122" s="115">
        <v>24</v>
      </c>
      <c r="D122" s="112" t="str">
        <f>+IFERROR(+IF(Inputs!I76="","",Inputs!I76),0)</f>
        <v/>
      </c>
      <c r="E122" s="117">
        <f t="shared" si="6"/>
        <v>0</v>
      </c>
      <c r="F122" s="15">
        <f>+Proyección!F122+Proyección!G122+Proyección!H122+Proyección!I122+Proyección!J122+Proyección!K122</f>
        <v>0</v>
      </c>
      <c r="G122" s="15">
        <f>+Proyección!L122+Proyección!M122+Proyección!N122+Proyección!O122+Proyección!P122+Proyección!Q122</f>
        <v>0</v>
      </c>
      <c r="H122" s="68"/>
      <c r="I122" s="68"/>
      <c r="J122" s="68"/>
      <c r="K122" s="68"/>
      <c r="L122" s="68"/>
      <c r="M122" s="264"/>
    </row>
    <row r="123" spans="2:13" x14ac:dyDescent="0.3">
      <c r="B123" s="265"/>
      <c r="C123" s="115">
        <v>25</v>
      </c>
      <c r="D123" s="112" t="str">
        <f>+IFERROR(+IF(Inputs!I77="","",Inputs!I77),0)</f>
        <v/>
      </c>
      <c r="E123" s="117">
        <f t="shared" si="6"/>
        <v>0</v>
      </c>
      <c r="F123" s="15">
        <f>+Proyección!F123+Proyección!G123+Proyección!H123+Proyección!I123+Proyección!J123+Proyección!K123</f>
        <v>0</v>
      </c>
      <c r="G123" s="15">
        <f>+Proyección!L123+Proyección!M123+Proyección!N123+Proyección!O123+Proyección!P123+Proyección!Q123</f>
        <v>0</v>
      </c>
      <c r="H123" s="68"/>
      <c r="I123" s="68"/>
      <c r="J123" s="68"/>
      <c r="K123" s="68"/>
      <c r="L123" s="68"/>
      <c r="M123" s="264"/>
    </row>
    <row r="124" spans="2:13" x14ac:dyDescent="0.3">
      <c r="B124" s="265"/>
      <c r="C124" s="115">
        <v>26</v>
      </c>
      <c r="D124" s="112" t="str">
        <f>+IFERROR(+IF(Inputs!I78="","",Inputs!I78),0)</f>
        <v/>
      </c>
      <c r="E124" s="117">
        <f t="shared" si="6"/>
        <v>0</v>
      </c>
      <c r="F124" s="15">
        <f>+Proyección!F124+Proyección!G124+Proyección!H124+Proyección!I124+Proyección!J124+Proyección!K124</f>
        <v>0</v>
      </c>
      <c r="G124" s="15">
        <f>+Proyección!L124+Proyección!M124+Proyección!N124+Proyección!O124+Proyección!P124+Proyección!Q124</f>
        <v>0</v>
      </c>
      <c r="H124" s="68"/>
      <c r="I124" s="68"/>
      <c r="J124" s="68"/>
      <c r="K124" s="68"/>
      <c r="L124" s="68"/>
      <c r="M124" s="264"/>
    </row>
    <row r="125" spans="2:13" x14ac:dyDescent="0.3">
      <c r="B125" s="265"/>
      <c r="C125" s="115">
        <v>27</v>
      </c>
      <c r="D125" s="112" t="str">
        <f>+IFERROR(+IF(Inputs!I79="","",Inputs!I79),0)</f>
        <v/>
      </c>
      <c r="E125" s="117">
        <f t="shared" si="6"/>
        <v>0</v>
      </c>
      <c r="F125" s="15">
        <f>+Proyección!F125+Proyección!G125+Proyección!H125+Proyección!I125+Proyección!J125+Proyección!K125</f>
        <v>0</v>
      </c>
      <c r="G125" s="15">
        <f>+Proyección!L125+Proyección!M125+Proyección!N125+Proyección!O125+Proyección!P125+Proyección!Q125</f>
        <v>0</v>
      </c>
      <c r="H125" s="68"/>
      <c r="I125" s="68"/>
      <c r="J125" s="68"/>
      <c r="K125" s="68"/>
      <c r="L125" s="68"/>
      <c r="M125" s="264"/>
    </row>
    <row r="126" spans="2:13" x14ac:dyDescent="0.3">
      <c r="B126" s="265"/>
      <c r="C126" s="115">
        <v>28</v>
      </c>
      <c r="D126" s="112" t="str">
        <f>+IFERROR(+IF(Inputs!I80="","",Inputs!I80),0)</f>
        <v/>
      </c>
      <c r="E126" s="117">
        <f t="shared" si="6"/>
        <v>0</v>
      </c>
      <c r="F126" s="15">
        <f>+Proyección!F126+Proyección!G126+Proyección!H126+Proyección!I126+Proyección!J126+Proyección!K126</f>
        <v>0</v>
      </c>
      <c r="G126" s="15">
        <f>+Proyección!L126+Proyección!M126+Proyección!N126+Proyección!O126+Proyección!P126+Proyección!Q126</f>
        <v>0</v>
      </c>
      <c r="H126" s="68"/>
      <c r="I126" s="68"/>
      <c r="J126" s="68"/>
      <c r="K126" s="68"/>
      <c r="L126" s="68"/>
      <c r="M126" s="264"/>
    </row>
    <row r="127" spans="2:13" x14ac:dyDescent="0.3">
      <c r="B127" s="265"/>
      <c r="C127" s="115">
        <v>29</v>
      </c>
      <c r="D127" s="112" t="str">
        <f>+IFERROR(+IF(Inputs!I81="","",Inputs!I81),0)</f>
        <v/>
      </c>
      <c r="E127" s="117">
        <f t="shared" si="6"/>
        <v>0</v>
      </c>
      <c r="F127" s="15">
        <f>+Proyección!F127+Proyección!G127+Proyección!H127+Proyección!I127+Proyección!J127+Proyección!K127</f>
        <v>0</v>
      </c>
      <c r="G127" s="15">
        <f>+Proyección!L127+Proyección!M127+Proyección!N127+Proyección!O127+Proyección!P127+Proyección!Q127</f>
        <v>0</v>
      </c>
      <c r="H127" s="68"/>
      <c r="I127" s="68"/>
      <c r="J127" s="68"/>
      <c r="K127" s="68"/>
      <c r="L127" s="68"/>
      <c r="M127" s="264"/>
    </row>
    <row r="128" spans="2:13" x14ac:dyDescent="0.3">
      <c r="B128" s="265"/>
      <c r="C128" s="115">
        <v>30</v>
      </c>
      <c r="D128" s="173" t="str">
        <f>+IFERROR(+IF(Inputs!I82="","",Inputs!I82),0)</f>
        <v/>
      </c>
      <c r="E128" s="12">
        <f t="shared" si="6"/>
        <v>0</v>
      </c>
      <c r="F128" s="4">
        <f>+Proyección!F128+Proyección!G128+Proyección!H128+Proyección!I128+Proyección!J128+Proyección!K128</f>
        <v>0</v>
      </c>
      <c r="G128" s="4">
        <f>+Proyección!L128+Proyección!M128+Proyección!N128+Proyección!O128+Proyección!P128+Proyección!Q128</f>
        <v>0</v>
      </c>
      <c r="H128" s="68"/>
      <c r="I128" s="68"/>
      <c r="J128" s="68"/>
      <c r="K128" s="68"/>
      <c r="L128" s="68"/>
      <c r="M128" s="264"/>
    </row>
    <row r="129" spans="2:13" x14ac:dyDescent="0.3">
      <c r="B129" s="265"/>
      <c r="C129" s="105" t="s">
        <v>134</v>
      </c>
      <c r="D129" s="106" t="s">
        <v>81</v>
      </c>
      <c r="E129" s="149">
        <f t="shared" si="6"/>
        <v>0</v>
      </c>
      <c r="F129" s="147">
        <f>+SUM(F99:F128)</f>
        <v>0</v>
      </c>
      <c r="G129" s="147">
        <f>+SUM(G99:G128)</f>
        <v>0</v>
      </c>
      <c r="H129" s="68"/>
      <c r="I129" s="68"/>
      <c r="J129" s="68"/>
      <c r="K129" s="68"/>
      <c r="L129" s="68"/>
      <c r="M129" s="264"/>
    </row>
    <row r="130" spans="2:13" ht="22.5" customHeight="1" x14ac:dyDescent="0.3">
      <c r="B130" s="265"/>
      <c r="C130" s="68"/>
      <c r="D130" s="105">
        <v>1</v>
      </c>
      <c r="E130" s="150"/>
      <c r="F130" s="15"/>
      <c r="G130" s="15"/>
      <c r="H130" s="68"/>
      <c r="I130" s="68"/>
      <c r="J130" s="68"/>
      <c r="K130" s="68"/>
      <c r="L130" s="68"/>
      <c r="M130" s="264"/>
    </row>
    <row r="131" spans="2:13" x14ac:dyDescent="0.3">
      <c r="B131" s="265"/>
      <c r="C131" s="115">
        <v>1</v>
      </c>
      <c r="D131" s="112">
        <f>+IFERROR(+IF(Inputs!#REF!="","",Inputs!#REF!),0)</f>
        <v>0</v>
      </c>
      <c r="E131" s="117">
        <f t="shared" ref="E131:E161" si="7">+IFERROR((+SUM(F131:G131)/+SUM($F$24:$G$24)),0)</f>
        <v>0</v>
      </c>
      <c r="F131" s="15">
        <f>+Proyección!F131+Proyección!G131+Proyección!H131+Proyección!I131+Proyección!J131+Proyección!K131</f>
        <v>0</v>
      </c>
      <c r="G131" s="15">
        <f>+Proyección!L131+Proyección!M131+Proyección!N131+Proyección!O131+Proyección!P131+Proyección!Q131</f>
        <v>0</v>
      </c>
      <c r="H131" s="68"/>
      <c r="I131" s="68"/>
      <c r="J131" s="68"/>
      <c r="K131" s="68"/>
      <c r="L131" s="68"/>
      <c r="M131" s="264"/>
    </row>
    <row r="132" spans="2:13" x14ac:dyDescent="0.3">
      <c r="B132" s="265"/>
      <c r="C132" s="115">
        <v>2</v>
      </c>
      <c r="D132" s="112" t="str">
        <f>+IFERROR(+IF(Inputs!D88="","",Inputs!D88),0)</f>
        <v>Diversión  (ejemplo)</v>
      </c>
      <c r="E132" s="117">
        <f t="shared" si="7"/>
        <v>0</v>
      </c>
      <c r="F132" s="15">
        <f>+Proyección!F132+Proyección!G132+Proyección!H132+Proyección!I132+Proyección!J132+Proyección!K132</f>
        <v>0</v>
      </c>
      <c r="G132" s="15">
        <f>+Proyección!L132+Proyección!M132+Proyección!N132+Proyección!O132+Proyección!P132+Proyección!Q132</f>
        <v>0</v>
      </c>
      <c r="H132" s="68"/>
      <c r="I132" s="68"/>
      <c r="J132" s="68"/>
      <c r="K132" s="68"/>
      <c r="L132" s="68"/>
      <c r="M132" s="264"/>
    </row>
    <row r="133" spans="2:13" x14ac:dyDescent="0.3">
      <c r="B133" s="265"/>
      <c r="C133" s="115">
        <v>3</v>
      </c>
      <c r="D133" s="112" t="str">
        <f>+IFERROR(+IF(Inputs!D89="","",Inputs!D89),0)</f>
        <v>Domicilios  (ejemplo)</v>
      </c>
      <c r="E133" s="117">
        <f t="shared" si="7"/>
        <v>0</v>
      </c>
      <c r="F133" s="15">
        <f>+Proyección!F133+Proyección!G133+Proyección!H133+Proyección!I133+Proyección!J133+Proyección!K133</f>
        <v>0</v>
      </c>
      <c r="G133" s="15">
        <f>+Proyección!L133+Proyección!M133+Proyección!N133+Proyección!O133+Proyección!P133+Proyección!Q133</f>
        <v>0</v>
      </c>
      <c r="H133" s="68"/>
      <c r="I133" s="68"/>
      <c r="J133" s="68"/>
      <c r="K133" s="68"/>
      <c r="L133" s="68"/>
      <c r="M133" s="264"/>
    </row>
    <row r="134" spans="2:13" x14ac:dyDescent="0.3">
      <c r="B134" s="265"/>
      <c r="C134" s="115">
        <v>4</v>
      </c>
      <c r="D134" s="112" t="str">
        <f>+IFERROR(+IF(Inputs!D90="","",Inputs!D90),0)</f>
        <v/>
      </c>
      <c r="E134" s="117">
        <f t="shared" si="7"/>
        <v>0</v>
      </c>
      <c r="F134" s="15">
        <f>+Proyección!F134+Proyección!G134+Proyección!H134+Proyección!I134+Proyección!J134+Proyección!K134</f>
        <v>0</v>
      </c>
      <c r="G134" s="15">
        <f>+Proyección!L134+Proyección!M134+Proyección!N134+Proyección!O134+Proyección!P134+Proyección!Q134</f>
        <v>0</v>
      </c>
      <c r="H134" s="68"/>
      <c r="I134" s="68"/>
      <c r="J134" s="68"/>
      <c r="K134" s="68"/>
      <c r="L134" s="68"/>
      <c r="M134" s="264"/>
    </row>
    <row r="135" spans="2:13" x14ac:dyDescent="0.3">
      <c r="B135" s="265"/>
      <c r="C135" s="115">
        <v>5</v>
      </c>
      <c r="D135" s="112" t="str">
        <f>+IFERROR(+IF(Inputs!D91="","",Inputs!D91),0)</f>
        <v/>
      </c>
      <c r="E135" s="117">
        <f t="shared" si="7"/>
        <v>0</v>
      </c>
      <c r="F135" s="15">
        <f>+Proyección!F135+Proyección!G135+Proyección!H135+Proyección!I135+Proyección!J135+Proyección!K135</f>
        <v>0</v>
      </c>
      <c r="G135" s="15">
        <f>+Proyección!L135+Proyección!M135+Proyección!N135+Proyección!O135+Proyección!P135+Proyección!Q135</f>
        <v>0</v>
      </c>
      <c r="H135" s="68"/>
      <c r="I135" s="68"/>
      <c r="J135" s="68"/>
      <c r="K135" s="68"/>
      <c r="L135" s="68"/>
      <c r="M135" s="264"/>
    </row>
    <row r="136" spans="2:13" x14ac:dyDescent="0.3">
      <c r="B136" s="265"/>
      <c r="C136" s="115">
        <v>6</v>
      </c>
      <c r="D136" s="112" t="str">
        <f>+IFERROR(+IF(Inputs!D92="","",Inputs!D92),0)</f>
        <v/>
      </c>
      <c r="E136" s="117">
        <f t="shared" si="7"/>
        <v>0</v>
      </c>
      <c r="F136" s="15">
        <f>+Proyección!F136+Proyección!G136+Proyección!H136+Proyección!I136+Proyección!J136+Proyección!K136</f>
        <v>0</v>
      </c>
      <c r="G136" s="15">
        <f>+Proyección!L136+Proyección!M136+Proyección!N136+Proyección!O136+Proyección!P136+Proyección!Q136</f>
        <v>0</v>
      </c>
      <c r="H136" s="68"/>
      <c r="I136" s="68"/>
      <c r="J136" s="68"/>
      <c r="K136" s="68"/>
      <c r="L136" s="68"/>
      <c r="M136" s="264"/>
    </row>
    <row r="137" spans="2:13" x14ac:dyDescent="0.3">
      <c r="B137" s="265"/>
      <c r="C137" s="115">
        <v>7</v>
      </c>
      <c r="D137" s="112" t="str">
        <f>+IFERROR(+IF(Inputs!D93="","",Inputs!D93),0)</f>
        <v/>
      </c>
      <c r="E137" s="117">
        <f t="shared" si="7"/>
        <v>0</v>
      </c>
      <c r="F137" s="15">
        <f>+Proyección!F137+Proyección!G137+Proyección!H137+Proyección!I137+Proyección!J137+Proyección!K137</f>
        <v>0</v>
      </c>
      <c r="G137" s="15">
        <f>+Proyección!L137+Proyección!M137+Proyección!N137+Proyección!O137+Proyección!P137+Proyección!Q137</f>
        <v>0</v>
      </c>
      <c r="H137" s="68"/>
      <c r="I137" s="68"/>
      <c r="J137" s="68"/>
      <c r="K137" s="68"/>
      <c r="L137" s="68"/>
      <c r="M137" s="264"/>
    </row>
    <row r="138" spans="2:13" x14ac:dyDescent="0.3">
      <c r="B138" s="265"/>
      <c r="C138" s="115">
        <v>8</v>
      </c>
      <c r="D138" s="112" t="str">
        <f>+IFERROR(+IF(Inputs!D94="","",Inputs!D94),0)</f>
        <v/>
      </c>
      <c r="E138" s="117">
        <f t="shared" si="7"/>
        <v>0</v>
      </c>
      <c r="F138" s="15">
        <f>+Proyección!F138+Proyección!G138+Proyección!H138+Proyección!I138+Proyección!J138+Proyección!K138</f>
        <v>0</v>
      </c>
      <c r="G138" s="15">
        <f>+Proyección!L138+Proyección!M138+Proyección!N138+Proyección!O138+Proyección!P138+Proyección!Q138</f>
        <v>0</v>
      </c>
      <c r="H138" s="68"/>
      <c r="I138" s="68"/>
      <c r="J138" s="68"/>
      <c r="K138" s="68"/>
      <c r="L138" s="68"/>
      <c r="M138" s="264"/>
    </row>
    <row r="139" spans="2:13" x14ac:dyDescent="0.3">
      <c r="B139" s="265"/>
      <c r="C139" s="115">
        <v>9</v>
      </c>
      <c r="D139" s="112" t="str">
        <f>+IFERROR(+IF(Inputs!D95="","",Inputs!D95),0)</f>
        <v/>
      </c>
      <c r="E139" s="117">
        <f t="shared" si="7"/>
        <v>0</v>
      </c>
      <c r="F139" s="15">
        <f>+Proyección!F139+Proyección!G139+Proyección!H139+Proyección!I139+Proyección!J139+Proyección!K139</f>
        <v>0</v>
      </c>
      <c r="G139" s="15">
        <f>+Proyección!L139+Proyección!M139+Proyección!N139+Proyección!O139+Proyección!P139+Proyección!Q139</f>
        <v>0</v>
      </c>
      <c r="H139" s="68"/>
      <c r="I139" s="68"/>
      <c r="J139" s="68"/>
      <c r="K139" s="68"/>
      <c r="L139" s="68"/>
      <c r="M139" s="264"/>
    </row>
    <row r="140" spans="2:13" x14ac:dyDescent="0.3">
      <c r="B140" s="265"/>
      <c r="C140" s="115">
        <v>10</v>
      </c>
      <c r="D140" s="112" t="str">
        <f>+IFERROR(+IF(Inputs!D96="","",Inputs!D96),0)</f>
        <v/>
      </c>
      <c r="E140" s="117">
        <f t="shared" si="7"/>
        <v>0</v>
      </c>
      <c r="F140" s="15">
        <f>+Proyección!F140+Proyección!G140+Proyección!H140+Proyección!I140+Proyección!J140+Proyección!K140</f>
        <v>0</v>
      </c>
      <c r="G140" s="15">
        <f>+Proyección!L140+Proyección!M140+Proyección!N140+Proyección!O140+Proyección!P140+Proyección!Q140</f>
        <v>0</v>
      </c>
      <c r="H140" s="68"/>
      <c r="I140" s="68"/>
      <c r="J140" s="68"/>
      <c r="K140" s="68"/>
      <c r="L140" s="68"/>
      <c r="M140" s="264"/>
    </row>
    <row r="141" spans="2:13" x14ac:dyDescent="0.3">
      <c r="B141" s="265"/>
      <c r="C141" s="115">
        <v>11</v>
      </c>
      <c r="D141" s="112" t="str">
        <f>+IFERROR(+IF(Inputs!D97="","",Inputs!D97),0)</f>
        <v/>
      </c>
      <c r="E141" s="117">
        <f t="shared" si="7"/>
        <v>0</v>
      </c>
      <c r="F141" s="15">
        <f>+Proyección!F141+Proyección!G141+Proyección!H141+Proyección!I141+Proyección!J141+Proyección!K141</f>
        <v>0</v>
      </c>
      <c r="G141" s="15">
        <f>+Proyección!L141+Proyección!M141+Proyección!N141+Proyección!O141+Proyección!P141+Proyección!Q141</f>
        <v>0</v>
      </c>
      <c r="H141" s="68"/>
      <c r="I141" s="68"/>
      <c r="J141" s="68"/>
      <c r="K141" s="68"/>
      <c r="L141" s="68"/>
      <c r="M141" s="264"/>
    </row>
    <row r="142" spans="2:13" x14ac:dyDescent="0.3">
      <c r="B142" s="265"/>
      <c r="C142" s="115">
        <v>12</v>
      </c>
      <c r="D142" s="112" t="str">
        <f>+IFERROR(+IF(Inputs!D98="","",Inputs!D98),0)</f>
        <v/>
      </c>
      <c r="E142" s="117">
        <f t="shared" si="7"/>
        <v>0</v>
      </c>
      <c r="F142" s="15">
        <f>+Proyección!F142+Proyección!G142+Proyección!H142+Proyección!I142+Proyección!J142+Proyección!K142</f>
        <v>0</v>
      </c>
      <c r="G142" s="15">
        <f>+Proyección!L142+Proyección!M142+Proyección!N142+Proyección!O142+Proyección!P142+Proyección!Q142</f>
        <v>0</v>
      </c>
      <c r="H142" s="68"/>
      <c r="I142" s="68"/>
      <c r="J142" s="68"/>
      <c r="K142" s="68"/>
      <c r="L142" s="68"/>
      <c r="M142" s="264"/>
    </row>
    <row r="143" spans="2:13" x14ac:dyDescent="0.3">
      <c r="B143" s="265"/>
      <c r="C143" s="115">
        <v>13</v>
      </c>
      <c r="D143" s="112" t="str">
        <f>+IFERROR(+IF(Inputs!D99="","",Inputs!D99),0)</f>
        <v/>
      </c>
      <c r="E143" s="117">
        <f t="shared" si="7"/>
        <v>0</v>
      </c>
      <c r="F143" s="15">
        <f>+Proyección!F143+Proyección!G143+Proyección!H143+Proyección!I143+Proyección!J143+Proyección!K143</f>
        <v>0</v>
      </c>
      <c r="G143" s="15">
        <f>+Proyección!L143+Proyección!M143+Proyección!N143+Proyección!O143+Proyección!P143+Proyección!Q143</f>
        <v>0</v>
      </c>
      <c r="H143" s="68"/>
      <c r="I143" s="68"/>
      <c r="J143" s="68"/>
      <c r="K143" s="68"/>
      <c r="L143" s="68"/>
      <c r="M143" s="264"/>
    </row>
    <row r="144" spans="2:13" x14ac:dyDescent="0.3">
      <c r="B144" s="265"/>
      <c r="C144" s="115">
        <v>14</v>
      </c>
      <c r="D144" s="112" t="str">
        <f>+IFERROR(+IF(Inputs!D100="","",Inputs!D100),0)</f>
        <v/>
      </c>
      <c r="E144" s="117">
        <f t="shared" si="7"/>
        <v>0</v>
      </c>
      <c r="F144" s="15">
        <f>+Proyección!F144+Proyección!G144+Proyección!H144+Proyección!I144+Proyección!J144+Proyección!K144</f>
        <v>0</v>
      </c>
      <c r="G144" s="15">
        <f>+Proyección!L144+Proyección!M144+Proyección!N144+Proyección!O144+Proyección!P144+Proyección!Q144</f>
        <v>0</v>
      </c>
      <c r="H144" s="68"/>
      <c r="I144" s="68"/>
      <c r="J144" s="68"/>
      <c r="K144" s="68"/>
      <c r="L144" s="68"/>
      <c r="M144" s="264"/>
    </row>
    <row r="145" spans="2:13" x14ac:dyDescent="0.3">
      <c r="B145" s="265"/>
      <c r="C145" s="115">
        <v>15</v>
      </c>
      <c r="D145" s="112" t="str">
        <f>+IFERROR(+IF(Inputs!D101="","",Inputs!D101),0)</f>
        <v/>
      </c>
      <c r="E145" s="117">
        <f t="shared" si="7"/>
        <v>0</v>
      </c>
      <c r="F145" s="15">
        <f>+Proyección!F145+Proyección!G145+Proyección!H145+Proyección!I145+Proyección!J145+Proyección!K145</f>
        <v>0</v>
      </c>
      <c r="G145" s="15">
        <f>+Proyección!L145+Proyección!M145+Proyección!N145+Proyección!O145+Proyección!P145+Proyección!Q145</f>
        <v>0</v>
      </c>
      <c r="H145" s="68"/>
      <c r="I145" s="68"/>
      <c r="J145" s="68"/>
      <c r="K145" s="68"/>
      <c r="L145" s="68"/>
      <c r="M145" s="264"/>
    </row>
    <row r="146" spans="2:13" x14ac:dyDescent="0.3">
      <c r="B146" s="265"/>
      <c r="C146" s="115">
        <v>16</v>
      </c>
      <c r="D146" s="112" t="str">
        <f>+IFERROR(+IF(Inputs!I87="","",Inputs!I87),0)</f>
        <v>Vacaciones  (ejemplo)</v>
      </c>
      <c r="E146" s="117">
        <f t="shared" si="7"/>
        <v>0</v>
      </c>
      <c r="F146" s="15">
        <f>+Proyección!F146+Proyección!G146+Proyección!H146+Proyección!I146+Proyección!J146+Proyección!K146</f>
        <v>0</v>
      </c>
      <c r="G146" s="15">
        <f>+Proyección!L146+Proyección!M146+Proyección!N146+Proyección!O146+Proyección!P146+Proyección!Q146</f>
        <v>0</v>
      </c>
      <c r="H146" s="68"/>
      <c r="I146" s="68"/>
      <c r="J146" s="68"/>
      <c r="K146" s="68"/>
      <c r="L146" s="68"/>
      <c r="M146" s="264"/>
    </row>
    <row r="147" spans="2:13" x14ac:dyDescent="0.3">
      <c r="B147" s="265"/>
      <c r="C147" s="115">
        <v>17</v>
      </c>
      <c r="D147" s="112" t="str">
        <f>+IFERROR(+IF(Inputs!I88="","",Inputs!I88),0)</f>
        <v>Regalos de navidad  (ejemplo)</v>
      </c>
      <c r="E147" s="117">
        <f t="shared" si="7"/>
        <v>0</v>
      </c>
      <c r="F147" s="15">
        <f>+Proyección!F147+Proyección!G147+Proyección!H147+Proyección!I147+Proyección!J147+Proyección!K147</f>
        <v>0</v>
      </c>
      <c r="G147" s="15">
        <f>+Proyección!L147+Proyección!M147+Proyección!N147+Proyección!O147+Proyección!P147+Proyección!Q147</f>
        <v>0</v>
      </c>
      <c r="H147" s="68"/>
      <c r="I147" s="68"/>
      <c r="J147" s="68"/>
      <c r="K147" s="68"/>
      <c r="L147" s="68"/>
      <c r="M147" s="264"/>
    </row>
    <row r="148" spans="2:13" x14ac:dyDescent="0.3">
      <c r="B148" s="265"/>
      <c r="C148" s="115">
        <v>18</v>
      </c>
      <c r="D148" s="112" t="str">
        <f>+IFERROR(+IF(Inputs!I89="","",Inputs!I89),0)</f>
        <v/>
      </c>
      <c r="E148" s="117">
        <f t="shared" si="7"/>
        <v>0</v>
      </c>
      <c r="F148" s="15">
        <f>+Proyección!F148+Proyección!G148+Proyección!H148+Proyección!I148+Proyección!J148+Proyección!K148</f>
        <v>0</v>
      </c>
      <c r="G148" s="15">
        <f>+Proyección!L148+Proyección!M148+Proyección!N148+Proyección!O148+Proyección!P148+Proyección!Q148</f>
        <v>0</v>
      </c>
      <c r="H148" s="68"/>
      <c r="I148" s="68"/>
      <c r="J148" s="68"/>
      <c r="K148" s="68"/>
      <c r="L148" s="68"/>
      <c r="M148" s="264"/>
    </row>
    <row r="149" spans="2:13" x14ac:dyDescent="0.3">
      <c r="B149" s="265"/>
      <c r="C149" s="115">
        <v>19</v>
      </c>
      <c r="D149" s="112" t="str">
        <f>+IFERROR(+IF(Inputs!I90="","",Inputs!I90),0)</f>
        <v/>
      </c>
      <c r="E149" s="117">
        <f t="shared" si="7"/>
        <v>0</v>
      </c>
      <c r="F149" s="15">
        <f>+Proyección!F149+Proyección!G149+Proyección!H149+Proyección!I149+Proyección!J149+Proyección!K149</f>
        <v>0</v>
      </c>
      <c r="G149" s="15">
        <f>+Proyección!L149+Proyección!M149+Proyección!N149+Proyección!O149+Proyección!P149+Proyección!Q149</f>
        <v>0</v>
      </c>
      <c r="H149" s="68"/>
      <c r="I149" s="68"/>
      <c r="J149" s="68"/>
      <c r="K149" s="68"/>
      <c r="L149" s="68"/>
      <c r="M149" s="264"/>
    </row>
    <row r="150" spans="2:13" x14ac:dyDescent="0.3">
      <c r="B150" s="265"/>
      <c r="C150" s="115">
        <v>20</v>
      </c>
      <c r="D150" s="112" t="str">
        <f>+IFERROR(+IF(Inputs!I91="","",Inputs!I91),0)</f>
        <v/>
      </c>
      <c r="E150" s="117">
        <f t="shared" si="7"/>
        <v>0</v>
      </c>
      <c r="F150" s="15">
        <f>+Proyección!F150+Proyección!G150+Proyección!H150+Proyección!I150+Proyección!J150+Proyección!K150</f>
        <v>0</v>
      </c>
      <c r="G150" s="15">
        <f>+Proyección!L150+Proyección!M150+Proyección!N150+Proyección!O150+Proyección!P150+Proyección!Q150</f>
        <v>0</v>
      </c>
      <c r="H150" s="68"/>
      <c r="I150" s="68"/>
      <c r="J150" s="68"/>
      <c r="K150" s="68"/>
      <c r="L150" s="68"/>
      <c r="M150" s="264"/>
    </row>
    <row r="151" spans="2:13" x14ac:dyDescent="0.3">
      <c r="B151" s="265"/>
      <c r="C151" s="115">
        <v>21</v>
      </c>
      <c r="D151" s="112" t="str">
        <f>+IFERROR(+IF(Inputs!I92="","",Inputs!I92),0)</f>
        <v/>
      </c>
      <c r="E151" s="117">
        <f t="shared" si="7"/>
        <v>0</v>
      </c>
      <c r="F151" s="15">
        <f>+Proyección!F151+Proyección!G151+Proyección!H151+Proyección!I151+Proyección!J151+Proyección!K151</f>
        <v>0</v>
      </c>
      <c r="G151" s="15">
        <f>+Proyección!L151+Proyección!M151+Proyección!N151+Proyección!O151+Proyección!P151+Proyección!Q151</f>
        <v>0</v>
      </c>
      <c r="H151" s="68"/>
      <c r="I151" s="68"/>
      <c r="J151" s="68"/>
      <c r="K151" s="68"/>
      <c r="L151" s="68"/>
      <c r="M151" s="264"/>
    </row>
    <row r="152" spans="2:13" x14ac:dyDescent="0.3">
      <c r="B152" s="265"/>
      <c r="C152" s="115">
        <v>22</v>
      </c>
      <c r="D152" s="112" t="str">
        <f>+IFERROR(+IF(Inputs!I93="","",Inputs!I93),0)</f>
        <v/>
      </c>
      <c r="E152" s="117">
        <f t="shared" si="7"/>
        <v>0</v>
      </c>
      <c r="F152" s="15">
        <f>+Proyección!F152+Proyección!G152+Proyección!H152+Proyección!I152+Proyección!J152+Proyección!K152</f>
        <v>0</v>
      </c>
      <c r="G152" s="15">
        <f>+Proyección!L152+Proyección!M152+Proyección!N152+Proyección!O152+Proyección!P152+Proyección!Q152</f>
        <v>0</v>
      </c>
      <c r="H152" s="68"/>
      <c r="I152" s="68"/>
      <c r="J152" s="68"/>
      <c r="K152" s="68"/>
      <c r="L152" s="68"/>
      <c r="M152" s="264"/>
    </row>
    <row r="153" spans="2:13" x14ac:dyDescent="0.3">
      <c r="B153" s="265"/>
      <c r="C153" s="115">
        <v>23</v>
      </c>
      <c r="D153" s="112" t="str">
        <f>+IFERROR(+IF(Inputs!I94="","",Inputs!I94),0)</f>
        <v/>
      </c>
      <c r="E153" s="117">
        <f t="shared" si="7"/>
        <v>0</v>
      </c>
      <c r="F153" s="15">
        <f>+Proyección!F153+Proyección!G153+Proyección!H153+Proyección!I153+Proyección!J153+Proyección!K153</f>
        <v>0</v>
      </c>
      <c r="G153" s="15">
        <f>+Proyección!L153+Proyección!M153+Proyección!N153+Proyección!O153+Proyección!P153+Proyección!Q153</f>
        <v>0</v>
      </c>
      <c r="H153" s="68"/>
      <c r="I153" s="68"/>
      <c r="J153" s="68"/>
      <c r="K153" s="68"/>
      <c r="L153" s="68"/>
      <c r="M153" s="264"/>
    </row>
    <row r="154" spans="2:13" x14ac:dyDescent="0.3">
      <c r="B154" s="265"/>
      <c r="C154" s="115">
        <v>24</v>
      </c>
      <c r="D154" s="112" t="str">
        <f>+IFERROR(+IF(Inputs!I95="","",Inputs!I95),0)</f>
        <v/>
      </c>
      <c r="E154" s="117">
        <f t="shared" si="7"/>
        <v>0</v>
      </c>
      <c r="F154" s="15">
        <f>+Proyección!F154+Proyección!G154+Proyección!H154+Proyección!I154+Proyección!J154+Proyección!K154</f>
        <v>0</v>
      </c>
      <c r="G154" s="15">
        <f>+Proyección!L154+Proyección!M154+Proyección!N154+Proyección!O154+Proyección!P154+Proyección!Q154</f>
        <v>0</v>
      </c>
      <c r="H154" s="68"/>
      <c r="I154" s="68"/>
      <c r="J154" s="68"/>
      <c r="K154" s="68"/>
      <c r="L154" s="68"/>
      <c r="M154" s="264"/>
    </row>
    <row r="155" spans="2:13" x14ac:dyDescent="0.3">
      <c r="B155" s="265"/>
      <c r="C155" s="115">
        <v>25</v>
      </c>
      <c r="D155" s="112" t="str">
        <f>+IFERROR(+IF(Inputs!I96="","",Inputs!I96),0)</f>
        <v/>
      </c>
      <c r="E155" s="117">
        <f t="shared" si="7"/>
        <v>0</v>
      </c>
      <c r="F155" s="15">
        <f>+Proyección!F155+Proyección!G155+Proyección!H155+Proyección!I155+Proyección!J155+Proyección!K155</f>
        <v>0</v>
      </c>
      <c r="G155" s="15">
        <f>+Proyección!L155+Proyección!M155+Proyección!N155+Proyección!O155+Proyección!P155+Proyección!Q155</f>
        <v>0</v>
      </c>
      <c r="H155" s="68"/>
      <c r="I155" s="68"/>
      <c r="J155" s="68"/>
      <c r="K155" s="68"/>
      <c r="L155" s="68"/>
      <c r="M155" s="264"/>
    </row>
    <row r="156" spans="2:13" x14ac:dyDescent="0.3">
      <c r="B156" s="265"/>
      <c r="C156" s="115">
        <v>26</v>
      </c>
      <c r="D156" s="112" t="str">
        <f>+IFERROR(+IF(Inputs!I97="","",Inputs!I97),0)</f>
        <v/>
      </c>
      <c r="E156" s="117">
        <f t="shared" si="7"/>
        <v>0</v>
      </c>
      <c r="F156" s="15">
        <f>+Proyección!F156+Proyección!G156+Proyección!H156+Proyección!I156+Proyección!J156+Proyección!K156</f>
        <v>0</v>
      </c>
      <c r="G156" s="15">
        <f>+Proyección!L156+Proyección!M156+Proyección!N156+Proyección!O156+Proyección!P156+Proyección!Q156</f>
        <v>0</v>
      </c>
      <c r="H156" s="68"/>
      <c r="I156" s="68"/>
      <c r="J156" s="68"/>
      <c r="K156" s="68"/>
      <c r="L156" s="68"/>
      <c r="M156" s="264"/>
    </row>
    <row r="157" spans="2:13" x14ac:dyDescent="0.3">
      <c r="B157" s="265"/>
      <c r="C157" s="115">
        <v>27</v>
      </c>
      <c r="D157" s="112" t="str">
        <f>+IFERROR(+IF(Inputs!I98="","",Inputs!I98),0)</f>
        <v/>
      </c>
      <c r="E157" s="117">
        <f t="shared" si="7"/>
        <v>0</v>
      </c>
      <c r="F157" s="15">
        <f>+Proyección!F157+Proyección!G157+Proyección!H157+Proyección!I157+Proyección!J157+Proyección!K157</f>
        <v>0</v>
      </c>
      <c r="G157" s="15">
        <f>+Proyección!L157+Proyección!M157+Proyección!N157+Proyección!O157+Proyección!P157+Proyección!Q157</f>
        <v>0</v>
      </c>
      <c r="H157" s="68"/>
      <c r="I157" s="68"/>
      <c r="J157" s="68"/>
      <c r="K157" s="68"/>
      <c r="L157" s="68"/>
      <c r="M157" s="264"/>
    </row>
    <row r="158" spans="2:13" x14ac:dyDescent="0.3">
      <c r="B158" s="265"/>
      <c r="C158" s="115">
        <v>28</v>
      </c>
      <c r="D158" s="112" t="str">
        <f>+IFERROR(+IF(Inputs!I99="","",Inputs!I99),0)</f>
        <v/>
      </c>
      <c r="E158" s="117">
        <f t="shared" si="7"/>
        <v>0</v>
      </c>
      <c r="F158" s="15">
        <f>+Proyección!F158+Proyección!G158+Proyección!H158+Proyección!I158+Proyección!J158+Proyección!K158</f>
        <v>0</v>
      </c>
      <c r="G158" s="15">
        <f>+Proyección!L158+Proyección!M158+Proyección!N158+Proyección!O158+Proyección!P158+Proyección!Q158</f>
        <v>0</v>
      </c>
      <c r="H158" s="68"/>
      <c r="I158" s="68"/>
      <c r="J158" s="68"/>
      <c r="K158" s="68"/>
      <c r="L158" s="68"/>
      <c r="M158" s="264"/>
    </row>
    <row r="159" spans="2:13" x14ac:dyDescent="0.3">
      <c r="B159" s="265"/>
      <c r="C159" s="115">
        <v>29</v>
      </c>
      <c r="D159" s="112" t="str">
        <f>+IFERROR(+IF(Inputs!I100="","",Inputs!I100),0)</f>
        <v/>
      </c>
      <c r="E159" s="117">
        <f t="shared" si="7"/>
        <v>0</v>
      </c>
      <c r="F159" s="15">
        <f>+Proyección!F159+Proyección!G159+Proyección!H159+Proyección!I159+Proyección!J159+Proyección!K159</f>
        <v>0</v>
      </c>
      <c r="G159" s="15">
        <f>+Proyección!L159+Proyección!M159+Proyección!N159+Proyección!O159+Proyección!P159+Proyección!Q159</f>
        <v>0</v>
      </c>
      <c r="H159" s="68"/>
      <c r="I159" s="68"/>
      <c r="J159" s="68"/>
      <c r="K159" s="68"/>
      <c r="L159" s="68"/>
      <c r="M159" s="264"/>
    </row>
    <row r="160" spans="2:13" x14ac:dyDescent="0.3">
      <c r="B160" s="265"/>
      <c r="C160" s="115">
        <v>30</v>
      </c>
      <c r="D160" s="118" t="str">
        <f>+IFERROR(+IF(Inputs!I101="","",Inputs!I101),0)</f>
        <v/>
      </c>
      <c r="E160" s="12">
        <f t="shared" si="7"/>
        <v>0</v>
      </c>
      <c r="F160" s="4">
        <f>+Proyección!F160+Proyección!G160+Proyección!H160+Proyección!I160+Proyección!J160+Proyección!K160</f>
        <v>0</v>
      </c>
      <c r="G160" s="4">
        <f>+Proyección!L160+Proyección!M160+Proyección!N160+Proyección!O160+Proyección!P160+Proyección!Q160</f>
        <v>0</v>
      </c>
      <c r="H160" s="68"/>
      <c r="I160" s="68"/>
      <c r="J160" s="68"/>
      <c r="K160" s="68"/>
      <c r="L160" s="68"/>
      <c r="M160" s="264"/>
    </row>
    <row r="161" spans="1:13" x14ac:dyDescent="0.3">
      <c r="B161" s="265"/>
      <c r="C161" s="105" t="s">
        <v>134</v>
      </c>
      <c r="D161" s="106" t="s">
        <v>74</v>
      </c>
      <c r="E161" s="149">
        <f t="shared" si="7"/>
        <v>0</v>
      </c>
      <c r="F161" s="147">
        <f>+SUM(F131:F160)</f>
        <v>0</v>
      </c>
      <c r="G161" s="147">
        <f>+SUM(G131:G160)</f>
        <v>0</v>
      </c>
      <c r="H161" s="68"/>
      <c r="I161" s="68"/>
      <c r="J161" s="68"/>
      <c r="K161" s="68"/>
      <c r="L161" s="68"/>
      <c r="M161" s="264"/>
    </row>
    <row r="162" spans="1:13" x14ac:dyDescent="0.3">
      <c r="B162" s="265"/>
      <c r="C162" s="105" t="s">
        <v>134</v>
      </c>
      <c r="D162" s="105">
        <v>1</v>
      </c>
      <c r="E162" s="68"/>
      <c r="F162" s="123"/>
      <c r="G162" s="123"/>
      <c r="H162" s="68"/>
      <c r="I162" s="68"/>
      <c r="J162" s="68"/>
      <c r="K162" s="68"/>
      <c r="L162" s="68"/>
      <c r="M162" s="264"/>
    </row>
    <row r="163" spans="1:13" x14ac:dyDescent="0.3">
      <c r="B163" s="265"/>
      <c r="C163" s="105" t="s">
        <v>134</v>
      </c>
      <c r="D163" s="104" t="s">
        <v>170</v>
      </c>
      <c r="E163" s="68"/>
      <c r="F163" s="23">
        <f>+F37+F63+F96+F129+F161+F52</f>
        <v>0</v>
      </c>
      <c r="G163" s="23">
        <f>+G37+G63+G96+G129+G161+G52</f>
        <v>0</v>
      </c>
      <c r="H163" s="68"/>
      <c r="I163" s="68"/>
      <c r="J163" s="68"/>
      <c r="K163" s="68"/>
      <c r="L163" s="68"/>
      <c r="M163" s="264"/>
    </row>
    <row r="164" spans="1:13" ht="21.45" customHeight="1" thickBot="1" x14ac:dyDescent="0.35">
      <c r="B164" s="265"/>
      <c r="C164" s="105" t="s">
        <v>134</v>
      </c>
      <c r="D164" s="169">
        <v>1</v>
      </c>
      <c r="E164" s="217"/>
      <c r="F164" s="120"/>
      <c r="G164" s="120"/>
      <c r="H164" s="68"/>
      <c r="I164" s="68"/>
      <c r="J164" s="68"/>
      <c r="K164" s="68"/>
      <c r="L164" s="68"/>
      <c r="M164" s="264"/>
    </row>
    <row r="165" spans="1:13" ht="7.95" customHeight="1" x14ac:dyDescent="0.3">
      <c r="B165" s="265"/>
      <c r="C165" s="105" t="s">
        <v>134</v>
      </c>
      <c r="D165" s="168">
        <v>1</v>
      </c>
      <c r="E165" s="124"/>
      <c r="F165" s="125"/>
      <c r="G165" s="125"/>
      <c r="H165" s="66"/>
      <c r="I165" s="68"/>
      <c r="J165" s="68"/>
      <c r="K165" s="68"/>
      <c r="L165" s="68"/>
      <c r="M165" s="264"/>
    </row>
    <row r="166" spans="1:13" s="82" customFormat="1" ht="18" x14ac:dyDescent="0.35">
      <c r="A166" s="119"/>
      <c r="B166" s="265"/>
      <c r="C166" s="273" t="s">
        <v>134</v>
      </c>
      <c r="D166" s="392" t="s">
        <v>171</v>
      </c>
      <c r="E166" s="393"/>
      <c r="F166" s="158">
        <f>+F9+F24-F163</f>
        <v>0</v>
      </c>
      <c r="G166" s="161">
        <f>+G9+G24-G163</f>
        <v>0</v>
      </c>
      <c r="H166" s="257"/>
      <c r="I166" s="83"/>
      <c r="J166" s="83"/>
      <c r="K166" s="83"/>
      <c r="L166" s="83"/>
      <c r="M166" s="266"/>
    </row>
    <row r="167" spans="1:13" ht="7.95" customHeight="1" thickBot="1" x14ac:dyDescent="0.35">
      <c r="B167" s="265"/>
      <c r="C167" s="105" t="s">
        <v>134</v>
      </c>
      <c r="D167" s="167">
        <v>1</v>
      </c>
      <c r="E167" s="73"/>
      <c r="F167" s="63"/>
      <c r="G167" s="63"/>
      <c r="H167" s="74"/>
      <c r="I167" s="68"/>
      <c r="J167" s="68"/>
      <c r="K167" s="68"/>
      <c r="L167" s="68"/>
      <c r="M167" s="264"/>
    </row>
    <row r="168" spans="1:13" ht="45.45" customHeight="1" thickBot="1" x14ac:dyDescent="0.35">
      <c r="B168" s="265"/>
      <c r="C168" s="105" t="s">
        <v>134</v>
      </c>
      <c r="D168" s="163">
        <v>1</v>
      </c>
      <c r="E168" s="68"/>
      <c r="F168" s="57"/>
      <c r="G168" s="57"/>
      <c r="H168" s="68"/>
      <c r="I168" s="68"/>
      <c r="J168" s="68"/>
      <c r="K168" s="68"/>
      <c r="L168" s="68"/>
      <c r="M168" s="264"/>
    </row>
    <row r="169" spans="1:13" ht="18" x14ac:dyDescent="0.35">
      <c r="B169" s="265"/>
      <c r="C169" s="273" t="s">
        <v>134</v>
      </c>
      <c r="D169" s="166">
        <v>1</v>
      </c>
      <c r="E169" s="220" t="s">
        <v>78</v>
      </c>
      <c r="F169" s="25"/>
      <c r="G169" s="25"/>
      <c r="H169" s="66"/>
      <c r="I169" s="68"/>
      <c r="J169" s="68"/>
      <c r="K169" s="68"/>
      <c r="L169" s="68"/>
      <c r="M169" s="264"/>
    </row>
    <row r="170" spans="1:13" ht="18" x14ac:dyDescent="0.35">
      <c r="B170" s="265"/>
      <c r="C170" s="273" t="s">
        <v>134</v>
      </c>
      <c r="D170" s="36" t="s">
        <v>97</v>
      </c>
      <c r="E170" s="221"/>
      <c r="F170" s="23"/>
      <c r="G170" s="23"/>
      <c r="H170" s="69"/>
      <c r="I170" s="68"/>
      <c r="J170" s="68"/>
      <c r="K170" s="68"/>
      <c r="L170" s="68"/>
      <c r="M170" s="264"/>
    </row>
    <row r="171" spans="1:13" ht="18" x14ac:dyDescent="0.35">
      <c r="B171" s="265"/>
      <c r="C171" s="273" t="s">
        <v>134</v>
      </c>
      <c r="D171" s="37" t="s">
        <v>98</v>
      </c>
      <c r="E171" s="11">
        <f>+Proyección!E171</f>
        <v>0</v>
      </c>
      <c r="F171" s="10">
        <f>+E171+F37</f>
        <v>0</v>
      </c>
      <c r="G171" s="10">
        <f>+F171+G37</f>
        <v>0</v>
      </c>
      <c r="H171" s="69"/>
      <c r="I171" s="68"/>
      <c r="J171" s="68"/>
      <c r="K171" s="68"/>
      <c r="L171" s="68"/>
      <c r="M171" s="264"/>
    </row>
    <row r="172" spans="1:13" ht="18" x14ac:dyDescent="0.35">
      <c r="B172" s="265"/>
      <c r="C172" s="273" t="s">
        <v>134</v>
      </c>
      <c r="D172" s="37" t="s">
        <v>76</v>
      </c>
      <c r="E172" s="11">
        <f>+Proyección!E172</f>
        <v>0</v>
      </c>
      <c r="F172" s="10" t="e">
        <f>+E172+VLOOKUP($D$172,$D$12:$G$160,3,0)</f>
        <v>#N/A</v>
      </c>
      <c r="G172" s="208" t="e">
        <f>+F172+VLOOKUP($D$172,$D$12:$G$160,4,0)</f>
        <v>#N/A</v>
      </c>
      <c r="H172" s="69"/>
      <c r="I172" s="68"/>
      <c r="J172" s="68"/>
      <c r="K172" s="68"/>
      <c r="L172" s="68"/>
      <c r="M172" s="264"/>
    </row>
    <row r="173" spans="1:13" ht="18" x14ac:dyDescent="0.35">
      <c r="B173" s="265"/>
      <c r="C173" s="273" t="s">
        <v>134</v>
      </c>
      <c r="D173" s="165">
        <v>1</v>
      </c>
      <c r="E173" s="11"/>
      <c r="F173" s="10"/>
      <c r="G173" s="10"/>
      <c r="H173" s="69"/>
      <c r="I173" s="68"/>
      <c r="J173" s="68"/>
      <c r="K173" s="68"/>
      <c r="L173" s="68"/>
      <c r="M173" s="264"/>
    </row>
    <row r="174" spans="1:13" ht="18" x14ac:dyDescent="0.35">
      <c r="B174" s="265"/>
      <c r="C174" s="273" t="s">
        <v>134</v>
      </c>
      <c r="D174" s="36" t="s">
        <v>100</v>
      </c>
      <c r="E174" s="11"/>
      <c r="F174" s="10"/>
      <c r="G174" s="10"/>
      <c r="H174" s="69"/>
      <c r="I174" s="68"/>
      <c r="J174" s="68"/>
      <c r="K174" s="68"/>
      <c r="L174" s="68"/>
      <c r="M174" s="264"/>
    </row>
    <row r="175" spans="1:13" ht="18" x14ac:dyDescent="0.35">
      <c r="B175" s="265"/>
      <c r="C175" s="273" t="s">
        <v>134</v>
      </c>
      <c r="D175" s="37" t="s">
        <v>95</v>
      </c>
      <c r="E175" s="41" t="s">
        <v>102</v>
      </c>
      <c r="F175" s="202">
        <f>+IFERROR(F52/F24,0)</f>
        <v>0</v>
      </c>
      <c r="G175" s="202">
        <f>+IFERROR(G52/G24,0)</f>
        <v>0</v>
      </c>
      <c r="H175" s="69"/>
      <c r="I175" s="68"/>
      <c r="J175" s="68"/>
      <c r="K175" s="68"/>
      <c r="L175" s="68"/>
      <c r="M175" s="264"/>
    </row>
    <row r="176" spans="1:13" ht="18" x14ac:dyDescent="0.35">
      <c r="B176" s="265"/>
      <c r="C176" s="273" t="s">
        <v>134</v>
      </c>
      <c r="D176" s="37" t="s">
        <v>96</v>
      </c>
      <c r="E176" s="41" t="s">
        <v>102</v>
      </c>
      <c r="F176" s="204">
        <f>+IFERROR(IF(F166&lt;=0,0,(F166*35%)),0)</f>
        <v>0</v>
      </c>
      <c r="G176" s="204">
        <f>+IFERROR(IF(G166&lt;=0,0,(G166*35%)),0)</f>
        <v>0</v>
      </c>
      <c r="H176" s="69"/>
      <c r="I176" s="68"/>
      <c r="J176" s="68"/>
      <c r="K176" s="68"/>
      <c r="L176" s="68"/>
      <c r="M176" s="264"/>
    </row>
    <row r="177" spans="2:13" ht="18.600000000000001" thickBot="1" x14ac:dyDescent="0.4">
      <c r="B177" s="265"/>
      <c r="C177" s="273" t="s">
        <v>134</v>
      </c>
      <c r="D177" s="164">
        <v>1</v>
      </c>
      <c r="E177" s="30"/>
      <c r="F177" s="31"/>
      <c r="G177" s="31"/>
      <c r="H177" s="74"/>
      <c r="I177" s="68"/>
      <c r="J177" s="68"/>
      <c r="K177" s="68"/>
      <c r="L177" s="68"/>
      <c r="M177" s="264"/>
    </row>
    <row r="178" spans="2:13" x14ac:dyDescent="0.3">
      <c r="B178" s="265"/>
      <c r="C178" s="105" t="s">
        <v>134</v>
      </c>
      <c r="D178" s="163">
        <v>1</v>
      </c>
      <c r="E178" s="68"/>
      <c r="F178" s="57"/>
      <c r="G178" s="57"/>
      <c r="H178" s="68"/>
      <c r="I178" s="68"/>
      <c r="J178" s="68"/>
      <c r="K178" s="68"/>
      <c r="L178" s="68"/>
      <c r="M178" s="264"/>
    </row>
    <row r="179" spans="2:13" x14ac:dyDescent="0.3">
      <c r="B179" s="267"/>
      <c r="C179" s="268" t="s">
        <v>134</v>
      </c>
      <c r="D179" s="268">
        <v>1</v>
      </c>
      <c r="E179" s="269"/>
      <c r="F179" s="269"/>
      <c r="G179" s="269"/>
      <c r="H179" s="269"/>
      <c r="I179" s="269"/>
      <c r="J179" s="269"/>
      <c r="K179" s="269"/>
      <c r="L179" s="269"/>
      <c r="M179" s="270"/>
    </row>
    <row r="180" spans="2:13" x14ac:dyDescent="0.3"/>
    <row r="181" spans="2:13" x14ac:dyDescent="0.3"/>
    <row r="182" spans="2:13" x14ac:dyDescent="0.3"/>
    <row r="183" spans="2:13" x14ac:dyDescent="0.3"/>
    <row r="184" spans="2:13" x14ac:dyDescent="0.3"/>
    <row r="185" spans="2:13" x14ac:dyDescent="0.3"/>
    <row r="186" spans="2:13" x14ac:dyDescent="0.3"/>
    <row r="187" spans="2:13" x14ac:dyDescent="0.3"/>
    <row r="188" spans="2:13" x14ac:dyDescent="0.3"/>
  </sheetData>
  <autoFilter ref="C6:G179" xr:uid="{00000000-0009-0000-0000-000007000000}"/>
  <mergeCells count="1">
    <mergeCell ref="D166:E166"/>
  </mergeCells>
  <conditionalFormatting sqref="F163 F166 F178:G178 F162:G162 F164:G165 F167:G170">
    <cfRule type="cellIs" dxfId="308" priority="21" operator="lessThan">
      <formula>0</formula>
    </cfRule>
  </conditionalFormatting>
  <conditionalFormatting sqref="F175:F176">
    <cfRule type="cellIs" dxfId="307" priority="19" operator="lessThan">
      <formula>0</formula>
    </cfRule>
  </conditionalFormatting>
  <conditionalFormatting sqref="G175">
    <cfRule type="cellIs" dxfId="306" priority="17" operator="lessThan">
      <formula>0</formula>
    </cfRule>
  </conditionalFormatting>
  <conditionalFormatting sqref="G166">
    <cfRule type="cellIs" dxfId="305" priority="7" operator="lessThan">
      <formula>0</formula>
    </cfRule>
  </conditionalFormatting>
  <conditionalFormatting sqref="G176">
    <cfRule type="cellIs" dxfId="304" priority="4" operator="lessThan">
      <formula>0</formula>
    </cfRule>
  </conditionalFormatting>
  <conditionalFormatting sqref="G163">
    <cfRule type="cellIs" dxfId="303" priority="1" operator="lessThan">
      <formula>0</formula>
    </cfRule>
  </conditionalFormatting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5"/>
  <dimension ref="A1:M182"/>
  <sheetViews>
    <sheetView showGridLines="0" zoomScaleNormal="100" workbookViewId="0">
      <pane xSplit="5" ySplit="6" topLeftCell="F15" activePane="bottomRight" state="frozen"/>
      <selection pane="topRight" activeCell="E1" sqref="E1"/>
      <selection pane="bottomLeft" activeCell="A7" sqref="A7"/>
      <selection pane="bottomRight" activeCell="F18" sqref="F18"/>
    </sheetView>
  </sheetViews>
  <sheetFormatPr baseColWidth="10" defaultRowHeight="14.4" zeroHeight="1" outlineLevelCol="1" x14ac:dyDescent="0.3"/>
  <cols>
    <col min="1" max="2" width="2.109375" style="119" customWidth="1"/>
    <col min="3" max="3" width="7" customWidth="1"/>
    <col min="4" max="4" width="31.21875" customWidth="1"/>
    <col min="5" max="5" width="10.6640625" customWidth="1"/>
    <col min="6" max="6" width="16.6640625" customWidth="1"/>
    <col min="7" max="8" width="16.6640625" customWidth="1" outlineLevel="1"/>
    <col min="9" max="9" width="5.77734375" customWidth="1"/>
    <col min="10" max="12" width="16.6640625" customWidth="1"/>
    <col min="13" max="13" width="9.44140625" customWidth="1"/>
  </cols>
  <sheetData>
    <row r="1" spans="1:13" ht="7.05" customHeight="1" x14ac:dyDescent="0.3">
      <c r="D1" s="119">
        <v>1</v>
      </c>
    </row>
    <row r="2" spans="1:13" ht="37.5" customHeight="1" x14ac:dyDescent="0.3">
      <c r="B2" s="274"/>
      <c r="C2" s="271"/>
      <c r="D2" s="259">
        <v>1</v>
      </c>
      <c r="E2" s="260"/>
      <c r="F2" s="260"/>
      <c r="G2" s="260"/>
      <c r="H2" s="260"/>
      <c r="I2" s="260"/>
      <c r="J2" s="260"/>
      <c r="K2" s="260"/>
      <c r="L2" s="260"/>
      <c r="M2" s="261"/>
    </row>
    <row r="3" spans="1:13" ht="0.75" customHeight="1" x14ac:dyDescent="0.3">
      <c r="B3" s="265"/>
      <c r="C3" s="68"/>
      <c r="D3" s="172">
        <v>1</v>
      </c>
      <c r="E3" s="56"/>
      <c r="F3" s="56"/>
      <c r="G3" s="56"/>
      <c r="H3" s="56"/>
      <c r="I3" s="56"/>
      <c r="J3" s="56"/>
      <c r="K3" s="56"/>
      <c r="L3" s="56"/>
      <c r="M3" s="263"/>
    </row>
    <row r="4" spans="1:13" ht="18" customHeight="1" x14ac:dyDescent="0.3">
      <c r="B4" s="265"/>
      <c r="C4" s="68"/>
      <c r="D4" s="105">
        <v>1</v>
      </c>
      <c r="E4" s="68"/>
      <c r="F4" s="68"/>
      <c r="G4" s="68"/>
      <c r="H4" s="68"/>
      <c r="I4" s="68"/>
      <c r="J4" s="68"/>
      <c r="K4" s="68"/>
      <c r="L4" s="68"/>
      <c r="M4" s="264"/>
    </row>
    <row r="5" spans="1:13" ht="31.95" customHeight="1" x14ac:dyDescent="0.3">
      <c r="B5" s="265"/>
      <c r="C5" s="68"/>
      <c r="D5" s="105">
        <v>1</v>
      </c>
      <c r="E5" s="135"/>
      <c r="F5" s="68"/>
      <c r="G5" s="68"/>
      <c r="H5" s="68"/>
      <c r="I5" s="68"/>
      <c r="J5" s="68"/>
      <c r="K5" s="68"/>
      <c r="L5" s="68"/>
      <c r="M5" s="264"/>
    </row>
    <row r="6" spans="1:13" s="308" customFormat="1" ht="25.95" customHeight="1" x14ac:dyDescent="0.3">
      <c r="A6" s="304"/>
      <c r="B6" s="305"/>
      <c r="C6" s="318" t="s">
        <v>134</v>
      </c>
      <c r="D6" s="218" t="s">
        <v>79</v>
      </c>
      <c r="E6" s="309" t="s">
        <v>222</v>
      </c>
      <c r="F6" s="218" t="s">
        <v>238</v>
      </c>
      <c r="G6" s="302" t="s">
        <v>220</v>
      </c>
      <c r="H6" s="303" t="s">
        <v>221</v>
      </c>
      <c r="I6" s="306"/>
      <c r="J6" s="306"/>
      <c r="K6" s="306"/>
      <c r="L6" s="306"/>
      <c r="M6" s="307"/>
    </row>
    <row r="7" spans="1:13" ht="8.25" customHeight="1" x14ac:dyDescent="0.3">
      <c r="B7" s="265"/>
      <c r="C7" s="68"/>
      <c r="D7" s="105">
        <v>1</v>
      </c>
      <c r="E7" s="292"/>
      <c r="F7" s="68"/>
      <c r="G7" s="138"/>
      <c r="H7" s="45"/>
      <c r="I7" s="68"/>
      <c r="J7" s="68"/>
      <c r="K7" s="68"/>
      <c r="L7" s="68"/>
      <c r="M7" s="264"/>
    </row>
    <row r="8" spans="1:13" ht="8.25" customHeight="1" x14ac:dyDescent="0.3">
      <c r="B8" s="265"/>
      <c r="C8" s="105" t="s">
        <v>134</v>
      </c>
      <c r="D8" s="105">
        <v>1</v>
      </c>
      <c r="E8" s="292"/>
      <c r="F8" s="68"/>
      <c r="G8" s="138"/>
      <c r="H8" s="45"/>
      <c r="I8" s="68"/>
      <c r="J8" s="68"/>
      <c r="K8" s="68"/>
      <c r="L8" s="68"/>
      <c r="M8" s="264"/>
    </row>
    <row r="9" spans="1:13" ht="15" customHeight="1" x14ac:dyDescent="0.3">
      <c r="B9" s="265"/>
      <c r="C9" s="105" t="s">
        <v>134</v>
      </c>
      <c r="D9" s="139" t="s">
        <v>45</v>
      </c>
      <c r="E9" s="293"/>
      <c r="F9" s="140">
        <v>0</v>
      </c>
      <c r="G9" s="141">
        <v>0</v>
      </c>
      <c r="H9" s="46">
        <f>IFERROR((IF(G9&gt;0,(F9+G9),(G9-F9))),0)</f>
        <v>0</v>
      </c>
      <c r="I9" s="68"/>
      <c r="J9" s="68"/>
      <c r="K9" s="68"/>
      <c r="L9" s="68"/>
      <c r="M9" s="264"/>
    </row>
    <row r="10" spans="1:13" ht="15" customHeight="1" x14ac:dyDescent="0.3">
      <c r="B10" s="265"/>
      <c r="C10" s="105" t="s">
        <v>134</v>
      </c>
      <c r="D10" s="105">
        <v>1</v>
      </c>
      <c r="E10" s="310"/>
      <c r="F10" s="143"/>
      <c r="G10" s="144"/>
      <c r="H10" s="46"/>
      <c r="I10" s="68"/>
      <c r="J10" s="68"/>
      <c r="K10" s="68"/>
      <c r="L10" s="68"/>
      <c r="M10" s="264"/>
    </row>
    <row r="11" spans="1:13" ht="8.25" customHeight="1" x14ac:dyDescent="0.3">
      <c r="B11" s="265"/>
      <c r="C11" s="68"/>
      <c r="D11" s="105">
        <v>1</v>
      </c>
      <c r="E11" s="292"/>
      <c r="F11" s="68"/>
      <c r="G11" s="138"/>
      <c r="H11" s="46"/>
      <c r="I11" s="68"/>
      <c r="J11" s="68"/>
      <c r="K11" s="68"/>
      <c r="L11" s="68"/>
      <c r="M11" s="264"/>
    </row>
    <row r="12" spans="1:13" x14ac:dyDescent="0.3">
      <c r="B12" s="265"/>
      <c r="C12" s="115">
        <v>1</v>
      </c>
      <c r="D12" s="112" t="str">
        <f>+IFERROR(+IF(Inputs!D12="","",Inputs!D12),0)</f>
        <v>Salario Luisa (ejemplo)</v>
      </c>
      <c r="E12" s="295">
        <f>+IFERROR((G12)/($G$24),0)</f>
        <v>0</v>
      </c>
      <c r="F12" s="15">
        <f>+Proyección!F12+Proyección!G12+Proyección!H12+Proyección!I12+Proyección!J12+Proyección!K12+Proyección!L12+Proyección!M12+Proyección!N12+Proyección!O12+Proyección!P12+Proyección!Q12</f>
        <v>0</v>
      </c>
      <c r="G12" s="20">
        <f>+Ejecución!G12+Ejecución!J12+Ejecución!M12+Ejecución!P12+Ejecución!S12+Ejecución!V12+Ejecución!Y12+Ejecución!AB12+Ejecución!AE12+Ejecución!AH12+Ejecución!AK12+Ejecución!AN12</f>
        <v>0</v>
      </c>
      <c r="H12" s="46">
        <f>+IFERROR(-(F12-G12),0)</f>
        <v>0</v>
      </c>
      <c r="I12" s="68"/>
      <c r="J12" s="68"/>
      <c r="K12" s="68"/>
      <c r="L12" s="68"/>
      <c r="M12" s="264"/>
    </row>
    <row r="13" spans="1:13" x14ac:dyDescent="0.3">
      <c r="B13" s="265"/>
      <c r="C13" s="115">
        <v>2</v>
      </c>
      <c r="D13" s="112" t="str">
        <f>+IFERROR(+IF(Inputs!D13="","",Inputs!D13),0)</f>
        <v>Salario Tomás  (ejemplo)</v>
      </c>
      <c r="E13" s="296">
        <f t="shared" ref="E13:E23" si="0">+IFERROR((G13)/($G$24),0)</f>
        <v>0</v>
      </c>
      <c r="F13" s="15">
        <f>+Proyección!F13+Proyección!G13+Proyección!H13+Proyección!I13+Proyección!J13+Proyección!K13+Proyección!L13+Proyección!M13+Proyección!N13+Proyección!O13+Proyección!P13+Proyección!Q13</f>
        <v>0</v>
      </c>
      <c r="G13" s="20">
        <f>+Ejecución!G13+Ejecución!J13+Ejecución!M13+Ejecución!P13+Ejecución!S13+Ejecución!V13+Ejecución!Y13+Ejecución!AB13+Ejecución!AE13+Ejecución!AH13+Ejecución!AK13+Ejecución!AN13</f>
        <v>0</v>
      </c>
      <c r="H13" s="46">
        <f t="shared" ref="H13:H23" si="1">+IFERROR(-(F13-G13),0)</f>
        <v>0</v>
      </c>
      <c r="I13" s="68"/>
      <c r="J13" s="68"/>
      <c r="K13" s="316"/>
      <c r="L13" s="68"/>
      <c r="M13" s="264"/>
    </row>
    <row r="14" spans="1:13" x14ac:dyDescent="0.3">
      <c r="B14" s="265"/>
      <c r="C14" s="115">
        <v>3</v>
      </c>
      <c r="D14" s="112" t="str">
        <f>+IFERROR(+IF(Inputs!D14="","",Inputs!D14),0)</f>
        <v/>
      </c>
      <c r="E14" s="296">
        <f t="shared" si="0"/>
        <v>0</v>
      </c>
      <c r="F14" s="15">
        <f>+Proyección!F14+Proyección!G14+Proyección!H14+Proyección!I14+Proyección!J14+Proyección!K14+Proyección!L14+Proyección!M14+Proyección!N14+Proyección!O14+Proyección!P14+Proyección!Q14</f>
        <v>0</v>
      </c>
      <c r="G14" s="20">
        <f>+Ejecución!G14+Ejecución!J14+Ejecución!M14+Ejecución!P14+Ejecución!S14+Ejecución!V14+Ejecución!Y14+Ejecución!AB14+Ejecución!AE14+Ejecución!AH14+Ejecución!AK14+Ejecución!AN14</f>
        <v>0</v>
      </c>
      <c r="H14" s="46">
        <f t="shared" si="1"/>
        <v>0</v>
      </c>
      <c r="I14" s="68"/>
      <c r="J14" s="68"/>
      <c r="K14" s="68"/>
      <c r="L14" s="68"/>
      <c r="M14" s="264"/>
    </row>
    <row r="15" spans="1:13" x14ac:dyDescent="0.3">
      <c r="B15" s="265"/>
      <c r="C15" s="115">
        <v>4</v>
      </c>
      <c r="D15" s="112" t="str">
        <f>+IFERROR(+IF(Inputs!D15="","",Inputs!D15),0)</f>
        <v/>
      </c>
      <c r="E15" s="296">
        <f t="shared" si="0"/>
        <v>0</v>
      </c>
      <c r="F15" s="15">
        <f>+Proyección!F15+Proyección!G15+Proyección!H15+Proyección!I15+Proyección!J15+Proyección!K15+Proyección!L15+Proyección!M15+Proyección!N15+Proyección!O15+Proyección!P15+Proyección!Q15</f>
        <v>0</v>
      </c>
      <c r="G15" s="20">
        <f>+Ejecución!G15+Ejecución!J15+Ejecución!M15+Ejecución!P15+Ejecución!S15+Ejecución!V15+Ejecución!Y15+Ejecución!AB15+Ejecución!AE15+Ejecución!AH15+Ejecución!AK15+Ejecución!AN15</f>
        <v>0</v>
      </c>
      <c r="H15" s="46">
        <f t="shared" si="1"/>
        <v>0</v>
      </c>
      <c r="I15" s="68"/>
      <c r="J15" s="317"/>
      <c r="K15" s="68"/>
      <c r="L15" s="68"/>
      <c r="M15" s="264"/>
    </row>
    <row r="16" spans="1:13" x14ac:dyDescent="0.3">
      <c r="B16" s="265"/>
      <c r="C16" s="115">
        <v>5</v>
      </c>
      <c r="D16" s="112" t="str">
        <f>+IFERROR(+IF(Inputs!D16="","",Inputs!D16),0)</f>
        <v/>
      </c>
      <c r="E16" s="311">
        <f t="shared" si="0"/>
        <v>0</v>
      </c>
      <c r="F16" s="15">
        <f>+Proyección!F16+Proyección!G16+Proyección!H16+Proyección!I16+Proyección!J16+Proyección!K16+Proyección!L16+Proyección!M16+Proyección!N16+Proyección!O16+Proyección!P16+Proyección!Q16</f>
        <v>0</v>
      </c>
      <c r="G16" s="20">
        <f>+Ejecución!G16+Ejecución!J16+Ejecución!M16+Ejecución!P16+Ejecución!S16+Ejecución!V16+Ejecución!Y16+Ejecución!AB16+Ejecución!AE16+Ejecución!AH16+Ejecución!AK16+Ejecución!AN16</f>
        <v>0</v>
      </c>
      <c r="H16" s="46">
        <f t="shared" si="1"/>
        <v>0</v>
      </c>
      <c r="I16" s="68"/>
      <c r="J16" s="68"/>
      <c r="K16" s="68"/>
      <c r="L16" s="68"/>
      <c r="M16" s="264"/>
    </row>
    <row r="17" spans="2:13" x14ac:dyDescent="0.3">
      <c r="B17" s="265"/>
      <c r="C17" s="115">
        <v>6</v>
      </c>
      <c r="D17" s="112" t="str">
        <f>+IFERROR(+IF(Inputs!D17="","",Inputs!D17),0)</f>
        <v/>
      </c>
      <c r="E17" s="296">
        <f t="shared" si="0"/>
        <v>0</v>
      </c>
      <c r="F17" s="15">
        <f>+Proyección!F17+Proyección!G17+Proyección!H17+Proyección!I17+Proyección!J17+Proyección!K17+Proyección!L17+Proyección!M17+Proyección!N17+Proyección!O17+Proyección!P17+Proyección!Q17</f>
        <v>0</v>
      </c>
      <c r="G17" s="20">
        <f>+Ejecución!G17+Ejecución!J17+Ejecución!M17+Ejecución!P17+Ejecución!S17+Ejecución!V17+Ejecución!Y17+Ejecución!AB17+Ejecución!AE17+Ejecución!AH17+Ejecución!AK17+Ejecución!AN17</f>
        <v>0</v>
      </c>
      <c r="H17" s="46">
        <f t="shared" si="1"/>
        <v>0</v>
      </c>
      <c r="I17" s="68"/>
      <c r="J17" s="68"/>
      <c r="K17" s="68"/>
      <c r="L17" s="68"/>
      <c r="M17" s="264"/>
    </row>
    <row r="18" spans="2:13" x14ac:dyDescent="0.3">
      <c r="B18" s="265"/>
      <c r="C18" s="115">
        <v>7</v>
      </c>
      <c r="D18" s="112" t="str">
        <f>+IFERROR(+IF(Inputs!I12="","",Inputs!I12),0)</f>
        <v>Prima Luisa  (ejemplo)</v>
      </c>
      <c r="E18" s="296">
        <f t="shared" si="0"/>
        <v>0</v>
      </c>
      <c r="F18" s="15">
        <f>+Proyección!F18+Proyección!G18+Proyección!H18+Proyección!I18+Proyección!J18+Proyección!K18+Proyección!L18+Proyección!M18+Proyección!N18+Proyección!O18+Proyección!P18+Proyección!Q18</f>
        <v>0</v>
      </c>
      <c r="G18" s="20">
        <f>+Ejecución!G18+Ejecución!J18+Ejecución!M18+Ejecución!P18+Ejecución!S18+Ejecución!V18+Ejecución!Y18+Ejecución!AB18+Ejecución!AE18+Ejecución!AH18+Ejecución!AK18+Ejecución!AN18</f>
        <v>0</v>
      </c>
      <c r="H18" s="46">
        <f t="shared" si="1"/>
        <v>0</v>
      </c>
      <c r="I18" s="68"/>
      <c r="J18" s="68"/>
      <c r="K18" s="68"/>
      <c r="L18" s="68"/>
      <c r="M18" s="264"/>
    </row>
    <row r="19" spans="2:13" x14ac:dyDescent="0.3">
      <c r="B19" s="265"/>
      <c r="C19" s="115">
        <v>8</v>
      </c>
      <c r="D19" s="112" t="str">
        <f>+IFERROR(+IF(Inputs!I13="","",Inputs!I13),0)</f>
        <v>Prima Tomás  (ejemplo)</v>
      </c>
      <c r="E19" s="296">
        <f t="shared" si="0"/>
        <v>0</v>
      </c>
      <c r="F19" s="15">
        <f>+Proyección!F19+Proyección!G19+Proyección!H19+Proyección!I19+Proyección!J19+Proyección!K19+Proyección!L19+Proyección!M19+Proyección!N19+Proyección!O19+Proyección!P19+Proyección!Q19</f>
        <v>0</v>
      </c>
      <c r="G19" s="20">
        <f>+Ejecución!G19+Ejecución!J19+Ejecución!M19+Ejecución!P19+Ejecución!S19+Ejecución!V19+Ejecución!Y19+Ejecución!AB19+Ejecución!AE19+Ejecución!AH19+Ejecución!AK19+Ejecución!AN19</f>
        <v>0</v>
      </c>
      <c r="H19" s="46">
        <f t="shared" si="1"/>
        <v>0</v>
      </c>
      <c r="I19" s="68"/>
      <c r="J19" s="68"/>
      <c r="K19" s="68"/>
      <c r="L19" s="68"/>
      <c r="M19" s="264"/>
    </row>
    <row r="20" spans="2:13" x14ac:dyDescent="0.3">
      <c r="B20" s="265"/>
      <c r="C20" s="115">
        <v>9</v>
      </c>
      <c r="D20" s="112" t="str">
        <f>+IFERROR(+IF(Inputs!I14="","",Inputs!I14),0)</f>
        <v>Intereses cesantías (ejemplo)</v>
      </c>
      <c r="E20" s="296">
        <f t="shared" si="0"/>
        <v>0</v>
      </c>
      <c r="F20" s="15">
        <f>+Proyección!F20+Proyección!G20+Proyección!H20+Proyección!I20+Proyección!J20+Proyección!K20+Proyección!L20+Proyección!M20+Proyección!N20+Proyección!O20+Proyección!P20+Proyección!Q20</f>
        <v>0</v>
      </c>
      <c r="G20" s="20">
        <f>+Ejecución!G20+Ejecución!J20+Ejecución!M20+Ejecución!P20+Ejecución!S20+Ejecución!V20+Ejecución!Y20+Ejecución!AB20+Ejecución!AE20+Ejecución!AH20+Ejecución!AK20+Ejecución!AN20</f>
        <v>0</v>
      </c>
      <c r="H20" s="46">
        <f t="shared" si="1"/>
        <v>0</v>
      </c>
      <c r="I20" s="68"/>
      <c r="J20" s="68"/>
      <c r="K20" s="68"/>
      <c r="L20" s="68"/>
      <c r="M20" s="264"/>
    </row>
    <row r="21" spans="2:13" x14ac:dyDescent="0.3">
      <c r="B21" s="265"/>
      <c r="C21" s="115">
        <v>10</v>
      </c>
      <c r="D21" s="112" t="str">
        <f>+IFERROR(+IF(Inputs!I15="","",Inputs!I15),0)</f>
        <v/>
      </c>
      <c r="E21" s="296">
        <f t="shared" si="0"/>
        <v>0</v>
      </c>
      <c r="F21" s="15">
        <f>+Proyección!F21+Proyección!G21+Proyección!H21+Proyección!I21+Proyección!J21+Proyección!K21+Proyección!L21+Proyección!M21+Proyección!N21+Proyección!O21+Proyección!P21+Proyección!Q21</f>
        <v>0</v>
      </c>
      <c r="G21" s="20">
        <f>+Ejecución!G21+Ejecución!J21+Ejecución!M21+Ejecución!P21+Ejecución!S21+Ejecución!V21+Ejecución!Y21+Ejecución!AB21+Ejecución!AE21+Ejecución!AH21+Ejecución!AK21+Ejecución!AN21</f>
        <v>0</v>
      </c>
      <c r="H21" s="46">
        <f t="shared" si="1"/>
        <v>0</v>
      </c>
      <c r="I21" s="68"/>
      <c r="J21" s="68"/>
      <c r="K21" s="68"/>
      <c r="L21" s="68"/>
      <c r="M21" s="264"/>
    </row>
    <row r="22" spans="2:13" x14ac:dyDescent="0.3">
      <c r="B22" s="265"/>
      <c r="C22" s="115">
        <v>11</v>
      </c>
      <c r="D22" s="112" t="str">
        <f>+IFERROR(+IF(Inputs!I16="","",Inputs!I16),0)</f>
        <v/>
      </c>
      <c r="E22" s="296">
        <f t="shared" si="0"/>
        <v>0</v>
      </c>
      <c r="F22" s="15">
        <f>+Proyección!F22+Proyección!G22+Proyección!H22+Proyección!I22+Proyección!J22+Proyección!K22+Proyección!L22+Proyección!M22+Proyección!N22+Proyección!O22+Proyección!P22+Proyección!Q22</f>
        <v>0</v>
      </c>
      <c r="G22" s="20">
        <f>+Ejecución!G22+Ejecución!J22+Ejecución!M22+Ejecución!P22+Ejecución!S22+Ejecución!V22+Ejecución!Y22+Ejecución!AB22+Ejecución!AE22+Ejecución!AH22+Ejecución!AK22+Ejecución!AN22</f>
        <v>0</v>
      </c>
      <c r="H22" s="46">
        <f t="shared" si="1"/>
        <v>0</v>
      </c>
      <c r="I22" s="68"/>
      <c r="J22" s="68"/>
      <c r="K22" s="68"/>
      <c r="L22" s="68"/>
      <c r="M22" s="264"/>
    </row>
    <row r="23" spans="2:13" x14ac:dyDescent="0.3">
      <c r="B23" s="265"/>
      <c r="C23" s="115">
        <v>12</v>
      </c>
      <c r="D23" s="118" t="str">
        <f>+IFERROR(+IF(Inputs!I17="","",Inputs!I17),0)</f>
        <v/>
      </c>
      <c r="E23" s="297">
        <f t="shared" si="0"/>
        <v>0</v>
      </c>
      <c r="F23" s="4">
        <f>+Proyección!F23+Proyección!G23+Proyección!H23+Proyección!I23+Proyección!J23+Proyección!K23+Proyección!L23+Proyección!M23+Proyección!N23+Proyección!O23+Proyección!P23+Proyección!Q23</f>
        <v>0</v>
      </c>
      <c r="G23" s="19">
        <f>+Ejecución!G23+Ejecución!J23+Ejecución!M23+Ejecución!P23+Ejecución!S23+Ejecución!V23+Ejecución!Y23+Ejecución!AB23+Ejecución!AE23+Ejecución!AH23+Ejecución!AK23+Ejecución!AN23</f>
        <v>0</v>
      </c>
      <c r="H23" s="47">
        <f t="shared" si="1"/>
        <v>0</v>
      </c>
      <c r="I23" s="68"/>
      <c r="J23" s="68"/>
      <c r="K23" s="68"/>
      <c r="L23" s="68"/>
      <c r="M23" s="264"/>
    </row>
    <row r="24" spans="2:13" x14ac:dyDescent="0.3">
      <c r="B24" s="265"/>
      <c r="C24" s="105" t="s">
        <v>134</v>
      </c>
      <c r="D24" s="239" t="s">
        <v>61</v>
      </c>
      <c r="E24" s="296"/>
      <c r="F24" s="231">
        <f>+SUM(F12:F23)</f>
        <v>0</v>
      </c>
      <c r="G24" s="20">
        <f>+SUM(G12:G23)</f>
        <v>0</v>
      </c>
      <c r="H24" s="320">
        <f t="shared" ref="H24" si="2">+IFERROR(+(F24-G24),0)</f>
        <v>0</v>
      </c>
      <c r="I24" s="68"/>
      <c r="J24" s="68"/>
      <c r="K24" s="68"/>
      <c r="L24" s="68"/>
      <c r="M24" s="264"/>
    </row>
    <row r="25" spans="2:13" x14ac:dyDescent="0.3">
      <c r="B25" s="265"/>
      <c r="C25" s="105" t="s">
        <v>134</v>
      </c>
      <c r="D25" s="105">
        <v>1</v>
      </c>
      <c r="E25" s="298"/>
      <c r="F25" s="15"/>
      <c r="G25" s="20"/>
      <c r="H25" s="46"/>
      <c r="I25" s="68"/>
      <c r="J25" s="68"/>
      <c r="K25" s="68"/>
      <c r="L25" s="68"/>
      <c r="M25" s="264"/>
    </row>
    <row r="26" spans="2:13" ht="6.45" customHeight="1" x14ac:dyDescent="0.3">
      <c r="B26" s="265"/>
      <c r="C26" s="68"/>
      <c r="D26" s="105">
        <v>1</v>
      </c>
      <c r="E26" s="298"/>
      <c r="F26" s="15"/>
      <c r="G26" s="20"/>
      <c r="H26" s="46"/>
      <c r="I26" s="68"/>
      <c r="J26" s="68"/>
      <c r="K26" s="68"/>
      <c r="L26" s="68"/>
      <c r="M26" s="264"/>
    </row>
    <row r="27" spans="2:13" x14ac:dyDescent="0.3">
      <c r="B27" s="265"/>
      <c r="C27" s="115">
        <v>1</v>
      </c>
      <c r="D27" s="112" t="str">
        <f>+IFERROR(+IF(Inputs!D22="","",Inputs!D22),0)</f>
        <v>Para comprar casa propia  (ejemplo)</v>
      </c>
      <c r="E27" s="295">
        <f t="shared" ref="E27:E37" si="3">+IFERROR((G27)/($G$24),0)</f>
        <v>0</v>
      </c>
      <c r="F27" s="15">
        <f>+Proyección!F27+Proyección!G27+Proyección!H27+Proyección!I27+Proyección!J27+Proyección!K27+Proyección!L27+Proyección!M27+Proyección!N27+Proyección!O27+Proyección!P27+Proyección!Q27</f>
        <v>0</v>
      </c>
      <c r="G27" s="20">
        <f>+Ejecución!G27+Ejecución!J27+Ejecución!M27+Ejecución!P27+Ejecución!S27+Ejecución!V27+Ejecución!Y27+Ejecución!AB27+Ejecución!AE27+Ejecución!AH27+Ejecución!AK27+Ejecución!AN27</f>
        <v>0</v>
      </c>
      <c r="H27" s="46">
        <f t="shared" ref="H27:H37" si="4">+IFERROR(+(F27-G27),0)</f>
        <v>0</v>
      </c>
      <c r="I27" s="68"/>
      <c r="J27" s="68"/>
      <c r="K27" s="68"/>
      <c r="L27" s="68"/>
      <c r="M27" s="264"/>
    </row>
    <row r="28" spans="2:13" x14ac:dyDescent="0.3">
      <c r="B28" s="265"/>
      <c r="C28" s="115">
        <v>2</v>
      </c>
      <c r="D28" s="112" t="str">
        <f>+IFERROR(+IF(Inputs!D23="","",Inputs!D23),0)</f>
        <v>Postgrado Luisa  (ejemplo)</v>
      </c>
      <c r="E28" s="295">
        <f t="shared" si="3"/>
        <v>0</v>
      </c>
      <c r="F28" s="15">
        <f>+Proyección!F28+Proyección!G28+Proyección!H28+Proyección!I28+Proyección!J28+Proyección!K28+Proyección!L28+Proyección!M28+Proyección!N28+Proyección!O28+Proyección!P28+Proyección!Q28</f>
        <v>0</v>
      </c>
      <c r="G28" s="20">
        <f>+Ejecución!G28+Ejecución!J28+Ejecución!M28+Ejecución!P28+Ejecución!S28+Ejecución!V28+Ejecución!Y28+Ejecución!AB28+Ejecución!AE28+Ejecución!AH28+Ejecución!AK28+Ejecución!AN28</f>
        <v>0</v>
      </c>
      <c r="H28" s="46">
        <f t="shared" si="4"/>
        <v>0</v>
      </c>
      <c r="I28" s="68"/>
      <c r="J28" s="68"/>
      <c r="K28" s="68"/>
      <c r="L28" s="68"/>
      <c r="M28" s="264"/>
    </row>
    <row r="29" spans="2:13" x14ac:dyDescent="0.3">
      <c r="B29" s="265"/>
      <c r="C29" s="115">
        <v>3</v>
      </c>
      <c r="D29" s="112" t="str">
        <f>+IFERROR(+IF(Inputs!D24="","",Inputs!D24),0)</f>
        <v>Jubilación  (ejemplo)</v>
      </c>
      <c r="E29" s="295">
        <f t="shared" si="3"/>
        <v>0</v>
      </c>
      <c r="F29" s="15">
        <f>+Proyección!F29+Proyección!G29+Proyección!H29+Proyección!I29+Proyección!J29+Proyección!K29+Proyección!L29+Proyección!M29+Proyección!N29+Proyección!O29+Proyección!P29+Proyección!Q29</f>
        <v>0</v>
      </c>
      <c r="G29" s="20">
        <f>+Ejecución!G29+Ejecución!J29+Ejecución!M29+Ejecución!P29+Ejecución!S29+Ejecución!V29+Ejecución!Y29+Ejecución!AB29+Ejecución!AE29+Ejecución!AH29+Ejecución!AK29+Ejecución!AN29</f>
        <v>0</v>
      </c>
      <c r="H29" s="46">
        <f t="shared" si="4"/>
        <v>0</v>
      </c>
      <c r="I29" s="68"/>
      <c r="J29" s="68"/>
      <c r="K29" s="68"/>
      <c r="L29" s="68"/>
      <c r="M29" s="264"/>
    </row>
    <row r="30" spans="2:13" x14ac:dyDescent="0.3">
      <c r="B30" s="265"/>
      <c r="C30" s="115">
        <v>4</v>
      </c>
      <c r="D30" s="112" t="str">
        <f>+IFERROR(+IF(Inputs!D25="","",Inputs!D25),0)</f>
        <v/>
      </c>
      <c r="E30" s="295">
        <f t="shared" si="3"/>
        <v>0</v>
      </c>
      <c r="F30" s="15">
        <f>+Proyección!F30+Proyección!G30+Proyección!H30+Proyección!I30+Proyección!J30+Proyección!K30+Proyección!L30+Proyección!M30+Proyección!N30+Proyección!O30+Proyección!P30+Proyección!Q30</f>
        <v>0</v>
      </c>
      <c r="G30" s="20">
        <f>+Ejecución!G30+Ejecución!J30+Ejecución!M30+Ejecución!P30+Ejecución!S30+Ejecución!V30+Ejecución!Y30+Ejecución!AB30+Ejecución!AE30+Ejecución!AH30+Ejecución!AK30+Ejecución!AN30</f>
        <v>0</v>
      </c>
      <c r="H30" s="46">
        <f t="shared" si="4"/>
        <v>0</v>
      </c>
      <c r="I30" s="68"/>
      <c r="J30" s="68"/>
      <c r="K30" s="68"/>
      <c r="L30" s="68"/>
      <c r="M30" s="264"/>
    </row>
    <row r="31" spans="2:13" x14ac:dyDescent="0.3">
      <c r="B31" s="265"/>
      <c r="C31" s="115">
        <v>5</v>
      </c>
      <c r="D31" s="112" t="str">
        <f>+IFERROR(+IF(Inputs!D26="","",Inputs!D26),0)</f>
        <v/>
      </c>
      <c r="E31" s="295">
        <f t="shared" si="3"/>
        <v>0</v>
      </c>
      <c r="F31" s="15">
        <f>+Proyección!F31+Proyección!G31+Proyección!H31+Proyección!I31+Proyección!J31+Proyección!K31+Proyección!L31+Proyección!M31+Proyección!N31+Proyección!O31+Proyección!P31+Proyección!Q31</f>
        <v>0</v>
      </c>
      <c r="G31" s="20">
        <f>+Ejecución!G31+Ejecución!J31+Ejecución!M31+Ejecución!P31+Ejecución!S31+Ejecución!V31+Ejecución!Y31+Ejecución!AB31+Ejecución!AE31+Ejecución!AH31+Ejecución!AK31+Ejecución!AN31</f>
        <v>0</v>
      </c>
      <c r="H31" s="46">
        <f t="shared" si="4"/>
        <v>0</v>
      </c>
      <c r="I31" s="68"/>
      <c r="J31" s="68"/>
      <c r="K31" s="68"/>
      <c r="L31" s="68"/>
      <c r="M31" s="264"/>
    </row>
    <row r="32" spans="2:13" x14ac:dyDescent="0.3">
      <c r="B32" s="265"/>
      <c r="C32" s="115">
        <v>6</v>
      </c>
      <c r="D32" s="112" t="str">
        <f>+IFERROR(+IF(Inputs!I22="","",Inputs!I22),0)</f>
        <v>Abono extra a casa propia (ejemplo)</v>
      </c>
      <c r="E32" s="295">
        <f t="shared" si="3"/>
        <v>0</v>
      </c>
      <c r="F32" s="15">
        <f>+Proyección!F32+Proyección!G32+Proyección!H32+Proyección!I32+Proyección!J32+Proyección!K32+Proyección!L32+Proyección!M32+Proyección!N32+Proyección!O32+Proyección!P32+Proyección!Q32</f>
        <v>0</v>
      </c>
      <c r="G32" s="20">
        <f>+Ejecución!G32+Ejecución!J32+Ejecución!M32+Ejecución!P32+Ejecución!S32+Ejecución!V32+Ejecución!Y32+Ejecución!AB32+Ejecución!AE32+Ejecución!AH32+Ejecución!AK32+Ejecución!AN32</f>
        <v>0</v>
      </c>
      <c r="H32" s="46">
        <f t="shared" si="4"/>
        <v>0</v>
      </c>
      <c r="I32" s="68"/>
      <c r="J32" s="68"/>
      <c r="K32" s="68"/>
      <c r="L32" s="68"/>
      <c r="M32" s="264"/>
    </row>
    <row r="33" spans="2:13" x14ac:dyDescent="0.3">
      <c r="B33" s="265"/>
      <c r="C33" s="115">
        <v>7</v>
      </c>
      <c r="D33" s="112" t="str">
        <f>+IFERROR(+IF(Inputs!I23="","",Inputs!I23),0)</f>
        <v/>
      </c>
      <c r="E33" s="295">
        <f t="shared" si="3"/>
        <v>0</v>
      </c>
      <c r="F33" s="15">
        <f>+Proyección!F33+Proyección!G33+Proyección!H33+Proyección!I33+Proyección!J33+Proyección!K33+Proyección!L33+Proyección!M33+Proyección!N33+Proyección!O33+Proyección!P33+Proyección!Q33</f>
        <v>0</v>
      </c>
      <c r="G33" s="20">
        <f>+Ejecución!G33+Ejecución!J33+Ejecución!M33+Ejecución!P33+Ejecución!S33+Ejecución!V33+Ejecución!Y33+Ejecución!AB33+Ejecución!AE33+Ejecución!AH33+Ejecución!AK33+Ejecución!AN33</f>
        <v>0</v>
      </c>
      <c r="H33" s="46">
        <f t="shared" si="4"/>
        <v>0</v>
      </c>
      <c r="I33" s="68"/>
      <c r="J33" s="68"/>
      <c r="K33" s="68"/>
      <c r="L33" s="68"/>
      <c r="M33" s="264"/>
    </row>
    <row r="34" spans="2:13" x14ac:dyDescent="0.3">
      <c r="B34" s="265"/>
      <c r="C34" s="115">
        <v>8</v>
      </c>
      <c r="D34" s="112" t="str">
        <f>+IFERROR(+IF(Inputs!I24="","",Inputs!I24),0)</f>
        <v/>
      </c>
      <c r="E34" s="295">
        <f t="shared" si="3"/>
        <v>0</v>
      </c>
      <c r="F34" s="15">
        <f>+Proyección!F34+Proyección!G34+Proyección!H34+Proyección!I34+Proyección!J34+Proyección!K34+Proyección!L34+Proyección!M34+Proyección!N34+Proyección!O34+Proyección!P34+Proyección!Q34</f>
        <v>0</v>
      </c>
      <c r="G34" s="20">
        <f>+Ejecución!G34+Ejecución!J34+Ejecución!M34+Ejecución!P34+Ejecución!S34+Ejecución!V34+Ejecución!Y34+Ejecución!AB34+Ejecución!AE34+Ejecución!AH34+Ejecución!AK34+Ejecución!AN34</f>
        <v>0</v>
      </c>
      <c r="H34" s="46">
        <f t="shared" si="4"/>
        <v>0</v>
      </c>
      <c r="I34" s="68"/>
      <c r="J34" s="68"/>
      <c r="K34" s="68"/>
      <c r="L34" s="68"/>
      <c r="M34" s="264"/>
    </row>
    <row r="35" spans="2:13" x14ac:dyDescent="0.3">
      <c r="B35" s="265"/>
      <c r="C35" s="115">
        <v>9</v>
      </c>
      <c r="D35" s="112" t="str">
        <f>+IFERROR(+IF(Inputs!I25="","",Inputs!I25),0)</f>
        <v/>
      </c>
      <c r="E35" s="295">
        <f t="shared" si="3"/>
        <v>0</v>
      </c>
      <c r="F35" s="15">
        <f>+Proyección!F35+Proyección!G35+Proyección!H35+Proyección!I35+Proyección!J35+Proyección!K35+Proyección!L35+Proyección!M35+Proyección!N35+Proyección!O35+Proyección!P35+Proyección!Q35</f>
        <v>0</v>
      </c>
      <c r="G35" s="20">
        <f>+Ejecución!G35+Ejecución!J35+Ejecución!M35+Ejecución!P35+Ejecución!S35+Ejecución!V35+Ejecución!Y35+Ejecución!AB35+Ejecución!AE35+Ejecución!AH35+Ejecución!AK35+Ejecución!AN35</f>
        <v>0</v>
      </c>
      <c r="H35" s="46">
        <f t="shared" si="4"/>
        <v>0</v>
      </c>
      <c r="I35" s="68"/>
      <c r="J35" s="68"/>
      <c r="K35" s="68"/>
      <c r="L35" s="68"/>
      <c r="M35" s="264"/>
    </row>
    <row r="36" spans="2:13" x14ac:dyDescent="0.3">
      <c r="B36" s="265"/>
      <c r="C36" s="115">
        <v>10</v>
      </c>
      <c r="D36" s="118" t="str">
        <f>+IFERROR(+IF(Inputs!I26="","",Inputs!I26),0)</f>
        <v/>
      </c>
      <c r="E36" s="299">
        <f t="shared" si="3"/>
        <v>0</v>
      </c>
      <c r="F36" s="4">
        <f>+Proyección!F36+Proyección!G36+Proyección!H36+Proyección!I36+Proyección!J36+Proyección!K36+Proyección!L36+Proyección!M36+Proyección!N36+Proyección!O36+Proyección!P36+Proyección!Q36</f>
        <v>0</v>
      </c>
      <c r="G36" s="19">
        <f>+Ejecución!G36+Ejecución!J36+Ejecución!M36+Ejecución!P36+Ejecución!S36+Ejecución!V36+Ejecución!Y36+Ejecución!AB36+Ejecución!AE36+Ejecución!AH36+Ejecución!AK36+Ejecución!AN36</f>
        <v>0</v>
      </c>
      <c r="H36" s="47">
        <f t="shared" si="4"/>
        <v>0</v>
      </c>
      <c r="I36" s="68"/>
      <c r="J36" s="68"/>
      <c r="K36" s="68"/>
      <c r="L36" s="68"/>
      <c r="M36" s="264"/>
    </row>
    <row r="37" spans="2:13" x14ac:dyDescent="0.3">
      <c r="B37" s="265"/>
      <c r="C37" s="105" t="s">
        <v>134</v>
      </c>
      <c r="D37" s="104" t="s">
        <v>62</v>
      </c>
      <c r="E37" s="300">
        <f t="shared" si="3"/>
        <v>0</v>
      </c>
      <c r="F37" s="18">
        <f>+SUM(F27:F36)</f>
        <v>0</v>
      </c>
      <c r="G37" s="148">
        <f>+SUM(G27:G36)</f>
        <v>0</v>
      </c>
      <c r="H37" s="46">
        <f t="shared" si="4"/>
        <v>0</v>
      </c>
      <c r="I37" s="68"/>
      <c r="J37" s="68"/>
      <c r="K37" s="68"/>
      <c r="L37" s="68"/>
      <c r="M37" s="264"/>
    </row>
    <row r="38" spans="2:13" x14ac:dyDescent="0.3">
      <c r="B38" s="265"/>
      <c r="C38" s="68"/>
      <c r="D38" s="105">
        <v>1</v>
      </c>
      <c r="E38" s="298"/>
      <c r="F38" s="15"/>
      <c r="G38" s="20"/>
      <c r="H38" s="46"/>
      <c r="I38" s="68"/>
      <c r="J38" s="68"/>
      <c r="K38" s="68"/>
      <c r="L38" s="68"/>
      <c r="M38" s="264"/>
    </row>
    <row r="39" spans="2:13" ht="9.4499999999999993" customHeight="1" x14ac:dyDescent="0.3">
      <c r="B39" s="265"/>
      <c r="C39" s="68"/>
      <c r="D39" s="105">
        <v>1</v>
      </c>
      <c r="E39" s="298"/>
      <c r="F39" s="15"/>
      <c r="G39" s="20"/>
      <c r="H39" s="46"/>
      <c r="I39" s="68"/>
      <c r="J39" s="68"/>
      <c r="K39" s="68"/>
      <c r="L39" s="68"/>
      <c r="M39" s="264"/>
    </row>
    <row r="40" spans="2:13" x14ac:dyDescent="0.3">
      <c r="B40" s="265"/>
      <c r="C40" s="115">
        <v>1</v>
      </c>
      <c r="D40" s="112" t="str">
        <f>+IFERROR(+IF(Inputs!D31="","",Inputs!D31),0)</f>
        <v>Crédito de vehículo (ejemplo)</v>
      </c>
      <c r="E40" s="295">
        <f t="shared" ref="E40:E52" si="5">+IFERROR((G40)/($G$24),0)</f>
        <v>0</v>
      </c>
      <c r="F40" s="15">
        <f>+Proyección!F40+Proyección!G40+Proyección!H40+Proyección!I40+Proyección!J40+Proyección!K40+Proyección!L40+Proyección!M40+Proyección!N40+Proyección!O40+Proyección!P40+Proyección!Q40</f>
        <v>0</v>
      </c>
      <c r="G40" s="21">
        <f>+Ejecución!G40+Ejecución!J40+Ejecución!M40+Ejecución!P40+Ejecución!S40+Ejecución!V40+Ejecución!Y40+Ejecución!AB40+Ejecución!AE40+Ejecución!AH40+Ejecución!AK40+Ejecución!AN40</f>
        <v>0</v>
      </c>
      <c r="H40" s="46">
        <f t="shared" ref="H40:H52" si="6">+IFERROR(+(F40-G40),0)</f>
        <v>0</v>
      </c>
      <c r="I40" s="68"/>
      <c r="J40" s="68"/>
      <c r="K40" s="68"/>
      <c r="L40" s="68"/>
      <c r="M40" s="264"/>
    </row>
    <row r="41" spans="2:13" x14ac:dyDescent="0.3">
      <c r="B41" s="265"/>
      <c r="C41" s="115">
        <v>2</v>
      </c>
      <c r="D41" s="112" t="str">
        <f>+IFERROR(+IF(Inputs!D32="","",Inputs!D32),0)</f>
        <v>Tarjeta de crédito 1 (ejemplo)</v>
      </c>
      <c r="E41" s="295">
        <f t="shared" si="5"/>
        <v>0</v>
      </c>
      <c r="F41" s="15">
        <f>+Proyección!F41+Proyección!G41+Proyección!H41+Proyección!I41+Proyección!J41+Proyección!K41+Proyección!L41+Proyección!M41+Proyección!N41+Proyección!O41+Proyección!P41+Proyección!Q41</f>
        <v>0</v>
      </c>
      <c r="G41" s="21">
        <f>+Ejecución!G41+Ejecución!J41+Ejecución!M41+Ejecución!P41+Ejecución!S41+Ejecución!V41+Ejecución!Y41+Ejecución!AB41+Ejecución!AE41+Ejecución!AH41+Ejecución!AK41+Ejecución!AN41</f>
        <v>0</v>
      </c>
      <c r="H41" s="46">
        <f t="shared" si="6"/>
        <v>0</v>
      </c>
      <c r="I41" s="68"/>
      <c r="J41" s="68"/>
      <c r="K41" s="68"/>
      <c r="L41" s="68"/>
      <c r="M41" s="264"/>
    </row>
    <row r="42" spans="2:13" x14ac:dyDescent="0.3">
      <c r="B42" s="265"/>
      <c r="C42" s="115">
        <v>3</v>
      </c>
      <c r="D42" s="112" t="str">
        <f>+IFERROR(+IF(Inputs!D33="","",Inputs!D33),0)</f>
        <v/>
      </c>
      <c r="E42" s="295">
        <f t="shared" si="5"/>
        <v>0</v>
      </c>
      <c r="F42" s="15">
        <f>+Proyección!F42+Proyección!G42+Proyección!H42+Proyección!I42+Proyección!J42+Proyección!K42+Proyección!L42+Proyección!M42+Proyección!N42+Proyección!O42+Proyección!P42+Proyección!Q42</f>
        <v>0</v>
      </c>
      <c r="G42" s="21">
        <f>+Ejecución!G42+Ejecución!J42+Ejecución!M42+Ejecución!P42+Ejecución!S42+Ejecución!V42+Ejecución!Y42+Ejecución!AB42+Ejecución!AE42+Ejecución!AH42+Ejecución!AK42+Ejecución!AN42</f>
        <v>0</v>
      </c>
      <c r="H42" s="46">
        <f t="shared" si="6"/>
        <v>0</v>
      </c>
      <c r="I42" s="68"/>
      <c r="J42" s="68"/>
      <c r="K42" s="68"/>
      <c r="L42" s="68"/>
      <c r="M42" s="264"/>
    </row>
    <row r="43" spans="2:13" x14ac:dyDescent="0.3">
      <c r="B43" s="265"/>
      <c r="C43" s="115">
        <v>4</v>
      </c>
      <c r="D43" s="112" t="str">
        <f>+IFERROR(+IF(Inputs!D34="","",Inputs!D34),0)</f>
        <v/>
      </c>
      <c r="E43" s="295">
        <f t="shared" si="5"/>
        <v>0</v>
      </c>
      <c r="F43" s="15">
        <f>+Proyección!F43+Proyección!G43+Proyección!H43+Proyección!I43+Proyección!J43+Proyección!K43+Proyección!L43+Proyección!M43+Proyección!N43+Proyección!O43+Proyección!P43+Proyección!Q43</f>
        <v>0</v>
      </c>
      <c r="G43" s="21">
        <f>+Ejecución!G43+Ejecución!J43+Ejecución!M43+Ejecución!P43+Ejecución!S43+Ejecución!V43+Ejecución!Y43+Ejecución!AB43+Ejecución!AE43+Ejecución!AH43+Ejecución!AK43+Ejecución!AN43</f>
        <v>0</v>
      </c>
      <c r="H43" s="46">
        <f t="shared" si="6"/>
        <v>0</v>
      </c>
      <c r="I43" s="68"/>
      <c r="J43" s="68"/>
      <c r="K43" s="68"/>
      <c r="L43" s="68"/>
      <c r="M43" s="264"/>
    </row>
    <row r="44" spans="2:13" x14ac:dyDescent="0.3">
      <c r="B44" s="265"/>
      <c r="C44" s="115">
        <v>5</v>
      </c>
      <c r="D44" s="112" t="str">
        <f>+IFERROR(+IF(Inputs!D35="","",Inputs!D35),0)</f>
        <v/>
      </c>
      <c r="E44" s="295">
        <f t="shared" si="5"/>
        <v>0</v>
      </c>
      <c r="F44" s="15">
        <f>+Proyección!F44+Proyección!G44+Proyección!H44+Proyección!I44+Proyección!J44+Proyección!K44+Proyección!L44+Proyección!M44+Proyección!N44+Proyección!O44+Proyección!P44+Proyección!Q44</f>
        <v>0</v>
      </c>
      <c r="G44" s="21">
        <f>+Ejecución!G44+Ejecución!J44+Ejecución!M44+Ejecución!P44+Ejecución!S44+Ejecución!V44+Ejecución!Y44+Ejecución!AB44+Ejecución!AE44+Ejecución!AH44+Ejecución!AK44+Ejecución!AN44</f>
        <v>0</v>
      </c>
      <c r="H44" s="46">
        <f t="shared" si="6"/>
        <v>0</v>
      </c>
      <c r="I44" s="68"/>
      <c r="J44" s="68"/>
      <c r="K44" s="68"/>
      <c r="L44" s="68"/>
      <c r="M44" s="264"/>
    </row>
    <row r="45" spans="2:13" x14ac:dyDescent="0.3">
      <c r="B45" s="265"/>
      <c r="C45" s="115">
        <v>6</v>
      </c>
      <c r="D45" s="112" t="str">
        <f>+IFERROR(+IF(Inputs!D36="","",Inputs!D36),0)</f>
        <v/>
      </c>
      <c r="E45" s="295">
        <f t="shared" si="5"/>
        <v>0</v>
      </c>
      <c r="F45" s="15">
        <f>+Proyección!F45+Proyección!G45+Proyección!H45+Proyección!I45+Proyección!J45+Proyección!K45+Proyección!L45+Proyección!M45+Proyección!N45+Proyección!O45+Proyección!P45+Proyección!Q45</f>
        <v>0</v>
      </c>
      <c r="G45" s="21">
        <f>+Ejecución!G45+Ejecución!J45+Ejecución!M45+Ejecución!P45+Ejecución!S45+Ejecución!V45+Ejecución!Y45+Ejecución!AB45+Ejecución!AE45+Ejecución!AH45+Ejecución!AK45+Ejecución!AN45</f>
        <v>0</v>
      </c>
      <c r="H45" s="46">
        <f t="shared" si="6"/>
        <v>0</v>
      </c>
      <c r="I45" s="68"/>
      <c r="J45" s="68"/>
      <c r="K45" s="68"/>
      <c r="L45" s="68"/>
      <c r="M45" s="264"/>
    </row>
    <row r="46" spans="2:13" x14ac:dyDescent="0.3">
      <c r="B46" s="265"/>
      <c r="C46" s="115">
        <v>7</v>
      </c>
      <c r="D46" s="112" t="str">
        <f>+IFERROR(+IF(Inputs!I31="","",Inputs!I31),0)</f>
        <v>Abono trimestral préstamo (ejemplo)</v>
      </c>
      <c r="E46" s="295">
        <f t="shared" si="5"/>
        <v>0</v>
      </c>
      <c r="F46" s="15">
        <f>+Proyección!F46+Proyección!G46+Proyección!H46+Proyección!I46+Proyección!J46+Proyección!K46+Proyección!L46+Proyección!M46+Proyección!N46+Proyección!O46+Proyección!P46+Proyección!Q46</f>
        <v>0</v>
      </c>
      <c r="G46" s="21">
        <f>+Ejecución!G46+Ejecución!J46+Ejecución!M46+Ejecución!P46+Ejecución!S46+Ejecución!V46+Ejecución!Y46+Ejecución!AB46+Ejecución!AE46+Ejecución!AH46+Ejecución!AK46+Ejecución!AN46</f>
        <v>0</v>
      </c>
      <c r="H46" s="46">
        <f t="shared" si="6"/>
        <v>0</v>
      </c>
      <c r="I46" s="68"/>
      <c r="J46" s="68"/>
      <c r="K46" s="68"/>
      <c r="L46" s="68"/>
      <c r="M46" s="264"/>
    </row>
    <row r="47" spans="2:13" x14ac:dyDescent="0.3">
      <c r="B47" s="265"/>
      <c r="C47" s="115">
        <v>8</v>
      </c>
      <c r="D47" s="112" t="str">
        <f>+IFERROR(+IF(Inputs!I32="","",Inputs!I32),0)</f>
        <v/>
      </c>
      <c r="E47" s="295">
        <f t="shared" si="5"/>
        <v>0</v>
      </c>
      <c r="F47" s="15">
        <f>+Proyección!F47+Proyección!G47+Proyección!H47+Proyección!I47+Proyección!J47+Proyección!K47+Proyección!L47+Proyección!M47+Proyección!N47+Proyección!O47+Proyección!P47+Proyección!Q47</f>
        <v>0</v>
      </c>
      <c r="G47" s="21">
        <f>+Ejecución!G47+Ejecución!J47+Ejecución!M47+Ejecución!P47+Ejecución!S47+Ejecución!V47+Ejecución!Y47+Ejecución!AB47+Ejecución!AE47+Ejecución!AH47+Ejecución!AK47+Ejecución!AN47</f>
        <v>0</v>
      </c>
      <c r="H47" s="46">
        <f t="shared" si="6"/>
        <v>0</v>
      </c>
      <c r="I47" s="68"/>
      <c r="J47" s="68"/>
      <c r="K47" s="68"/>
      <c r="L47" s="68"/>
      <c r="M47" s="264"/>
    </row>
    <row r="48" spans="2:13" x14ac:dyDescent="0.3">
      <c r="B48" s="265"/>
      <c r="C48" s="115">
        <v>9</v>
      </c>
      <c r="D48" s="112" t="str">
        <f>+IFERROR(+IF(Inputs!I33="","",Inputs!I33),0)</f>
        <v/>
      </c>
      <c r="E48" s="295">
        <f t="shared" si="5"/>
        <v>0</v>
      </c>
      <c r="F48" s="15">
        <f>+Proyección!F48+Proyección!G48+Proyección!H48+Proyección!I48+Proyección!J48+Proyección!K48+Proyección!L48+Proyección!M48+Proyección!N48+Proyección!O48+Proyección!P48+Proyección!Q48</f>
        <v>0</v>
      </c>
      <c r="G48" s="21">
        <f>+Ejecución!G48+Ejecución!J48+Ejecución!M48+Ejecución!P48+Ejecución!S48+Ejecución!V48+Ejecución!Y48+Ejecución!AB48+Ejecución!AE48+Ejecución!AH48+Ejecución!AK48+Ejecución!AN48</f>
        <v>0</v>
      </c>
      <c r="H48" s="46">
        <f t="shared" si="6"/>
        <v>0</v>
      </c>
      <c r="I48" s="68"/>
      <c r="J48" s="68"/>
      <c r="K48" s="68"/>
      <c r="L48" s="68"/>
      <c r="M48" s="264"/>
    </row>
    <row r="49" spans="2:13" x14ac:dyDescent="0.3">
      <c r="B49" s="265"/>
      <c r="C49" s="115">
        <v>10</v>
      </c>
      <c r="D49" s="112" t="str">
        <f>+IFERROR(+IF(Inputs!I34="","",Inputs!I34),0)</f>
        <v/>
      </c>
      <c r="E49" s="295">
        <f t="shared" si="5"/>
        <v>0</v>
      </c>
      <c r="F49" s="15">
        <f>+Proyección!F49+Proyección!G49+Proyección!H49+Proyección!I49+Proyección!J49+Proyección!K49+Proyección!L49+Proyección!M49+Proyección!N49+Proyección!O49+Proyección!P49+Proyección!Q49</f>
        <v>0</v>
      </c>
      <c r="G49" s="21">
        <f>+Ejecución!G49+Ejecución!J49+Ejecución!M49+Ejecución!P49+Ejecución!S49+Ejecución!V49+Ejecución!Y49+Ejecución!AB49+Ejecución!AE49+Ejecución!AH49+Ejecución!AK49+Ejecución!AN49</f>
        <v>0</v>
      </c>
      <c r="H49" s="46">
        <f t="shared" si="6"/>
        <v>0</v>
      </c>
      <c r="I49" s="68"/>
      <c r="J49" s="68"/>
      <c r="K49" s="68"/>
      <c r="L49" s="68"/>
      <c r="M49" s="264"/>
    </row>
    <row r="50" spans="2:13" x14ac:dyDescent="0.3">
      <c r="B50" s="265"/>
      <c r="C50" s="115">
        <v>11</v>
      </c>
      <c r="D50" s="112" t="str">
        <f>+IFERROR(+IF(Inputs!I35="","",Inputs!I35),0)</f>
        <v/>
      </c>
      <c r="E50" s="295">
        <f t="shared" si="5"/>
        <v>0</v>
      </c>
      <c r="F50" s="15">
        <f>+Proyección!F50+Proyección!G50+Proyección!H50+Proyección!I50+Proyección!J50+Proyección!K50+Proyección!L50+Proyección!M50+Proyección!N50+Proyección!O50+Proyección!P50+Proyección!Q50</f>
        <v>0</v>
      </c>
      <c r="G50" s="21">
        <f>+Ejecución!G50+Ejecución!J50+Ejecución!M50+Ejecución!P50+Ejecución!S50+Ejecución!V50+Ejecución!Y50+Ejecución!AB50+Ejecución!AE50+Ejecución!AH50+Ejecución!AK50+Ejecución!AN50</f>
        <v>0</v>
      </c>
      <c r="H50" s="46">
        <f t="shared" si="6"/>
        <v>0</v>
      </c>
      <c r="I50" s="68"/>
      <c r="J50" s="68"/>
      <c r="K50" s="68"/>
      <c r="L50" s="68"/>
      <c r="M50" s="264"/>
    </row>
    <row r="51" spans="2:13" x14ac:dyDescent="0.3">
      <c r="B51" s="265"/>
      <c r="C51" s="115">
        <v>12</v>
      </c>
      <c r="D51" s="118" t="str">
        <f>+IFERROR(+IF(Inputs!I36="","",Inputs!I36),0)</f>
        <v/>
      </c>
      <c r="E51" s="299">
        <f t="shared" si="5"/>
        <v>0</v>
      </c>
      <c r="F51" s="4">
        <f>+Proyección!F51+Proyección!G51+Proyección!H51+Proyección!I51+Proyección!J51+Proyección!K51+Proyección!L51+Proyección!M51+Proyección!N51+Proyección!O51+Proyección!P51+Proyección!Q51</f>
        <v>0</v>
      </c>
      <c r="G51" s="22">
        <f>+Ejecución!G51+Ejecución!J51+Ejecución!M51+Ejecución!P51+Ejecución!S51+Ejecución!V51+Ejecución!Y51+Ejecución!AB51+Ejecución!AE51+Ejecución!AH51+Ejecución!AK51+Ejecución!AN51</f>
        <v>0</v>
      </c>
      <c r="H51" s="47">
        <f t="shared" si="6"/>
        <v>0</v>
      </c>
      <c r="I51" s="68"/>
      <c r="J51" s="68"/>
      <c r="K51" s="68"/>
      <c r="L51" s="68"/>
      <c r="M51" s="264"/>
    </row>
    <row r="52" spans="2:13" x14ac:dyDescent="0.3">
      <c r="B52" s="265"/>
      <c r="C52" s="105" t="s">
        <v>134</v>
      </c>
      <c r="D52" s="104" t="s">
        <v>66</v>
      </c>
      <c r="E52" s="300">
        <f t="shared" si="5"/>
        <v>0</v>
      </c>
      <c r="F52" s="147">
        <f>+SUM(F40:F51)</f>
        <v>0</v>
      </c>
      <c r="G52" s="148">
        <f>+SUM(G40:G51)</f>
        <v>0</v>
      </c>
      <c r="H52" s="46">
        <f t="shared" si="6"/>
        <v>0</v>
      </c>
      <c r="I52" s="68"/>
      <c r="J52" s="68"/>
      <c r="K52" s="68"/>
      <c r="L52" s="68"/>
      <c r="M52" s="264"/>
    </row>
    <row r="53" spans="2:13" x14ac:dyDescent="0.3">
      <c r="B53" s="265"/>
      <c r="C53" s="68"/>
      <c r="D53" s="105">
        <v>1</v>
      </c>
      <c r="E53" s="298"/>
      <c r="F53" s="15"/>
      <c r="G53" s="20"/>
      <c r="H53" s="46"/>
      <c r="I53" s="68"/>
      <c r="J53" s="68"/>
      <c r="K53" s="68"/>
      <c r="L53" s="68"/>
      <c r="M53" s="264"/>
    </row>
    <row r="54" spans="2:13" x14ac:dyDescent="0.3">
      <c r="B54" s="265"/>
      <c r="C54" s="68"/>
      <c r="D54" s="105">
        <v>1</v>
      </c>
      <c r="E54" s="298"/>
      <c r="F54" s="15"/>
      <c r="G54" s="20"/>
      <c r="H54" s="46"/>
      <c r="I54" s="68"/>
      <c r="J54" s="68"/>
      <c r="K54" s="68"/>
      <c r="L54" s="68"/>
      <c r="M54" s="264"/>
    </row>
    <row r="55" spans="2:13" ht="13.5" customHeight="1" x14ac:dyDescent="0.3">
      <c r="B55" s="265"/>
      <c r="C55" s="115">
        <v>1</v>
      </c>
      <c r="D55" s="112" t="str">
        <f>+IFERROR(+IF(Inputs!D41="","",Inputs!D41),0)</f>
        <v/>
      </c>
      <c r="E55" s="295">
        <f t="shared" ref="E55:E63" si="7">+IFERROR((G55)/($G$24),0)</f>
        <v>0</v>
      </c>
      <c r="F55" s="15">
        <f>+Proyección!F55+Proyección!G55+Proyección!H55+Proyección!I55+Proyección!J55+Proyección!K55+Proyección!L55+Proyección!M55+Proyección!N55+Proyección!O55+Proyección!P55+Proyección!Q55</f>
        <v>0</v>
      </c>
      <c r="G55" s="20">
        <f>+Ejecución!G55+Ejecución!J55+Ejecución!M55+Ejecución!P55+Ejecución!S55+Ejecución!V55+Ejecución!Y55+Ejecución!AB55+Ejecución!AE55+Ejecución!AH55+Ejecución!AK55+Ejecución!AN55</f>
        <v>0</v>
      </c>
      <c r="H55" s="46">
        <f t="shared" ref="H55:H63" si="8">+IFERROR(+(F55-G55),0)</f>
        <v>0</v>
      </c>
      <c r="I55" s="68"/>
      <c r="J55" s="68"/>
      <c r="K55" s="68"/>
      <c r="L55" s="68"/>
      <c r="M55" s="264"/>
    </row>
    <row r="56" spans="2:13" ht="13.5" customHeight="1" x14ac:dyDescent="0.3">
      <c r="B56" s="265"/>
      <c r="C56" s="115">
        <v>2</v>
      </c>
      <c r="D56" s="112" t="str">
        <f>+IFERROR(+IF(Inputs!D42="","",Inputs!D42),0)</f>
        <v/>
      </c>
      <c r="E56" s="295">
        <f t="shared" si="7"/>
        <v>0</v>
      </c>
      <c r="F56" s="15">
        <f>+Proyección!F56+Proyección!G56+Proyección!H56+Proyección!I56+Proyección!J56+Proyección!K56+Proyección!L56+Proyección!M56+Proyección!N56+Proyección!O56+Proyección!P56+Proyección!Q56</f>
        <v>0</v>
      </c>
      <c r="G56" s="20">
        <f>+Ejecución!G56+Ejecución!J56+Ejecución!M56+Ejecución!P56+Ejecución!S56+Ejecución!V56+Ejecución!Y56+Ejecución!AB56+Ejecución!AE56+Ejecución!AH56+Ejecución!AK56+Ejecución!AN56</f>
        <v>0</v>
      </c>
      <c r="H56" s="46">
        <f t="shared" si="8"/>
        <v>0</v>
      </c>
      <c r="I56" s="68"/>
      <c r="J56" s="68"/>
      <c r="K56" s="68"/>
      <c r="L56" s="68"/>
      <c r="M56" s="264"/>
    </row>
    <row r="57" spans="2:13" ht="13.5" customHeight="1" x14ac:dyDescent="0.3">
      <c r="B57" s="265"/>
      <c r="C57" s="115">
        <v>3</v>
      </c>
      <c r="D57" s="112" t="str">
        <f>+IFERROR(+IF(Inputs!D43="","",Inputs!D43),0)</f>
        <v/>
      </c>
      <c r="E57" s="295">
        <f t="shared" si="7"/>
        <v>0</v>
      </c>
      <c r="F57" s="15">
        <f>+Proyección!F57+Proyección!G57+Proyección!H57+Proyección!I57+Proyección!J57+Proyección!K57+Proyección!L57+Proyección!M57+Proyección!N57+Proyección!O57+Proyección!P57+Proyección!Q57</f>
        <v>0</v>
      </c>
      <c r="G57" s="20">
        <f>+Ejecución!G57+Ejecución!J57+Ejecución!M57+Ejecución!P57+Ejecución!S57+Ejecución!V57+Ejecución!Y57+Ejecución!AB57+Ejecución!AE57+Ejecución!AH57+Ejecución!AK57+Ejecución!AN57</f>
        <v>0</v>
      </c>
      <c r="H57" s="46">
        <f t="shared" si="8"/>
        <v>0</v>
      </c>
      <c r="I57" s="68"/>
      <c r="J57" s="68"/>
      <c r="K57" s="68"/>
      <c r="L57" s="68"/>
      <c r="M57" s="264"/>
    </row>
    <row r="58" spans="2:13" ht="13.5" customHeight="1" x14ac:dyDescent="0.3">
      <c r="B58" s="265"/>
      <c r="C58" s="115">
        <v>4</v>
      </c>
      <c r="D58" s="112" t="str">
        <f>+IFERROR(+IF(Inputs!D44="","",Inputs!D44),0)</f>
        <v/>
      </c>
      <c r="E58" s="295">
        <f t="shared" si="7"/>
        <v>0</v>
      </c>
      <c r="F58" s="15">
        <f>+Proyección!F58+Proyección!G58+Proyección!H58+Proyección!I58+Proyección!J58+Proyección!K58+Proyección!L58+Proyección!M58+Proyección!N58+Proyección!O58+Proyección!P58+Proyección!Q58</f>
        <v>0</v>
      </c>
      <c r="G58" s="20">
        <f>+Ejecución!G58+Ejecución!J58+Ejecución!M58+Ejecución!P58+Ejecución!S58+Ejecución!V58+Ejecución!Y58+Ejecución!AB58+Ejecución!AE58+Ejecución!AH58+Ejecución!AK58+Ejecución!AN58</f>
        <v>0</v>
      </c>
      <c r="H58" s="46">
        <f t="shared" si="8"/>
        <v>0</v>
      </c>
      <c r="I58" s="68"/>
      <c r="J58" s="68"/>
      <c r="K58" s="68"/>
      <c r="L58" s="68"/>
      <c r="M58" s="264"/>
    </row>
    <row r="59" spans="2:13" ht="13.5" customHeight="1" x14ac:dyDescent="0.3">
      <c r="B59" s="265"/>
      <c r="C59" s="115">
        <v>5</v>
      </c>
      <c r="D59" s="112" t="str">
        <f>+IFERROR(+IF(Inputs!I41="","",Inputs!I41),0)</f>
        <v>Impuesto de renta (ejemplo)</v>
      </c>
      <c r="E59" s="295">
        <f t="shared" si="7"/>
        <v>0</v>
      </c>
      <c r="F59" s="15">
        <f>+Proyección!F59+Proyección!G59+Proyección!H59+Proyección!I59+Proyección!J59+Proyección!K59+Proyección!L59+Proyección!M59+Proyección!N59+Proyección!O59+Proyección!P59+Proyección!Q59</f>
        <v>0</v>
      </c>
      <c r="G59" s="20">
        <f>+Ejecución!G59+Ejecución!J59+Ejecución!M59+Ejecución!P59+Ejecución!S59+Ejecución!V59+Ejecución!Y59+Ejecución!AB59+Ejecución!AE59+Ejecución!AH59+Ejecución!AK59+Ejecución!AN59</f>
        <v>0</v>
      </c>
      <c r="H59" s="46">
        <f t="shared" si="8"/>
        <v>0</v>
      </c>
      <c r="I59" s="68"/>
      <c r="J59" s="68"/>
      <c r="K59" s="68"/>
      <c r="L59" s="68"/>
      <c r="M59" s="264"/>
    </row>
    <row r="60" spans="2:13" ht="13.5" customHeight="1" x14ac:dyDescent="0.3">
      <c r="B60" s="265"/>
      <c r="C60" s="115">
        <v>6</v>
      </c>
      <c r="D60" s="112" t="str">
        <f>+IFERROR(+IF(Inputs!I42="","",Inputs!I42),0)</f>
        <v>Impuesto vehicular (ejemplo)</v>
      </c>
      <c r="E60" s="295">
        <f t="shared" si="7"/>
        <v>0</v>
      </c>
      <c r="F60" s="15">
        <f>+Proyección!F60+Proyección!G60+Proyección!H60+Proyección!I60+Proyección!J60+Proyección!K60+Proyección!L60+Proyección!M60+Proyección!N60+Proyección!O60+Proyección!P60+Proyección!Q60</f>
        <v>0</v>
      </c>
      <c r="G60" s="20">
        <f>+Ejecución!G60+Ejecución!J60+Ejecución!M60+Ejecución!P60+Ejecución!S60+Ejecución!V60+Ejecución!Y60+Ejecución!AB60+Ejecución!AE60+Ejecución!AH60+Ejecución!AK60+Ejecución!AN60</f>
        <v>0</v>
      </c>
      <c r="H60" s="46">
        <f t="shared" si="8"/>
        <v>0</v>
      </c>
      <c r="I60" s="68"/>
      <c r="J60" s="68"/>
      <c r="K60" s="68"/>
      <c r="L60" s="68"/>
      <c r="M60" s="264"/>
    </row>
    <row r="61" spans="2:13" ht="13.5" customHeight="1" x14ac:dyDescent="0.3">
      <c r="B61" s="265"/>
      <c r="C61" s="115">
        <v>7</v>
      </c>
      <c r="D61" s="112" t="str">
        <f>+IFERROR(+IF(Inputs!I43="","",Inputs!I43),0)</f>
        <v>Impuesto predial (ejemplo)</v>
      </c>
      <c r="E61" s="295">
        <f t="shared" si="7"/>
        <v>0</v>
      </c>
      <c r="F61" s="15">
        <f>+Proyección!F61+Proyección!G61+Proyección!H61+Proyección!I61+Proyección!J61+Proyección!K61+Proyección!L61+Proyección!M61+Proyección!N61+Proyección!O61+Proyección!P61+Proyección!Q61</f>
        <v>0</v>
      </c>
      <c r="G61" s="20">
        <f>+Ejecución!G61+Ejecución!J61+Ejecución!M61+Ejecución!P61+Ejecución!S61+Ejecución!V61+Ejecución!Y61+Ejecución!AB61+Ejecución!AE61+Ejecución!AH61+Ejecución!AK61+Ejecución!AN61</f>
        <v>0</v>
      </c>
      <c r="H61" s="46">
        <f t="shared" si="8"/>
        <v>0</v>
      </c>
      <c r="I61" s="68"/>
      <c r="J61" s="68"/>
      <c r="K61" s="68"/>
      <c r="L61" s="68"/>
      <c r="M61" s="264"/>
    </row>
    <row r="62" spans="2:13" ht="13.5" customHeight="1" x14ac:dyDescent="0.3">
      <c r="B62" s="265"/>
      <c r="C62" s="115">
        <v>8</v>
      </c>
      <c r="D62" s="118" t="str">
        <f>+IFERROR(+IF(Inputs!I44="","",Inputs!I44),0)</f>
        <v/>
      </c>
      <c r="E62" s="299">
        <f t="shared" si="7"/>
        <v>0</v>
      </c>
      <c r="F62" s="4">
        <f>+Proyección!F62+Proyección!G62+Proyección!H62+Proyección!I62+Proyección!J62+Proyección!K62+Proyección!L62+Proyección!M62+Proyección!N62+Proyección!O62+Proyección!P62+Proyección!Q62</f>
        <v>0</v>
      </c>
      <c r="G62" s="19">
        <f>+Ejecución!G62+Ejecución!J62+Ejecución!M62+Ejecución!P62+Ejecución!S62+Ejecución!V62+Ejecución!Y62+Ejecución!AB62+Ejecución!AE62+Ejecución!AH62+Ejecución!AK62+Ejecución!AN62</f>
        <v>0</v>
      </c>
      <c r="H62" s="47">
        <f t="shared" si="8"/>
        <v>0</v>
      </c>
      <c r="I62" s="68"/>
      <c r="J62" s="68"/>
      <c r="K62" s="68"/>
      <c r="L62" s="68"/>
      <c r="M62" s="264"/>
    </row>
    <row r="63" spans="2:13" x14ac:dyDescent="0.3">
      <c r="B63" s="265"/>
      <c r="C63" s="105" t="s">
        <v>134</v>
      </c>
      <c r="D63" s="104" t="s">
        <v>93</v>
      </c>
      <c r="E63" s="300">
        <f t="shared" si="7"/>
        <v>0</v>
      </c>
      <c r="F63" s="147">
        <f>+SUM(F55:F62)</f>
        <v>0</v>
      </c>
      <c r="G63" s="148">
        <f>+SUM(G55:G62)</f>
        <v>0</v>
      </c>
      <c r="H63" s="46">
        <f t="shared" si="8"/>
        <v>0</v>
      </c>
      <c r="I63" s="68"/>
      <c r="J63" s="68"/>
      <c r="K63" s="68"/>
      <c r="L63" s="68"/>
      <c r="M63" s="264"/>
    </row>
    <row r="64" spans="2:13" x14ac:dyDescent="0.3">
      <c r="B64" s="265"/>
      <c r="C64" s="68"/>
      <c r="D64" s="105">
        <v>1</v>
      </c>
      <c r="E64" s="298"/>
      <c r="F64" s="15"/>
      <c r="G64" s="20"/>
      <c r="H64" s="46"/>
      <c r="I64" s="68"/>
      <c r="J64" s="68"/>
      <c r="K64" s="68"/>
      <c r="L64" s="68"/>
      <c r="M64" s="264"/>
    </row>
    <row r="65" spans="2:13" x14ac:dyDescent="0.3">
      <c r="B65" s="265"/>
      <c r="C65" s="68"/>
      <c r="D65" s="105">
        <v>1</v>
      </c>
      <c r="E65" s="298"/>
      <c r="F65" s="15"/>
      <c r="G65" s="20"/>
      <c r="H65" s="46"/>
      <c r="I65" s="68"/>
      <c r="J65" s="68"/>
      <c r="K65" s="68"/>
      <c r="L65" s="68"/>
      <c r="M65" s="264"/>
    </row>
    <row r="66" spans="2:13" x14ac:dyDescent="0.3">
      <c r="B66" s="265"/>
      <c r="C66" s="115">
        <v>1</v>
      </c>
      <c r="D66" s="112" t="str">
        <f>+IFERROR(+IF(Inputs!D68="","",Inputs!D68),0)</f>
        <v>Fondo de Emergencia (ejemplo)</v>
      </c>
      <c r="E66" s="295">
        <f t="shared" ref="E66:E96" si="9">+IFERROR((G66)/($G$24),0)</f>
        <v>0</v>
      </c>
      <c r="F66" s="15">
        <f>+Proyección!F66+Proyección!G66+Proyección!H66+Proyección!I66+Proyección!J66+Proyección!K66+Proyección!L66+Proyección!M66+Proyección!N66+Proyección!O66+Proyección!P66+Proyección!Q66</f>
        <v>0</v>
      </c>
      <c r="G66" s="21">
        <f>+Ejecución!G66+Ejecución!J66+Ejecución!M66+Ejecución!P66+Ejecución!S66+Ejecución!V66+Ejecución!Y66+Ejecución!AB66+Ejecución!AE66+Ejecución!AH66+Ejecución!AK66+Ejecución!AN66</f>
        <v>0</v>
      </c>
      <c r="H66" s="46">
        <f t="shared" ref="H66:H96" si="10">+IFERROR(+(F66-G66),0)</f>
        <v>0</v>
      </c>
      <c r="I66" s="68"/>
      <c r="J66" s="68"/>
      <c r="K66" s="68"/>
      <c r="L66" s="68"/>
      <c r="M66" s="264"/>
    </row>
    <row r="67" spans="2:13" x14ac:dyDescent="0.3">
      <c r="B67" s="265"/>
      <c r="C67" s="115">
        <v>2</v>
      </c>
      <c r="D67" s="112" t="str">
        <f>+IFERROR(+IF(Inputs!D69="","",Inputs!D69),0)</f>
        <v>Alimentación (ejemplo)</v>
      </c>
      <c r="E67" s="295">
        <f t="shared" si="9"/>
        <v>0</v>
      </c>
      <c r="F67" s="15">
        <f>+Proyección!F67+Proyección!G67+Proyección!H67+Proyección!I67+Proyección!J67+Proyección!K67+Proyección!L67+Proyección!M67+Proyección!N67+Proyección!O67+Proyección!P67+Proyección!Q67</f>
        <v>0</v>
      </c>
      <c r="G67" s="21">
        <f>+Ejecución!G67+Ejecución!J67+Ejecución!M67+Ejecución!P67+Ejecución!S67+Ejecución!V67+Ejecución!Y67+Ejecución!AB67+Ejecución!AE67+Ejecución!AH67+Ejecución!AK67+Ejecución!AN67</f>
        <v>0</v>
      </c>
      <c r="H67" s="46">
        <f t="shared" si="10"/>
        <v>0</v>
      </c>
      <c r="I67" s="68"/>
      <c r="J67" s="68"/>
      <c r="K67" s="68"/>
      <c r="L67" s="68"/>
      <c r="M67" s="264"/>
    </row>
    <row r="68" spans="2:13" x14ac:dyDescent="0.3">
      <c r="B68" s="265"/>
      <c r="C68" s="115">
        <v>3</v>
      </c>
      <c r="D68" s="112" t="str">
        <f>+IFERROR(+IF(Inputs!D51="","",Inputs!D51),0)</f>
        <v/>
      </c>
      <c r="E68" s="295">
        <f t="shared" si="9"/>
        <v>0</v>
      </c>
      <c r="F68" s="15">
        <f>+Proyección!F68+Proyección!G68+Proyección!H68+Proyección!I68+Proyección!J68+Proyección!K68+Proyección!L68+Proyección!M68+Proyección!N68+Proyección!O68+Proyección!P68+Proyección!Q68</f>
        <v>0</v>
      </c>
      <c r="G68" s="21">
        <f>+Ejecución!G68+Ejecución!J68+Ejecución!M68+Ejecución!P68+Ejecución!S68+Ejecución!V68+Ejecución!Y68+Ejecución!AB68+Ejecución!AE68+Ejecución!AH68+Ejecución!AK68+Ejecución!AN68</f>
        <v>0</v>
      </c>
      <c r="H68" s="46">
        <f t="shared" si="10"/>
        <v>0</v>
      </c>
      <c r="I68" s="68"/>
      <c r="J68" s="68"/>
      <c r="K68" s="68"/>
      <c r="L68" s="68"/>
      <c r="M68" s="264"/>
    </row>
    <row r="69" spans="2:13" x14ac:dyDescent="0.3">
      <c r="B69" s="265"/>
      <c r="C69" s="115">
        <v>4</v>
      </c>
      <c r="D69" s="112" t="str">
        <f>+IFERROR(+IF(Inputs!D70="","",Inputs!D70),0)</f>
        <v>Servicios públicos (ejemplo)</v>
      </c>
      <c r="E69" s="295">
        <f t="shared" si="9"/>
        <v>0</v>
      </c>
      <c r="F69" s="15">
        <f>+Proyección!F69+Proyección!G69+Proyección!H69+Proyección!I69+Proyección!J69+Proyección!K69+Proyección!L69+Proyección!M69+Proyección!N69+Proyección!O69+Proyección!P69+Proyección!Q69</f>
        <v>0</v>
      </c>
      <c r="G69" s="21">
        <f>+Ejecución!G69+Ejecución!J69+Ejecución!M69+Ejecución!P69+Ejecución!S69+Ejecución!V69+Ejecución!Y69+Ejecución!AB69+Ejecución!AE69+Ejecución!AH69+Ejecución!AK69+Ejecución!AN69</f>
        <v>0</v>
      </c>
      <c r="H69" s="46">
        <f t="shared" si="10"/>
        <v>0</v>
      </c>
      <c r="I69" s="68"/>
      <c r="J69" s="68"/>
      <c r="K69" s="68"/>
      <c r="L69" s="68"/>
      <c r="M69" s="264"/>
    </row>
    <row r="70" spans="2:13" x14ac:dyDescent="0.3">
      <c r="B70" s="265"/>
      <c r="C70" s="115">
        <v>5</v>
      </c>
      <c r="D70" s="112" t="str">
        <f>+IFERROR(+IF(Inputs!D71="","",Inputs!D71),0)</f>
        <v>Gasolina (ejemplo)</v>
      </c>
      <c r="E70" s="295">
        <f t="shared" si="9"/>
        <v>0</v>
      </c>
      <c r="F70" s="15">
        <f>+Proyección!F70+Proyección!G70+Proyección!H70+Proyección!I70+Proyección!J70+Proyección!K70+Proyección!L70+Proyección!M70+Proyección!N70+Proyección!O70+Proyección!P70+Proyección!Q70</f>
        <v>0</v>
      </c>
      <c r="G70" s="21">
        <f>+Ejecución!G70+Ejecución!J70+Ejecución!M70+Ejecución!P70+Ejecución!S70+Ejecución!V70+Ejecución!Y70+Ejecución!AB70+Ejecución!AE70+Ejecución!AH70+Ejecución!AK70+Ejecución!AN70</f>
        <v>0</v>
      </c>
      <c r="H70" s="46">
        <f t="shared" si="10"/>
        <v>0</v>
      </c>
      <c r="I70" s="68"/>
      <c r="J70" s="68"/>
      <c r="K70" s="68"/>
      <c r="L70" s="68"/>
      <c r="M70" s="264"/>
    </row>
    <row r="71" spans="2:13" x14ac:dyDescent="0.3">
      <c r="B71" s="265"/>
      <c r="C71" s="115">
        <v>6</v>
      </c>
      <c r="D71" s="112" t="str">
        <f>+IFERROR(+IF(Inputs!D72="","",Inputs!D72),0)</f>
        <v/>
      </c>
      <c r="E71" s="295">
        <f t="shared" si="9"/>
        <v>0</v>
      </c>
      <c r="F71" s="15">
        <f>+Proyección!F71+Proyección!G71+Proyección!H71+Proyección!I71+Proyección!J71+Proyección!K71+Proyección!L71+Proyección!M71+Proyección!N71+Proyección!O71+Proyección!P71+Proyección!Q71</f>
        <v>0</v>
      </c>
      <c r="G71" s="21">
        <f>+Ejecución!G71+Ejecución!J71+Ejecución!M71+Ejecución!P71+Ejecución!S71+Ejecución!V71+Ejecución!Y71+Ejecución!AB71+Ejecución!AE71+Ejecución!AH71+Ejecución!AK71+Ejecución!AN71</f>
        <v>0</v>
      </c>
      <c r="H71" s="46">
        <f t="shared" si="10"/>
        <v>0</v>
      </c>
      <c r="I71" s="68"/>
      <c r="J71" s="68"/>
      <c r="K71" s="68"/>
      <c r="L71" s="68"/>
      <c r="M71" s="264"/>
    </row>
    <row r="72" spans="2:13" x14ac:dyDescent="0.3">
      <c r="B72" s="265"/>
      <c r="C72" s="115">
        <v>7</v>
      </c>
      <c r="D72" s="112" t="str">
        <f>+IFERROR(+IF(Inputs!D73="","",Inputs!D73),0)</f>
        <v/>
      </c>
      <c r="E72" s="295">
        <f t="shared" si="9"/>
        <v>0</v>
      </c>
      <c r="F72" s="15">
        <f>+Proyección!F72+Proyección!G72+Proyección!H72+Proyección!I72+Proyección!J72+Proyección!K72+Proyección!L72+Proyección!M72+Proyección!N72+Proyección!O72+Proyección!P72+Proyección!Q72</f>
        <v>0</v>
      </c>
      <c r="G72" s="21">
        <f>+Ejecución!G72+Ejecución!J72+Ejecución!M72+Ejecución!P72+Ejecución!S72+Ejecución!V72+Ejecución!Y72+Ejecución!AB72+Ejecución!AE72+Ejecución!AH72+Ejecución!AK72+Ejecución!AN72</f>
        <v>0</v>
      </c>
      <c r="H72" s="46">
        <f t="shared" si="10"/>
        <v>0</v>
      </c>
      <c r="I72" s="68"/>
      <c r="J72" s="68"/>
      <c r="K72" s="68"/>
      <c r="L72" s="68"/>
      <c r="M72" s="264"/>
    </row>
    <row r="73" spans="2:13" x14ac:dyDescent="0.3">
      <c r="B73" s="265"/>
      <c r="C73" s="115">
        <v>8</v>
      </c>
      <c r="D73" s="112" t="str">
        <f>+IFERROR(+IF(Inputs!D87="","",Inputs!D87),0)</f>
        <v>Suscripción Netflix (ejemplo)</v>
      </c>
      <c r="E73" s="295">
        <f t="shared" si="9"/>
        <v>0</v>
      </c>
      <c r="F73" s="15">
        <f>+Proyección!F73+Proyección!G73+Proyección!H73+Proyección!I73+Proyección!J73+Proyección!K73+Proyección!L73+Proyección!M73+Proyección!N73+Proyección!O73+Proyección!P73+Proyección!Q73</f>
        <v>0</v>
      </c>
      <c r="G73" s="21">
        <f>+Ejecución!G73+Ejecución!J73+Ejecución!M73+Ejecución!P73+Ejecución!S73+Ejecución!V73+Ejecución!Y73+Ejecución!AB73+Ejecución!AE73+Ejecución!AH73+Ejecución!AK73+Ejecución!AN73</f>
        <v>0</v>
      </c>
      <c r="H73" s="46">
        <f t="shared" si="10"/>
        <v>0</v>
      </c>
      <c r="I73" s="68"/>
      <c r="J73" s="68"/>
      <c r="K73" s="68"/>
      <c r="L73" s="68"/>
      <c r="M73" s="264"/>
    </row>
    <row r="74" spans="2:13" x14ac:dyDescent="0.3">
      <c r="B74" s="265"/>
      <c r="C74" s="115">
        <v>9</v>
      </c>
      <c r="D74" s="112" t="str">
        <f>+IFERROR(+IF(Inputs!D57="","",Inputs!D57),0)</f>
        <v/>
      </c>
      <c r="E74" s="295">
        <f t="shared" si="9"/>
        <v>0</v>
      </c>
      <c r="F74" s="15">
        <f>+Proyección!F74+Proyección!G74+Proyección!H74+Proyección!I74+Proyección!J74+Proyección!K74+Proyección!L74+Proyección!M74+Proyección!N74+Proyección!O74+Proyección!P74+Proyección!Q74</f>
        <v>0</v>
      </c>
      <c r="G74" s="21">
        <f>+Ejecución!G74+Ejecución!J74+Ejecución!M74+Ejecución!P74+Ejecución!S74+Ejecución!V74+Ejecución!Y74+Ejecución!AB74+Ejecución!AE74+Ejecución!AH74+Ejecución!AK74+Ejecución!AN74</f>
        <v>0</v>
      </c>
      <c r="H74" s="46">
        <f t="shared" si="10"/>
        <v>0</v>
      </c>
      <c r="I74" s="68"/>
      <c r="J74" s="68"/>
      <c r="K74" s="68"/>
      <c r="L74" s="68"/>
      <c r="M74" s="264"/>
    </row>
    <row r="75" spans="2:13" x14ac:dyDescent="0.3">
      <c r="B75" s="265"/>
      <c r="C75" s="115">
        <v>10</v>
      </c>
      <c r="D75" s="112" t="str">
        <f>+IFERROR(+IF(Inputs!D58="","",Inputs!D58),0)</f>
        <v/>
      </c>
      <c r="E75" s="295">
        <f t="shared" si="9"/>
        <v>0</v>
      </c>
      <c r="F75" s="15">
        <f>+Proyección!F75+Proyección!G75+Proyección!H75+Proyección!I75+Proyección!J75+Proyección!K75+Proyección!L75+Proyección!M75+Proyección!N75+Proyección!O75+Proyección!P75+Proyección!Q75</f>
        <v>0</v>
      </c>
      <c r="G75" s="21">
        <f>+Ejecución!G75+Ejecución!J75+Ejecución!M75+Ejecución!P75+Ejecución!S75+Ejecución!V75+Ejecución!Y75+Ejecución!AB75+Ejecución!AE75+Ejecución!AH75+Ejecución!AK75+Ejecución!AN75</f>
        <v>0</v>
      </c>
      <c r="H75" s="46">
        <f t="shared" si="10"/>
        <v>0</v>
      </c>
      <c r="I75" s="68"/>
      <c r="J75" s="68"/>
      <c r="K75" s="68"/>
      <c r="L75" s="68"/>
      <c r="M75" s="264"/>
    </row>
    <row r="76" spans="2:13" x14ac:dyDescent="0.3">
      <c r="B76" s="265"/>
      <c r="C76" s="115">
        <v>11</v>
      </c>
      <c r="D76" s="112" t="str">
        <f>+IFERROR(+IF(Inputs!D59="","",Inputs!D59),0)</f>
        <v/>
      </c>
      <c r="E76" s="295">
        <f t="shared" si="9"/>
        <v>0</v>
      </c>
      <c r="F76" s="15">
        <f>+Proyección!F76+Proyección!G76+Proyección!H76+Proyección!I76+Proyección!J76+Proyección!K76+Proyección!L76+Proyección!M76+Proyección!N76+Proyección!O76+Proyección!P76+Proyección!Q76</f>
        <v>0</v>
      </c>
      <c r="G76" s="21">
        <f>+Ejecución!G76+Ejecución!J76+Ejecución!M76+Ejecución!P76+Ejecución!S76+Ejecución!V76+Ejecución!Y76+Ejecución!AB76+Ejecución!AE76+Ejecución!AH76+Ejecución!AK76+Ejecución!AN76</f>
        <v>0</v>
      </c>
      <c r="H76" s="46">
        <f t="shared" si="10"/>
        <v>0</v>
      </c>
      <c r="I76" s="68"/>
      <c r="J76" s="68"/>
      <c r="K76" s="68"/>
      <c r="L76" s="68"/>
      <c r="M76" s="264"/>
    </row>
    <row r="77" spans="2:13" x14ac:dyDescent="0.3">
      <c r="B77" s="265"/>
      <c r="C77" s="115">
        <v>12</v>
      </c>
      <c r="D77" s="112" t="str">
        <f>+IFERROR(+IF(Inputs!D60="","",Inputs!D60),0)</f>
        <v/>
      </c>
      <c r="E77" s="295">
        <f t="shared" si="9"/>
        <v>0</v>
      </c>
      <c r="F77" s="15">
        <f>+Proyección!F77+Proyección!G77+Proyección!H77+Proyección!I77+Proyección!J77+Proyección!K77+Proyección!L77+Proyección!M77+Proyección!N77+Proyección!O77+Proyección!P77+Proyección!Q77</f>
        <v>0</v>
      </c>
      <c r="G77" s="21">
        <f>+Ejecución!G77+Ejecución!J77+Ejecución!M77+Ejecución!P77+Ejecución!S77+Ejecución!V77+Ejecución!Y77+Ejecución!AB77+Ejecución!AE77+Ejecución!AH77+Ejecución!AK77+Ejecución!AN77</f>
        <v>0</v>
      </c>
      <c r="H77" s="46">
        <f t="shared" si="10"/>
        <v>0</v>
      </c>
      <c r="I77" s="68"/>
      <c r="J77" s="68"/>
      <c r="K77" s="68"/>
      <c r="L77" s="68"/>
      <c r="M77" s="264"/>
    </row>
    <row r="78" spans="2:13" x14ac:dyDescent="0.3">
      <c r="B78" s="265"/>
      <c r="C78" s="115">
        <v>13</v>
      </c>
      <c r="D78" s="112" t="str">
        <f>+IFERROR(+IF(Inputs!D61="","",Inputs!D61),0)</f>
        <v/>
      </c>
      <c r="E78" s="295">
        <f t="shared" si="9"/>
        <v>0</v>
      </c>
      <c r="F78" s="15">
        <f>+Proyección!F78+Proyección!G78+Proyección!H78+Proyección!I78+Proyección!J78+Proyección!K78+Proyección!L78+Proyección!M78+Proyección!N78+Proyección!O78+Proyección!P78+Proyección!Q78</f>
        <v>0</v>
      </c>
      <c r="G78" s="21">
        <f>+Ejecución!G78+Ejecución!J78+Ejecución!M78+Ejecución!P78+Ejecución!S78+Ejecución!V78+Ejecución!Y78+Ejecución!AB78+Ejecución!AE78+Ejecución!AH78+Ejecución!AK78+Ejecución!AN78</f>
        <v>0</v>
      </c>
      <c r="H78" s="46">
        <f t="shared" si="10"/>
        <v>0</v>
      </c>
      <c r="I78" s="68"/>
      <c r="J78" s="68"/>
      <c r="K78" s="68"/>
      <c r="L78" s="68"/>
      <c r="M78" s="264"/>
    </row>
    <row r="79" spans="2:13" x14ac:dyDescent="0.3">
      <c r="B79" s="265"/>
      <c r="C79" s="115">
        <v>14</v>
      </c>
      <c r="D79" s="112" t="str">
        <f>+IFERROR(+IF(Inputs!D62="","",Inputs!D62),0)</f>
        <v/>
      </c>
      <c r="E79" s="295">
        <f t="shared" si="9"/>
        <v>0</v>
      </c>
      <c r="F79" s="15">
        <f>+Proyección!F79+Proyección!G79+Proyección!H79+Proyección!I79+Proyección!J79+Proyección!K79+Proyección!L79+Proyección!M79+Proyección!N79+Proyección!O79+Proyección!P79+Proyección!Q79</f>
        <v>0</v>
      </c>
      <c r="G79" s="21">
        <f>+Ejecución!G79+Ejecución!J79+Ejecución!M79+Ejecución!P79+Ejecución!S79+Ejecución!V79+Ejecución!Y79+Ejecución!AB79+Ejecución!AE79+Ejecución!AH79+Ejecución!AK79+Ejecución!AN79</f>
        <v>0</v>
      </c>
      <c r="H79" s="46">
        <f t="shared" si="10"/>
        <v>0</v>
      </c>
      <c r="I79" s="68"/>
      <c r="J79" s="68"/>
      <c r="K79" s="68"/>
      <c r="L79" s="68"/>
      <c r="M79" s="264"/>
    </row>
    <row r="80" spans="2:13" x14ac:dyDescent="0.3">
      <c r="B80" s="265"/>
      <c r="C80" s="115">
        <v>15</v>
      </c>
      <c r="D80" s="112" t="str">
        <f>+IFERROR(+IF(Inputs!D63="","",Inputs!D63),0)</f>
        <v/>
      </c>
      <c r="E80" s="295">
        <f t="shared" si="9"/>
        <v>0</v>
      </c>
      <c r="F80" s="15">
        <f>+Proyección!F80+Proyección!G80+Proyección!H80+Proyección!I80+Proyección!J80+Proyección!K80+Proyección!L80+Proyección!M80+Proyección!N80+Proyección!O80+Proyección!P80+Proyección!Q80</f>
        <v>0</v>
      </c>
      <c r="G80" s="21">
        <f>+Ejecución!G80+Ejecución!J80+Ejecución!M80+Ejecución!P80+Ejecución!S80+Ejecución!V80+Ejecución!Y80+Ejecución!AB80+Ejecución!AE80+Ejecución!AH80+Ejecución!AK80+Ejecución!AN80</f>
        <v>0</v>
      </c>
      <c r="H80" s="46">
        <f t="shared" si="10"/>
        <v>0</v>
      </c>
      <c r="I80" s="68"/>
      <c r="J80" s="68"/>
      <c r="K80" s="68"/>
      <c r="L80" s="68"/>
      <c r="M80" s="264"/>
    </row>
    <row r="81" spans="2:13" x14ac:dyDescent="0.3">
      <c r="B81" s="265"/>
      <c r="C81" s="115">
        <v>16</v>
      </c>
      <c r="D81" s="112" t="str">
        <f>+IFERROR(+IF(Inputs!I49="","",Inputs!I49),0)</f>
        <v>Matrícula universidad (ejemplo)</v>
      </c>
      <c r="E81" s="295">
        <f t="shared" si="9"/>
        <v>0</v>
      </c>
      <c r="F81" s="15">
        <f>+Proyección!F81+Proyección!G81+Proyección!H81+Proyección!I81+Proyección!J81+Proyección!K81+Proyección!L81+Proyección!M81+Proyección!N81+Proyección!O81+Proyección!P81+Proyección!Q81</f>
        <v>0</v>
      </c>
      <c r="G81" s="21">
        <f>+Ejecución!G81+Ejecución!J81+Ejecución!M81+Ejecución!P81+Ejecución!S81+Ejecución!V81+Ejecución!Y81+Ejecución!AB81+Ejecución!AE81+Ejecución!AH81+Ejecución!AK81+Ejecución!AN81</f>
        <v>0</v>
      </c>
      <c r="H81" s="46">
        <f t="shared" si="10"/>
        <v>0</v>
      </c>
      <c r="I81" s="68"/>
      <c r="J81" s="68"/>
      <c r="K81" s="68"/>
      <c r="L81" s="68"/>
      <c r="M81" s="264"/>
    </row>
    <row r="82" spans="2:13" x14ac:dyDescent="0.3">
      <c r="B82" s="265"/>
      <c r="C82" s="115">
        <v>17</v>
      </c>
      <c r="D82" s="112" t="str">
        <f>+IFERROR(+IF(Inputs!I50="","",Inputs!I50),0)</f>
        <v/>
      </c>
      <c r="E82" s="295">
        <f t="shared" si="9"/>
        <v>0</v>
      </c>
      <c r="F82" s="15">
        <f>+Proyección!F82+Proyección!G82+Proyección!H82+Proyección!I82+Proyección!J82+Proyección!K82+Proyección!L82+Proyección!M82+Proyección!N82+Proyección!O82+Proyección!P82+Proyección!Q82</f>
        <v>0</v>
      </c>
      <c r="G82" s="21">
        <f>+Ejecución!G82+Ejecución!J82+Ejecución!M82+Ejecución!P82+Ejecución!S82+Ejecución!V82+Ejecución!Y82+Ejecución!AB82+Ejecución!AE82+Ejecución!AH82+Ejecución!AK82+Ejecución!AN82</f>
        <v>0</v>
      </c>
      <c r="H82" s="46">
        <f t="shared" si="10"/>
        <v>0</v>
      </c>
      <c r="I82" s="68"/>
      <c r="J82" s="68"/>
      <c r="K82" s="68"/>
      <c r="L82" s="68"/>
      <c r="M82" s="264"/>
    </row>
    <row r="83" spans="2:13" x14ac:dyDescent="0.3">
      <c r="B83" s="265"/>
      <c r="C83" s="115">
        <v>18</v>
      </c>
      <c r="D83" s="112" t="str">
        <f>+IFERROR(+IF(Inputs!I51="","",Inputs!I51),0)</f>
        <v/>
      </c>
      <c r="E83" s="295">
        <f t="shared" si="9"/>
        <v>0</v>
      </c>
      <c r="F83" s="15">
        <f>+Proyección!F83+Proyección!G83+Proyección!H83+Proyección!I83+Proyección!J83+Proyección!K83+Proyección!L83+Proyección!M83+Proyección!N83+Proyección!O83+Proyección!P83+Proyección!Q83</f>
        <v>0</v>
      </c>
      <c r="G83" s="21">
        <f>+Ejecución!G83+Ejecución!J83+Ejecución!M83+Ejecución!P83+Ejecución!S83+Ejecución!V83+Ejecución!Y83+Ejecución!AB83+Ejecución!AE83+Ejecución!AH83+Ejecución!AK83+Ejecución!AN83</f>
        <v>0</v>
      </c>
      <c r="H83" s="46">
        <f t="shared" si="10"/>
        <v>0</v>
      </c>
      <c r="I83" s="68"/>
      <c r="J83" s="68"/>
      <c r="K83" s="68"/>
      <c r="L83" s="68"/>
      <c r="M83" s="264"/>
    </row>
    <row r="84" spans="2:13" x14ac:dyDescent="0.3">
      <c r="B84" s="265"/>
      <c r="C84" s="115">
        <v>19</v>
      </c>
      <c r="D84" s="112" t="str">
        <f>+IFERROR(+IF(Inputs!I52="","",Inputs!I52),0)</f>
        <v/>
      </c>
      <c r="E84" s="295">
        <f t="shared" si="9"/>
        <v>0</v>
      </c>
      <c r="F84" s="15">
        <f>+Proyección!F84+Proyección!G84+Proyección!H84+Proyección!I84+Proyección!J84+Proyección!K84+Proyección!L84+Proyección!M84+Proyección!N84+Proyección!O84+Proyección!P84+Proyección!Q84</f>
        <v>0</v>
      </c>
      <c r="G84" s="21">
        <f>+Ejecución!G84+Ejecución!J84+Ejecución!M84+Ejecución!P84+Ejecución!S84+Ejecución!V84+Ejecución!Y84+Ejecución!AB84+Ejecución!AE84+Ejecución!AH84+Ejecución!AK84+Ejecución!AN84</f>
        <v>0</v>
      </c>
      <c r="H84" s="46">
        <f t="shared" si="10"/>
        <v>0</v>
      </c>
      <c r="I84" s="68"/>
      <c r="J84" s="68"/>
      <c r="K84" s="68"/>
      <c r="L84" s="68"/>
      <c r="M84" s="264"/>
    </row>
    <row r="85" spans="2:13" x14ac:dyDescent="0.3">
      <c r="B85" s="265"/>
      <c r="C85" s="115">
        <v>20</v>
      </c>
      <c r="D85" s="112" t="str">
        <f>+IFERROR(+IF(Inputs!I53="","",Inputs!I53),0)</f>
        <v/>
      </c>
      <c r="E85" s="295">
        <f t="shared" si="9"/>
        <v>0</v>
      </c>
      <c r="F85" s="15">
        <f>+Proyección!F85+Proyección!G85+Proyección!H85+Proyección!I85+Proyección!J85+Proyección!K85+Proyección!L85+Proyección!M85+Proyección!N85+Proyección!O85+Proyección!P85+Proyección!Q85</f>
        <v>0</v>
      </c>
      <c r="G85" s="21">
        <f>+Ejecución!G85+Ejecución!J85+Ejecución!M85+Ejecución!P85+Ejecución!S85+Ejecución!V85+Ejecución!Y85+Ejecución!AB85+Ejecución!AE85+Ejecución!AH85+Ejecución!AK85+Ejecución!AN85</f>
        <v>0</v>
      </c>
      <c r="H85" s="46">
        <f t="shared" si="10"/>
        <v>0</v>
      </c>
      <c r="I85" s="68"/>
      <c r="J85" s="68"/>
      <c r="K85" s="68"/>
      <c r="L85" s="68"/>
      <c r="M85" s="264"/>
    </row>
    <row r="86" spans="2:13" x14ac:dyDescent="0.3">
      <c r="B86" s="265"/>
      <c r="C86" s="115">
        <v>21</v>
      </c>
      <c r="D86" s="112" t="str">
        <f>+IFERROR(+IF(Inputs!I54="","",Inputs!I54),0)</f>
        <v/>
      </c>
      <c r="E86" s="295">
        <f t="shared" si="9"/>
        <v>0</v>
      </c>
      <c r="F86" s="15">
        <f>+Proyección!F86+Proyección!G86+Proyección!H86+Proyección!I86+Proyección!J86+Proyección!K86+Proyección!L86+Proyección!M86+Proyección!N86+Proyección!O86+Proyección!P86+Proyección!Q86</f>
        <v>0</v>
      </c>
      <c r="G86" s="21">
        <f>+Ejecución!G86+Ejecución!J86+Ejecución!M86+Ejecución!P86+Ejecución!S86+Ejecución!V86+Ejecución!Y86+Ejecución!AB86+Ejecución!AE86+Ejecución!AH86+Ejecución!AK86+Ejecución!AN86</f>
        <v>0</v>
      </c>
      <c r="H86" s="46">
        <f t="shared" si="10"/>
        <v>0</v>
      </c>
      <c r="I86" s="68"/>
      <c r="J86" s="68"/>
      <c r="K86" s="68"/>
      <c r="L86" s="68"/>
      <c r="M86" s="264"/>
    </row>
    <row r="87" spans="2:13" x14ac:dyDescent="0.3">
      <c r="B87" s="265"/>
      <c r="C87" s="115">
        <v>22</v>
      </c>
      <c r="D87" s="112" t="str">
        <f>+IFERROR(+IF(Inputs!I55="","",Inputs!I55),0)</f>
        <v/>
      </c>
      <c r="E87" s="295">
        <f t="shared" si="9"/>
        <v>0</v>
      </c>
      <c r="F87" s="15">
        <f>+Proyección!F87+Proyección!G87+Proyección!H87+Proyección!I87+Proyección!J87+Proyección!K87+Proyección!L87+Proyección!M87+Proyección!N87+Proyección!O87+Proyección!P87+Proyección!Q87</f>
        <v>0</v>
      </c>
      <c r="G87" s="21">
        <f>+Ejecución!G87+Ejecución!J87+Ejecución!M87+Ejecución!P87+Ejecución!S87+Ejecución!V87+Ejecución!Y87+Ejecución!AB87+Ejecución!AE87+Ejecución!AH87+Ejecución!AK87+Ejecución!AN87</f>
        <v>0</v>
      </c>
      <c r="H87" s="46">
        <f t="shared" si="10"/>
        <v>0</v>
      </c>
      <c r="I87" s="68"/>
      <c r="J87" s="68"/>
      <c r="K87" s="68"/>
      <c r="L87" s="68"/>
      <c r="M87" s="264"/>
    </row>
    <row r="88" spans="2:13" x14ac:dyDescent="0.3">
      <c r="B88" s="265"/>
      <c r="C88" s="115">
        <v>23</v>
      </c>
      <c r="D88" s="112" t="str">
        <f>+IFERROR(+IF(Inputs!I56="","",Inputs!I56),0)</f>
        <v/>
      </c>
      <c r="E88" s="295">
        <f t="shared" si="9"/>
        <v>0</v>
      </c>
      <c r="F88" s="15">
        <f>+Proyección!F88+Proyección!G88+Proyección!H88+Proyección!I88+Proyección!J88+Proyección!K88+Proyección!L88+Proyección!M88+Proyección!N88+Proyección!O88+Proyección!P88+Proyección!Q88</f>
        <v>0</v>
      </c>
      <c r="G88" s="21">
        <f>+Ejecución!G88+Ejecución!J88+Ejecución!M88+Ejecución!P88+Ejecución!S88+Ejecución!V88+Ejecución!Y88+Ejecución!AB88+Ejecución!AE88+Ejecución!AH88+Ejecución!AK88+Ejecución!AN88</f>
        <v>0</v>
      </c>
      <c r="H88" s="46">
        <f t="shared" si="10"/>
        <v>0</v>
      </c>
      <c r="I88" s="68"/>
      <c r="J88" s="68"/>
      <c r="K88" s="68"/>
      <c r="L88" s="68"/>
      <c r="M88" s="264"/>
    </row>
    <row r="89" spans="2:13" x14ac:dyDescent="0.3">
      <c r="B89" s="265"/>
      <c r="C89" s="115">
        <v>24</v>
      </c>
      <c r="D89" s="112" t="str">
        <f>+IFERROR(+IF(Inputs!I57="","",Inputs!I57),0)</f>
        <v/>
      </c>
      <c r="E89" s="295">
        <f t="shared" si="9"/>
        <v>0</v>
      </c>
      <c r="F89" s="15">
        <f>+Proyección!F89+Proyección!G89+Proyección!H89+Proyección!I89+Proyección!J89+Proyección!K89+Proyección!L89+Proyección!M89+Proyección!N89+Proyección!O89+Proyección!P89+Proyección!Q89</f>
        <v>0</v>
      </c>
      <c r="G89" s="21">
        <f>+Ejecución!G89+Ejecución!J89+Ejecución!M89+Ejecución!P89+Ejecución!S89+Ejecución!V89+Ejecución!Y89+Ejecución!AB89+Ejecución!AE89+Ejecución!AH89+Ejecución!AK89+Ejecución!AN89</f>
        <v>0</v>
      </c>
      <c r="H89" s="46">
        <f t="shared" si="10"/>
        <v>0</v>
      </c>
      <c r="I89" s="68"/>
      <c r="J89" s="68"/>
      <c r="K89" s="68"/>
      <c r="L89" s="68"/>
      <c r="M89" s="264"/>
    </row>
    <row r="90" spans="2:13" x14ac:dyDescent="0.3">
      <c r="B90" s="265"/>
      <c r="C90" s="115">
        <v>25</v>
      </c>
      <c r="D90" s="112" t="str">
        <f>+IFERROR(+IF(Inputs!I58="","",Inputs!I58),0)</f>
        <v/>
      </c>
      <c r="E90" s="295">
        <f t="shared" si="9"/>
        <v>0</v>
      </c>
      <c r="F90" s="15">
        <f>+Proyección!F90+Proyección!G90+Proyección!H90+Proyección!I90+Proyección!J90+Proyección!K90+Proyección!L90+Proyección!M90+Proyección!N90+Proyección!O90+Proyección!P90+Proyección!Q90</f>
        <v>0</v>
      </c>
      <c r="G90" s="21">
        <f>+Ejecución!G90+Ejecución!J90+Ejecución!M90+Ejecución!P90+Ejecución!S90+Ejecución!V90+Ejecución!Y90+Ejecución!AB90+Ejecución!AE90+Ejecución!AH90+Ejecución!AK90+Ejecución!AN90</f>
        <v>0</v>
      </c>
      <c r="H90" s="46">
        <f t="shared" si="10"/>
        <v>0</v>
      </c>
      <c r="I90" s="68"/>
      <c r="J90" s="68"/>
      <c r="K90" s="68"/>
      <c r="L90" s="68"/>
      <c r="M90" s="264"/>
    </row>
    <row r="91" spans="2:13" x14ac:dyDescent="0.3">
      <c r="B91" s="265"/>
      <c r="C91" s="115">
        <v>26</v>
      </c>
      <c r="D91" s="112" t="str">
        <f>+IFERROR(+IF(Inputs!I59="","",Inputs!I59),0)</f>
        <v/>
      </c>
      <c r="E91" s="295">
        <f t="shared" si="9"/>
        <v>0</v>
      </c>
      <c r="F91" s="16">
        <f>+Proyección!F91+Proyección!G91+Proyección!H91+Proyección!I91+Proyección!J91+Proyección!K91+Proyección!L91+Proyección!M91+Proyección!N91+Proyección!O91+Proyección!P91+Proyección!Q91</f>
        <v>0</v>
      </c>
      <c r="G91" s="21">
        <f>+Ejecución!G91+Ejecución!J91+Ejecución!M91+Ejecución!P91+Ejecución!S91+Ejecución!V91+Ejecución!Y91+Ejecución!AB91+Ejecución!AE91+Ejecución!AH91+Ejecución!AK91+Ejecución!AN91</f>
        <v>0</v>
      </c>
      <c r="H91" s="46">
        <f t="shared" si="10"/>
        <v>0</v>
      </c>
      <c r="I91" s="68"/>
      <c r="J91" s="68"/>
      <c r="K91" s="68"/>
      <c r="L91" s="68"/>
      <c r="M91" s="264"/>
    </row>
    <row r="92" spans="2:13" x14ac:dyDescent="0.3">
      <c r="B92" s="265"/>
      <c r="C92" s="115">
        <v>27</v>
      </c>
      <c r="D92" s="112" t="str">
        <f>+IFERROR(+IF(Inputs!I60="","",Inputs!I60),0)</f>
        <v/>
      </c>
      <c r="E92" s="295">
        <f t="shared" si="9"/>
        <v>0</v>
      </c>
      <c r="F92" s="16">
        <f>+Proyección!F92+Proyección!G92+Proyección!H92+Proyección!I92+Proyección!J92+Proyección!K92+Proyección!L92+Proyección!M92+Proyección!N92+Proyección!O92+Proyección!P92+Proyección!Q92</f>
        <v>0</v>
      </c>
      <c r="G92" s="21">
        <f>+Ejecución!G92+Ejecución!J92+Ejecución!M92+Ejecución!P92+Ejecución!S92+Ejecución!V92+Ejecución!Y92+Ejecución!AB92+Ejecución!AE92+Ejecución!AH92+Ejecución!AK92+Ejecución!AN92</f>
        <v>0</v>
      </c>
      <c r="H92" s="46">
        <f t="shared" si="10"/>
        <v>0</v>
      </c>
      <c r="I92" s="68"/>
      <c r="J92" s="68"/>
      <c r="K92" s="68"/>
      <c r="L92" s="68"/>
      <c r="M92" s="264"/>
    </row>
    <row r="93" spans="2:13" x14ac:dyDescent="0.3">
      <c r="B93" s="265"/>
      <c r="C93" s="115">
        <v>28</v>
      </c>
      <c r="D93" s="112" t="str">
        <f>+IFERROR(+IF(Inputs!I61="","",Inputs!I61),0)</f>
        <v/>
      </c>
      <c r="E93" s="295">
        <f t="shared" si="9"/>
        <v>0</v>
      </c>
      <c r="F93" s="16">
        <f>+Proyección!F93+Proyección!G93+Proyección!H93+Proyección!I93+Proyección!J93+Proyección!K93+Proyección!L93+Proyección!M93+Proyección!N93+Proyección!O93+Proyección!P93+Proyección!Q93</f>
        <v>0</v>
      </c>
      <c r="G93" s="21">
        <f>+Ejecución!G93+Ejecución!J93+Ejecución!M93+Ejecución!P93+Ejecución!S93+Ejecución!V93+Ejecución!Y93+Ejecución!AB93+Ejecución!AE93+Ejecución!AH93+Ejecución!AK93+Ejecución!AN93</f>
        <v>0</v>
      </c>
      <c r="H93" s="46">
        <f t="shared" si="10"/>
        <v>0</v>
      </c>
      <c r="I93" s="68"/>
      <c r="J93" s="68"/>
      <c r="K93" s="68"/>
      <c r="L93" s="68"/>
      <c r="M93" s="264"/>
    </row>
    <row r="94" spans="2:13" x14ac:dyDescent="0.3">
      <c r="B94" s="265"/>
      <c r="C94" s="115">
        <v>29</v>
      </c>
      <c r="D94" s="112" t="str">
        <f>+IFERROR(+IF(Inputs!I62="","",Inputs!I62),0)</f>
        <v/>
      </c>
      <c r="E94" s="295">
        <f t="shared" si="9"/>
        <v>0</v>
      </c>
      <c r="F94" s="16">
        <f>+Proyección!F94+Proyección!G94+Proyección!H94+Proyección!I94+Proyección!J94+Proyección!K94+Proyección!L94+Proyección!M94+Proyección!N94+Proyección!O94+Proyección!P94+Proyección!Q94</f>
        <v>0</v>
      </c>
      <c r="G94" s="21">
        <f>+Ejecución!G94+Ejecución!J94+Ejecución!M94+Ejecución!P94+Ejecución!S94+Ejecución!V94+Ejecución!Y94+Ejecución!AB94+Ejecución!AE94+Ejecución!AH94+Ejecución!AK94+Ejecución!AN94</f>
        <v>0</v>
      </c>
      <c r="H94" s="46">
        <f t="shared" si="10"/>
        <v>0</v>
      </c>
      <c r="I94" s="68"/>
      <c r="J94" s="68"/>
      <c r="K94" s="68"/>
      <c r="L94" s="68"/>
      <c r="M94" s="264"/>
    </row>
    <row r="95" spans="2:13" x14ac:dyDescent="0.3">
      <c r="B95" s="265"/>
      <c r="C95" s="115">
        <v>30</v>
      </c>
      <c r="D95" s="118" t="str">
        <f>+IFERROR(+IF(Inputs!I63="","",Inputs!I63),0)</f>
        <v/>
      </c>
      <c r="E95" s="299">
        <f t="shared" si="9"/>
        <v>0</v>
      </c>
      <c r="F95" s="6">
        <f>+Proyección!F95+Proyección!G95+Proyección!H95+Proyección!I95+Proyección!J95+Proyección!K95+Proyección!L95+Proyección!M95+Proyección!N95+Proyección!O95+Proyección!P95+Proyección!Q95</f>
        <v>0</v>
      </c>
      <c r="G95" s="22">
        <f>+Ejecución!G95+Ejecución!J95+Ejecución!M95+Ejecución!P95+Ejecución!S95+Ejecución!V95+Ejecución!Y95+Ejecución!AB95+Ejecución!AE95+Ejecución!AH95+Ejecución!AK95+Ejecución!AN95</f>
        <v>0</v>
      </c>
      <c r="H95" s="47">
        <f t="shared" si="10"/>
        <v>0</v>
      </c>
      <c r="I95" s="68"/>
      <c r="J95" s="68"/>
      <c r="K95" s="68"/>
      <c r="L95" s="68"/>
      <c r="M95" s="264"/>
    </row>
    <row r="96" spans="2:13" x14ac:dyDescent="0.3">
      <c r="B96" s="265"/>
      <c r="C96" s="105" t="s">
        <v>134</v>
      </c>
      <c r="D96" s="106" t="s">
        <v>80</v>
      </c>
      <c r="E96" s="300">
        <f t="shared" si="9"/>
        <v>0</v>
      </c>
      <c r="F96" s="147">
        <f>+SUM(F66:F95)</f>
        <v>0</v>
      </c>
      <c r="G96" s="148">
        <f>+SUM(G66:G95)</f>
        <v>0</v>
      </c>
      <c r="H96" s="46">
        <f t="shared" si="10"/>
        <v>0</v>
      </c>
      <c r="I96" s="68"/>
      <c r="J96" s="68"/>
      <c r="K96" s="68"/>
      <c r="L96" s="68"/>
      <c r="M96" s="264"/>
    </row>
    <row r="97" spans="2:13" ht="5.55" customHeight="1" x14ac:dyDescent="0.3">
      <c r="B97" s="265"/>
      <c r="C97" s="68"/>
      <c r="D97" s="105">
        <v>0</v>
      </c>
      <c r="E97" s="298"/>
      <c r="F97" s="15"/>
      <c r="G97" s="20"/>
      <c r="H97" s="46"/>
      <c r="I97" s="68"/>
      <c r="J97" s="68"/>
      <c r="K97" s="68"/>
      <c r="L97" s="68"/>
      <c r="M97" s="264"/>
    </row>
    <row r="98" spans="2:13" x14ac:dyDescent="0.3">
      <c r="B98" s="265"/>
      <c r="C98" s="68"/>
      <c r="D98" s="105">
        <v>1</v>
      </c>
      <c r="E98" s="298"/>
      <c r="F98" s="15"/>
      <c r="G98" s="20"/>
      <c r="H98" s="46"/>
      <c r="I98" s="68"/>
      <c r="J98" s="68"/>
      <c r="K98" s="68"/>
      <c r="L98" s="68"/>
      <c r="M98" s="264"/>
    </row>
    <row r="99" spans="2:13" x14ac:dyDescent="0.3">
      <c r="B99" s="265"/>
      <c r="C99" s="115">
        <v>1</v>
      </c>
      <c r="D99" s="112">
        <f>+IFERROR(+IF(Inputs!#REF!="","",Inputs!#REF!),0)</f>
        <v>0</v>
      </c>
      <c r="E99" s="295">
        <f t="shared" ref="E99:E161" si="11">+IFERROR((G99)/($G$24),0)</f>
        <v>0</v>
      </c>
      <c r="F99" s="15">
        <f>+Proyección!F99+Proyección!G99+Proyección!H99+Proyección!I99+Proyección!J99+Proyección!K99+Proyección!L99+Proyección!M99+Proyección!N99+Proyección!O99+Proyección!P99+Proyección!Q99</f>
        <v>0</v>
      </c>
      <c r="G99" s="21">
        <f>+Ejecución!G99+Ejecución!J99+Ejecución!M99+Ejecución!P99+Ejecución!S99+Ejecución!V99+Ejecución!Y99+Ejecución!AB99+Ejecución!AE99+Ejecución!AH99+Ejecución!AK99+Ejecución!AN99</f>
        <v>0</v>
      </c>
      <c r="H99" s="46">
        <f t="shared" ref="H99:H128" si="12">+IFERROR(+(F99-G99),0)</f>
        <v>0</v>
      </c>
      <c r="I99" s="68"/>
      <c r="J99" s="68"/>
      <c r="K99" s="68"/>
      <c r="L99" s="68"/>
      <c r="M99" s="264"/>
    </row>
    <row r="100" spans="2:13" x14ac:dyDescent="0.3">
      <c r="B100" s="265"/>
      <c r="C100" s="115">
        <v>2</v>
      </c>
      <c r="D100" s="112">
        <f>+IFERROR(+IF(Inputs!#REF!="","",Inputs!#REF!),0)</f>
        <v>0</v>
      </c>
      <c r="E100" s="295">
        <f t="shared" si="11"/>
        <v>0</v>
      </c>
      <c r="F100" s="15">
        <f>+Proyección!F100+Proyección!G100+Proyección!H100+Proyección!I100+Proyección!J100+Proyección!K100+Proyección!L100+Proyección!M100+Proyección!N100+Proyección!O100+Proyección!P100+Proyección!Q100</f>
        <v>0</v>
      </c>
      <c r="G100" s="21">
        <f>+Ejecución!G100+Ejecución!J100+Ejecución!M100+Ejecución!P100+Ejecución!S100+Ejecución!V100+Ejecución!Y100+Ejecución!AB100+Ejecución!AE100+Ejecución!AH100+Ejecución!AK100+Ejecución!AN100</f>
        <v>0</v>
      </c>
      <c r="H100" s="46">
        <f t="shared" si="12"/>
        <v>0</v>
      </c>
      <c r="I100" s="68"/>
      <c r="J100" s="68"/>
      <c r="K100" s="68"/>
      <c r="L100" s="68"/>
      <c r="M100" s="264"/>
    </row>
    <row r="101" spans="2:13" x14ac:dyDescent="0.3">
      <c r="B101" s="265"/>
      <c r="C101" s="115">
        <v>3</v>
      </c>
      <c r="D101" s="112">
        <f>+IFERROR(+IF(Inputs!#REF!="","",Inputs!#REF!),0)</f>
        <v>0</v>
      </c>
      <c r="E101" s="295">
        <f t="shared" si="11"/>
        <v>0</v>
      </c>
      <c r="F101" s="15">
        <f>+Proyección!F101+Proyección!G101+Proyección!H101+Proyección!I101+Proyección!J101+Proyección!K101+Proyección!L101+Proyección!M101+Proyección!N101+Proyección!O101+Proyección!P101+Proyección!Q101</f>
        <v>0</v>
      </c>
      <c r="G101" s="21">
        <f>+Ejecución!G101+Ejecución!J101+Ejecución!M101+Ejecución!P101+Ejecución!S101+Ejecución!V101+Ejecución!Y101+Ejecución!AB101+Ejecución!AE101+Ejecución!AH101+Ejecución!AK101+Ejecución!AN101</f>
        <v>0</v>
      </c>
      <c r="H101" s="46">
        <f t="shared" si="12"/>
        <v>0</v>
      </c>
      <c r="I101" s="68"/>
      <c r="J101" s="68"/>
      <c r="K101" s="68"/>
      <c r="L101" s="68"/>
      <c r="M101" s="264"/>
    </row>
    <row r="102" spans="2:13" x14ac:dyDescent="0.3">
      <c r="B102" s="265"/>
      <c r="C102" s="115">
        <v>4</v>
      </c>
      <c r="D102" s="112">
        <f>+IFERROR(+IF(Inputs!#REF!="","",Inputs!#REF!),0)</f>
        <v>0</v>
      </c>
      <c r="E102" s="295">
        <f t="shared" si="11"/>
        <v>0</v>
      </c>
      <c r="F102" s="15">
        <f>+Proyección!F102+Proyección!G102+Proyección!H102+Proyección!I102+Proyección!J102+Proyección!K102+Proyección!L102+Proyección!M102+Proyección!N102+Proyección!O102+Proyección!P102+Proyección!Q102</f>
        <v>0</v>
      </c>
      <c r="G102" s="21">
        <f>+Ejecución!G102+Ejecución!J102+Ejecución!M102+Ejecución!P102+Ejecución!S102+Ejecución!V102+Ejecución!Y102+Ejecución!AB102+Ejecución!AE102+Ejecución!AH102+Ejecución!AK102+Ejecución!AN102</f>
        <v>0</v>
      </c>
      <c r="H102" s="46">
        <f t="shared" si="12"/>
        <v>0</v>
      </c>
      <c r="I102" s="68"/>
      <c r="J102" s="68"/>
      <c r="K102" s="68"/>
      <c r="L102" s="68"/>
      <c r="M102" s="264"/>
    </row>
    <row r="103" spans="2:13" x14ac:dyDescent="0.3">
      <c r="B103" s="265"/>
      <c r="C103" s="115">
        <v>5</v>
      </c>
      <c r="D103" s="112">
        <f>+IFERROR(+IF(Inputs!#REF!="","",Inputs!#REF!),0)</f>
        <v>0</v>
      </c>
      <c r="E103" s="295">
        <f t="shared" si="11"/>
        <v>0</v>
      </c>
      <c r="F103" s="15">
        <f>+Proyección!F103+Proyección!G103+Proyección!H103+Proyección!I103+Proyección!J103+Proyección!K103+Proyección!L103+Proyección!M103+Proyección!N103+Proyección!O103+Proyección!P103+Proyección!Q103</f>
        <v>0</v>
      </c>
      <c r="G103" s="21">
        <f>+Ejecución!G103+Ejecución!J103+Ejecución!M103+Ejecución!P103+Ejecución!S103+Ejecución!V103+Ejecución!Y103+Ejecución!AB103+Ejecución!AE103+Ejecución!AH103+Ejecución!AK103+Ejecución!AN103</f>
        <v>0</v>
      </c>
      <c r="H103" s="46">
        <f t="shared" si="12"/>
        <v>0</v>
      </c>
      <c r="I103" s="68"/>
      <c r="J103" s="68"/>
      <c r="K103" s="68"/>
      <c r="L103" s="68"/>
      <c r="M103" s="264"/>
    </row>
    <row r="104" spans="2:13" x14ac:dyDescent="0.3">
      <c r="B104" s="265"/>
      <c r="C104" s="115">
        <v>6</v>
      </c>
      <c r="D104" s="112">
        <f>+IFERROR(+IF(Inputs!#REF!="","",Inputs!#REF!),0)</f>
        <v>0</v>
      </c>
      <c r="E104" s="295">
        <f t="shared" si="11"/>
        <v>0</v>
      </c>
      <c r="F104" s="15">
        <f>+Proyección!F104+Proyección!G104+Proyección!H104+Proyección!I104+Proyección!J104+Proyección!K104+Proyección!L104+Proyección!M104+Proyección!N104+Proyección!O104+Proyección!P104+Proyección!Q104</f>
        <v>0</v>
      </c>
      <c r="G104" s="21">
        <f>+Ejecución!G104+Ejecución!J104+Ejecución!M104+Ejecución!P104+Ejecución!S104+Ejecución!V104+Ejecución!Y104+Ejecución!AB104+Ejecución!AE104+Ejecución!AH104+Ejecución!AK104+Ejecución!AN104</f>
        <v>0</v>
      </c>
      <c r="H104" s="46">
        <f t="shared" si="12"/>
        <v>0</v>
      </c>
      <c r="I104" s="68"/>
      <c r="J104" s="68"/>
      <c r="K104" s="68"/>
      <c r="L104" s="68"/>
      <c r="M104" s="264"/>
    </row>
    <row r="105" spans="2:13" x14ac:dyDescent="0.3">
      <c r="B105" s="265"/>
      <c r="C105" s="115">
        <v>7</v>
      </c>
      <c r="D105" s="112" t="str">
        <f>+IFERROR(+IF(Inputs!D74="","",Inputs!D74),0)</f>
        <v/>
      </c>
      <c r="E105" s="295">
        <f t="shared" si="11"/>
        <v>0</v>
      </c>
      <c r="F105" s="15">
        <f>+Proyección!F105+Proyección!G105+Proyección!H105+Proyección!I105+Proyección!J105+Proyección!K105+Proyección!L105+Proyección!M105+Proyección!N105+Proyección!O105+Proyección!P105+Proyección!Q105</f>
        <v>0</v>
      </c>
      <c r="G105" s="21">
        <f>+Ejecución!G105+Ejecución!J105+Ejecución!M105+Ejecución!P105+Ejecución!S105+Ejecución!V105+Ejecución!Y105+Ejecución!AB105+Ejecución!AE105+Ejecución!AH105+Ejecución!AK105+Ejecución!AN105</f>
        <v>0</v>
      </c>
      <c r="H105" s="46">
        <f t="shared" si="12"/>
        <v>0</v>
      </c>
      <c r="I105" s="68"/>
      <c r="J105" s="68"/>
      <c r="K105" s="68"/>
      <c r="L105" s="68"/>
      <c r="M105" s="264"/>
    </row>
    <row r="106" spans="2:13" x14ac:dyDescent="0.3">
      <c r="B106" s="265"/>
      <c r="C106" s="115">
        <v>8</v>
      </c>
      <c r="D106" s="112" t="str">
        <f>+IFERROR(+IF(Inputs!D75="","",Inputs!D75),0)</f>
        <v/>
      </c>
      <c r="E106" s="295">
        <f t="shared" si="11"/>
        <v>0</v>
      </c>
      <c r="F106" s="15">
        <f>+Proyección!F106+Proyección!G106+Proyección!H106+Proyección!I106+Proyección!J106+Proyección!K106+Proyección!L106+Proyección!M106+Proyección!N106+Proyección!O106+Proyección!P106+Proyección!Q106</f>
        <v>0</v>
      </c>
      <c r="G106" s="21">
        <f>+Ejecución!G106+Ejecución!J106+Ejecución!M106+Ejecución!P106+Ejecución!S106+Ejecución!V106+Ejecución!Y106+Ejecución!AB106+Ejecución!AE106+Ejecución!AH106+Ejecución!AK106+Ejecución!AN106</f>
        <v>0</v>
      </c>
      <c r="H106" s="46">
        <f t="shared" si="12"/>
        <v>0</v>
      </c>
      <c r="I106" s="68"/>
      <c r="J106" s="68"/>
      <c r="K106" s="68"/>
      <c r="L106" s="68"/>
      <c r="M106" s="264"/>
    </row>
    <row r="107" spans="2:13" x14ac:dyDescent="0.3">
      <c r="B107" s="265"/>
      <c r="C107" s="115">
        <v>9</v>
      </c>
      <c r="D107" s="112" t="str">
        <f>+IFERROR(+IF(Inputs!D76="","",Inputs!D76),0)</f>
        <v/>
      </c>
      <c r="E107" s="295">
        <f t="shared" si="11"/>
        <v>0</v>
      </c>
      <c r="F107" s="15">
        <f>+Proyección!F107+Proyección!G107+Proyección!H107+Proyección!I107+Proyección!J107+Proyección!K107+Proyección!L107+Proyección!M107+Proyección!N107+Proyección!O107+Proyección!P107+Proyección!Q107</f>
        <v>0</v>
      </c>
      <c r="G107" s="21">
        <f>+Ejecución!G107+Ejecución!J107+Ejecución!M107+Ejecución!P107+Ejecución!S107+Ejecución!V107+Ejecución!Y107+Ejecución!AB107+Ejecución!AE107+Ejecución!AH107+Ejecución!AK107+Ejecución!AN107</f>
        <v>0</v>
      </c>
      <c r="H107" s="46">
        <f t="shared" si="12"/>
        <v>0</v>
      </c>
      <c r="I107" s="68"/>
      <c r="J107" s="68"/>
      <c r="K107" s="68"/>
      <c r="L107" s="68"/>
      <c r="M107" s="264"/>
    </row>
    <row r="108" spans="2:13" x14ac:dyDescent="0.3">
      <c r="B108" s="265"/>
      <c r="C108" s="115">
        <v>10</v>
      </c>
      <c r="D108" s="112" t="str">
        <f>+IFERROR(+IF(Inputs!D77="","",Inputs!D77),0)</f>
        <v/>
      </c>
      <c r="E108" s="295">
        <f t="shared" si="11"/>
        <v>0</v>
      </c>
      <c r="F108" s="15">
        <f>+Proyección!F108+Proyección!G108+Proyección!H108+Proyección!I108+Proyección!J108+Proyección!K108+Proyección!L108+Proyección!M108+Proyección!N108+Proyección!O108+Proyección!P108+Proyección!Q108</f>
        <v>0</v>
      </c>
      <c r="G108" s="21">
        <f>+Ejecución!G108+Ejecución!J108+Ejecución!M108+Ejecución!P108+Ejecución!S108+Ejecución!V108+Ejecución!Y108+Ejecución!AB108+Ejecución!AE108+Ejecución!AH108+Ejecución!AK108+Ejecución!AN108</f>
        <v>0</v>
      </c>
      <c r="H108" s="46">
        <f t="shared" si="12"/>
        <v>0</v>
      </c>
      <c r="I108" s="68"/>
      <c r="J108" s="68"/>
      <c r="K108" s="68"/>
      <c r="L108" s="68"/>
      <c r="M108" s="264"/>
    </row>
    <row r="109" spans="2:13" x14ac:dyDescent="0.3">
      <c r="B109" s="265"/>
      <c r="C109" s="115">
        <v>11</v>
      </c>
      <c r="D109" s="112" t="str">
        <f>+IFERROR(+IF(Inputs!D78="","",Inputs!D78),0)</f>
        <v/>
      </c>
      <c r="E109" s="295">
        <f t="shared" si="11"/>
        <v>0</v>
      </c>
      <c r="F109" s="15">
        <f>+Proyección!F109+Proyección!G109+Proyección!H109+Proyección!I109+Proyección!J109+Proyección!K109+Proyección!L109+Proyección!M109+Proyección!N109+Proyección!O109+Proyección!P109+Proyección!Q109</f>
        <v>0</v>
      </c>
      <c r="G109" s="21">
        <f>+Ejecución!G109+Ejecución!J109+Ejecución!M109+Ejecución!P109+Ejecución!S109+Ejecución!V109+Ejecución!Y109+Ejecución!AB109+Ejecución!AE109+Ejecución!AH109+Ejecución!AK109+Ejecución!AN109</f>
        <v>0</v>
      </c>
      <c r="H109" s="46">
        <f t="shared" si="12"/>
        <v>0</v>
      </c>
      <c r="I109" s="68"/>
      <c r="J109" s="68"/>
      <c r="K109" s="68"/>
      <c r="L109" s="68"/>
      <c r="M109" s="264"/>
    </row>
    <row r="110" spans="2:13" x14ac:dyDescent="0.3">
      <c r="B110" s="265"/>
      <c r="C110" s="115">
        <v>12</v>
      </c>
      <c r="D110" s="112" t="str">
        <f>+IFERROR(+IF(Inputs!D79="","",Inputs!D79),0)</f>
        <v/>
      </c>
      <c r="E110" s="295">
        <f t="shared" si="11"/>
        <v>0</v>
      </c>
      <c r="F110" s="15">
        <f>+Proyección!F110+Proyección!G110+Proyección!H110+Proyección!I110+Proyección!J110+Proyección!K110+Proyección!L110+Proyección!M110+Proyección!N110+Proyección!O110+Proyección!P110+Proyección!Q110</f>
        <v>0</v>
      </c>
      <c r="G110" s="21">
        <f>+Ejecución!G110+Ejecución!J110+Ejecución!M110+Ejecución!P110+Ejecución!S110+Ejecución!V110+Ejecución!Y110+Ejecución!AB110+Ejecución!AE110+Ejecución!AH110+Ejecución!AK110+Ejecución!AN110</f>
        <v>0</v>
      </c>
      <c r="H110" s="46">
        <f t="shared" si="12"/>
        <v>0</v>
      </c>
      <c r="I110" s="68"/>
      <c r="J110" s="68"/>
      <c r="K110" s="68"/>
      <c r="L110" s="68"/>
      <c r="M110" s="264"/>
    </row>
    <row r="111" spans="2:13" x14ac:dyDescent="0.3">
      <c r="B111" s="265"/>
      <c r="C111" s="115">
        <v>13</v>
      </c>
      <c r="D111" s="112" t="str">
        <f>+IFERROR(+IF(Inputs!D80="","",Inputs!D80),0)</f>
        <v/>
      </c>
      <c r="E111" s="295">
        <f t="shared" si="11"/>
        <v>0</v>
      </c>
      <c r="F111" s="15">
        <f>+Proyección!F111+Proyección!G111+Proyección!H111+Proyección!I111+Proyección!J111+Proyección!K111+Proyección!L111+Proyección!M111+Proyección!N111+Proyección!O111+Proyección!P111+Proyección!Q111</f>
        <v>0</v>
      </c>
      <c r="G111" s="21">
        <f>+Ejecución!G111+Ejecución!J111+Ejecución!M111+Ejecución!P111+Ejecución!S111+Ejecución!V111+Ejecución!Y111+Ejecución!AB111+Ejecución!AE111+Ejecución!AH111+Ejecución!AK111+Ejecución!AN111</f>
        <v>0</v>
      </c>
      <c r="H111" s="46">
        <f t="shared" si="12"/>
        <v>0</v>
      </c>
      <c r="I111" s="68"/>
      <c r="J111" s="68"/>
      <c r="K111" s="68"/>
      <c r="L111" s="68"/>
      <c r="M111" s="264"/>
    </row>
    <row r="112" spans="2:13" x14ac:dyDescent="0.3">
      <c r="B112" s="265"/>
      <c r="C112" s="115">
        <v>14</v>
      </c>
      <c r="D112" s="112" t="str">
        <f>+IFERROR(+IF(Inputs!D81="","",Inputs!D81),0)</f>
        <v/>
      </c>
      <c r="E112" s="295">
        <f t="shared" si="11"/>
        <v>0</v>
      </c>
      <c r="F112" s="15">
        <f>+Proyección!F112+Proyección!G112+Proyección!H112+Proyección!I112+Proyección!J112+Proyección!K112+Proyección!L112+Proyección!M112+Proyección!N112+Proyección!O112+Proyección!P112+Proyección!Q112</f>
        <v>0</v>
      </c>
      <c r="G112" s="21">
        <f>+Ejecución!G112+Ejecución!J112+Ejecución!M112+Ejecución!P112+Ejecución!S112+Ejecución!V112+Ejecución!Y112+Ejecución!AB112+Ejecución!AE112+Ejecución!AH112+Ejecución!AK112+Ejecución!AN112</f>
        <v>0</v>
      </c>
      <c r="H112" s="46">
        <f t="shared" si="12"/>
        <v>0</v>
      </c>
      <c r="I112" s="68"/>
      <c r="J112" s="68"/>
      <c r="K112" s="68"/>
      <c r="L112" s="68"/>
      <c r="M112" s="264"/>
    </row>
    <row r="113" spans="2:13" x14ac:dyDescent="0.3">
      <c r="B113" s="265"/>
      <c r="C113" s="115">
        <v>15</v>
      </c>
      <c r="D113" s="112" t="str">
        <f>+IFERROR(+IF(Inputs!D82="","",Inputs!D82),0)</f>
        <v/>
      </c>
      <c r="E113" s="295">
        <f t="shared" si="11"/>
        <v>0</v>
      </c>
      <c r="F113" s="15">
        <f>+Proyección!F113+Proyección!G113+Proyección!H113+Proyección!I113+Proyección!J113+Proyección!K113+Proyección!L113+Proyección!M113+Proyección!N113+Proyección!O113+Proyección!P113+Proyección!Q113</f>
        <v>0</v>
      </c>
      <c r="G113" s="21">
        <f>+Ejecución!G113+Ejecución!J113+Ejecución!M113+Ejecución!P113+Ejecución!S113+Ejecución!V113+Ejecución!Y113+Ejecución!AB113+Ejecución!AE113+Ejecución!AH113+Ejecución!AK113+Ejecución!AN113</f>
        <v>0</v>
      </c>
      <c r="H113" s="46">
        <f t="shared" si="12"/>
        <v>0</v>
      </c>
      <c r="I113" s="68"/>
      <c r="J113" s="68"/>
      <c r="K113" s="68"/>
      <c r="L113" s="68"/>
      <c r="M113" s="264"/>
    </row>
    <row r="114" spans="2:13" x14ac:dyDescent="0.3">
      <c r="B114" s="265"/>
      <c r="C114" s="115">
        <v>16</v>
      </c>
      <c r="D114" s="112" t="str">
        <f>+IFERROR(+IF(Inputs!I68="","",Inputs!I68),0)</f>
        <v>Abono extra Fondo de Emerg. (ejemplo)</v>
      </c>
      <c r="E114" s="295">
        <f t="shared" si="11"/>
        <v>0</v>
      </c>
      <c r="F114" s="15">
        <f>+Proyección!F114+Proyección!G114+Proyección!H114+Proyección!I114+Proyección!J114+Proyección!K114+Proyección!L114+Proyección!M114+Proyección!N114+Proyección!O114+Proyección!P114+Proyección!Q114</f>
        <v>0</v>
      </c>
      <c r="G114" s="21">
        <f>+Ejecución!G114+Ejecución!J114+Ejecución!M114+Ejecución!P114+Ejecución!S114+Ejecución!V114+Ejecución!Y114+Ejecución!AB114+Ejecución!AE114+Ejecución!AH114+Ejecución!AK114+Ejecución!AN114</f>
        <v>0</v>
      </c>
      <c r="H114" s="46">
        <f t="shared" si="12"/>
        <v>0</v>
      </c>
      <c r="I114" s="68"/>
      <c r="J114" s="68"/>
      <c r="K114" s="68"/>
      <c r="L114" s="68"/>
      <c r="M114" s="264"/>
    </row>
    <row r="115" spans="2:13" x14ac:dyDescent="0.3">
      <c r="B115" s="265"/>
      <c r="C115" s="115">
        <v>17</v>
      </c>
      <c r="D115" s="112" t="str">
        <f>+IFERROR(+IF(Inputs!I69="","",Inputs!I69),0)</f>
        <v>Seguro del vehículo (ejemplo)</v>
      </c>
      <c r="E115" s="295">
        <f t="shared" si="11"/>
        <v>0</v>
      </c>
      <c r="F115" s="15">
        <f>+Proyección!F115+Proyección!G115+Proyección!H115+Proyección!I115+Proyección!J115+Proyección!K115+Proyección!L115+Proyección!M115+Proyección!N115+Proyección!O115+Proyección!P115+Proyección!Q115</f>
        <v>0</v>
      </c>
      <c r="G115" s="21">
        <f>+Ejecución!G115+Ejecución!J115+Ejecución!M115+Ejecución!P115+Ejecución!S115+Ejecución!V115+Ejecución!Y115+Ejecución!AB115+Ejecución!AE115+Ejecución!AH115+Ejecución!AK115+Ejecución!AN115</f>
        <v>0</v>
      </c>
      <c r="H115" s="46">
        <f t="shared" si="12"/>
        <v>0</v>
      </c>
      <c r="I115" s="68"/>
      <c r="J115" s="68"/>
      <c r="K115" s="68"/>
      <c r="L115" s="68"/>
      <c r="M115" s="264"/>
    </row>
    <row r="116" spans="2:13" x14ac:dyDescent="0.3">
      <c r="B116" s="265"/>
      <c r="C116" s="115">
        <v>18</v>
      </c>
      <c r="D116" s="112" t="str">
        <f>+IFERROR(+IF(Inputs!I70="","",Inputs!I70),0)</f>
        <v/>
      </c>
      <c r="E116" s="295">
        <f t="shared" si="11"/>
        <v>0</v>
      </c>
      <c r="F116" s="15">
        <f>+Proyección!F116+Proyección!G116+Proyección!H116+Proyección!I116+Proyección!J116+Proyección!K116+Proyección!L116+Proyección!M116+Proyección!N116+Proyección!O116+Proyección!P116+Proyección!Q116</f>
        <v>0</v>
      </c>
      <c r="G116" s="21">
        <f>+Ejecución!G116+Ejecución!J116+Ejecución!M116+Ejecución!P116+Ejecución!S116+Ejecución!V116+Ejecución!Y116+Ejecución!AB116+Ejecución!AE116+Ejecución!AH116+Ejecución!AK116+Ejecución!AN116</f>
        <v>0</v>
      </c>
      <c r="H116" s="46">
        <f t="shared" si="12"/>
        <v>0</v>
      </c>
      <c r="I116" s="68"/>
      <c r="J116" s="68"/>
      <c r="K116" s="68"/>
      <c r="L116" s="68"/>
      <c r="M116" s="264"/>
    </row>
    <row r="117" spans="2:13" x14ac:dyDescent="0.3">
      <c r="B117" s="265"/>
      <c r="C117" s="115">
        <v>19</v>
      </c>
      <c r="D117" s="112" t="str">
        <f>+IFERROR(+IF(Inputs!I71="","",Inputs!I71),0)</f>
        <v/>
      </c>
      <c r="E117" s="295">
        <f t="shared" si="11"/>
        <v>0</v>
      </c>
      <c r="F117" s="15">
        <f>+Proyección!F117+Proyección!G117+Proyección!H117+Proyección!I117+Proyección!J117+Proyección!K117+Proyección!L117+Proyección!M117+Proyección!N117+Proyección!O117+Proyección!P117+Proyección!Q117</f>
        <v>0</v>
      </c>
      <c r="G117" s="21">
        <f>+Ejecución!G117+Ejecución!J117+Ejecución!M117+Ejecución!P117+Ejecución!S117+Ejecución!V117+Ejecución!Y117+Ejecución!AB117+Ejecución!AE117+Ejecución!AH117+Ejecución!AK117+Ejecución!AN117</f>
        <v>0</v>
      </c>
      <c r="H117" s="46">
        <f t="shared" si="12"/>
        <v>0</v>
      </c>
      <c r="I117" s="68"/>
      <c r="J117" s="68"/>
      <c r="K117" s="68"/>
      <c r="L117" s="68"/>
      <c r="M117" s="264"/>
    </row>
    <row r="118" spans="2:13" x14ac:dyDescent="0.3">
      <c r="B118" s="265"/>
      <c r="C118" s="115">
        <v>20</v>
      </c>
      <c r="D118" s="112" t="str">
        <f>+IFERROR(+IF(Inputs!I72="","",Inputs!I72),0)</f>
        <v/>
      </c>
      <c r="E118" s="295">
        <f t="shared" si="11"/>
        <v>0</v>
      </c>
      <c r="F118" s="15">
        <f>+Proyección!F118+Proyección!G118+Proyección!H118+Proyección!I118+Proyección!J118+Proyección!K118+Proyección!L118+Proyección!M118+Proyección!N118+Proyección!O118+Proyección!P118+Proyección!Q118</f>
        <v>0</v>
      </c>
      <c r="G118" s="21">
        <f>+Ejecución!G118+Ejecución!J118+Ejecución!M118+Ejecución!P118+Ejecución!S118+Ejecución!V118+Ejecución!Y118+Ejecución!AB118+Ejecución!AE118+Ejecución!AH118+Ejecución!AK118+Ejecución!AN118</f>
        <v>0</v>
      </c>
      <c r="H118" s="46">
        <f t="shared" si="12"/>
        <v>0</v>
      </c>
      <c r="I118" s="68"/>
      <c r="J118" s="68"/>
      <c r="K118" s="68"/>
      <c r="L118" s="68"/>
      <c r="M118" s="264"/>
    </row>
    <row r="119" spans="2:13" x14ac:dyDescent="0.3">
      <c r="B119" s="265"/>
      <c r="C119" s="115">
        <v>21</v>
      </c>
      <c r="D119" s="112" t="str">
        <f>+IFERROR(+IF(Inputs!I73="","",Inputs!I73),0)</f>
        <v/>
      </c>
      <c r="E119" s="295">
        <f t="shared" si="11"/>
        <v>0</v>
      </c>
      <c r="F119" s="15">
        <f>+Proyección!F119+Proyección!G119+Proyección!H119+Proyección!I119+Proyección!J119+Proyección!K119+Proyección!L119+Proyección!M119+Proyección!N119+Proyección!O119+Proyección!P119+Proyección!Q119</f>
        <v>0</v>
      </c>
      <c r="G119" s="21">
        <f>+Ejecución!G119+Ejecución!J119+Ejecución!M119+Ejecución!P119+Ejecución!S119+Ejecución!V119+Ejecución!Y119+Ejecución!AB119+Ejecución!AE119+Ejecución!AH119+Ejecución!AK119+Ejecución!AN119</f>
        <v>0</v>
      </c>
      <c r="H119" s="46">
        <f t="shared" si="12"/>
        <v>0</v>
      </c>
      <c r="I119" s="68"/>
      <c r="J119" s="68"/>
      <c r="K119" s="68"/>
      <c r="L119" s="68"/>
      <c r="M119" s="264"/>
    </row>
    <row r="120" spans="2:13" x14ac:dyDescent="0.3">
      <c r="B120" s="265"/>
      <c r="C120" s="115">
        <v>22</v>
      </c>
      <c r="D120" s="112" t="str">
        <f>+IFERROR(+IF(Inputs!I74="","",Inputs!I74),0)</f>
        <v/>
      </c>
      <c r="E120" s="295">
        <f t="shared" si="11"/>
        <v>0</v>
      </c>
      <c r="F120" s="15">
        <f>+Proyección!F120+Proyección!G120+Proyección!H120+Proyección!I120+Proyección!J120+Proyección!K120+Proyección!L120+Proyección!M120+Proyección!N120+Proyección!O120+Proyección!P120+Proyección!Q120</f>
        <v>0</v>
      </c>
      <c r="G120" s="21">
        <f>+Ejecución!G120+Ejecución!J120+Ejecución!M120+Ejecución!P120+Ejecución!S120+Ejecución!V120+Ejecución!Y120+Ejecución!AB120+Ejecución!AE120+Ejecución!AH120+Ejecución!AK120+Ejecución!AN120</f>
        <v>0</v>
      </c>
      <c r="H120" s="46">
        <f t="shared" si="12"/>
        <v>0</v>
      </c>
      <c r="I120" s="68"/>
      <c r="J120" s="68"/>
      <c r="K120" s="68"/>
      <c r="L120" s="68"/>
      <c r="M120" s="264"/>
    </row>
    <row r="121" spans="2:13" x14ac:dyDescent="0.3">
      <c r="B121" s="265"/>
      <c r="C121" s="115">
        <v>23</v>
      </c>
      <c r="D121" s="112" t="str">
        <f>+IFERROR(+IF(Inputs!I75="","",Inputs!I75),0)</f>
        <v/>
      </c>
      <c r="E121" s="295">
        <f t="shared" si="11"/>
        <v>0</v>
      </c>
      <c r="F121" s="15">
        <f>+Proyección!F121+Proyección!G121+Proyección!H121+Proyección!I121+Proyección!J121+Proyección!K121+Proyección!L121+Proyección!M121+Proyección!N121+Proyección!O121+Proyección!P121+Proyección!Q121</f>
        <v>0</v>
      </c>
      <c r="G121" s="21">
        <f>+Ejecución!G121+Ejecución!J121+Ejecución!M121+Ejecución!P121+Ejecución!S121+Ejecución!V121+Ejecución!Y121+Ejecución!AB121+Ejecución!AE121+Ejecución!AH121+Ejecución!AK121+Ejecución!AN121</f>
        <v>0</v>
      </c>
      <c r="H121" s="46">
        <f t="shared" si="12"/>
        <v>0</v>
      </c>
      <c r="I121" s="68"/>
      <c r="J121" s="68"/>
      <c r="K121" s="68"/>
      <c r="L121" s="68"/>
      <c r="M121" s="264"/>
    </row>
    <row r="122" spans="2:13" x14ac:dyDescent="0.3">
      <c r="B122" s="265"/>
      <c r="C122" s="115">
        <v>24</v>
      </c>
      <c r="D122" s="112" t="str">
        <f>+IFERROR(+IF(Inputs!I76="","",Inputs!I76),0)</f>
        <v/>
      </c>
      <c r="E122" s="295">
        <f t="shared" si="11"/>
        <v>0</v>
      </c>
      <c r="F122" s="15">
        <f>+Proyección!F122+Proyección!G122+Proyección!H122+Proyección!I122+Proyección!J122+Proyección!K122+Proyección!L122+Proyección!M122+Proyección!N122+Proyección!O122+Proyección!P122+Proyección!Q122</f>
        <v>0</v>
      </c>
      <c r="G122" s="21">
        <f>+Ejecución!G122+Ejecución!J122+Ejecución!M122+Ejecución!P122+Ejecución!S122+Ejecución!V122+Ejecución!Y122+Ejecución!AB122+Ejecución!AE122+Ejecución!AH122+Ejecución!AK122+Ejecución!AN122</f>
        <v>0</v>
      </c>
      <c r="H122" s="46">
        <f t="shared" si="12"/>
        <v>0</v>
      </c>
      <c r="I122" s="68"/>
      <c r="J122" s="68"/>
      <c r="K122" s="68"/>
      <c r="L122" s="68"/>
      <c r="M122" s="264"/>
    </row>
    <row r="123" spans="2:13" x14ac:dyDescent="0.3">
      <c r="B123" s="265"/>
      <c r="C123" s="115">
        <v>25</v>
      </c>
      <c r="D123" s="112" t="str">
        <f>+IFERROR(+IF(Inputs!I77="","",Inputs!I77),0)</f>
        <v/>
      </c>
      <c r="E123" s="295">
        <f t="shared" si="11"/>
        <v>0</v>
      </c>
      <c r="F123" s="15">
        <f>+Proyección!F123+Proyección!G123+Proyección!H123+Proyección!I123+Proyección!J123+Proyección!K123+Proyección!L123+Proyección!M123+Proyección!N123+Proyección!O123+Proyección!P123+Proyección!Q123</f>
        <v>0</v>
      </c>
      <c r="G123" s="21">
        <f>+Ejecución!G123+Ejecución!J123+Ejecución!M123+Ejecución!P123+Ejecución!S123+Ejecución!V123+Ejecución!Y123+Ejecución!AB123+Ejecución!AE123+Ejecución!AH123+Ejecución!AK123+Ejecución!AN123</f>
        <v>0</v>
      </c>
      <c r="H123" s="46">
        <f t="shared" si="12"/>
        <v>0</v>
      </c>
      <c r="I123" s="68"/>
      <c r="J123" s="68"/>
      <c r="K123" s="68"/>
      <c r="L123" s="68"/>
      <c r="M123" s="264"/>
    </row>
    <row r="124" spans="2:13" x14ac:dyDescent="0.3">
      <c r="B124" s="265"/>
      <c r="C124" s="115">
        <v>26</v>
      </c>
      <c r="D124" s="112" t="str">
        <f>+IFERROR(+IF(Inputs!I78="","",Inputs!I78),0)</f>
        <v/>
      </c>
      <c r="E124" s="295">
        <f t="shared" si="11"/>
        <v>0</v>
      </c>
      <c r="F124" s="15">
        <f>+Proyección!F124+Proyección!G124+Proyección!H124+Proyección!I124+Proyección!J124+Proyección!K124+Proyección!L124+Proyección!M124+Proyección!N124+Proyección!O124+Proyección!P124+Proyección!Q124</f>
        <v>0</v>
      </c>
      <c r="G124" s="21">
        <f>+Ejecución!G124+Ejecución!J124+Ejecución!M124+Ejecución!P124+Ejecución!S124+Ejecución!V124+Ejecución!Y124+Ejecución!AB124+Ejecución!AE124+Ejecución!AH124+Ejecución!AK124+Ejecución!AN124</f>
        <v>0</v>
      </c>
      <c r="H124" s="46">
        <f t="shared" si="12"/>
        <v>0</v>
      </c>
      <c r="I124" s="68"/>
      <c r="J124" s="68"/>
      <c r="K124" s="68"/>
      <c r="L124" s="68"/>
      <c r="M124" s="264"/>
    </row>
    <row r="125" spans="2:13" x14ac:dyDescent="0.3">
      <c r="B125" s="265"/>
      <c r="C125" s="115">
        <v>27</v>
      </c>
      <c r="D125" s="112" t="str">
        <f>+IFERROR(+IF(Inputs!I79="","",Inputs!I79),0)</f>
        <v/>
      </c>
      <c r="E125" s="295">
        <f t="shared" si="11"/>
        <v>0</v>
      </c>
      <c r="F125" s="15">
        <f>+Proyección!F125+Proyección!G125+Proyección!H125+Proyección!I125+Proyección!J125+Proyección!K125+Proyección!L125+Proyección!M125+Proyección!N125+Proyección!O125+Proyección!P125+Proyección!Q125</f>
        <v>0</v>
      </c>
      <c r="G125" s="21">
        <f>+Ejecución!G125+Ejecución!J125+Ejecución!M125+Ejecución!P125+Ejecución!S125+Ejecución!V125+Ejecución!Y125+Ejecución!AB125+Ejecución!AE125+Ejecución!AH125+Ejecución!AK125+Ejecución!AN125</f>
        <v>0</v>
      </c>
      <c r="H125" s="46">
        <f t="shared" si="12"/>
        <v>0</v>
      </c>
      <c r="I125" s="68"/>
      <c r="J125" s="68"/>
      <c r="K125" s="68"/>
      <c r="L125" s="68"/>
      <c r="M125" s="264"/>
    </row>
    <row r="126" spans="2:13" x14ac:dyDescent="0.3">
      <c r="B126" s="265"/>
      <c r="C126" s="115">
        <v>28</v>
      </c>
      <c r="D126" s="112" t="str">
        <f>+IFERROR(+IF(Inputs!I80="","",Inputs!I80),0)</f>
        <v/>
      </c>
      <c r="E126" s="295">
        <f t="shared" si="11"/>
        <v>0</v>
      </c>
      <c r="F126" s="15">
        <f>+Proyección!F126+Proyección!G126+Proyección!H126+Proyección!I126+Proyección!J126+Proyección!K126+Proyección!L126+Proyección!M126+Proyección!N126+Proyección!O126+Proyección!P126+Proyección!Q126</f>
        <v>0</v>
      </c>
      <c r="G126" s="21">
        <f>+Ejecución!G126+Ejecución!J126+Ejecución!M126+Ejecución!P126+Ejecución!S126+Ejecución!V126+Ejecución!Y126+Ejecución!AB126+Ejecución!AE126+Ejecución!AH126+Ejecución!AK126+Ejecución!AN126</f>
        <v>0</v>
      </c>
      <c r="H126" s="46">
        <f t="shared" si="12"/>
        <v>0</v>
      </c>
      <c r="I126" s="68"/>
      <c r="J126" s="68"/>
      <c r="K126" s="68"/>
      <c r="L126" s="68"/>
      <c r="M126" s="264"/>
    </row>
    <row r="127" spans="2:13" x14ac:dyDescent="0.3">
      <c r="B127" s="265"/>
      <c r="C127" s="115">
        <v>29</v>
      </c>
      <c r="D127" s="112" t="str">
        <f>+IFERROR(+IF(Inputs!I81="","",Inputs!I81),0)</f>
        <v/>
      </c>
      <c r="E127" s="295">
        <f t="shared" si="11"/>
        <v>0</v>
      </c>
      <c r="F127" s="15">
        <f>+Proyección!F127+Proyección!G127+Proyección!H127+Proyección!I127+Proyección!J127+Proyección!K127+Proyección!L127+Proyección!M127+Proyección!N127+Proyección!O127+Proyección!P127+Proyección!Q127</f>
        <v>0</v>
      </c>
      <c r="G127" s="21">
        <f>+Ejecución!G127+Ejecución!J127+Ejecución!M127+Ejecución!P127+Ejecución!S127+Ejecución!V127+Ejecución!Y127+Ejecución!AB127+Ejecución!AE127+Ejecución!AH127+Ejecución!AK127+Ejecución!AN127</f>
        <v>0</v>
      </c>
      <c r="H127" s="46">
        <f t="shared" si="12"/>
        <v>0</v>
      </c>
      <c r="I127" s="68"/>
      <c r="J127" s="68"/>
      <c r="K127" s="68"/>
      <c r="L127" s="68"/>
      <c r="M127" s="264"/>
    </row>
    <row r="128" spans="2:13" x14ac:dyDescent="0.3">
      <c r="B128" s="265"/>
      <c r="C128" s="115">
        <v>30</v>
      </c>
      <c r="D128" s="173" t="str">
        <f>+IFERROR(+IF(Inputs!I82="","",Inputs!I82),0)</f>
        <v/>
      </c>
      <c r="E128" s="299">
        <f t="shared" si="11"/>
        <v>0</v>
      </c>
      <c r="F128" s="4">
        <f>+Proyección!F128+Proyección!G128+Proyección!H128+Proyección!I128+Proyección!J128+Proyección!K128+Proyección!L128+Proyección!M128+Proyección!N128+Proyección!O128+Proyección!P128+Proyección!Q128</f>
        <v>0</v>
      </c>
      <c r="G128" s="22">
        <f>+Ejecución!G128+Ejecución!J128+Ejecución!M128+Ejecución!P128+Ejecución!S128+Ejecución!V128+Ejecución!Y128+Ejecución!AB128+Ejecución!AE128+Ejecución!AH128+Ejecución!AK128+Ejecución!AN128</f>
        <v>0</v>
      </c>
      <c r="H128" s="47">
        <f t="shared" si="12"/>
        <v>0</v>
      </c>
      <c r="I128" s="68"/>
      <c r="J128" s="68"/>
      <c r="K128" s="68"/>
      <c r="L128" s="68"/>
      <c r="M128" s="264"/>
    </row>
    <row r="129" spans="2:13" x14ac:dyDescent="0.3">
      <c r="B129" s="265"/>
      <c r="C129" s="105" t="s">
        <v>134</v>
      </c>
      <c r="D129" s="106" t="s">
        <v>81</v>
      </c>
      <c r="E129" s="300">
        <f t="shared" si="11"/>
        <v>0</v>
      </c>
      <c r="F129" s="147">
        <f>+SUM(F99:F128)</f>
        <v>0</v>
      </c>
      <c r="G129" s="148">
        <f>+SUM(G99:G128)</f>
        <v>0</v>
      </c>
      <c r="H129" s="46">
        <f>+IFERROR(+(F129-G129),0)</f>
        <v>0</v>
      </c>
      <c r="I129" s="68"/>
      <c r="J129" s="68"/>
      <c r="K129" s="68"/>
      <c r="L129" s="68"/>
      <c r="M129" s="264"/>
    </row>
    <row r="130" spans="2:13" ht="22.5" customHeight="1" x14ac:dyDescent="0.3">
      <c r="B130" s="265"/>
      <c r="C130" s="68"/>
      <c r="D130" s="105">
        <v>1</v>
      </c>
      <c r="E130" s="301"/>
      <c r="F130" s="15"/>
      <c r="G130" s="21"/>
      <c r="H130" s="46"/>
      <c r="I130" s="68"/>
      <c r="J130" s="68"/>
      <c r="K130" s="68"/>
      <c r="L130" s="68"/>
      <c r="M130" s="264"/>
    </row>
    <row r="131" spans="2:13" x14ac:dyDescent="0.3">
      <c r="B131" s="265"/>
      <c r="C131" s="115">
        <v>1</v>
      </c>
      <c r="D131" s="112">
        <f>+IFERROR(+IF(Inputs!#REF!="","",Inputs!#REF!),0)</f>
        <v>0</v>
      </c>
      <c r="E131" s="295">
        <f t="shared" si="11"/>
        <v>0</v>
      </c>
      <c r="F131" s="15">
        <f>+Proyección!F131+Proyección!G131+Proyección!H131+Proyección!I131+Proyección!J131+Proyección!K131+Proyección!L131+Proyección!M131+Proyección!N131+Proyección!O131+Proyección!P131+Proyección!Q131</f>
        <v>0</v>
      </c>
      <c r="G131" s="21">
        <f>+Ejecución!G131+Ejecución!J131+Ejecución!M131+Ejecución!P131+Ejecución!S131+Ejecución!V131+Ejecución!Y131+Ejecución!AB131+Ejecución!AE131+Ejecución!AH131+Ejecución!AK131+Ejecución!AN131</f>
        <v>0</v>
      </c>
      <c r="H131" s="46">
        <f t="shared" ref="H131:H160" si="13">+IFERROR(+(F131-G131),0)</f>
        <v>0</v>
      </c>
      <c r="I131" s="68"/>
      <c r="J131" s="68"/>
      <c r="K131" s="68"/>
      <c r="L131" s="68"/>
      <c r="M131" s="264"/>
    </row>
    <row r="132" spans="2:13" x14ac:dyDescent="0.3">
      <c r="B132" s="265"/>
      <c r="C132" s="115">
        <v>2</v>
      </c>
      <c r="D132" s="112" t="str">
        <f>+IFERROR(+IF(Inputs!D88="","",Inputs!D88),0)</f>
        <v>Diversión  (ejemplo)</v>
      </c>
      <c r="E132" s="295">
        <f t="shared" si="11"/>
        <v>0</v>
      </c>
      <c r="F132" s="15">
        <f>+Proyección!F132+Proyección!G132+Proyección!H132+Proyección!I132+Proyección!J132+Proyección!K132+Proyección!L132+Proyección!M132+Proyección!N132+Proyección!O132+Proyección!P132+Proyección!Q132</f>
        <v>0</v>
      </c>
      <c r="G132" s="21">
        <f>+Ejecución!G132+Ejecución!J132+Ejecución!M132+Ejecución!P132+Ejecución!S132+Ejecución!V132+Ejecución!Y132+Ejecución!AB132+Ejecución!AE132+Ejecución!AH132+Ejecución!AK132+Ejecución!AN132</f>
        <v>0</v>
      </c>
      <c r="H132" s="46">
        <f t="shared" si="13"/>
        <v>0</v>
      </c>
      <c r="I132" s="68"/>
      <c r="J132" s="68"/>
      <c r="K132" s="68"/>
      <c r="L132" s="68"/>
      <c r="M132" s="264"/>
    </row>
    <row r="133" spans="2:13" x14ac:dyDescent="0.3">
      <c r="B133" s="265"/>
      <c r="C133" s="115">
        <v>3</v>
      </c>
      <c r="D133" s="112" t="str">
        <f>+IFERROR(+IF(Inputs!D89="","",Inputs!D89),0)</f>
        <v>Domicilios  (ejemplo)</v>
      </c>
      <c r="E133" s="295">
        <f t="shared" si="11"/>
        <v>0</v>
      </c>
      <c r="F133" s="15">
        <f>+Proyección!F133+Proyección!G133+Proyección!H133+Proyección!I133+Proyección!J133+Proyección!K133+Proyección!L133+Proyección!M133+Proyección!N133+Proyección!O133+Proyección!P133+Proyección!Q133</f>
        <v>0</v>
      </c>
      <c r="G133" s="21">
        <f>+Ejecución!G133+Ejecución!J133+Ejecución!M133+Ejecución!P133+Ejecución!S133+Ejecución!V133+Ejecución!Y133+Ejecución!AB133+Ejecución!AE133+Ejecución!AH133+Ejecución!AK133+Ejecución!AN133</f>
        <v>0</v>
      </c>
      <c r="H133" s="46">
        <f t="shared" si="13"/>
        <v>0</v>
      </c>
      <c r="I133" s="68"/>
      <c r="J133" s="68"/>
      <c r="K133" s="68"/>
      <c r="L133" s="68"/>
      <c r="M133" s="264"/>
    </row>
    <row r="134" spans="2:13" x14ac:dyDescent="0.3">
      <c r="B134" s="265"/>
      <c r="C134" s="115">
        <v>4</v>
      </c>
      <c r="D134" s="112" t="str">
        <f>+IFERROR(+IF(Inputs!D90="","",Inputs!D90),0)</f>
        <v/>
      </c>
      <c r="E134" s="295">
        <f t="shared" si="11"/>
        <v>0</v>
      </c>
      <c r="F134" s="15">
        <f>+Proyección!F134+Proyección!G134+Proyección!H134+Proyección!I134+Proyección!J134+Proyección!K134+Proyección!L134+Proyección!M134+Proyección!N134+Proyección!O134+Proyección!P134+Proyección!Q134</f>
        <v>0</v>
      </c>
      <c r="G134" s="21">
        <f>+Ejecución!G134+Ejecución!J134+Ejecución!M134+Ejecución!P134+Ejecución!S134+Ejecución!V134+Ejecución!Y134+Ejecución!AB134+Ejecución!AE134+Ejecución!AH134+Ejecución!AK134+Ejecución!AN134</f>
        <v>0</v>
      </c>
      <c r="H134" s="46">
        <f t="shared" si="13"/>
        <v>0</v>
      </c>
      <c r="I134" s="68"/>
      <c r="J134" s="68"/>
      <c r="K134" s="68"/>
      <c r="L134" s="68"/>
      <c r="M134" s="264"/>
    </row>
    <row r="135" spans="2:13" x14ac:dyDescent="0.3">
      <c r="B135" s="265"/>
      <c r="C135" s="115">
        <v>5</v>
      </c>
      <c r="D135" s="112" t="str">
        <f>+IFERROR(+IF(Inputs!D91="","",Inputs!D91),0)</f>
        <v/>
      </c>
      <c r="E135" s="295">
        <f t="shared" si="11"/>
        <v>0</v>
      </c>
      <c r="F135" s="15">
        <f>+Proyección!F135+Proyección!G135+Proyección!H135+Proyección!I135+Proyección!J135+Proyección!K135+Proyección!L135+Proyección!M135+Proyección!N135+Proyección!O135+Proyección!P135+Proyección!Q135</f>
        <v>0</v>
      </c>
      <c r="G135" s="21">
        <f>+Ejecución!G135+Ejecución!J135+Ejecución!M135+Ejecución!P135+Ejecución!S135+Ejecución!V135+Ejecución!Y135+Ejecución!AB135+Ejecución!AE135+Ejecución!AH135+Ejecución!AK135+Ejecución!AN135</f>
        <v>0</v>
      </c>
      <c r="H135" s="46">
        <f t="shared" si="13"/>
        <v>0</v>
      </c>
      <c r="I135" s="68"/>
      <c r="J135" s="68"/>
      <c r="K135" s="68"/>
      <c r="L135" s="68"/>
      <c r="M135" s="264"/>
    </row>
    <row r="136" spans="2:13" x14ac:dyDescent="0.3">
      <c r="B136" s="265"/>
      <c r="C136" s="115">
        <v>6</v>
      </c>
      <c r="D136" s="112" t="str">
        <f>+IFERROR(+IF(Inputs!D92="","",Inputs!D92),0)</f>
        <v/>
      </c>
      <c r="E136" s="295">
        <f t="shared" si="11"/>
        <v>0</v>
      </c>
      <c r="F136" s="15">
        <f>+Proyección!F136+Proyección!G136+Proyección!H136+Proyección!I136+Proyección!J136+Proyección!K136+Proyección!L136+Proyección!M136+Proyección!N136+Proyección!O136+Proyección!P136+Proyección!Q136</f>
        <v>0</v>
      </c>
      <c r="G136" s="21">
        <f>+Ejecución!G136+Ejecución!J136+Ejecución!M136+Ejecución!P136+Ejecución!S136+Ejecución!V136+Ejecución!Y136+Ejecución!AB136+Ejecución!AE136+Ejecución!AH136+Ejecución!AK136+Ejecución!AN136</f>
        <v>0</v>
      </c>
      <c r="H136" s="46">
        <f t="shared" si="13"/>
        <v>0</v>
      </c>
      <c r="I136" s="68"/>
      <c r="J136" s="68"/>
      <c r="K136" s="68"/>
      <c r="L136" s="68"/>
      <c r="M136" s="264"/>
    </row>
    <row r="137" spans="2:13" x14ac:dyDescent="0.3">
      <c r="B137" s="265"/>
      <c r="C137" s="115">
        <v>7</v>
      </c>
      <c r="D137" s="112" t="str">
        <f>+IFERROR(+IF(Inputs!D93="","",Inputs!D93),0)</f>
        <v/>
      </c>
      <c r="E137" s="295">
        <f t="shared" si="11"/>
        <v>0</v>
      </c>
      <c r="F137" s="15">
        <f>+Proyección!F137+Proyección!G137+Proyección!H137+Proyección!I137+Proyección!J137+Proyección!K137+Proyección!L137+Proyección!M137+Proyección!N137+Proyección!O137+Proyección!P137+Proyección!Q137</f>
        <v>0</v>
      </c>
      <c r="G137" s="21">
        <f>+Ejecución!G137+Ejecución!J137+Ejecución!M137+Ejecución!P137+Ejecución!S137+Ejecución!V137+Ejecución!Y137+Ejecución!AB137+Ejecución!AE137+Ejecución!AH137+Ejecución!AK137+Ejecución!AN137</f>
        <v>0</v>
      </c>
      <c r="H137" s="46">
        <f t="shared" si="13"/>
        <v>0</v>
      </c>
      <c r="I137" s="68"/>
      <c r="J137" s="68"/>
      <c r="K137" s="68"/>
      <c r="L137" s="68"/>
      <c r="M137" s="264"/>
    </row>
    <row r="138" spans="2:13" x14ac:dyDescent="0.3">
      <c r="B138" s="265"/>
      <c r="C138" s="115">
        <v>8</v>
      </c>
      <c r="D138" s="112" t="str">
        <f>+IFERROR(+IF(Inputs!D94="","",Inputs!D94),0)</f>
        <v/>
      </c>
      <c r="E138" s="295">
        <f t="shared" si="11"/>
        <v>0</v>
      </c>
      <c r="F138" s="15">
        <f>+Proyección!F138+Proyección!G138+Proyección!H138+Proyección!I138+Proyección!J138+Proyección!K138+Proyección!L138+Proyección!M138+Proyección!N138+Proyección!O138+Proyección!P138+Proyección!Q138</f>
        <v>0</v>
      </c>
      <c r="G138" s="21">
        <f>+Ejecución!G138+Ejecución!J138+Ejecución!M138+Ejecución!P138+Ejecución!S138+Ejecución!V138+Ejecución!Y138+Ejecución!AB138+Ejecución!AE138+Ejecución!AH138+Ejecución!AK138+Ejecución!AN138</f>
        <v>0</v>
      </c>
      <c r="H138" s="46">
        <f t="shared" si="13"/>
        <v>0</v>
      </c>
      <c r="I138" s="68"/>
      <c r="J138" s="68"/>
      <c r="K138" s="68"/>
      <c r="L138" s="68"/>
      <c r="M138" s="264"/>
    </row>
    <row r="139" spans="2:13" x14ac:dyDescent="0.3">
      <c r="B139" s="265"/>
      <c r="C139" s="115">
        <v>9</v>
      </c>
      <c r="D139" s="112" t="str">
        <f>+IFERROR(+IF(Inputs!D95="","",Inputs!D95),0)</f>
        <v/>
      </c>
      <c r="E139" s="295">
        <f t="shared" si="11"/>
        <v>0</v>
      </c>
      <c r="F139" s="15">
        <f>+Proyección!F139+Proyección!G139+Proyección!H139+Proyección!I139+Proyección!J139+Proyección!K139+Proyección!L139+Proyección!M139+Proyección!N139+Proyección!O139+Proyección!P139+Proyección!Q139</f>
        <v>0</v>
      </c>
      <c r="G139" s="21">
        <f>+Ejecución!G139+Ejecución!J139+Ejecución!M139+Ejecución!P139+Ejecución!S139+Ejecución!V139+Ejecución!Y139+Ejecución!AB139+Ejecución!AE139+Ejecución!AH139+Ejecución!AK139+Ejecución!AN139</f>
        <v>0</v>
      </c>
      <c r="H139" s="46">
        <f t="shared" si="13"/>
        <v>0</v>
      </c>
      <c r="I139" s="68"/>
      <c r="J139" s="68"/>
      <c r="K139" s="68"/>
      <c r="L139" s="68"/>
      <c r="M139" s="264"/>
    </row>
    <row r="140" spans="2:13" x14ac:dyDescent="0.3">
      <c r="B140" s="265"/>
      <c r="C140" s="115">
        <v>10</v>
      </c>
      <c r="D140" s="112" t="str">
        <f>+IFERROR(+IF(Inputs!D96="","",Inputs!D96),0)</f>
        <v/>
      </c>
      <c r="E140" s="295">
        <f t="shared" si="11"/>
        <v>0</v>
      </c>
      <c r="F140" s="15">
        <f>+Proyección!F140+Proyección!G140+Proyección!H140+Proyección!I140+Proyección!J140+Proyección!K140+Proyección!L140+Proyección!M140+Proyección!N140+Proyección!O140+Proyección!P140+Proyección!Q140</f>
        <v>0</v>
      </c>
      <c r="G140" s="21">
        <f>+Ejecución!G140+Ejecución!J140+Ejecución!M140+Ejecución!P140+Ejecución!S140+Ejecución!V140+Ejecución!Y140+Ejecución!AB140+Ejecución!AE140+Ejecución!AH140+Ejecución!AK140+Ejecución!AN140</f>
        <v>0</v>
      </c>
      <c r="H140" s="46">
        <f t="shared" si="13"/>
        <v>0</v>
      </c>
      <c r="I140" s="68"/>
      <c r="J140" s="68"/>
      <c r="K140" s="68"/>
      <c r="L140" s="68"/>
      <c r="M140" s="264"/>
    </row>
    <row r="141" spans="2:13" x14ac:dyDescent="0.3">
      <c r="B141" s="265"/>
      <c r="C141" s="115">
        <v>11</v>
      </c>
      <c r="D141" s="112" t="str">
        <f>+IFERROR(+IF(Inputs!D97="","",Inputs!D97),0)</f>
        <v/>
      </c>
      <c r="E141" s="295">
        <f t="shared" si="11"/>
        <v>0</v>
      </c>
      <c r="F141" s="15">
        <f>+Proyección!F141+Proyección!G141+Proyección!H141+Proyección!I141+Proyección!J141+Proyección!K141+Proyección!L141+Proyección!M141+Proyección!N141+Proyección!O141+Proyección!P141+Proyección!Q141</f>
        <v>0</v>
      </c>
      <c r="G141" s="21">
        <f>+Ejecución!G141+Ejecución!J141+Ejecución!M141+Ejecución!P141+Ejecución!S141+Ejecución!V141+Ejecución!Y141+Ejecución!AB141+Ejecución!AE141+Ejecución!AH141+Ejecución!AK141+Ejecución!AN141</f>
        <v>0</v>
      </c>
      <c r="H141" s="46">
        <f t="shared" si="13"/>
        <v>0</v>
      </c>
      <c r="I141" s="68"/>
      <c r="J141" s="68"/>
      <c r="K141" s="68"/>
      <c r="L141" s="68"/>
      <c r="M141" s="264"/>
    </row>
    <row r="142" spans="2:13" x14ac:dyDescent="0.3">
      <c r="B142" s="265"/>
      <c r="C142" s="115">
        <v>12</v>
      </c>
      <c r="D142" s="112" t="str">
        <f>+IFERROR(+IF(Inputs!D98="","",Inputs!D98),0)</f>
        <v/>
      </c>
      <c r="E142" s="295">
        <f t="shared" si="11"/>
        <v>0</v>
      </c>
      <c r="F142" s="15">
        <f>+Proyección!F142+Proyección!G142+Proyección!H142+Proyección!I142+Proyección!J142+Proyección!K142+Proyección!L142+Proyección!M142+Proyección!N142+Proyección!O142+Proyección!P142+Proyección!Q142</f>
        <v>0</v>
      </c>
      <c r="G142" s="21">
        <f>+Ejecución!G142+Ejecución!J142+Ejecución!M142+Ejecución!P142+Ejecución!S142+Ejecución!V142+Ejecución!Y142+Ejecución!AB142+Ejecución!AE142+Ejecución!AH142+Ejecución!AK142+Ejecución!AN142</f>
        <v>0</v>
      </c>
      <c r="H142" s="46">
        <f t="shared" si="13"/>
        <v>0</v>
      </c>
      <c r="I142" s="68"/>
      <c r="J142" s="68"/>
      <c r="K142" s="68"/>
      <c r="L142" s="68"/>
      <c r="M142" s="264"/>
    </row>
    <row r="143" spans="2:13" x14ac:dyDescent="0.3">
      <c r="B143" s="265"/>
      <c r="C143" s="115">
        <v>13</v>
      </c>
      <c r="D143" s="112" t="str">
        <f>+IFERROR(+IF(Inputs!D99="","",Inputs!D99),0)</f>
        <v/>
      </c>
      <c r="E143" s="295">
        <f t="shared" si="11"/>
        <v>0</v>
      </c>
      <c r="F143" s="15">
        <f>+Proyección!F143+Proyección!G143+Proyección!H143+Proyección!I143+Proyección!J143+Proyección!K143+Proyección!L143+Proyección!M143+Proyección!N143+Proyección!O143+Proyección!P143+Proyección!Q143</f>
        <v>0</v>
      </c>
      <c r="G143" s="21">
        <f>+Ejecución!G143+Ejecución!J143+Ejecución!M143+Ejecución!P143+Ejecución!S143+Ejecución!V143+Ejecución!Y143+Ejecución!AB143+Ejecución!AE143+Ejecución!AH143+Ejecución!AK143+Ejecución!AN143</f>
        <v>0</v>
      </c>
      <c r="H143" s="46">
        <f t="shared" si="13"/>
        <v>0</v>
      </c>
      <c r="I143" s="68"/>
      <c r="J143" s="68"/>
      <c r="K143" s="68"/>
      <c r="L143" s="68"/>
      <c r="M143" s="264"/>
    </row>
    <row r="144" spans="2:13" x14ac:dyDescent="0.3">
      <c r="B144" s="265"/>
      <c r="C144" s="115">
        <v>14</v>
      </c>
      <c r="D144" s="112" t="str">
        <f>+IFERROR(+IF(Inputs!D100="","",Inputs!D100),0)</f>
        <v/>
      </c>
      <c r="E144" s="295">
        <f t="shared" si="11"/>
        <v>0</v>
      </c>
      <c r="F144" s="15">
        <f>+Proyección!F144+Proyección!G144+Proyección!H144+Proyección!I144+Proyección!J144+Proyección!K144+Proyección!L144+Proyección!M144+Proyección!N144+Proyección!O144+Proyección!P144+Proyección!Q144</f>
        <v>0</v>
      </c>
      <c r="G144" s="21">
        <f>+Ejecución!G144+Ejecución!J144+Ejecución!M144+Ejecución!P144+Ejecución!S144+Ejecución!V144+Ejecución!Y144+Ejecución!AB144+Ejecución!AE144+Ejecución!AH144+Ejecución!AK144+Ejecución!AN144</f>
        <v>0</v>
      </c>
      <c r="H144" s="46">
        <f t="shared" si="13"/>
        <v>0</v>
      </c>
      <c r="I144" s="68"/>
      <c r="J144" s="68"/>
      <c r="K144" s="68"/>
      <c r="L144" s="68"/>
      <c r="M144" s="264"/>
    </row>
    <row r="145" spans="2:13" x14ac:dyDescent="0.3">
      <c r="B145" s="265"/>
      <c r="C145" s="115">
        <v>15</v>
      </c>
      <c r="D145" s="112" t="str">
        <f>+IFERROR(+IF(Inputs!D101="","",Inputs!D101),0)</f>
        <v/>
      </c>
      <c r="E145" s="295">
        <f t="shared" si="11"/>
        <v>0</v>
      </c>
      <c r="F145" s="15">
        <f>+Proyección!F145+Proyección!G145+Proyección!H145+Proyección!I145+Proyección!J145+Proyección!K145+Proyección!L145+Proyección!M145+Proyección!N145+Proyección!O145+Proyección!P145+Proyección!Q145</f>
        <v>0</v>
      </c>
      <c r="G145" s="21">
        <f>+Ejecución!G145+Ejecución!J145+Ejecución!M145+Ejecución!P145+Ejecución!S145+Ejecución!V145+Ejecución!Y145+Ejecución!AB145+Ejecución!AE145+Ejecución!AH145+Ejecución!AK145+Ejecución!AN145</f>
        <v>0</v>
      </c>
      <c r="H145" s="46">
        <f t="shared" si="13"/>
        <v>0</v>
      </c>
      <c r="I145" s="68"/>
      <c r="J145" s="68"/>
      <c r="K145" s="68"/>
      <c r="L145" s="68"/>
      <c r="M145" s="264"/>
    </row>
    <row r="146" spans="2:13" x14ac:dyDescent="0.3">
      <c r="B146" s="265"/>
      <c r="C146" s="115">
        <v>16</v>
      </c>
      <c r="D146" s="112" t="str">
        <f>+IFERROR(+IF(Inputs!I87="","",Inputs!I87),0)</f>
        <v>Vacaciones  (ejemplo)</v>
      </c>
      <c r="E146" s="295">
        <f t="shared" si="11"/>
        <v>0</v>
      </c>
      <c r="F146" s="15">
        <f>+Proyección!F146+Proyección!G146+Proyección!H146+Proyección!I146+Proyección!J146+Proyección!K146+Proyección!L146+Proyección!M146+Proyección!N146+Proyección!O146+Proyección!P146+Proyección!Q146</f>
        <v>0</v>
      </c>
      <c r="G146" s="21">
        <f>+Ejecución!G146+Ejecución!J146+Ejecución!M146+Ejecución!P146+Ejecución!S146+Ejecución!V146+Ejecución!Y146+Ejecución!AB146+Ejecución!AE146+Ejecución!AH146+Ejecución!AK146+Ejecución!AN146</f>
        <v>0</v>
      </c>
      <c r="H146" s="46">
        <f t="shared" si="13"/>
        <v>0</v>
      </c>
      <c r="I146" s="68"/>
      <c r="J146" s="68"/>
      <c r="K146" s="68"/>
      <c r="L146" s="68"/>
      <c r="M146" s="264"/>
    </row>
    <row r="147" spans="2:13" x14ac:dyDescent="0.3">
      <c r="B147" s="265"/>
      <c r="C147" s="115">
        <v>17</v>
      </c>
      <c r="D147" s="112" t="str">
        <f>+IFERROR(+IF(Inputs!I88="","",Inputs!I88),0)</f>
        <v>Regalos de navidad  (ejemplo)</v>
      </c>
      <c r="E147" s="295">
        <f t="shared" si="11"/>
        <v>0</v>
      </c>
      <c r="F147" s="15">
        <f>+Proyección!F147+Proyección!G147+Proyección!H147+Proyección!I147+Proyección!J147+Proyección!K147+Proyección!L147+Proyección!M147+Proyección!N147+Proyección!O147+Proyección!P147+Proyección!Q147</f>
        <v>0</v>
      </c>
      <c r="G147" s="21">
        <f>+Ejecución!G147+Ejecución!J147+Ejecución!M147+Ejecución!P147+Ejecución!S147+Ejecución!V147+Ejecución!Y147+Ejecución!AB147+Ejecución!AE147+Ejecución!AH147+Ejecución!AK147+Ejecución!AN147</f>
        <v>0</v>
      </c>
      <c r="H147" s="46">
        <f t="shared" si="13"/>
        <v>0</v>
      </c>
      <c r="I147" s="68"/>
      <c r="J147" s="68"/>
      <c r="K147" s="68"/>
      <c r="L147" s="68"/>
      <c r="M147" s="264"/>
    </row>
    <row r="148" spans="2:13" x14ac:dyDescent="0.3">
      <c r="B148" s="265"/>
      <c r="C148" s="115">
        <v>18</v>
      </c>
      <c r="D148" s="112" t="str">
        <f>+IFERROR(+IF(Inputs!I89="","",Inputs!I89),0)</f>
        <v/>
      </c>
      <c r="E148" s="295">
        <f t="shared" si="11"/>
        <v>0</v>
      </c>
      <c r="F148" s="15">
        <f>+Proyección!F148+Proyección!G148+Proyección!H148+Proyección!I148+Proyección!J148+Proyección!K148+Proyección!L148+Proyección!M148+Proyección!N148+Proyección!O148+Proyección!P148+Proyección!Q148</f>
        <v>0</v>
      </c>
      <c r="G148" s="21">
        <f>+Ejecución!G148+Ejecución!J148+Ejecución!M148+Ejecución!P148+Ejecución!S148+Ejecución!V148+Ejecución!Y148+Ejecución!AB148+Ejecución!AE148+Ejecución!AH148+Ejecución!AK148+Ejecución!AN148</f>
        <v>0</v>
      </c>
      <c r="H148" s="46">
        <f t="shared" si="13"/>
        <v>0</v>
      </c>
      <c r="I148" s="68"/>
      <c r="J148" s="68"/>
      <c r="K148" s="68"/>
      <c r="L148" s="68"/>
      <c r="M148" s="264"/>
    </row>
    <row r="149" spans="2:13" x14ac:dyDescent="0.3">
      <c r="B149" s="265"/>
      <c r="C149" s="115">
        <v>19</v>
      </c>
      <c r="D149" s="112" t="str">
        <f>+IFERROR(+IF(Inputs!I90="","",Inputs!I90),0)</f>
        <v/>
      </c>
      <c r="E149" s="295">
        <f t="shared" si="11"/>
        <v>0</v>
      </c>
      <c r="F149" s="15">
        <f>+Proyección!F149+Proyección!G149+Proyección!H149+Proyección!I149+Proyección!J149+Proyección!K149+Proyección!L149+Proyección!M149+Proyección!N149+Proyección!O149+Proyección!P149+Proyección!Q149</f>
        <v>0</v>
      </c>
      <c r="G149" s="21">
        <f>+Ejecución!G149+Ejecución!J149+Ejecución!M149+Ejecución!P149+Ejecución!S149+Ejecución!V149+Ejecución!Y149+Ejecución!AB149+Ejecución!AE149+Ejecución!AH149+Ejecución!AK149+Ejecución!AN149</f>
        <v>0</v>
      </c>
      <c r="H149" s="46">
        <f t="shared" si="13"/>
        <v>0</v>
      </c>
      <c r="I149" s="68"/>
      <c r="J149" s="68"/>
      <c r="K149" s="68"/>
      <c r="L149" s="68"/>
      <c r="M149" s="264"/>
    </row>
    <row r="150" spans="2:13" x14ac:dyDescent="0.3">
      <c r="B150" s="265"/>
      <c r="C150" s="115">
        <v>20</v>
      </c>
      <c r="D150" s="112" t="str">
        <f>+IFERROR(+IF(Inputs!I91="","",Inputs!I91),0)</f>
        <v/>
      </c>
      <c r="E150" s="295">
        <f t="shared" si="11"/>
        <v>0</v>
      </c>
      <c r="F150" s="15">
        <f>+Proyección!F150+Proyección!G150+Proyección!H150+Proyección!I150+Proyección!J150+Proyección!K150+Proyección!L150+Proyección!M150+Proyección!N150+Proyección!O150+Proyección!P150+Proyección!Q150</f>
        <v>0</v>
      </c>
      <c r="G150" s="21">
        <f>+Ejecución!G150+Ejecución!J150+Ejecución!M150+Ejecución!P150+Ejecución!S150+Ejecución!V150+Ejecución!Y150+Ejecución!AB150+Ejecución!AE150+Ejecución!AH150+Ejecución!AK150+Ejecución!AN150</f>
        <v>0</v>
      </c>
      <c r="H150" s="46">
        <f t="shared" si="13"/>
        <v>0</v>
      </c>
      <c r="I150" s="68"/>
      <c r="J150" s="68"/>
      <c r="K150" s="68"/>
      <c r="L150" s="68"/>
      <c r="M150" s="264"/>
    </row>
    <row r="151" spans="2:13" x14ac:dyDescent="0.3">
      <c r="B151" s="265"/>
      <c r="C151" s="115">
        <v>21</v>
      </c>
      <c r="D151" s="112" t="str">
        <f>+IFERROR(+IF(Inputs!I92="","",Inputs!I92),0)</f>
        <v/>
      </c>
      <c r="E151" s="295">
        <f t="shared" si="11"/>
        <v>0</v>
      </c>
      <c r="F151" s="15">
        <f>+Proyección!F151+Proyección!G151+Proyección!H151+Proyección!I151+Proyección!J151+Proyección!K151+Proyección!L151+Proyección!M151+Proyección!N151+Proyección!O151+Proyección!P151+Proyección!Q151</f>
        <v>0</v>
      </c>
      <c r="G151" s="21">
        <f>+Ejecución!G151+Ejecución!J151+Ejecución!M151+Ejecución!P151+Ejecución!S151+Ejecución!V151+Ejecución!Y151+Ejecución!AB151+Ejecución!AE151+Ejecución!AH151+Ejecución!AK151+Ejecución!AN151</f>
        <v>0</v>
      </c>
      <c r="H151" s="46">
        <f t="shared" si="13"/>
        <v>0</v>
      </c>
      <c r="I151" s="68"/>
      <c r="J151" s="68"/>
      <c r="K151" s="68"/>
      <c r="L151" s="68"/>
      <c r="M151" s="264"/>
    </row>
    <row r="152" spans="2:13" x14ac:dyDescent="0.3">
      <c r="B152" s="265"/>
      <c r="C152" s="115">
        <v>22</v>
      </c>
      <c r="D152" s="112" t="str">
        <f>+IFERROR(+IF(Inputs!I93="","",Inputs!I93),0)</f>
        <v/>
      </c>
      <c r="E152" s="295">
        <f t="shared" si="11"/>
        <v>0</v>
      </c>
      <c r="F152" s="15">
        <f>+Proyección!F152+Proyección!G152+Proyección!H152+Proyección!I152+Proyección!J152+Proyección!K152+Proyección!L152+Proyección!M152+Proyección!N152+Proyección!O152+Proyección!P152+Proyección!Q152</f>
        <v>0</v>
      </c>
      <c r="G152" s="21">
        <f>+Ejecución!G152+Ejecución!J152+Ejecución!M152+Ejecución!P152+Ejecución!S152+Ejecución!V152+Ejecución!Y152+Ejecución!AB152+Ejecución!AE152+Ejecución!AH152+Ejecución!AK152+Ejecución!AN152</f>
        <v>0</v>
      </c>
      <c r="H152" s="46">
        <f t="shared" si="13"/>
        <v>0</v>
      </c>
      <c r="I152" s="68"/>
      <c r="J152" s="68"/>
      <c r="K152" s="68"/>
      <c r="L152" s="68"/>
      <c r="M152" s="264"/>
    </row>
    <row r="153" spans="2:13" x14ac:dyDescent="0.3">
      <c r="B153" s="265"/>
      <c r="C153" s="115">
        <v>23</v>
      </c>
      <c r="D153" s="112" t="str">
        <f>+IFERROR(+IF(Inputs!I94="","",Inputs!I94),0)</f>
        <v/>
      </c>
      <c r="E153" s="295">
        <f t="shared" si="11"/>
        <v>0</v>
      </c>
      <c r="F153" s="15">
        <f>+Proyección!F153+Proyección!G153+Proyección!H153+Proyección!I153+Proyección!J153+Proyección!K153+Proyección!L153+Proyección!M153+Proyección!N153+Proyección!O153+Proyección!P153+Proyección!Q153</f>
        <v>0</v>
      </c>
      <c r="G153" s="21">
        <f>+Ejecución!G153+Ejecución!J153+Ejecución!M153+Ejecución!P153+Ejecución!S153+Ejecución!V153+Ejecución!Y153+Ejecución!AB153+Ejecución!AE153+Ejecución!AH153+Ejecución!AK153+Ejecución!AN153</f>
        <v>0</v>
      </c>
      <c r="H153" s="46">
        <f t="shared" si="13"/>
        <v>0</v>
      </c>
      <c r="I153" s="68"/>
      <c r="J153" s="68"/>
      <c r="K153" s="68"/>
      <c r="L153" s="68"/>
      <c r="M153" s="264"/>
    </row>
    <row r="154" spans="2:13" x14ac:dyDescent="0.3">
      <c r="B154" s="265"/>
      <c r="C154" s="115">
        <v>24</v>
      </c>
      <c r="D154" s="112" t="str">
        <f>+IFERROR(+IF(Inputs!I95="","",Inputs!I95),0)</f>
        <v/>
      </c>
      <c r="E154" s="295">
        <f t="shared" si="11"/>
        <v>0</v>
      </c>
      <c r="F154" s="15">
        <f>+Proyección!F154+Proyección!G154+Proyección!H154+Proyección!I154+Proyección!J154+Proyección!K154+Proyección!L154+Proyección!M154+Proyección!N154+Proyección!O154+Proyección!P154+Proyección!Q154</f>
        <v>0</v>
      </c>
      <c r="G154" s="21">
        <f>+Ejecución!G154+Ejecución!J154+Ejecución!M154+Ejecución!P154+Ejecución!S154+Ejecución!V154+Ejecución!Y154+Ejecución!AB154+Ejecución!AE154+Ejecución!AH154+Ejecución!AK154+Ejecución!AN154</f>
        <v>0</v>
      </c>
      <c r="H154" s="46">
        <f t="shared" si="13"/>
        <v>0</v>
      </c>
      <c r="I154" s="68"/>
      <c r="J154" s="68"/>
      <c r="K154" s="68"/>
      <c r="L154" s="68"/>
      <c r="M154" s="264"/>
    </row>
    <row r="155" spans="2:13" x14ac:dyDescent="0.3">
      <c r="B155" s="265"/>
      <c r="C155" s="115">
        <v>25</v>
      </c>
      <c r="D155" s="112" t="str">
        <f>+IFERROR(+IF(Inputs!I96="","",Inputs!I96),0)</f>
        <v/>
      </c>
      <c r="E155" s="295">
        <f t="shared" si="11"/>
        <v>0</v>
      </c>
      <c r="F155" s="15">
        <f>+Proyección!F155+Proyección!G155+Proyección!H155+Proyección!I155+Proyección!J155+Proyección!K155+Proyección!L155+Proyección!M155+Proyección!N155+Proyección!O155+Proyección!P155+Proyección!Q155</f>
        <v>0</v>
      </c>
      <c r="G155" s="21">
        <f>+Ejecución!G155+Ejecución!J155+Ejecución!M155+Ejecución!P155+Ejecución!S155+Ejecución!V155+Ejecución!Y155+Ejecución!AB155+Ejecución!AE155+Ejecución!AH155+Ejecución!AK155+Ejecución!AN155</f>
        <v>0</v>
      </c>
      <c r="H155" s="46">
        <f t="shared" si="13"/>
        <v>0</v>
      </c>
      <c r="I155" s="68"/>
      <c r="J155" s="68"/>
      <c r="K155" s="68"/>
      <c r="L155" s="68"/>
      <c r="M155" s="264"/>
    </row>
    <row r="156" spans="2:13" x14ac:dyDescent="0.3">
      <c r="B156" s="265"/>
      <c r="C156" s="115">
        <v>26</v>
      </c>
      <c r="D156" s="112" t="str">
        <f>+IFERROR(+IF(Inputs!I97="","",Inputs!I97),0)</f>
        <v/>
      </c>
      <c r="E156" s="295">
        <f t="shared" si="11"/>
        <v>0</v>
      </c>
      <c r="F156" s="15">
        <f>+Proyección!F156+Proyección!G156+Proyección!H156+Proyección!I156+Proyección!J156+Proyección!K156+Proyección!L156+Proyección!M156+Proyección!N156+Proyección!O156+Proyección!P156+Proyección!Q156</f>
        <v>0</v>
      </c>
      <c r="G156" s="21">
        <f>+Ejecución!G156+Ejecución!J156+Ejecución!M156+Ejecución!P156+Ejecución!S156+Ejecución!V156+Ejecución!Y156+Ejecución!AB156+Ejecución!AE156+Ejecución!AH156+Ejecución!AK156+Ejecución!AN156</f>
        <v>0</v>
      </c>
      <c r="H156" s="46">
        <f t="shared" si="13"/>
        <v>0</v>
      </c>
      <c r="I156" s="68"/>
      <c r="J156" s="68"/>
      <c r="K156" s="68"/>
      <c r="L156" s="68"/>
      <c r="M156" s="264"/>
    </row>
    <row r="157" spans="2:13" x14ac:dyDescent="0.3">
      <c r="B157" s="265"/>
      <c r="C157" s="115">
        <v>27</v>
      </c>
      <c r="D157" s="112" t="str">
        <f>+IFERROR(+IF(Inputs!I98="","",Inputs!I98),0)</f>
        <v/>
      </c>
      <c r="E157" s="295">
        <f t="shared" si="11"/>
        <v>0</v>
      </c>
      <c r="F157" s="15">
        <f>+Proyección!F157+Proyección!G157+Proyección!H157+Proyección!I157+Proyección!J157+Proyección!K157+Proyección!L157+Proyección!M157+Proyección!N157+Proyección!O157+Proyección!P157+Proyección!Q157</f>
        <v>0</v>
      </c>
      <c r="G157" s="21">
        <f>+Ejecución!G157+Ejecución!J157+Ejecución!M157+Ejecución!P157+Ejecución!S157+Ejecución!V157+Ejecución!Y157+Ejecución!AB157+Ejecución!AE157+Ejecución!AH157+Ejecución!AK157+Ejecución!AN157</f>
        <v>0</v>
      </c>
      <c r="H157" s="46">
        <f t="shared" si="13"/>
        <v>0</v>
      </c>
      <c r="I157" s="68"/>
      <c r="J157" s="68"/>
      <c r="K157" s="68"/>
      <c r="L157" s="68"/>
      <c r="M157" s="264"/>
    </row>
    <row r="158" spans="2:13" x14ac:dyDescent="0.3">
      <c r="B158" s="265"/>
      <c r="C158" s="115">
        <v>28</v>
      </c>
      <c r="D158" s="112" t="str">
        <f>+IFERROR(+IF(Inputs!I99="","",Inputs!I99),0)</f>
        <v/>
      </c>
      <c r="E158" s="295">
        <f t="shared" si="11"/>
        <v>0</v>
      </c>
      <c r="F158" s="15">
        <f>+Proyección!F158+Proyección!G158+Proyección!H158+Proyección!I158+Proyección!J158+Proyección!K158+Proyección!L158+Proyección!M158+Proyección!N158+Proyección!O158+Proyección!P158+Proyección!Q158</f>
        <v>0</v>
      </c>
      <c r="G158" s="21">
        <f>+Ejecución!G158+Ejecución!J158+Ejecución!M158+Ejecución!P158+Ejecución!S158+Ejecución!V158+Ejecución!Y158+Ejecución!AB158+Ejecución!AE158+Ejecución!AH158+Ejecución!AK158+Ejecución!AN158</f>
        <v>0</v>
      </c>
      <c r="H158" s="46">
        <f t="shared" si="13"/>
        <v>0</v>
      </c>
      <c r="I158" s="68"/>
      <c r="J158" s="68"/>
      <c r="K158" s="68"/>
      <c r="L158" s="68"/>
      <c r="M158" s="264"/>
    </row>
    <row r="159" spans="2:13" x14ac:dyDescent="0.3">
      <c r="B159" s="265"/>
      <c r="C159" s="115">
        <v>29</v>
      </c>
      <c r="D159" s="112" t="str">
        <f>+IFERROR(+IF(Inputs!I100="","",Inputs!I100),0)</f>
        <v/>
      </c>
      <c r="E159" s="295">
        <f t="shared" si="11"/>
        <v>0</v>
      </c>
      <c r="F159" s="15">
        <f>+Proyección!F159+Proyección!G159+Proyección!H159+Proyección!I159+Proyección!J159+Proyección!K159+Proyección!L159+Proyección!M159+Proyección!N159+Proyección!O159+Proyección!P159+Proyección!Q159</f>
        <v>0</v>
      </c>
      <c r="G159" s="21">
        <f>+Ejecución!G159+Ejecución!J159+Ejecución!M159+Ejecución!P159+Ejecución!S159+Ejecución!V159+Ejecución!Y159+Ejecución!AB159+Ejecución!AE159+Ejecución!AH159+Ejecución!AK159+Ejecución!AN159</f>
        <v>0</v>
      </c>
      <c r="H159" s="46">
        <f t="shared" si="13"/>
        <v>0</v>
      </c>
      <c r="I159" s="68"/>
      <c r="J159" s="68"/>
      <c r="K159" s="68"/>
      <c r="L159" s="68"/>
      <c r="M159" s="264"/>
    </row>
    <row r="160" spans="2:13" x14ac:dyDescent="0.3">
      <c r="B160" s="265"/>
      <c r="C160" s="115">
        <v>30</v>
      </c>
      <c r="D160" s="118" t="str">
        <f>+IFERROR(+IF(Inputs!I101="","",Inputs!I101),0)</f>
        <v/>
      </c>
      <c r="E160" s="299">
        <f t="shared" si="11"/>
        <v>0</v>
      </c>
      <c r="F160" s="4">
        <f>+Proyección!F160+Proyección!G160+Proyección!H160+Proyección!I160+Proyección!J160+Proyección!K160+Proyección!L160+Proyección!M160+Proyección!N160+Proyección!O160+Proyección!P160+Proyección!Q160</f>
        <v>0</v>
      </c>
      <c r="G160" s="22">
        <f>+Ejecución!G160+Ejecución!J160+Ejecución!M160+Ejecución!P160+Ejecución!S160+Ejecución!V160+Ejecución!Y160+Ejecución!AB160+Ejecución!AE160+Ejecución!AH160+Ejecución!AK160+Ejecución!AN160</f>
        <v>0</v>
      </c>
      <c r="H160" s="47">
        <f t="shared" si="13"/>
        <v>0</v>
      </c>
      <c r="I160" s="68"/>
      <c r="J160" s="68"/>
      <c r="K160" s="68"/>
      <c r="L160" s="68"/>
      <c r="M160" s="264"/>
    </row>
    <row r="161" spans="1:13" x14ac:dyDescent="0.3">
      <c r="B161" s="265"/>
      <c r="C161" s="105" t="s">
        <v>134</v>
      </c>
      <c r="D161" s="106" t="s">
        <v>74</v>
      </c>
      <c r="E161" s="300">
        <f t="shared" si="11"/>
        <v>0</v>
      </c>
      <c r="F161" s="147">
        <f>+SUM(F131:F160)</f>
        <v>0</v>
      </c>
      <c r="G161" s="151">
        <f>+SUM(G131:G160)</f>
        <v>0</v>
      </c>
      <c r="H161" s="46">
        <f>+IFERROR(+(F161-G161),0)</f>
        <v>0</v>
      </c>
      <c r="I161" s="68"/>
      <c r="J161" s="68"/>
      <c r="K161" s="68"/>
      <c r="L161" s="68"/>
      <c r="M161" s="264"/>
    </row>
    <row r="162" spans="1:13" x14ac:dyDescent="0.3">
      <c r="B162" s="265"/>
      <c r="C162" s="105" t="s">
        <v>134</v>
      </c>
      <c r="D162" s="105">
        <v>1</v>
      </c>
      <c r="E162" s="68"/>
      <c r="F162" s="123"/>
      <c r="G162" s="152"/>
      <c r="H162" s="46"/>
      <c r="I162" s="68"/>
      <c r="J162" s="68"/>
      <c r="K162" s="68"/>
      <c r="L162" s="68"/>
      <c r="M162" s="264"/>
    </row>
    <row r="163" spans="1:13" x14ac:dyDescent="0.3">
      <c r="B163" s="265"/>
      <c r="C163" s="105" t="s">
        <v>134</v>
      </c>
      <c r="D163" s="239" t="s">
        <v>170</v>
      </c>
      <c r="E163" s="321"/>
      <c r="F163" s="241">
        <f>+F37+F52+F63+F96+F129+F161</f>
        <v>0</v>
      </c>
      <c r="G163" s="322">
        <f>+G37+G52+G63+G96+G129+G161</f>
        <v>0</v>
      </c>
      <c r="H163" s="320">
        <f>+IFERROR(+(F163-G163),0)</f>
        <v>0</v>
      </c>
      <c r="I163" s="68"/>
      <c r="J163" s="68"/>
      <c r="K163" s="68"/>
      <c r="L163" s="68"/>
      <c r="M163" s="264"/>
    </row>
    <row r="164" spans="1:13" ht="21.45" customHeight="1" thickBot="1" x14ac:dyDescent="0.35">
      <c r="B164" s="265"/>
      <c r="C164" s="105" t="s">
        <v>134</v>
      </c>
      <c r="D164" s="169">
        <v>1</v>
      </c>
      <c r="E164" s="217"/>
      <c r="F164" s="120"/>
      <c r="G164" s="121"/>
      <c r="H164" s="122"/>
      <c r="I164" s="68"/>
      <c r="J164" s="68"/>
      <c r="K164" s="68"/>
      <c r="L164" s="68"/>
      <c r="M164" s="264"/>
    </row>
    <row r="165" spans="1:13" ht="7.95" customHeight="1" x14ac:dyDescent="0.3">
      <c r="B165" s="265"/>
      <c r="C165" s="105" t="s">
        <v>134</v>
      </c>
      <c r="D165" s="168">
        <v>1</v>
      </c>
      <c r="E165" s="124"/>
      <c r="F165" s="125"/>
      <c r="G165" s="126"/>
      <c r="H165" s="127"/>
      <c r="I165" s="66"/>
      <c r="J165" s="68"/>
      <c r="K165" s="68"/>
      <c r="L165" s="68"/>
      <c r="M165" s="264"/>
    </row>
    <row r="166" spans="1:13" s="82" customFormat="1" ht="18" x14ac:dyDescent="0.35">
      <c r="A166" s="119"/>
      <c r="B166" s="265"/>
      <c r="C166" s="273" t="s">
        <v>134</v>
      </c>
      <c r="D166" s="392" t="s">
        <v>171</v>
      </c>
      <c r="E166" s="393"/>
      <c r="F166" s="161">
        <f>+F9+F24-F163</f>
        <v>0</v>
      </c>
      <c r="G166" s="224">
        <f>+G9+G24-G163</f>
        <v>0</v>
      </c>
      <c r="H166" s="160">
        <f>IFERROR((IF(G166&gt;0,(F166+G166),(G166-F166))),0)</f>
        <v>0</v>
      </c>
      <c r="I166" s="257"/>
      <c r="J166" s="83"/>
      <c r="K166" s="83"/>
      <c r="L166" s="83"/>
      <c r="M166" s="266"/>
    </row>
    <row r="167" spans="1:13" ht="7.95" customHeight="1" thickBot="1" x14ac:dyDescent="0.35">
      <c r="B167" s="265"/>
      <c r="C167" s="105" t="s">
        <v>134</v>
      </c>
      <c r="D167" s="167">
        <v>1</v>
      </c>
      <c r="E167" s="73"/>
      <c r="F167" s="63"/>
      <c r="G167" s="63"/>
      <c r="H167" s="63"/>
      <c r="I167" s="74"/>
      <c r="J167" s="68"/>
      <c r="K167" s="68"/>
      <c r="L167" s="68"/>
      <c r="M167" s="264"/>
    </row>
    <row r="168" spans="1:13" ht="45.45" customHeight="1" thickBot="1" x14ac:dyDescent="0.35">
      <c r="B168" s="265"/>
      <c r="C168" s="105" t="s">
        <v>134</v>
      </c>
      <c r="D168" s="163">
        <v>1</v>
      </c>
      <c r="E168" s="68"/>
      <c r="F168" s="57"/>
      <c r="G168" s="155"/>
      <c r="H168" s="57"/>
      <c r="I168" s="68"/>
      <c r="J168" s="68"/>
      <c r="K168" s="68"/>
      <c r="L168" s="68"/>
      <c r="M168" s="264"/>
    </row>
    <row r="169" spans="1:13" x14ac:dyDescent="0.3">
      <c r="B169" s="265"/>
      <c r="C169" s="105" t="s">
        <v>134</v>
      </c>
      <c r="D169" s="166">
        <v>1</v>
      </c>
      <c r="E169" s="220" t="s">
        <v>78</v>
      </c>
      <c r="F169" s="25"/>
      <c r="G169" s="25"/>
      <c r="H169" s="25"/>
      <c r="I169" s="66"/>
      <c r="J169" s="68"/>
      <c r="K169" s="68"/>
      <c r="L169" s="68"/>
      <c r="M169" s="264"/>
    </row>
    <row r="170" spans="1:13" x14ac:dyDescent="0.3">
      <c r="B170" s="265"/>
      <c r="C170" s="105" t="s">
        <v>134</v>
      </c>
      <c r="D170" s="36" t="s">
        <v>97</v>
      </c>
      <c r="E170" s="221"/>
      <c r="F170" s="23"/>
      <c r="G170" s="23"/>
      <c r="H170" s="23"/>
      <c r="I170" s="69"/>
      <c r="J170" s="68"/>
      <c r="K170" s="68"/>
      <c r="L170" s="68"/>
      <c r="M170" s="264"/>
    </row>
    <row r="171" spans="1:13" x14ac:dyDescent="0.3">
      <c r="B171" s="265"/>
      <c r="C171" s="105" t="s">
        <v>134</v>
      </c>
      <c r="D171" s="37" t="s">
        <v>98</v>
      </c>
      <c r="E171" s="11">
        <f>+Proyección!E171</f>
        <v>0</v>
      </c>
      <c r="F171" s="10">
        <f>+E171+F37</f>
        <v>0</v>
      </c>
      <c r="G171" s="38">
        <f>+E171+G37</f>
        <v>0</v>
      </c>
      <c r="H171" s="253">
        <f>+IFERROR(+(F171-G171),0)</f>
        <v>0</v>
      </c>
      <c r="I171" s="69"/>
      <c r="J171" s="68"/>
      <c r="K171" s="68"/>
      <c r="L171" s="68"/>
      <c r="M171" s="264"/>
    </row>
    <row r="172" spans="1:13" x14ac:dyDescent="0.3">
      <c r="B172" s="265"/>
      <c r="C172" s="105"/>
      <c r="D172" s="37" t="s">
        <v>76</v>
      </c>
      <c r="E172" s="11">
        <f>+Proyección!E172</f>
        <v>0</v>
      </c>
      <c r="F172" s="10" t="e">
        <f>+E172+VLOOKUP($D$172,$D$12:$F$160,3,0)</f>
        <v>#N/A</v>
      </c>
      <c r="G172" s="38" t="e">
        <f>+E172+VLOOKUP($D$172,$D$12:$G$160,4,0)</f>
        <v>#N/A</v>
      </c>
      <c r="H172" s="253">
        <f>+IFERROR(+(F172-G172),0)</f>
        <v>0</v>
      </c>
      <c r="I172" s="69"/>
      <c r="J172" s="68"/>
      <c r="K172" s="68"/>
      <c r="L172" s="68"/>
      <c r="M172" s="264"/>
    </row>
    <row r="173" spans="1:13" x14ac:dyDescent="0.3">
      <c r="B173" s="265"/>
      <c r="C173" s="105"/>
      <c r="D173" s="37" t="s">
        <v>99</v>
      </c>
      <c r="E173" s="11">
        <f>+Proyección!E173</f>
        <v>0</v>
      </c>
      <c r="F173" s="10">
        <v>0</v>
      </c>
      <c r="G173" s="38">
        <v>0</v>
      </c>
      <c r="H173" s="253">
        <f t="shared" ref="H173" si="14">+IFERROR(+(F173-G173),0)</f>
        <v>0</v>
      </c>
      <c r="I173" s="69"/>
      <c r="J173" s="68"/>
      <c r="K173" s="68"/>
      <c r="L173" s="68"/>
      <c r="M173" s="264"/>
    </row>
    <row r="174" spans="1:13" x14ac:dyDescent="0.3">
      <c r="B174" s="265"/>
      <c r="C174" s="105" t="s">
        <v>134</v>
      </c>
      <c r="D174" s="165">
        <v>1</v>
      </c>
      <c r="E174" s="11"/>
      <c r="F174" s="10"/>
      <c r="G174" s="38"/>
      <c r="H174" s="254"/>
      <c r="I174" s="69"/>
      <c r="J174" s="68"/>
      <c r="K174" s="68"/>
      <c r="L174" s="68"/>
      <c r="M174" s="264"/>
    </row>
    <row r="175" spans="1:13" x14ac:dyDescent="0.3">
      <c r="B175" s="265"/>
      <c r="C175" s="105" t="s">
        <v>134</v>
      </c>
      <c r="D175" s="36" t="s">
        <v>100</v>
      </c>
      <c r="E175" s="11"/>
      <c r="F175" s="10"/>
      <c r="G175" s="38"/>
      <c r="H175" s="254"/>
      <c r="I175" s="69"/>
      <c r="J175" s="68"/>
      <c r="K175" s="68"/>
      <c r="L175" s="68"/>
      <c r="M175" s="264"/>
    </row>
    <row r="176" spans="1:13" x14ac:dyDescent="0.3">
      <c r="B176" s="265"/>
      <c r="C176" s="105" t="s">
        <v>134</v>
      </c>
      <c r="D176" s="37" t="s">
        <v>95</v>
      </c>
      <c r="E176" s="41" t="s">
        <v>102</v>
      </c>
      <c r="F176" s="202">
        <f>+IFERROR(F52/F24,0)</f>
        <v>0</v>
      </c>
      <c r="G176" s="203">
        <f>+IFERROR(G52/G24,0)</f>
        <v>0</v>
      </c>
      <c r="H176" s="255" t="s">
        <v>102</v>
      </c>
      <c r="I176" s="69"/>
      <c r="J176" s="68"/>
      <c r="K176" s="68"/>
      <c r="L176" s="68"/>
      <c r="M176" s="264"/>
    </row>
    <row r="177" spans="2:13" x14ac:dyDescent="0.3">
      <c r="B177" s="265"/>
      <c r="C177" s="105" t="s">
        <v>134</v>
      </c>
      <c r="D177" s="37" t="s">
        <v>96</v>
      </c>
      <c r="E177" s="41" t="s">
        <v>102</v>
      </c>
      <c r="F177" s="204">
        <f>+IFERROR(IF(F166&lt;=0,0,(F166*35%)),0)</f>
        <v>0</v>
      </c>
      <c r="G177" s="205">
        <f>+IFERROR(IF(G166&lt;=0,0,(G166*35%)),0)</f>
        <v>0</v>
      </c>
      <c r="H177" s="255" t="s">
        <v>102</v>
      </c>
      <c r="I177" s="69"/>
      <c r="J177" s="68"/>
      <c r="K177" s="68"/>
      <c r="L177" s="68"/>
      <c r="M177" s="264"/>
    </row>
    <row r="178" spans="2:13" x14ac:dyDescent="0.3">
      <c r="B178" s="265"/>
      <c r="C178" s="105" t="s">
        <v>134</v>
      </c>
      <c r="D178" s="37" t="s">
        <v>101</v>
      </c>
      <c r="E178" s="41" t="s">
        <v>102</v>
      </c>
      <c r="F178" s="41" t="s">
        <v>102</v>
      </c>
      <c r="G178" s="206" t="s">
        <v>102</v>
      </c>
      <c r="H178" s="256">
        <f>+IFERROR((H166-F166)/F166,0)</f>
        <v>0</v>
      </c>
      <c r="I178" s="69"/>
      <c r="J178" s="68"/>
      <c r="K178" s="68"/>
      <c r="L178" s="68"/>
      <c r="M178" s="264"/>
    </row>
    <row r="179" spans="2:13" ht="15" thickBot="1" x14ac:dyDescent="0.35">
      <c r="B179" s="265"/>
      <c r="C179" s="105" t="s">
        <v>134</v>
      </c>
      <c r="D179" s="164">
        <v>1</v>
      </c>
      <c r="E179" s="30"/>
      <c r="F179" s="31"/>
      <c r="G179" s="32"/>
      <c r="H179" s="31"/>
      <c r="I179" s="74"/>
      <c r="J179" s="68"/>
      <c r="K179" s="68"/>
      <c r="L179" s="68"/>
      <c r="M179" s="264"/>
    </row>
    <row r="180" spans="2:13" x14ac:dyDescent="0.3">
      <c r="B180" s="265"/>
      <c r="C180" s="105" t="s">
        <v>134</v>
      </c>
      <c r="D180" s="163">
        <v>1</v>
      </c>
      <c r="E180" s="68"/>
      <c r="F180" s="57"/>
      <c r="G180" s="57"/>
      <c r="H180" s="57"/>
      <c r="I180" s="68"/>
      <c r="J180" s="68"/>
      <c r="K180" s="68"/>
      <c r="L180" s="68"/>
      <c r="M180" s="264"/>
    </row>
    <row r="181" spans="2:13" ht="40.5" customHeight="1" x14ac:dyDescent="0.3">
      <c r="B181" s="267"/>
      <c r="C181" s="268" t="s">
        <v>134</v>
      </c>
      <c r="D181" s="268">
        <v>1</v>
      </c>
      <c r="E181" s="269"/>
      <c r="F181" s="269"/>
      <c r="G181" s="269"/>
      <c r="H181" s="269"/>
      <c r="I181" s="269"/>
      <c r="J181" s="269"/>
      <c r="K181" s="269"/>
      <c r="L181" s="269"/>
      <c r="M181" s="270"/>
    </row>
    <row r="182" spans="2:13" x14ac:dyDescent="0.3"/>
  </sheetData>
  <autoFilter ref="C6:H181" xr:uid="{00000000-0009-0000-0000-000008000000}"/>
  <mergeCells count="1">
    <mergeCell ref="D166:E166"/>
  </mergeCells>
  <conditionalFormatting sqref="F180:H180 F162:H162 F163:G163 F164:H168">
    <cfRule type="cellIs" dxfId="302" priority="20" operator="lessThan">
      <formula>0</formula>
    </cfRule>
  </conditionalFormatting>
  <conditionalFormatting sqref="G160:G166">
    <cfRule type="cellIs" dxfId="301" priority="14" operator="lessThan">
      <formula>0</formula>
    </cfRule>
  </conditionalFormatting>
  <conditionalFormatting sqref="F169:H170">
    <cfRule type="cellIs" dxfId="300" priority="19" operator="lessThan">
      <formula>0</formula>
    </cfRule>
  </conditionalFormatting>
  <conditionalFormatting sqref="F176:F177">
    <cfRule type="cellIs" dxfId="299" priority="18" operator="lessThan">
      <formula>0</formula>
    </cfRule>
  </conditionalFormatting>
  <conditionalFormatting sqref="G176:G178">
    <cfRule type="cellIs" dxfId="298" priority="17" operator="lessThan">
      <formula>0</formula>
    </cfRule>
  </conditionalFormatting>
  <conditionalFormatting sqref="H178">
    <cfRule type="cellIs" dxfId="297" priority="15" operator="lessThan">
      <formula>0</formula>
    </cfRule>
  </conditionalFormatting>
  <pageMargins left="0.7" right="0.7" top="0.75" bottom="0.75" header="0.3" footer="0.3"/>
  <pageSetup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766098019F974BBDC59FB3574CEFC0" ma:contentTypeVersion="13" ma:contentTypeDescription="Crear nuevo documento." ma:contentTypeScope="" ma:versionID="d74b7ffcf876ba435f91780c21f67411">
  <xsd:schema xmlns:xsd="http://www.w3.org/2001/XMLSchema" xmlns:xs="http://www.w3.org/2001/XMLSchema" xmlns:p="http://schemas.microsoft.com/office/2006/metadata/properties" xmlns:ns1="http://schemas.microsoft.com/sharepoint/v3" xmlns:ns3="8d01ead1-e7b7-483c-a972-f6eafac829ec" xmlns:ns4="d8f166a0-67ff-4dc7-8e1c-c86d07d220c9" targetNamespace="http://schemas.microsoft.com/office/2006/metadata/properties" ma:root="true" ma:fieldsID="4417b6d10d8880fd5194d9d936e397e7" ns1:_="" ns3:_="" ns4:_="">
    <xsd:import namespace="http://schemas.microsoft.com/sharepoint/v3"/>
    <xsd:import namespace="8d01ead1-e7b7-483c-a972-f6eafac829ec"/>
    <xsd:import namespace="d8f166a0-67ff-4dc7-8e1c-c86d07d220c9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Location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01ead1-e7b7-483c-a972-f6eafac829e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f166a0-67ff-4dc7-8e1c-c86d07d220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FB60FD4-EF88-4381-8B6D-C03FC61B838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EBD2886-8782-4543-885E-6474BBF845B4}">
  <ds:schemaRefs>
    <ds:schemaRef ds:uri="http://schemas.microsoft.com/sharepoint/v3"/>
    <ds:schemaRef ds:uri="http://purl.org/dc/terms/"/>
    <ds:schemaRef ds:uri="8d01ead1-e7b7-483c-a972-f6eafac829ec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d8f166a0-67ff-4dc7-8e1c-c86d07d220c9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B0BD103-5304-4401-8954-43ACDDDADE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d01ead1-e7b7-483c-a972-f6eafac829ec"/>
    <ds:schemaRef ds:uri="d8f166a0-67ff-4dc7-8e1c-c86d07d220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</vt:i4>
      </vt:variant>
    </vt:vector>
  </HeadingPairs>
  <TitlesOfParts>
    <vt:vector size="17" baseType="lpstr">
      <vt:lpstr>Instrucciones</vt:lpstr>
      <vt:lpstr>Instrucciones (4)</vt:lpstr>
      <vt:lpstr>Inputs</vt:lpstr>
      <vt:lpstr>Proyección</vt:lpstr>
      <vt:lpstr>Gastos diarios</vt:lpstr>
      <vt:lpstr>Resumen</vt:lpstr>
      <vt:lpstr>Resumen Año  (4)</vt:lpstr>
      <vt:lpstr>Resumen Sem  (3)</vt:lpstr>
      <vt:lpstr>Resumen Año E</vt:lpstr>
      <vt:lpstr>Resumen Sem E</vt:lpstr>
      <vt:lpstr>Resumen Trim  (2)</vt:lpstr>
      <vt:lpstr>Re RE Trim E (2)</vt:lpstr>
      <vt:lpstr>Resumen Trim E</vt:lpstr>
      <vt:lpstr>Ejecución</vt:lpstr>
      <vt:lpstr>Ejemplo PFC _ Mensual</vt:lpstr>
      <vt:lpstr>Ayuda gasto</vt:lpstr>
      <vt:lpstr>'Ayuda gasto'!Área_de_impresión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Maria Martinez Echandia</dc:creator>
  <cp:lastModifiedBy>Pc</cp:lastModifiedBy>
  <dcterms:created xsi:type="dcterms:W3CDTF">2020-04-01T02:20:45Z</dcterms:created>
  <dcterms:modified xsi:type="dcterms:W3CDTF">2025-03-19T22:09:41Z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0x010100C9766098019F974BBDC59FB3574CEFC0</vt:lpwstr>
  </property>
</Properties>
</file>