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New" sheetId="1" r:id="rId4"/>
    <sheet state="hidden" name="Old" sheetId="2" r:id="rId5"/>
  </sheets>
  <definedNames/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D29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28 at the time of initial SOA but currently 30 years old</t>
      </text>
    </comment>
    <comment authorId="0" ref="P31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HECS/HELP only, no mortgage or other types of debt</t>
      </text>
    </comment>
  </commentList>
</comments>
</file>

<file path=xl/sharedStrings.xml><?xml version="1.0" encoding="utf-8"?>
<sst xmlns="http://schemas.openxmlformats.org/spreadsheetml/2006/main" count="273" uniqueCount="141">
  <si>
    <t>Client</t>
  </si>
  <si>
    <t>Age</t>
  </si>
  <si>
    <t>Year 5 Upside</t>
  </si>
  <si>
    <t>Year 20 Upside</t>
  </si>
  <si>
    <t>Income 1</t>
  </si>
  <si>
    <t>Income 2</t>
  </si>
  <si>
    <t>Cash</t>
  </si>
  <si>
    <t>Super 1</t>
  </si>
  <si>
    <t>Super 2</t>
  </si>
  <si>
    <t>Investments</t>
  </si>
  <si>
    <t>Home</t>
  </si>
  <si>
    <t>Inv. Property</t>
  </si>
  <si>
    <t>Debts</t>
  </si>
  <si>
    <t>Starting Net Worth</t>
  </si>
  <si>
    <t>Year 1 Upside</t>
  </si>
  <si>
    <t>Without Advice 5 years</t>
  </si>
  <si>
    <t>With Advice 5 years</t>
  </si>
  <si>
    <t>Without Advice 20 years</t>
  </si>
  <si>
    <t>With Advice 20 years</t>
  </si>
  <si>
    <t xml:space="preserve">Ave p.a. Upside </t>
  </si>
  <si>
    <t>Example</t>
  </si>
  <si>
    <t>Anna</t>
  </si>
  <si>
    <t>40-45</t>
  </si>
  <si>
    <t>John &amp; Susan</t>
  </si>
  <si>
    <t>35-40</t>
  </si>
  <si>
    <t>Elise Morrow &amp; Daniel Keane</t>
  </si>
  <si>
    <t>50-60</t>
  </si>
  <si>
    <t>Jack Houghton &amp; Sofia Rinaldi</t>
  </si>
  <si>
    <t>30-40</t>
  </si>
  <si>
    <t>Mia Tran &amp; Oliver Kent</t>
  </si>
  <si>
    <t>35-45</t>
  </si>
  <si>
    <t>Patrick O’Neill</t>
  </si>
  <si>
    <t>Harriet Lowe &amp; Marcus Dean</t>
  </si>
  <si>
    <t>45-55</t>
  </si>
  <si>
    <t>Tom &amp; Georgia Langford</t>
  </si>
  <si>
    <t>50-55</t>
  </si>
  <si>
    <t>Freya Collins &amp; Ben Latimer</t>
  </si>
  <si>
    <t>45-50</t>
  </si>
  <si>
    <t>Edward Price &amp; Chloe Dunn</t>
  </si>
  <si>
    <t>Lauren &amp; David Rowe</t>
  </si>
  <si>
    <t>45-60</t>
  </si>
  <si>
    <t>Zoe &amp; Rebecca Mason</t>
  </si>
  <si>
    <t>60-65</t>
  </si>
  <si>
    <t>Ryan &amp; Amelia Turner</t>
  </si>
  <si>
    <t>Grace Nolan &amp; Ethan Shaw</t>
  </si>
  <si>
    <t>Isla Kerr &amp; Leo Drummond</t>
  </si>
  <si>
    <t>30-35</t>
  </si>
  <si>
    <t>Charlie Quinn &amp; Aisling Byrne</t>
  </si>
  <si>
    <t>Emily Stokes &amp; Liam Harper</t>
  </si>
  <si>
    <t>25-35</t>
  </si>
  <si>
    <t>Naomi Watanabe &amp; Riley Bloom</t>
  </si>
  <si>
    <t>Aarav Mehta &amp; Saira Khan</t>
  </si>
  <si>
    <t>Natalie &amp; Luke Benson</t>
  </si>
  <si>
    <t>40-50</t>
  </si>
  <si>
    <t>Brooke &amp; Callum Wright</t>
  </si>
  <si>
    <t>Ella &amp; Noah Carter</t>
  </si>
  <si>
    <t>Alex Boyd</t>
  </si>
  <si>
    <t>Mitchell Hayes</t>
  </si>
  <si>
    <t>Dylan Fraser &amp; Corey Barnes</t>
  </si>
  <si>
    <t>Madeleine Grant</t>
  </si>
  <si>
    <t>Clara Webb</t>
  </si>
  <si>
    <t>Nathan D’Souza</t>
  </si>
  <si>
    <t>Jake Fuller</t>
  </si>
  <si>
    <t>25-30</t>
  </si>
  <si>
    <t>Peter &amp; Hannah Grayson</t>
  </si>
  <si>
    <t>Kate Donnelly &amp; Jack Merrick</t>
  </si>
  <si>
    <t>Julia Novak &amp; Tracey Bell</t>
  </si>
  <si>
    <t>Michelle Harker &amp; Tom Devine</t>
  </si>
  <si>
    <t>Olivia &amp; Sam Bennett</t>
  </si>
  <si>
    <t>Ruby Holmes &amp; Henrik Bauer</t>
  </si>
  <si>
    <t>Sean Finlay &amp; Emma Vogel</t>
  </si>
  <si>
    <t>James &amp; Jacqueline Reid</t>
  </si>
  <si>
    <t>Average</t>
  </si>
  <si>
    <t>Note: Client names have been changed and replaced by fictitious placeholders.</t>
  </si>
  <si>
    <t>Note: All upside figures are inflation adjusted based on a annual rate of 2.5%</t>
  </si>
  <si>
    <t>Ideal Clients</t>
  </si>
  <si>
    <t xml:space="preserve"> - Recommended increased salary sacrifice</t>
  </si>
  <si>
    <t xml:space="preserve"> - Recommended initial and/or ongoing investment contributions</t>
  </si>
  <si>
    <t xml:space="preserve"> - Recommended increased growth allocation</t>
  </si>
  <si>
    <t>Data Pool</t>
  </si>
  <si>
    <t>Additional</t>
  </si>
  <si>
    <t>Adviser</t>
  </si>
  <si>
    <t>Starting assets</t>
  </si>
  <si>
    <t>Dan</t>
  </si>
  <si>
    <t>Overwritten</t>
  </si>
  <si>
    <t>Tania &amp; Joseph Agius</t>
  </si>
  <si>
    <t>Ash</t>
  </si>
  <si>
    <t>55-60</t>
  </si>
  <si>
    <t>Paul &amp; Kimberley Burden</t>
  </si>
  <si>
    <t>Rushabh &amp; Hetal Sanghavi</t>
  </si>
  <si>
    <t>James Lakeland &amp; Trish Berry</t>
  </si>
  <si>
    <t>Imran &amp; Andrea Khan</t>
  </si>
  <si>
    <t>Ellie</t>
  </si>
  <si>
    <t>Marc &amp; Jenna Bertieri</t>
  </si>
  <si>
    <t>also have investment property $796k</t>
  </si>
  <si>
    <t>Barbara Will</t>
  </si>
  <si>
    <t>Andrew &amp; Rachel Parrott</t>
  </si>
  <si>
    <t>Also have investment property</t>
  </si>
  <si>
    <t>Lachy &amp; Ally McLeod</t>
  </si>
  <si>
    <t>Dean &amp; Matt</t>
  </si>
  <si>
    <t>Corey</t>
  </si>
  <si>
    <t>Kylie &amp; Keenan D'Costa</t>
  </si>
  <si>
    <t>Sam &amp; Gen Thornton</t>
  </si>
  <si>
    <t>Catherine Hiller</t>
  </si>
  <si>
    <t>Dom Abbott &amp; Lucy Stent</t>
  </si>
  <si>
    <t>Curtis Collins</t>
  </si>
  <si>
    <t>Kris &amp; Judy Strong</t>
  </si>
  <si>
    <t>Frank &amp; Marie Veneziano</t>
  </si>
  <si>
    <t>Greg &amp; Marcelle Vassallo</t>
  </si>
  <si>
    <t>Amy Garden</t>
  </si>
  <si>
    <t>Hannah Schreurs &amp; Aaron Edmunds</t>
  </si>
  <si>
    <t>Michael Stephens</t>
  </si>
  <si>
    <t>Averages:</t>
  </si>
  <si>
    <t>Best Client Scenarios</t>
  </si>
  <si>
    <t>Frustrations</t>
  </si>
  <si>
    <t>Intentions</t>
  </si>
  <si>
    <t>Strategy</t>
  </si>
  <si>
    <t>Overspending, little progress, unsure on the right strategy</t>
  </si>
  <si>
    <t>Upgrade the home, travel, reach financial freedoom</t>
  </si>
  <si>
    <t>Automate cashflow, upgrade home, invest cash, tax strategies, optimise super</t>
  </si>
  <si>
    <t>Information overload, underutilising financial position, little progess</t>
  </si>
  <si>
    <t>Invest more, renovate, take time off work</t>
  </si>
  <si>
    <t>Automate cashflow, borrow to invest, tax strategies, optimise super</t>
  </si>
  <si>
    <t>Unsure on the right strategy, how to invest, how to plan for retirement.</t>
  </si>
  <si>
    <t>Transition to retirement, travel, renovation, help family.</t>
  </si>
  <si>
    <t>Created retirement plan, invested property proceeds, super contribtuions, commenced pensions, tax &amp; estate planning strategies</t>
  </si>
  <si>
    <t>Making good money but not making the most of it, how to best use equity in home, funds for retirement, private school for son, maximising savings &amp; investment.</t>
  </si>
  <si>
    <t>Have kids, travel, retire, private school, new home.</t>
  </si>
  <si>
    <t>Cash flow, investment, debt management, family trust, DCA, superannuation funds, salary sacrifice.</t>
  </si>
  <si>
    <t>Underutilising financial position, unsure on right strategy, time poor.</t>
  </si>
  <si>
    <t>Travel, grow business, renovation, private school</t>
  </si>
  <si>
    <t>Automate cash flow, invest cash, asset structuring, super contributions, optimise super</t>
  </si>
  <si>
    <t>Unsure on the right strategy, underutilising financial position, want to future proof financial position</t>
  </si>
  <si>
    <t>Travel, have kids, work less</t>
  </si>
  <si>
    <t>Automate cashflow, invest cash, tax strategies, super contributions/optimise super.</t>
  </si>
  <si>
    <t>Making good money, but not making the most of it., Unsure on what the right strategy is for me, Thinking about planning financially, but not acting.</t>
  </si>
  <si>
    <t>Travel, Pay off mortgage, Make work optional, Help family, Work less</t>
  </si>
  <si>
    <t>Automate cashflow, borrow to invest, tax strategies, maximise super contributions, optimise super</t>
  </si>
  <si>
    <t>Shejnaze Biba</t>
  </si>
  <si>
    <t>Start a business, Travel, Financial freedom, New home</t>
  </si>
  <si>
    <t>Automate Cashflow, Optimise Super, maximise superp contributions, buy new home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</si>
</sst>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&quot;$&quot;#,##0;[Red]\-&quot;$&quot;#,##0"/>
    <numFmt numFmtId="165" formatCode="&quot;$&quot;#,##0"/>
    <numFmt numFmtId="166" formatCode="_-[$$-409]* #,##0_ ;_-[$$-409]* \-#,##0\ ;_-[$$-409]* &quot;-&quot;??_ ;_-@_ "/>
  </numFmts>
  <fonts count="21">
    <font>
      <sz val="11.0"/>
      <color theme="1"/>
      <name val="Calibri"/>
      <scheme val="minor"/>
    </font>
    <font>
      <color theme="1"/>
      <name val="Calibri"/>
      <scheme val="minor"/>
    </font>
    <font>
      <sz val="11.0"/>
      <color theme="1"/>
      <name val="Calibri"/>
    </font>
    <font>
      <sz val="11.0"/>
      <color theme="1"/>
      <name val="Arial"/>
    </font>
    <font>
      <sz val="11.0"/>
      <color theme="1"/>
      <name val="Helvetica Neue"/>
    </font>
    <font>
      <u/>
      <sz val="11.0"/>
      <color theme="1"/>
      <name val="Helvetica Neue"/>
    </font>
    <font>
      <sz val="12.0"/>
      <color theme="1"/>
      <name val="Helvetica Neue"/>
    </font>
    <font>
      <u/>
      <sz val="14.0"/>
      <color theme="1"/>
      <name val="Helvetica Neue"/>
    </font>
    <font>
      <b/>
      <sz val="11.0"/>
      <color theme="1"/>
      <name val="Helvetica Neue"/>
    </font>
    <font>
      <sz val="11.0"/>
      <color rgb="FF000000"/>
      <name val="Helvetica Neue"/>
    </font>
    <font>
      <b/>
      <sz val="11.0"/>
      <color theme="1"/>
      <name val="Arial"/>
    </font>
    <font>
      <b/>
      <color theme="1"/>
      <name val="Helvetica Neue"/>
    </font>
    <font>
      <color theme="1"/>
      <name val="Helvetica Neue"/>
    </font>
    <font>
      <b/>
      <u/>
      <sz val="14.0"/>
      <color theme="1"/>
      <name val="Arial"/>
    </font>
    <font>
      <sz val="12.0"/>
      <color theme="1"/>
      <name val="Arial"/>
    </font>
    <font>
      <b/>
      <sz val="12.0"/>
      <color theme="1"/>
      <name val="Arial"/>
    </font>
    <font>
      <b/>
      <u/>
      <sz val="11.0"/>
      <color theme="1"/>
      <name val="Arial"/>
    </font>
    <font>
      <b/>
      <u/>
      <sz val="11.0"/>
      <color theme="1"/>
      <name val="Arial"/>
    </font>
    <font>
      <b/>
      <u/>
      <sz val="11.0"/>
      <color theme="1"/>
      <name val="Arial"/>
    </font>
    <font>
      <b/>
      <u/>
      <sz val="11.0"/>
      <color theme="1"/>
      <name val="Arial"/>
    </font>
    <font>
      <b/>
      <u/>
      <sz val="11.0"/>
      <color theme="1"/>
      <name val="Arial"/>
    </font>
  </fonts>
  <fills count="10">
    <fill>
      <patternFill patternType="none"/>
    </fill>
    <fill>
      <patternFill patternType="lightGray"/>
    </fill>
    <fill>
      <patternFill patternType="solid">
        <fgColor rgb="FFEDEDED"/>
        <bgColor rgb="FFEDEDED"/>
      </patternFill>
    </fill>
    <fill>
      <patternFill patternType="solid">
        <fgColor rgb="FFF3F3F3"/>
        <bgColor rgb="FFF3F3F3"/>
      </patternFill>
    </fill>
    <fill>
      <patternFill patternType="solid">
        <fgColor rgb="FFD9D9D9"/>
        <bgColor rgb="FFD9D9D9"/>
      </patternFill>
    </fill>
    <fill>
      <patternFill patternType="solid">
        <fgColor rgb="FFDDEBF7"/>
        <bgColor rgb="FFDDEBF7"/>
      </patternFill>
    </fill>
    <fill>
      <patternFill patternType="solid">
        <fgColor rgb="FFFFF2CC"/>
        <bgColor rgb="FFFFF2CC"/>
      </patternFill>
    </fill>
    <fill>
      <patternFill patternType="solid">
        <fgColor rgb="FFFCE4D6"/>
        <bgColor rgb="FFFCE4D6"/>
      </patternFill>
    </fill>
    <fill>
      <patternFill patternType="solid">
        <fgColor rgb="FFE2EFDA"/>
        <bgColor rgb="FFE2EFDA"/>
      </patternFill>
    </fill>
    <fill>
      <patternFill patternType="solid">
        <fgColor rgb="FFFFFF00"/>
        <bgColor rgb="FFFFFF00"/>
      </patternFill>
    </fill>
  </fills>
  <borders count="6">
    <border/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</border>
    <border>
      <left/>
      <right/>
      <bottom/>
    </border>
    <border>
      <left/>
      <right/>
      <top/>
    </border>
    <border>
      <left/>
      <right/>
      <top/>
      <bottom/>
    </border>
    <border>
      <right/>
      <top/>
      <bottom/>
    </border>
  </borders>
  <cellStyleXfs count="1">
    <xf borderId="0" fillId="0" fontId="0" numFmtId="0" applyAlignment="1" applyFont="1"/>
  </cellStyleXfs>
  <cellXfs count="74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right"/>
    </xf>
    <xf borderId="0" fillId="0" fontId="2" numFmtId="0" xfId="0" applyAlignment="1" applyFont="1">
      <alignment vertical="bottom"/>
    </xf>
    <xf borderId="0" fillId="0" fontId="1" numFmtId="0" xfId="0" applyFont="1"/>
    <xf borderId="0" fillId="0" fontId="3" numFmtId="0" xfId="0" applyFont="1"/>
    <xf borderId="0" fillId="0" fontId="4" numFmtId="0" xfId="0" applyFont="1"/>
    <xf borderId="0" fillId="0" fontId="5" numFmtId="0" xfId="0" applyFont="1"/>
    <xf borderId="0" fillId="0" fontId="4" numFmtId="0" xfId="0" applyAlignment="1" applyFont="1">
      <alignment horizontal="right"/>
    </xf>
    <xf borderId="0" fillId="0" fontId="1" numFmtId="0" xfId="0" applyFont="1"/>
    <xf borderId="0" fillId="0" fontId="6" numFmtId="0" xfId="0" applyAlignment="1" applyFont="1">
      <alignment horizontal="center"/>
    </xf>
    <xf borderId="0" fillId="0" fontId="7" numFmtId="0" xfId="0" applyFont="1"/>
    <xf borderId="0" fillId="0" fontId="2" numFmtId="0" xfId="0" applyAlignment="1" applyFont="1">
      <alignment vertical="bottom"/>
    </xf>
    <xf borderId="1" fillId="0" fontId="8" numFmtId="0" xfId="0" applyBorder="1" applyFont="1"/>
    <xf borderId="1" fillId="0" fontId="8" numFmtId="0" xfId="0" applyAlignment="1" applyBorder="1" applyFont="1">
      <alignment horizontal="right"/>
    </xf>
    <xf borderId="1" fillId="0" fontId="8" numFmtId="0" xfId="0" applyAlignment="1" applyBorder="1" applyFont="1">
      <alignment horizontal="right" vertical="bottom"/>
    </xf>
    <xf borderId="1" fillId="0" fontId="8" numFmtId="0" xfId="0" applyAlignment="1" applyBorder="1" applyFont="1">
      <alignment horizontal="right" readingOrder="0"/>
    </xf>
    <xf borderId="2" fillId="2" fontId="4" numFmtId="0" xfId="0" applyBorder="1" applyFill="1" applyFont="1"/>
    <xf borderId="2" fillId="2" fontId="4" numFmtId="0" xfId="0" applyAlignment="1" applyBorder="1" applyFont="1">
      <alignment horizontal="right"/>
    </xf>
    <xf borderId="2" fillId="2" fontId="2" numFmtId="164" xfId="0" applyAlignment="1" applyBorder="1" applyFont="1" applyNumberFormat="1">
      <alignment vertical="bottom"/>
    </xf>
    <xf borderId="2" fillId="2" fontId="4" numFmtId="164" xfId="0" applyBorder="1" applyFont="1" applyNumberFormat="1"/>
    <xf borderId="3" fillId="2" fontId="4" numFmtId="0" xfId="0" applyBorder="1" applyFont="1"/>
    <xf borderId="4" fillId="2" fontId="4" numFmtId="0" xfId="0" applyAlignment="1" applyBorder="1" applyFont="1">
      <alignment horizontal="right"/>
    </xf>
    <xf borderId="4" fillId="2" fontId="2" numFmtId="164" xfId="0" applyAlignment="1" applyBorder="1" applyFont="1" applyNumberFormat="1">
      <alignment vertical="bottom"/>
    </xf>
    <xf borderId="4" fillId="2" fontId="4" numFmtId="164" xfId="0" applyBorder="1" applyFont="1" applyNumberFormat="1"/>
    <xf borderId="0" fillId="0" fontId="8" numFmtId="0" xfId="0" applyFont="1"/>
    <xf borderId="0" fillId="0" fontId="9" numFmtId="0" xfId="0" applyAlignment="1" applyFont="1">
      <alignment readingOrder="0"/>
    </xf>
    <xf borderId="5" fillId="0" fontId="4" numFmtId="0" xfId="0" applyAlignment="1" applyBorder="1" applyFont="1">
      <alignment horizontal="right"/>
    </xf>
    <xf borderId="4" fillId="3" fontId="4" numFmtId="165" xfId="0" applyAlignment="1" applyBorder="1" applyFill="1" applyFont="1" applyNumberFormat="1">
      <alignment horizontal="right" vertical="bottom"/>
    </xf>
    <xf borderId="4" fillId="4" fontId="4" numFmtId="165" xfId="0" applyAlignment="1" applyBorder="1" applyFill="1" applyFont="1" applyNumberFormat="1">
      <alignment horizontal="right" vertical="bottom"/>
    </xf>
    <xf borderId="4" fillId="0" fontId="4" numFmtId="165" xfId="0" applyAlignment="1" applyBorder="1" applyFont="1" applyNumberFormat="1">
      <alignment horizontal="right" vertical="bottom"/>
    </xf>
    <xf borderId="4" fillId="0" fontId="4" numFmtId="165" xfId="0" applyBorder="1" applyFont="1" applyNumberFormat="1"/>
    <xf borderId="4" fillId="0" fontId="4" numFmtId="165" xfId="0" applyAlignment="1" applyBorder="1" applyFont="1" applyNumberFormat="1">
      <alignment shrinkToFit="0" wrapText="1"/>
    </xf>
    <xf borderId="4" fillId="0" fontId="8" numFmtId="165" xfId="0" applyBorder="1" applyFont="1" applyNumberFormat="1"/>
    <xf borderId="4" fillId="0" fontId="4" numFmtId="165" xfId="0" applyAlignment="1" applyBorder="1" applyFont="1" applyNumberFormat="1">
      <alignment horizontal="right"/>
    </xf>
    <xf borderId="0" fillId="0" fontId="3" numFmtId="0" xfId="0" applyAlignment="1" applyFont="1">
      <alignment horizontal="right"/>
    </xf>
    <xf borderId="0" fillId="0" fontId="8" numFmtId="0" xfId="0" applyAlignment="1" applyFont="1">
      <alignment horizontal="right" vertical="bottom"/>
    </xf>
    <xf borderId="0" fillId="0" fontId="10" numFmtId="0" xfId="0" applyFont="1"/>
    <xf borderId="0" fillId="0" fontId="8" numFmtId="0" xfId="0" applyAlignment="1" applyFont="1">
      <alignment horizontal="right"/>
    </xf>
    <xf borderId="0" fillId="0" fontId="8" numFmtId="0" xfId="0" applyAlignment="1" applyFont="1">
      <alignment horizontal="right" readingOrder="0"/>
    </xf>
    <xf borderId="0" fillId="0" fontId="11" numFmtId="0" xfId="0" applyAlignment="1" applyFont="1">
      <alignment readingOrder="0"/>
    </xf>
    <xf borderId="0" fillId="0" fontId="8" numFmtId="165" xfId="0" applyAlignment="1" applyFont="1" applyNumberFormat="1">
      <alignment horizontal="right" vertical="bottom"/>
    </xf>
    <xf borderId="0" fillId="0" fontId="8" numFmtId="0" xfId="0" applyAlignment="1" applyFont="1">
      <alignment readingOrder="0"/>
    </xf>
    <xf borderId="0" fillId="0" fontId="8" numFmtId="165" xfId="0" applyFont="1" applyNumberFormat="1"/>
    <xf borderId="0" fillId="0" fontId="12" numFmtId="0" xfId="0" applyAlignment="1" applyFont="1">
      <alignment readingOrder="0"/>
    </xf>
    <xf borderId="0" fillId="0" fontId="13" numFmtId="0" xfId="0" applyFont="1"/>
    <xf quotePrefix="1" borderId="0" fillId="0" fontId="2" numFmtId="0" xfId="0" applyFont="1"/>
    <xf borderId="0" fillId="0" fontId="14" numFmtId="0" xfId="0" applyAlignment="1" applyFont="1">
      <alignment horizontal="center"/>
    </xf>
    <xf borderId="0" fillId="0" fontId="15" numFmtId="0" xfId="0" applyFont="1"/>
    <xf borderId="4" fillId="2" fontId="3" numFmtId="0" xfId="0" applyBorder="1" applyFont="1"/>
    <xf borderId="4" fillId="2" fontId="3" numFmtId="164" xfId="0" applyBorder="1" applyFont="1" applyNumberFormat="1"/>
    <xf borderId="4" fillId="5" fontId="3" numFmtId="0" xfId="0" applyBorder="1" applyFill="1" applyFont="1"/>
    <xf borderId="4" fillId="5" fontId="3" numFmtId="164" xfId="0" applyBorder="1" applyFont="1" applyNumberFormat="1"/>
    <xf borderId="4" fillId="6" fontId="3" numFmtId="0" xfId="0" applyBorder="1" applyFill="1" applyFont="1"/>
    <xf borderId="4" fillId="6" fontId="3" numFmtId="164" xfId="0" applyBorder="1" applyFont="1" applyNumberFormat="1"/>
    <xf borderId="4" fillId="7" fontId="3" numFmtId="0" xfId="0" applyBorder="1" applyFill="1" applyFont="1"/>
    <xf borderId="4" fillId="7" fontId="3" numFmtId="164" xfId="0" applyBorder="1" applyFont="1" applyNumberFormat="1"/>
    <xf borderId="4" fillId="8" fontId="3" numFmtId="0" xfId="0" applyBorder="1" applyFill="1" applyFont="1"/>
    <xf borderId="4" fillId="8" fontId="3" numFmtId="164" xfId="0" applyBorder="1" applyFont="1" applyNumberFormat="1"/>
    <xf borderId="0" fillId="0" fontId="10" numFmtId="164" xfId="0" applyFont="1" applyNumberFormat="1"/>
    <xf borderId="0" fillId="0" fontId="3" numFmtId="164" xfId="0" applyFont="1" applyNumberFormat="1"/>
    <xf borderId="0" fillId="0" fontId="3" numFmtId="164" xfId="0" applyAlignment="1" applyFont="1" applyNumberFormat="1">
      <alignment horizontal="center"/>
    </xf>
    <xf borderId="0" fillId="0" fontId="3" numFmtId="0" xfId="0" applyAlignment="1" applyFont="1">
      <alignment horizontal="center"/>
    </xf>
    <xf borderId="4" fillId="2" fontId="16" numFmtId="164" xfId="0" applyBorder="1" applyFont="1" applyNumberFormat="1"/>
    <xf borderId="4" fillId="2" fontId="3" numFmtId="0" xfId="0" applyAlignment="1" applyBorder="1" applyFont="1">
      <alignment horizontal="center" shrinkToFit="0" vertical="center" wrapText="1"/>
    </xf>
    <xf borderId="4" fillId="7" fontId="17" numFmtId="164" xfId="0" applyBorder="1" applyFont="1" applyNumberFormat="1"/>
    <xf borderId="4" fillId="7" fontId="3" numFmtId="0" xfId="0" applyAlignment="1" applyBorder="1" applyFont="1">
      <alignment horizontal="center" shrinkToFit="0" vertical="center" wrapText="1"/>
    </xf>
    <xf borderId="4" fillId="9" fontId="3" numFmtId="0" xfId="0" applyAlignment="1" applyBorder="1" applyFill="1" applyFont="1">
      <alignment horizontal="center" shrinkToFit="0" vertical="center" wrapText="1"/>
    </xf>
    <xf borderId="4" fillId="5" fontId="18" numFmtId="164" xfId="0" applyBorder="1" applyFont="1" applyNumberFormat="1"/>
    <xf borderId="4" fillId="5" fontId="3" numFmtId="0" xfId="0" applyAlignment="1" applyBorder="1" applyFont="1">
      <alignment horizontal="center" shrinkToFit="0" vertical="center" wrapText="1"/>
    </xf>
    <xf borderId="4" fillId="6" fontId="19" numFmtId="164" xfId="0" applyBorder="1" applyFont="1" applyNumberFormat="1"/>
    <xf borderId="4" fillId="6" fontId="3" numFmtId="0" xfId="0" applyAlignment="1" applyBorder="1" applyFont="1">
      <alignment horizontal="center" shrinkToFit="0" vertical="center" wrapText="1"/>
    </xf>
    <xf borderId="4" fillId="8" fontId="20" numFmtId="164" xfId="0" applyBorder="1" applyFont="1" applyNumberFormat="1"/>
    <xf borderId="4" fillId="8" fontId="3" numFmtId="0" xfId="0" applyAlignment="1" applyBorder="1" applyFont="1">
      <alignment horizontal="center" shrinkToFit="0" vertical="center" wrapText="1"/>
    </xf>
    <xf borderId="4" fillId="8" fontId="3" numFmtId="166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2</xdr:col>
      <xdr:colOff>0</xdr:colOff>
      <xdr:row>1</xdr:row>
      <xdr:rowOff>0</xdr:rowOff>
    </xdr:from>
    <xdr:ext cx="1685925" cy="9810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71"/>
    <col customWidth="1" min="2" max="2" width="16.0"/>
    <col customWidth="1" min="3" max="3" width="39.86"/>
    <col customWidth="1" min="4" max="4" width="14.43"/>
    <col customWidth="1" min="5" max="5" width="14.86"/>
    <col customWidth="1" min="6" max="7" width="16.0"/>
    <col customWidth="1" min="8" max="14" width="14.43"/>
    <col customWidth="1" min="15" max="15" width="13.71"/>
    <col customWidth="1" min="16" max="17" width="14.43"/>
    <col customWidth="1" min="18" max="18" width="19.71"/>
    <col customWidth="1" hidden="1" min="19" max="19" width="17.86"/>
    <col customWidth="1" min="20" max="20" width="24.0"/>
    <col customWidth="1" min="21" max="21" width="20.71"/>
    <col customWidth="1" min="22" max="22" width="14.86"/>
    <col customWidth="1" min="23" max="23" width="25.14"/>
    <col customWidth="1" min="24" max="24" width="21.86"/>
    <col customWidth="1" min="25" max="25" width="16.0"/>
    <col customWidth="1" min="26" max="26" width="17.14"/>
    <col customWidth="1" min="27" max="27" width="20.86"/>
    <col customWidth="1" min="28" max="30" width="8.71"/>
  </cols>
  <sheetData>
    <row r="1">
      <c r="D1" s="1"/>
      <c r="E1" s="2"/>
      <c r="F1" s="2"/>
      <c r="G1" s="2"/>
    </row>
    <row r="2" ht="77.25" customHeight="1">
      <c r="C2" s="3"/>
      <c r="D2" s="1"/>
      <c r="E2" s="2"/>
      <c r="F2" s="2"/>
      <c r="G2" s="2"/>
    </row>
    <row r="3">
      <c r="A3" s="4"/>
      <c r="B3" s="5"/>
      <c r="C3" s="6"/>
      <c r="D3" s="7"/>
      <c r="E3" s="8"/>
      <c r="F3" s="8"/>
      <c r="G3" s="8"/>
      <c r="H3" s="5"/>
      <c r="I3" s="5"/>
      <c r="J3" s="5"/>
      <c r="K3" s="5"/>
      <c r="L3" s="5"/>
      <c r="M3" s="5"/>
      <c r="O3" s="5"/>
      <c r="P3" s="5"/>
      <c r="Q3" s="5"/>
      <c r="R3" s="5"/>
      <c r="S3" s="9"/>
      <c r="AA3" s="4"/>
      <c r="AB3" s="4"/>
      <c r="AC3" s="4"/>
      <c r="AD3" s="4"/>
    </row>
    <row r="4">
      <c r="A4" s="4"/>
      <c r="B4" s="5"/>
      <c r="C4" s="10"/>
      <c r="D4" s="7"/>
      <c r="E4" s="11"/>
      <c r="F4" s="11"/>
      <c r="G4" s="11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9"/>
      <c r="T4" s="9"/>
      <c r="U4" s="9"/>
      <c r="V4" s="9"/>
      <c r="W4" s="9"/>
      <c r="X4" s="9"/>
      <c r="Y4" s="9"/>
      <c r="Z4" s="9"/>
      <c r="AA4" s="4"/>
      <c r="AB4" s="4"/>
      <c r="AC4" s="4"/>
      <c r="AD4" s="4"/>
    </row>
    <row r="5">
      <c r="A5" s="4"/>
      <c r="B5" s="5"/>
      <c r="C5" s="12" t="s">
        <v>0</v>
      </c>
      <c r="D5" s="13" t="s">
        <v>1</v>
      </c>
      <c r="E5" s="14" t="s">
        <v>2</v>
      </c>
      <c r="F5" s="14" t="s">
        <v>3</v>
      </c>
      <c r="G5" s="14"/>
      <c r="H5" s="13" t="s">
        <v>4</v>
      </c>
      <c r="I5" s="13" t="s">
        <v>5</v>
      </c>
      <c r="J5" s="13" t="s">
        <v>6</v>
      </c>
      <c r="K5" s="13" t="s">
        <v>7</v>
      </c>
      <c r="L5" s="13" t="s">
        <v>8</v>
      </c>
      <c r="M5" s="13" t="s">
        <v>9</v>
      </c>
      <c r="N5" s="13" t="s">
        <v>10</v>
      </c>
      <c r="O5" s="15" t="s">
        <v>11</v>
      </c>
      <c r="P5" s="13" t="s">
        <v>12</v>
      </c>
      <c r="Q5" s="13"/>
      <c r="R5" s="13" t="s">
        <v>13</v>
      </c>
      <c r="S5" s="13" t="s">
        <v>14</v>
      </c>
      <c r="T5" s="13" t="s">
        <v>15</v>
      </c>
      <c r="U5" s="13" t="s">
        <v>16</v>
      </c>
      <c r="V5" s="13" t="s">
        <v>2</v>
      </c>
      <c r="W5" s="13" t="s">
        <v>17</v>
      </c>
      <c r="X5" s="13" t="s">
        <v>18</v>
      </c>
      <c r="Y5" s="13" t="s">
        <v>3</v>
      </c>
      <c r="Z5" s="13" t="s">
        <v>19</v>
      </c>
      <c r="AA5" s="4"/>
      <c r="AB5" s="4"/>
      <c r="AC5" s="4"/>
      <c r="AD5" s="4"/>
    </row>
    <row r="6" hidden="1">
      <c r="A6" s="4"/>
      <c r="B6" s="5" t="s">
        <v>20</v>
      </c>
      <c r="C6" s="16" t="s">
        <v>21</v>
      </c>
      <c r="D6" s="17" t="s">
        <v>22</v>
      </c>
      <c r="E6" s="18"/>
      <c r="F6" s="18"/>
      <c r="G6" s="18"/>
      <c r="H6" s="19">
        <v>140000.0</v>
      </c>
      <c r="I6" s="19">
        <v>0.0</v>
      </c>
      <c r="J6" s="19">
        <v>90000.0</v>
      </c>
      <c r="K6" s="19">
        <v>135000.0</v>
      </c>
      <c r="L6" s="19">
        <v>0.0</v>
      </c>
      <c r="M6" s="19">
        <v>0.0</v>
      </c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4"/>
      <c r="AB6" s="4"/>
      <c r="AC6" s="4"/>
      <c r="AD6" s="4"/>
    </row>
    <row r="7" hidden="1">
      <c r="A7" s="4"/>
      <c r="B7" s="5" t="s">
        <v>20</v>
      </c>
      <c r="C7" s="20" t="s">
        <v>23</v>
      </c>
      <c r="D7" s="21" t="s">
        <v>24</v>
      </c>
      <c r="E7" s="22"/>
      <c r="F7" s="22"/>
      <c r="G7" s="22"/>
      <c r="H7" s="23">
        <v>70000.0</v>
      </c>
      <c r="I7" s="23">
        <v>160000.0</v>
      </c>
      <c r="J7" s="23">
        <v>120000.0</v>
      </c>
      <c r="K7" s="23">
        <v>100000.0</v>
      </c>
      <c r="L7" s="23">
        <v>210000.0</v>
      </c>
      <c r="M7" s="23">
        <v>20000.0</v>
      </c>
      <c r="N7" s="23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4"/>
      <c r="AB7" s="4"/>
      <c r="AC7" s="4"/>
      <c r="AD7" s="4"/>
    </row>
    <row r="8">
      <c r="A8" s="4"/>
      <c r="B8" s="24"/>
      <c r="C8" s="25" t="s">
        <v>25</v>
      </c>
      <c r="D8" s="26" t="s">
        <v>26</v>
      </c>
      <c r="E8" s="27">
        <f t="shared" ref="E8:E42" si="1">U8-T8</f>
        <v>607638</v>
      </c>
      <c r="F8" s="28">
        <f t="shared" ref="F8:F42" si="2">X8-W8</f>
        <v>2049368</v>
      </c>
      <c r="G8" s="29"/>
      <c r="H8" s="30">
        <v>128214.0</v>
      </c>
      <c r="I8" s="30">
        <v>820000.0</v>
      </c>
      <c r="J8" s="30">
        <v>1578132.0</v>
      </c>
      <c r="K8" s="30">
        <v>289407.0</v>
      </c>
      <c r="L8" s="30">
        <v>280837.0</v>
      </c>
      <c r="M8" s="30">
        <v>717956.0</v>
      </c>
      <c r="N8" s="30">
        <v>5300000.0</v>
      </c>
      <c r="O8" s="30">
        <v>3050000.0</v>
      </c>
      <c r="P8" s="30">
        <v>3875249.0</v>
      </c>
      <c r="Q8" s="30"/>
      <c r="R8" s="30">
        <f t="shared" ref="R8:R42" si="3">J8+K8+L8+M8+N8+O8-P8</f>
        <v>7341083</v>
      </c>
      <c r="S8" s="30"/>
      <c r="T8" s="30">
        <v>8258681.0</v>
      </c>
      <c r="U8" s="30">
        <v>8866319.0</v>
      </c>
      <c r="V8" s="30">
        <f t="shared" ref="V8:V42" si="4">U8-T8</f>
        <v>607638</v>
      </c>
      <c r="W8" s="30">
        <v>5409359.0</v>
      </c>
      <c r="X8" s="30">
        <v>7458727.0</v>
      </c>
      <c r="Y8" s="30">
        <f t="shared" ref="Y8:Y42" si="5">X8-W8</f>
        <v>2049368</v>
      </c>
      <c r="Z8" s="30">
        <f t="shared" ref="Z8:Z42" si="6">Y8/20</f>
        <v>102468.4</v>
      </c>
      <c r="AA8" s="4"/>
      <c r="AB8" s="4"/>
      <c r="AC8" s="4"/>
      <c r="AD8" s="4"/>
    </row>
    <row r="9">
      <c r="A9" s="4"/>
      <c r="B9" s="5"/>
      <c r="C9" s="25" t="s">
        <v>27</v>
      </c>
      <c r="D9" s="26" t="s">
        <v>28</v>
      </c>
      <c r="E9" s="27">
        <f t="shared" si="1"/>
        <v>81113</v>
      </c>
      <c r="F9" s="28">
        <f t="shared" si="2"/>
        <v>727714</v>
      </c>
      <c r="G9" s="29"/>
      <c r="H9" s="30">
        <v>177960.0</v>
      </c>
      <c r="I9" s="30">
        <v>47580.0</v>
      </c>
      <c r="J9" s="30">
        <v>787674.0</v>
      </c>
      <c r="K9" s="30">
        <v>89801.0</v>
      </c>
      <c r="L9" s="30">
        <v>37765.0</v>
      </c>
      <c r="M9" s="30">
        <v>86286.0</v>
      </c>
      <c r="N9" s="30">
        <v>900000.0</v>
      </c>
      <c r="O9" s="30">
        <v>1450000.0</v>
      </c>
      <c r="P9" s="30">
        <v>929540.0</v>
      </c>
      <c r="Q9" s="30"/>
      <c r="R9" s="30">
        <f t="shared" si="3"/>
        <v>2421986</v>
      </c>
      <c r="S9" s="30"/>
      <c r="T9" s="30">
        <v>5270131.0</v>
      </c>
      <c r="U9" s="30">
        <v>5351244.0</v>
      </c>
      <c r="V9" s="30">
        <f t="shared" si="4"/>
        <v>81113</v>
      </c>
      <c r="W9" s="30">
        <v>9795977.0</v>
      </c>
      <c r="X9" s="30">
        <v>1.0523691E7</v>
      </c>
      <c r="Y9" s="30">
        <f t="shared" si="5"/>
        <v>727714</v>
      </c>
      <c r="Z9" s="30">
        <f t="shared" si="6"/>
        <v>36385.7</v>
      </c>
      <c r="AA9" s="4"/>
      <c r="AB9" s="4"/>
      <c r="AC9" s="4"/>
      <c r="AD9" s="4"/>
    </row>
    <row r="10">
      <c r="A10" s="4"/>
      <c r="B10" s="5"/>
      <c r="C10" s="25" t="s">
        <v>29</v>
      </c>
      <c r="D10" s="26" t="s">
        <v>30</v>
      </c>
      <c r="E10" s="27">
        <f t="shared" si="1"/>
        <v>43266</v>
      </c>
      <c r="F10" s="28">
        <f t="shared" si="2"/>
        <v>843334</v>
      </c>
      <c r="G10" s="29"/>
      <c r="H10" s="30">
        <v>226244.0</v>
      </c>
      <c r="I10" s="30">
        <v>299000.0</v>
      </c>
      <c r="J10" s="30">
        <v>140000.0</v>
      </c>
      <c r="K10" s="30">
        <v>267777.0</v>
      </c>
      <c r="L10" s="30">
        <v>493088.0</v>
      </c>
      <c r="M10" s="30">
        <v>105631.0</v>
      </c>
      <c r="N10" s="30">
        <v>1660000.0</v>
      </c>
      <c r="O10" s="30">
        <v>3346000.0</v>
      </c>
      <c r="P10" s="30">
        <v>2617808.0</v>
      </c>
      <c r="Q10" s="30"/>
      <c r="R10" s="30">
        <f t="shared" si="3"/>
        <v>3394688</v>
      </c>
      <c r="S10" s="30"/>
      <c r="T10" s="30">
        <v>5813441.0</v>
      </c>
      <c r="U10" s="30">
        <v>5856707.0</v>
      </c>
      <c r="V10" s="30">
        <f t="shared" si="4"/>
        <v>43266</v>
      </c>
      <c r="W10" s="30">
        <v>1.074024E7</v>
      </c>
      <c r="X10" s="30">
        <v>1.1583574E7</v>
      </c>
      <c r="Y10" s="30">
        <f t="shared" si="5"/>
        <v>843334</v>
      </c>
      <c r="Z10" s="30">
        <f t="shared" si="6"/>
        <v>42166.7</v>
      </c>
      <c r="AA10" s="4"/>
      <c r="AB10" s="4"/>
      <c r="AC10" s="4"/>
      <c r="AD10" s="4"/>
    </row>
    <row r="11">
      <c r="A11" s="4"/>
      <c r="B11" s="5"/>
      <c r="C11" s="25" t="s">
        <v>31</v>
      </c>
      <c r="D11" s="26" t="s">
        <v>28</v>
      </c>
      <c r="E11" s="27">
        <f t="shared" si="1"/>
        <v>221870</v>
      </c>
      <c r="F11" s="28">
        <f t="shared" si="2"/>
        <v>907039</v>
      </c>
      <c r="G11" s="29"/>
      <c r="H11" s="30">
        <v>500000.0</v>
      </c>
      <c r="I11" s="30">
        <v>0.0</v>
      </c>
      <c r="J11" s="30">
        <v>100000.0</v>
      </c>
      <c r="K11" s="30">
        <v>307938.0</v>
      </c>
      <c r="L11" s="30">
        <v>0.0</v>
      </c>
      <c r="M11" s="30">
        <v>811015.0</v>
      </c>
      <c r="N11" s="30">
        <v>0.0</v>
      </c>
      <c r="O11" s="30">
        <v>1560000.0</v>
      </c>
      <c r="P11" s="30">
        <v>1256000.0</v>
      </c>
      <c r="Q11" s="30"/>
      <c r="R11" s="30">
        <f t="shared" si="3"/>
        <v>1522953</v>
      </c>
      <c r="S11" s="30"/>
      <c r="T11" s="30">
        <v>2865634.0</v>
      </c>
      <c r="U11" s="30">
        <v>3087504.0</v>
      </c>
      <c r="V11" s="30">
        <f t="shared" si="4"/>
        <v>221870</v>
      </c>
      <c r="W11" s="30">
        <v>2963993.0</v>
      </c>
      <c r="X11" s="30">
        <v>3871032.0</v>
      </c>
      <c r="Y11" s="30">
        <f t="shared" si="5"/>
        <v>907039</v>
      </c>
      <c r="Z11" s="30">
        <f t="shared" si="6"/>
        <v>45351.95</v>
      </c>
      <c r="AA11" s="4"/>
      <c r="AB11" s="4"/>
      <c r="AC11" s="4"/>
      <c r="AD11" s="4"/>
    </row>
    <row r="12">
      <c r="A12" s="4"/>
      <c r="B12" s="5"/>
      <c r="C12" s="25" t="s">
        <v>32</v>
      </c>
      <c r="D12" s="26" t="s">
        <v>33</v>
      </c>
      <c r="E12" s="27">
        <f t="shared" si="1"/>
        <v>107893</v>
      </c>
      <c r="F12" s="28">
        <f t="shared" si="2"/>
        <v>1782869</v>
      </c>
      <c r="G12" s="29"/>
      <c r="H12" s="30">
        <v>227643.0</v>
      </c>
      <c r="I12" s="30">
        <v>322148.0</v>
      </c>
      <c r="J12" s="30">
        <v>51351.0</v>
      </c>
      <c r="K12" s="30">
        <v>417392.0</v>
      </c>
      <c r="L12" s="30">
        <v>722900.0</v>
      </c>
      <c r="M12" s="30">
        <v>3016309.0</v>
      </c>
      <c r="N12" s="30">
        <v>4000000.0</v>
      </c>
      <c r="O12" s="30">
        <v>2350000.0</v>
      </c>
      <c r="P12" s="30">
        <v>2753905.0</v>
      </c>
      <c r="Q12" s="30"/>
      <c r="R12" s="30">
        <f t="shared" si="3"/>
        <v>7804047</v>
      </c>
      <c r="S12" s="30"/>
      <c r="T12" s="30">
        <v>1.0117563E7</v>
      </c>
      <c r="U12" s="30">
        <v>1.0225456E7</v>
      </c>
      <c r="V12" s="30">
        <f t="shared" si="4"/>
        <v>107893</v>
      </c>
      <c r="W12" s="30">
        <v>1.3475727E7</v>
      </c>
      <c r="X12" s="30">
        <v>1.5258596E7</v>
      </c>
      <c r="Y12" s="30">
        <f t="shared" si="5"/>
        <v>1782869</v>
      </c>
      <c r="Z12" s="30">
        <f t="shared" si="6"/>
        <v>89143.45</v>
      </c>
      <c r="AA12" s="4"/>
      <c r="AB12" s="4"/>
      <c r="AC12" s="4"/>
      <c r="AD12" s="4"/>
    </row>
    <row r="13">
      <c r="A13" s="4"/>
      <c r="B13" s="24"/>
      <c r="C13" s="25" t="s">
        <v>34</v>
      </c>
      <c r="D13" s="26" t="s">
        <v>35</v>
      </c>
      <c r="E13" s="27">
        <f t="shared" si="1"/>
        <v>159880</v>
      </c>
      <c r="F13" s="28">
        <f t="shared" si="2"/>
        <v>329149</v>
      </c>
      <c r="G13" s="29"/>
      <c r="H13" s="30">
        <v>164000.0</v>
      </c>
      <c r="I13" s="30">
        <v>107000.0</v>
      </c>
      <c r="J13" s="30">
        <v>367205.0</v>
      </c>
      <c r="K13" s="30">
        <v>364900.0</v>
      </c>
      <c r="L13" s="30">
        <v>165540.0</v>
      </c>
      <c r="M13" s="30">
        <v>144767.0</v>
      </c>
      <c r="N13" s="30">
        <v>1800000.0</v>
      </c>
      <c r="O13" s="30">
        <v>0.0</v>
      </c>
      <c r="P13" s="30">
        <v>342235.0</v>
      </c>
      <c r="Q13" s="30"/>
      <c r="R13" s="30">
        <f t="shared" si="3"/>
        <v>2500177</v>
      </c>
      <c r="S13" s="30"/>
      <c r="T13" s="30">
        <v>3692270.0</v>
      </c>
      <c r="U13" s="30">
        <v>3852150.0</v>
      </c>
      <c r="V13" s="30">
        <f t="shared" si="4"/>
        <v>159880</v>
      </c>
      <c r="W13" s="30">
        <v>5116069.0</v>
      </c>
      <c r="X13" s="30">
        <v>5445218.0</v>
      </c>
      <c r="Y13" s="30">
        <f t="shared" si="5"/>
        <v>329149</v>
      </c>
      <c r="Z13" s="30">
        <f t="shared" si="6"/>
        <v>16457.45</v>
      </c>
      <c r="AA13" s="4"/>
      <c r="AB13" s="4"/>
      <c r="AC13" s="4"/>
      <c r="AD13" s="4"/>
    </row>
    <row r="14">
      <c r="A14" s="4"/>
      <c r="B14" s="5"/>
      <c r="C14" s="25" t="s">
        <v>36</v>
      </c>
      <c r="D14" s="26" t="s">
        <v>37</v>
      </c>
      <c r="E14" s="27">
        <f t="shared" si="1"/>
        <v>901003</v>
      </c>
      <c r="F14" s="28">
        <f t="shared" si="2"/>
        <v>2981801</v>
      </c>
      <c r="G14" s="29"/>
      <c r="H14" s="30">
        <v>77600.0</v>
      </c>
      <c r="I14" s="30">
        <v>380000.0</v>
      </c>
      <c r="J14" s="30">
        <v>5261104.0</v>
      </c>
      <c r="K14" s="30">
        <v>542987.0</v>
      </c>
      <c r="L14" s="30">
        <v>737466.0</v>
      </c>
      <c r="M14" s="30">
        <v>347980.0</v>
      </c>
      <c r="N14" s="30">
        <v>1500000.0</v>
      </c>
      <c r="O14" s="30">
        <v>1400000.0</v>
      </c>
      <c r="P14" s="30">
        <v>1367060.0</v>
      </c>
      <c r="Q14" s="30"/>
      <c r="R14" s="30">
        <f t="shared" si="3"/>
        <v>8422477</v>
      </c>
      <c r="S14" s="30"/>
      <c r="T14" s="30">
        <v>8717061.0</v>
      </c>
      <c r="U14" s="30">
        <v>9618064.0</v>
      </c>
      <c r="V14" s="30">
        <f t="shared" si="4"/>
        <v>901003</v>
      </c>
      <c r="W14" s="30">
        <v>9680888.0</v>
      </c>
      <c r="X14" s="30">
        <v>1.2662689E7</v>
      </c>
      <c r="Y14" s="30">
        <f t="shared" si="5"/>
        <v>2981801</v>
      </c>
      <c r="Z14" s="30">
        <f t="shared" si="6"/>
        <v>149090.05</v>
      </c>
      <c r="AA14" s="4"/>
      <c r="AB14" s="4"/>
      <c r="AC14" s="4"/>
      <c r="AD14" s="4"/>
    </row>
    <row r="15">
      <c r="A15" s="4"/>
      <c r="B15" s="5"/>
      <c r="C15" s="25" t="s">
        <v>38</v>
      </c>
      <c r="D15" s="26" t="s">
        <v>22</v>
      </c>
      <c r="E15" s="27">
        <f t="shared" si="1"/>
        <v>458169</v>
      </c>
      <c r="F15" s="28">
        <f t="shared" si="2"/>
        <v>846774</v>
      </c>
      <c r="G15" s="29"/>
      <c r="H15" s="30">
        <v>380006.0</v>
      </c>
      <c r="I15" s="30">
        <v>195892.0</v>
      </c>
      <c r="J15" s="30">
        <v>413000.0</v>
      </c>
      <c r="K15" s="30">
        <v>235905.0</v>
      </c>
      <c r="L15" s="30">
        <v>175500.0</v>
      </c>
      <c r="M15" s="30">
        <v>46000.0</v>
      </c>
      <c r="N15" s="30">
        <v>2400000.0</v>
      </c>
      <c r="O15" s="30">
        <v>0.0</v>
      </c>
      <c r="P15" s="30">
        <f>1844209+25000</f>
        <v>1869209</v>
      </c>
      <c r="Q15" s="30"/>
      <c r="R15" s="30">
        <f t="shared" si="3"/>
        <v>1401196</v>
      </c>
      <c r="S15" s="30"/>
      <c r="T15" s="30">
        <v>2357929.0</v>
      </c>
      <c r="U15" s="30">
        <v>2816098.0</v>
      </c>
      <c r="V15" s="30">
        <f t="shared" si="4"/>
        <v>458169</v>
      </c>
      <c r="W15" s="30">
        <v>6799515.0</v>
      </c>
      <c r="X15" s="30">
        <v>7646289.0</v>
      </c>
      <c r="Y15" s="30">
        <f t="shared" si="5"/>
        <v>846774</v>
      </c>
      <c r="Z15" s="30">
        <f t="shared" si="6"/>
        <v>42338.7</v>
      </c>
      <c r="AA15" s="4"/>
      <c r="AB15" s="4"/>
      <c r="AC15" s="4"/>
      <c r="AD15" s="4"/>
    </row>
    <row r="16">
      <c r="A16" s="4"/>
      <c r="B16" s="5"/>
      <c r="C16" s="25" t="s">
        <v>39</v>
      </c>
      <c r="D16" s="26" t="s">
        <v>40</v>
      </c>
      <c r="E16" s="27">
        <f t="shared" si="1"/>
        <v>2679126</v>
      </c>
      <c r="F16" s="28">
        <f t="shared" si="2"/>
        <v>5526259</v>
      </c>
      <c r="G16" s="29"/>
      <c r="H16" s="30">
        <v>80000.0</v>
      </c>
      <c r="I16" s="30">
        <v>0.0</v>
      </c>
      <c r="J16" s="30">
        <v>2422587.0</v>
      </c>
      <c r="K16" s="30">
        <v>366181.0</v>
      </c>
      <c r="L16" s="30">
        <v>1250274.0</v>
      </c>
      <c r="M16" s="30">
        <f>761772</f>
        <v>761772</v>
      </c>
      <c r="N16" s="30">
        <v>4500000.0</v>
      </c>
      <c r="O16" s="30">
        <v>3000000.0</v>
      </c>
      <c r="P16" s="30">
        <v>0.0</v>
      </c>
      <c r="Q16" s="30"/>
      <c r="R16" s="30">
        <f t="shared" si="3"/>
        <v>12300814</v>
      </c>
      <c r="S16" s="30"/>
      <c r="T16" s="30">
        <v>1.273336E7</v>
      </c>
      <c r="U16" s="30">
        <v>1.5412486E7</v>
      </c>
      <c r="V16" s="30">
        <f t="shared" si="4"/>
        <v>2679126</v>
      </c>
      <c r="W16" s="30">
        <v>1.3794341E7</v>
      </c>
      <c r="X16" s="30">
        <v>1.93206E7</v>
      </c>
      <c r="Y16" s="30">
        <f t="shared" si="5"/>
        <v>5526259</v>
      </c>
      <c r="Z16" s="30">
        <f t="shared" si="6"/>
        <v>276312.95</v>
      </c>
      <c r="AA16" s="4"/>
      <c r="AB16" s="4"/>
      <c r="AC16" s="4"/>
      <c r="AD16" s="4"/>
    </row>
    <row r="17">
      <c r="A17" s="4"/>
      <c r="B17" s="5"/>
      <c r="C17" s="25" t="s">
        <v>41</v>
      </c>
      <c r="D17" s="26" t="s">
        <v>42</v>
      </c>
      <c r="E17" s="27">
        <f t="shared" si="1"/>
        <v>84982</v>
      </c>
      <c r="F17" s="28">
        <f t="shared" si="2"/>
        <v>764443</v>
      </c>
      <c r="G17" s="29"/>
      <c r="H17" s="30">
        <v>0.0</v>
      </c>
      <c r="I17" s="30">
        <f>143794+75000</f>
        <v>218794</v>
      </c>
      <c r="J17" s="30">
        <v>200000.0</v>
      </c>
      <c r="K17" s="30">
        <v>483000.0</v>
      </c>
      <c r="L17" s="30">
        <v>492000.0</v>
      </c>
      <c r="M17" s="30">
        <v>905000.0</v>
      </c>
      <c r="N17" s="30">
        <v>2000000.0</v>
      </c>
      <c r="O17" s="30">
        <v>700000.0</v>
      </c>
      <c r="P17" s="30">
        <v>0.0</v>
      </c>
      <c r="Q17" s="30"/>
      <c r="R17" s="30">
        <f t="shared" si="3"/>
        <v>4780000</v>
      </c>
      <c r="S17" s="30"/>
      <c r="T17" s="30">
        <v>5197710.0</v>
      </c>
      <c r="U17" s="30">
        <v>5282692.0</v>
      </c>
      <c r="V17" s="30">
        <f t="shared" si="4"/>
        <v>84982</v>
      </c>
      <c r="W17" s="30">
        <v>5273139.0</v>
      </c>
      <c r="X17" s="30">
        <v>6037582.0</v>
      </c>
      <c r="Y17" s="30">
        <f t="shared" si="5"/>
        <v>764443</v>
      </c>
      <c r="Z17" s="30">
        <f t="shared" si="6"/>
        <v>38222.15</v>
      </c>
      <c r="AA17" s="4"/>
      <c r="AB17" s="4"/>
      <c r="AC17" s="4"/>
      <c r="AD17" s="4"/>
    </row>
    <row r="18" ht="15.75" customHeight="1">
      <c r="A18" s="4"/>
      <c r="B18" s="5"/>
      <c r="C18" s="25" t="s">
        <v>43</v>
      </c>
      <c r="D18" s="26" t="s">
        <v>24</v>
      </c>
      <c r="E18" s="27">
        <f t="shared" si="1"/>
        <v>103042</v>
      </c>
      <c r="F18" s="28">
        <f t="shared" si="2"/>
        <v>1057920</v>
      </c>
      <c r="G18" s="29"/>
      <c r="H18" s="30">
        <v>214000.0</v>
      </c>
      <c r="I18" s="30">
        <v>112000.0</v>
      </c>
      <c r="J18" s="30">
        <v>260000.0</v>
      </c>
      <c r="K18" s="30">
        <v>294000.0</v>
      </c>
      <c r="L18" s="30">
        <v>98000.0</v>
      </c>
      <c r="M18" s="30">
        <v>19366.0</v>
      </c>
      <c r="N18" s="30">
        <v>1100000.0</v>
      </c>
      <c r="O18" s="30">
        <v>740000.0</v>
      </c>
      <c r="P18" s="30">
        <v>806000.0</v>
      </c>
      <c r="Q18" s="30"/>
      <c r="R18" s="30">
        <f t="shared" si="3"/>
        <v>1705366</v>
      </c>
      <c r="S18" s="30"/>
      <c r="T18" s="30">
        <v>2995331.0</v>
      </c>
      <c r="U18" s="30">
        <v>3098373.0</v>
      </c>
      <c r="V18" s="30">
        <f t="shared" si="4"/>
        <v>103042</v>
      </c>
      <c r="W18" s="30">
        <v>5985560.0</v>
      </c>
      <c r="X18" s="30">
        <v>7043480.0</v>
      </c>
      <c r="Y18" s="30">
        <f t="shared" si="5"/>
        <v>1057920</v>
      </c>
      <c r="Z18" s="30">
        <f t="shared" si="6"/>
        <v>52896</v>
      </c>
      <c r="AA18" s="4"/>
      <c r="AB18" s="4"/>
      <c r="AC18" s="4"/>
      <c r="AD18" s="4"/>
    </row>
    <row r="19" ht="15.75" customHeight="1">
      <c r="A19" s="4"/>
      <c r="B19" s="5"/>
      <c r="C19" s="25" t="s">
        <v>44</v>
      </c>
      <c r="D19" s="26" t="s">
        <v>28</v>
      </c>
      <c r="E19" s="27">
        <f t="shared" si="1"/>
        <v>422189</v>
      </c>
      <c r="F19" s="28">
        <f t="shared" si="2"/>
        <v>1797327</v>
      </c>
      <c r="G19" s="29"/>
      <c r="H19" s="30">
        <v>160000.0</v>
      </c>
      <c r="I19" s="30">
        <v>204489.0</v>
      </c>
      <c r="J19" s="30">
        <v>112000.0</v>
      </c>
      <c r="K19" s="30">
        <v>125535.0</v>
      </c>
      <c r="L19" s="30">
        <v>236795.0</v>
      </c>
      <c r="M19" s="30">
        <v>44671.0</v>
      </c>
      <c r="N19" s="30">
        <v>1030000.0</v>
      </c>
      <c r="O19" s="30">
        <v>0.0</v>
      </c>
      <c r="P19" s="30">
        <v>759042.0</v>
      </c>
      <c r="Q19" s="30"/>
      <c r="R19" s="30">
        <f t="shared" si="3"/>
        <v>789959</v>
      </c>
      <c r="S19" s="30"/>
      <c r="T19" s="30">
        <v>2033214.0</v>
      </c>
      <c r="U19" s="30">
        <v>2455403.0</v>
      </c>
      <c r="V19" s="30">
        <f t="shared" si="4"/>
        <v>422189</v>
      </c>
      <c r="W19" s="30">
        <v>3413722.0</v>
      </c>
      <c r="X19" s="30">
        <v>5211049.0</v>
      </c>
      <c r="Y19" s="30">
        <f t="shared" si="5"/>
        <v>1797327</v>
      </c>
      <c r="Z19" s="30">
        <f t="shared" si="6"/>
        <v>89866.35</v>
      </c>
      <c r="AA19" s="4"/>
      <c r="AB19" s="4"/>
      <c r="AC19" s="4"/>
      <c r="AD19" s="4"/>
    </row>
    <row r="20" ht="15.75" customHeight="1">
      <c r="A20" s="4"/>
      <c r="B20" s="5"/>
      <c r="C20" s="25" t="s">
        <v>45</v>
      </c>
      <c r="D20" s="26" t="s">
        <v>46</v>
      </c>
      <c r="E20" s="27">
        <f t="shared" si="1"/>
        <v>99091</v>
      </c>
      <c r="F20" s="28">
        <f t="shared" si="2"/>
        <v>960126</v>
      </c>
      <c r="G20" s="29"/>
      <c r="H20" s="30">
        <v>125000.0</v>
      </c>
      <c r="I20" s="30">
        <v>220000.0</v>
      </c>
      <c r="J20" s="30">
        <v>285000.0</v>
      </c>
      <c r="K20" s="30">
        <v>77740.0</v>
      </c>
      <c r="L20" s="30">
        <v>120156.0</v>
      </c>
      <c r="M20" s="30">
        <v>17143.0</v>
      </c>
      <c r="N20" s="30">
        <v>0.0</v>
      </c>
      <c r="O20" s="30">
        <v>0.0</v>
      </c>
      <c r="P20" s="30">
        <v>0.0</v>
      </c>
      <c r="Q20" s="30"/>
      <c r="R20" s="30">
        <f t="shared" si="3"/>
        <v>500039</v>
      </c>
      <c r="S20" s="30"/>
      <c r="T20" s="30">
        <v>1210681.0</v>
      </c>
      <c r="U20" s="30">
        <v>1309772.0</v>
      </c>
      <c r="V20" s="30">
        <f t="shared" si="4"/>
        <v>99091</v>
      </c>
      <c r="W20" s="30">
        <v>3755451.0</v>
      </c>
      <c r="X20" s="30">
        <v>4715577.0</v>
      </c>
      <c r="Y20" s="30">
        <f t="shared" si="5"/>
        <v>960126</v>
      </c>
      <c r="Z20" s="30">
        <f t="shared" si="6"/>
        <v>48006.3</v>
      </c>
      <c r="AA20" s="4"/>
      <c r="AB20" s="4"/>
      <c r="AC20" s="4"/>
      <c r="AD20" s="4"/>
    </row>
    <row r="21" ht="15.75" customHeight="1">
      <c r="A21" s="4"/>
      <c r="B21" s="5"/>
      <c r="C21" s="25" t="s">
        <v>47</v>
      </c>
      <c r="D21" s="26" t="s">
        <v>37</v>
      </c>
      <c r="E21" s="27">
        <f t="shared" si="1"/>
        <v>147956</v>
      </c>
      <c r="F21" s="28">
        <f t="shared" si="2"/>
        <v>876729</v>
      </c>
      <c r="G21" s="29"/>
      <c r="H21" s="30">
        <v>294000.0</v>
      </c>
      <c r="I21" s="30">
        <v>112000.0</v>
      </c>
      <c r="J21" s="30">
        <v>507000.0</v>
      </c>
      <c r="K21" s="30">
        <v>388000.0</v>
      </c>
      <c r="L21" s="30">
        <v>140000.0</v>
      </c>
      <c r="M21" s="30">
        <v>138600.0</v>
      </c>
      <c r="N21" s="30">
        <v>850000.0</v>
      </c>
      <c r="O21" s="30">
        <v>0.0</v>
      </c>
      <c r="P21" s="30">
        <v>530557.0</v>
      </c>
      <c r="Q21" s="30"/>
      <c r="R21" s="30">
        <f t="shared" si="3"/>
        <v>1493043</v>
      </c>
      <c r="S21" s="30"/>
      <c r="T21" s="30">
        <v>2718495.0</v>
      </c>
      <c r="U21" s="30">
        <v>2866451.0</v>
      </c>
      <c r="V21" s="30">
        <f t="shared" si="4"/>
        <v>147956</v>
      </c>
      <c r="W21" s="30">
        <v>4459873.0</v>
      </c>
      <c r="X21" s="30">
        <v>5336602.0</v>
      </c>
      <c r="Y21" s="30">
        <f t="shared" si="5"/>
        <v>876729</v>
      </c>
      <c r="Z21" s="30">
        <f t="shared" si="6"/>
        <v>43836.45</v>
      </c>
      <c r="AA21" s="4"/>
      <c r="AB21" s="4"/>
      <c r="AC21" s="4"/>
      <c r="AD21" s="4"/>
    </row>
    <row r="22" ht="15.75" customHeight="1">
      <c r="A22" s="4"/>
      <c r="B22" s="5"/>
      <c r="C22" s="25" t="s">
        <v>48</v>
      </c>
      <c r="D22" s="26" t="s">
        <v>49</v>
      </c>
      <c r="E22" s="27">
        <f t="shared" si="1"/>
        <v>125165</v>
      </c>
      <c r="F22" s="28">
        <f t="shared" si="2"/>
        <v>1793380</v>
      </c>
      <c r="G22" s="29"/>
      <c r="H22" s="30">
        <v>188661.0</v>
      </c>
      <c r="I22" s="30">
        <v>198572.0</v>
      </c>
      <c r="J22" s="30">
        <v>72500.0</v>
      </c>
      <c r="K22" s="30">
        <v>105000.0</v>
      </c>
      <c r="L22" s="30">
        <v>185000.0</v>
      </c>
      <c r="M22" s="30">
        <v>5100.0</v>
      </c>
      <c r="N22" s="30">
        <v>970000.0</v>
      </c>
      <c r="O22" s="30">
        <v>1600000.0</v>
      </c>
      <c r="P22" s="30">
        <v>1912724.0</v>
      </c>
      <c r="Q22" s="30"/>
      <c r="R22" s="30">
        <f t="shared" si="3"/>
        <v>1024876</v>
      </c>
      <c r="S22" s="30"/>
      <c r="T22" s="30">
        <v>2722663.0</v>
      </c>
      <c r="U22" s="30">
        <v>2847828.0</v>
      </c>
      <c r="V22" s="30">
        <f t="shared" si="4"/>
        <v>125165</v>
      </c>
      <c r="W22" s="30">
        <v>6956040.0</v>
      </c>
      <c r="X22" s="30">
        <v>8749420.0</v>
      </c>
      <c r="Y22" s="30">
        <f t="shared" si="5"/>
        <v>1793380</v>
      </c>
      <c r="Z22" s="30">
        <f t="shared" si="6"/>
        <v>89669</v>
      </c>
      <c r="AA22" s="4"/>
      <c r="AB22" s="4"/>
      <c r="AC22" s="4"/>
      <c r="AD22" s="4"/>
    </row>
    <row r="23" ht="15.75" customHeight="1">
      <c r="A23" s="4"/>
      <c r="B23" s="5"/>
      <c r="C23" s="25" t="s">
        <v>50</v>
      </c>
      <c r="D23" s="26" t="s">
        <v>49</v>
      </c>
      <c r="E23" s="27">
        <f t="shared" si="1"/>
        <v>153716</v>
      </c>
      <c r="F23" s="28">
        <f t="shared" si="2"/>
        <v>1361574</v>
      </c>
      <c r="G23" s="29"/>
      <c r="H23" s="30">
        <v>90000.0</v>
      </c>
      <c r="I23" s="30">
        <v>106534.0</v>
      </c>
      <c r="J23" s="31">
        <v>745781.0</v>
      </c>
      <c r="K23" s="30">
        <v>16575.0</v>
      </c>
      <c r="L23" s="30">
        <v>47567.0</v>
      </c>
      <c r="M23" s="30">
        <v>5985.0</v>
      </c>
      <c r="N23" s="30">
        <v>930000.0</v>
      </c>
      <c r="O23" s="30">
        <v>0.0</v>
      </c>
      <c r="P23" s="30">
        <v>12600.0</v>
      </c>
      <c r="Q23" s="30"/>
      <c r="R23" s="30">
        <f t="shared" si="3"/>
        <v>1733308</v>
      </c>
      <c r="S23" s="30"/>
      <c r="T23" s="30">
        <v>2100215.0</v>
      </c>
      <c r="U23" s="30">
        <v>2253931.0</v>
      </c>
      <c r="V23" s="30">
        <f t="shared" si="4"/>
        <v>153716</v>
      </c>
      <c r="W23" s="30">
        <v>3143824.0</v>
      </c>
      <c r="X23" s="30">
        <v>4505398.0</v>
      </c>
      <c r="Y23" s="30">
        <f t="shared" si="5"/>
        <v>1361574</v>
      </c>
      <c r="Z23" s="30">
        <f t="shared" si="6"/>
        <v>68078.7</v>
      </c>
      <c r="AA23" s="4"/>
      <c r="AB23" s="4"/>
      <c r="AC23" s="4"/>
      <c r="AD23" s="4"/>
    </row>
    <row r="24" ht="15.75" customHeight="1">
      <c r="A24" s="4"/>
      <c r="B24" s="24"/>
      <c r="C24" s="25" t="s">
        <v>51</v>
      </c>
      <c r="D24" s="26" t="s">
        <v>30</v>
      </c>
      <c r="E24" s="27">
        <f t="shared" si="1"/>
        <v>90597</v>
      </c>
      <c r="F24" s="28">
        <f t="shared" si="2"/>
        <v>654835</v>
      </c>
      <c r="G24" s="29"/>
      <c r="H24" s="30">
        <v>265000.0</v>
      </c>
      <c r="I24" s="30">
        <v>76000.0</v>
      </c>
      <c r="J24" s="30">
        <v>122000.0</v>
      </c>
      <c r="K24" s="30">
        <v>266509.0</v>
      </c>
      <c r="L24" s="30">
        <v>48542.0</v>
      </c>
      <c r="M24" s="30">
        <v>18000.0</v>
      </c>
      <c r="N24" s="30">
        <v>1100000.0</v>
      </c>
      <c r="O24" s="30">
        <f>1403000-18000</f>
        <v>1385000</v>
      </c>
      <c r="P24" s="30">
        <v>1261774.0</v>
      </c>
      <c r="Q24" s="30"/>
      <c r="R24" s="30">
        <f t="shared" si="3"/>
        <v>1678277</v>
      </c>
      <c r="S24" s="30"/>
      <c r="T24" s="30">
        <v>2663554.0</v>
      </c>
      <c r="U24" s="30">
        <v>2754151.0</v>
      </c>
      <c r="V24" s="30">
        <f t="shared" si="4"/>
        <v>90597</v>
      </c>
      <c r="W24" s="30">
        <v>6297117.0</v>
      </c>
      <c r="X24" s="30">
        <v>6951952.0</v>
      </c>
      <c r="Y24" s="30">
        <f t="shared" si="5"/>
        <v>654835</v>
      </c>
      <c r="Z24" s="30">
        <f t="shared" si="6"/>
        <v>32741.75</v>
      </c>
      <c r="AA24" s="4"/>
      <c r="AB24" s="4"/>
      <c r="AC24" s="4"/>
      <c r="AD24" s="4"/>
    </row>
    <row r="25" ht="15.75" customHeight="1">
      <c r="A25" s="4"/>
      <c r="B25" s="5"/>
      <c r="C25" s="25" t="s">
        <v>52</v>
      </c>
      <c r="D25" s="26" t="s">
        <v>53</v>
      </c>
      <c r="E25" s="27">
        <f t="shared" si="1"/>
        <v>99202</v>
      </c>
      <c r="F25" s="28">
        <f t="shared" si="2"/>
        <v>616487</v>
      </c>
      <c r="G25" s="29"/>
      <c r="H25" s="30">
        <v>60000.0</v>
      </c>
      <c r="I25" s="30">
        <v>228800.0</v>
      </c>
      <c r="J25" s="30">
        <v>615000.0</v>
      </c>
      <c r="K25" s="30">
        <v>131865.0</v>
      </c>
      <c r="L25" s="30">
        <f>250452+119212</f>
        <v>369664</v>
      </c>
      <c r="M25" s="30">
        <v>93954.0</v>
      </c>
      <c r="N25" s="30">
        <v>0.0</v>
      </c>
      <c r="O25" s="30">
        <v>0.0</v>
      </c>
      <c r="P25" s="30">
        <v>0.0</v>
      </c>
      <c r="Q25" s="30"/>
      <c r="R25" s="30">
        <f t="shared" si="3"/>
        <v>1210483</v>
      </c>
      <c r="S25" s="30"/>
      <c r="T25" s="30">
        <v>1728300.0</v>
      </c>
      <c r="U25" s="30">
        <v>1827502.0</v>
      </c>
      <c r="V25" s="30">
        <f t="shared" si="4"/>
        <v>99202</v>
      </c>
      <c r="W25" s="30">
        <v>3612085.0</v>
      </c>
      <c r="X25" s="30">
        <v>4228572.0</v>
      </c>
      <c r="Y25" s="30">
        <f t="shared" si="5"/>
        <v>616487</v>
      </c>
      <c r="Z25" s="30">
        <f t="shared" si="6"/>
        <v>30824.35</v>
      </c>
      <c r="AA25" s="4"/>
      <c r="AB25" s="4"/>
      <c r="AC25" s="4"/>
      <c r="AD25" s="4"/>
    </row>
    <row r="26" ht="15.75" customHeight="1">
      <c r="A26" s="4"/>
      <c r="B26" s="5"/>
      <c r="C26" s="25" t="s">
        <v>54</v>
      </c>
      <c r="D26" s="26" t="s">
        <v>33</v>
      </c>
      <c r="E26" s="27">
        <f t="shared" si="1"/>
        <v>413641</v>
      </c>
      <c r="F26" s="28">
        <f t="shared" si="2"/>
        <v>1400189</v>
      </c>
      <c r="G26" s="29"/>
      <c r="H26" s="30">
        <v>241783.0</v>
      </c>
      <c r="I26" s="30">
        <v>53742.0</v>
      </c>
      <c r="J26" s="30">
        <v>575200.0</v>
      </c>
      <c r="K26" s="30">
        <f>500309+90953</f>
        <v>591262</v>
      </c>
      <c r="L26" s="30">
        <v>206390.0</v>
      </c>
      <c r="M26" s="30">
        <v>2577.0</v>
      </c>
      <c r="N26" s="30">
        <v>860000.0</v>
      </c>
      <c r="O26" s="30">
        <v>0.0</v>
      </c>
      <c r="P26" s="30">
        <v>88314.0</v>
      </c>
      <c r="Q26" s="30"/>
      <c r="R26" s="30">
        <f t="shared" si="3"/>
        <v>2147115</v>
      </c>
      <c r="S26" s="30"/>
      <c r="T26" s="30">
        <v>2773420.0</v>
      </c>
      <c r="U26" s="30">
        <v>3187061.0</v>
      </c>
      <c r="V26" s="30">
        <f t="shared" si="4"/>
        <v>413641</v>
      </c>
      <c r="W26" s="30">
        <v>2722028.0</v>
      </c>
      <c r="X26" s="30">
        <v>4122217.0</v>
      </c>
      <c r="Y26" s="30">
        <f t="shared" si="5"/>
        <v>1400189</v>
      </c>
      <c r="Z26" s="30">
        <f t="shared" si="6"/>
        <v>70009.45</v>
      </c>
      <c r="AA26" s="4"/>
      <c r="AB26" s="4"/>
      <c r="AC26" s="4"/>
      <c r="AD26" s="4"/>
    </row>
    <row r="27" ht="15.75" customHeight="1">
      <c r="A27" s="4"/>
      <c r="B27" s="5"/>
      <c r="C27" s="25" t="s">
        <v>55</v>
      </c>
      <c r="D27" s="26" t="s">
        <v>30</v>
      </c>
      <c r="E27" s="27">
        <f t="shared" si="1"/>
        <v>75366</v>
      </c>
      <c r="F27" s="28">
        <f t="shared" si="2"/>
        <v>764475</v>
      </c>
      <c r="G27" s="29"/>
      <c r="H27" s="30">
        <v>88600.0</v>
      </c>
      <c r="I27" s="30">
        <v>122000.0</v>
      </c>
      <c r="J27" s="30">
        <v>132112.0</v>
      </c>
      <c r="K27" s="30">
        <v>159010.0</v>
      </c>
      <c r="L27" s="30">
        <v>183759.0</v>
      </c>
      <c r="M27" s="30">
        <f>880111-850000</f>
        <v>30111</v>
      </c>
      <c r="N27" s="30">
        <v>1178000.0</v>
      </c>
      <c r="O27" s="30">
        <v>850000.0</v>
      </c>
      <c r="P27" s="30">
        <v>295270.0</v>
      </c>
      <c r="Q27" s="30"/>
      <c r="R27" s="30">
        <f t="shared" si="3"/>
        <v>2237722</v>
      </c>
      <c r="S27" s="30"/>
      <c r="T27" s="30">
        <v>3045728.0</v>
      </c>
      <c r="U27" s="30">
        <v>3121094.0</v>
      </c>
      <c r="V27" s="30">
        <f t="shared" si="4"/>
        <v>75366</v>
      </c>
      <c r="W27" s="30">
        <v>4672807.0</v>
      </c>
      <c r="X27" s="30">
        <v>5437282.0</v>
      </c>
      <c r="Y27" s="30">
        <f t="shared" si="5"/>
        <v>764475</v>
      </c>
      <c r="Z27" s="30">
        <f t="shared" si="6"/>
        <v>38223.75</v>
      </c>
      <c r="AA27" s="4"/>
      <c r="AB27" s="4"/>
      <c r="AC27" s="4"/>
      <c r="AD27" s="4"/>
    </row>
    <row r="28" ht="15.75" customHeight="1">
      <c r="A28" s="4"/>
      <c r="B28" s="5"/>
      <c r="C28" s="25" t="s">
        <v>56</v>
      </c>
      <c r="D28" s="26" t="s">
        <v>28</v>
      </c>
      <c r="E28" s="27">
        <f t="shared" si="1"/>
        <v>185856</v>
      </c>
      <c r="F28" s="28">
        <f t="shared" si="2"/>
        <v>723772</v>
      </c>
      <c r="G28" s="29"/>
      <c r="H28" s="30">
        <v>275000.0</v>
      </c>
      <c r="I28" s="30">
        <v>0.0</v>
      </c>
      <c r="J28" s="30">
        <v>470000.0</v>
      </c>
      <c r="K28" s="30">
        <f>82712+36929</f>
        <v>119641</v>
      </c>
      <c r="L28" s="30">
        <v>0.0</v>
      </c>
      <c r="M28" s="30">
        <v>0.0</v>
      </c>
      <c r="N28" s="30">
        <v>0.0</v>
      </c>
      <c r="O28" s="30">
        <v>0.0</v>
      </c>
      <c r="P28" s="30">
        <v>0.0</v>
      </c>
      <c r="Q28" s="30"/>
      <c r="R28" s="30">
        <f t="shared" si="3"/>
        <v>589641</v>
      </c>
      <c r="S28" s="30"/>
      <c r="T28" s="30">
        <v>1181143.0</v>
      </c>
      <c r="U28" s="30">
        <v>1366999.0</v>
      </c>
      <c r="V28" s="30">
        <f t="shared" si="4"/>
        <v>185856</v>
      </c>
      <c r="W28" s="30">
        <v>3596489.0</v>
      </c>
      <c r="X28" s="30">
        <v>4320261.0</v>
      </c>
      <c r="Y28" s="30">
        <f t="shared" si="5"/>
        <v>723772</v>
      </c>
      <c r="Z28" s="30">
        <f t="shared" si="6"/>
        <v>36188.6</v>
      </c>
      <c r="AA28" s="4"/>
      <c r="AB28" s="4"/>
      <c r="AC28" s="4"/>
      <c r="AD28" s="4"/>
    </row>
    <row r="29" ht="15.75" customHeight="1">
      <c r="A29" s="4"/>
      <c r="B29" s="24"/>
      <c r="C29" s="25" t="s">
        <v>57</v>
      </c>
      <c r="D29" s="26" t="s">
        <v>28</v>
      </c>
      <c r="E29" s="27">
        <f t="shared" si="1"/>
        <v>19802</v>
      </c>
      <c r="F29" s="28">
        <f t="shared" si="2"/>
        <v>37817</v>
      </c>
      <c r="G29" s="29"/>
      <c r="H29" s="30">
        <v>208000.0</v>
      </c>
      <c r="I29" s="30">
        <v>0.0</v>
      </c>
      <c r="J29" s="30">
        <v>31000.0</v>
      </c>
      <c r="K29" s="30">
        <v>100000.0</v>
      </c>
      <c r="L29" s="30">
        <v>0.0</v>
      </c>
      <c r="M29" s="30">
        <v>1500.0</v>
      </c>
      <c r="N29" s="30">
        <v>1320000.0</v>
      </c>
      <c r="O29" s="30">
        <v>0.0</v>
      </c>
      <c r="P29" s="30">
        <v>947270.0</v>
      </c>
      <c r="Q29" s="30"/>
      <c r="R29" s="30">
        <f t="shared" si="3"/>
        <v>505230</v>
      </c>
      <c r="S29" s="30"/>
      <c r="T29" s="30">
        <v>1097748.0</v>
      </c>
      <c r="U29" s="30">
        <v>1117550.0</v>
      </c>
      <c r="V29" s="30">
        <f t="shared" si="4"/>
        <v>19802</v>
      </c>
      <c r="W29" s="30">
        <v>3158264.0</v>
      </c>
      <c r="X29" s="30">
        <v>3196081.0</v>
      </c>
      <c r="Y29" s="30">
        <f t="shared" si="5"/>
        <v>37817</v>
      </c>
      <c r="Z29" s="30">
        <f t="shared" si="6"/>
        <v>1890.85</v>
      </c>
      <c r="AA29" s="4"/>
      <c r="AB29" s="4"/>
      <c r="AC29" s="4"/>
      <c r="AD29" s="4"/>
    </row>
    <row r="30" ht="15.75" customHeight="1">
      <c r="A30" s="4"/>
      <c r="B30" s="5"/>
      <c r="C30" s="25" t="s">
        <v>58</v>
      </c>
      <c r="D30" s="26" t="s">
        <v>28</v>
      </c>
      <c r="E30" s="27">
        <f t="shared" si="1"/>
        <v>62809</v>
      </c>
      <c r="F30" s="28">
        <f t="shared" si="2"/>
        <v>1238043</v>
      </c>
      <c r="G30" s="29"/>
      <c r="H30" s="30">
        <v>243810.0</v>
      </c>
      <c r="I30" s="30">
        <v>90000.0</v>
      </c>
      <c r="J30" s="30">
        <v>330000.0</v>
      </c>
      <c r="K30" s="30">
        <v>176079.0</v>
      </c>
      <c r="L30" s="30">
        <v>128854.0</v>
      </c>
      <c r="M30" s="30">
        <v>60000.0</v>
      </c>
      <c r="N30" s="30">
        <v>1090000.0</v>
      </c>
      <c r="O30" s="30">
        <v>0.0</v>
      </c>
      <c r="P30" s="30">
        <v>695800.0</v>
      </c>
      <c r="Q30" s="30"/>
      <c r="R30" s="30">
        <f t="shared" si="3"/>
        <v>1089133</v>
      </c>
      <c r="S30" s="32"/>
      <c r="T30" s="30">
        <v>1995418.0</v>
      </c>
      <c r="U30" s="30">
        <v>2058227.0</v>
      </c>
      <c r="V30" s="30">
        <f t="shared" si="4"/>
        <v>62809</v>
      </c>
      <c r="W30" s="30">
        <v>5519181.0</v>
      </c>
      <c r="X30" s="30">
        <v>6757224.0</v>
      </c>
      <c r="Y30" s="30">
        <f t="shared" si="5"/>
        <v>1238043</v>
      </c>
      <c r="Z30" s="30">
        <f t="shared" si="6"/>
        <v>61902.15</v>
      </c>
      <c r="AA30" s="4"/>
      <c r="AB30" s="4"/>
      <c r="AC30" s="4"/>
      <c r="AD30" s="4"/>
    </row>
    <row r="31" ht="15.75" customHeight="1">
      <c r="A31" s="4"/>
      <c r="B31" s="5"/>
      <c r="C31" s="25" t="s">
        <v>59</v>
      </c>
      <c r="D31" s="26" t="s">
        <v>28</v>
      </c>
      <c r="E31" s="27">
        <f t="shared" si="1"/>
        <v>123459</v>
      </c>
      <c r="F31" s="28">
        <f t="shared" si="2"/>
        <v>221511</v>
      </c>
      <c r="G31" s="29"/>
      <c r="H31" s="30">
        <v>297000.0</v>
      </c>
      <c r="I31" s="30">
        <v>0.0</v>
      </c>
      <c r="J31" s="30">
        <v>96000.0</v>
      </c>
      <c r="K31" s="30">
        <v>44317.0</v>
      </c>
      <c r="L31" s="30">
        <v>0.0</v>
      </c>
      <c r="M31" s="30">
        <v>50451.0</v>
      </c>
      <c r="N31" s="30">
        <v>0.0</v>
      </c>
      <c r="O31" s="30">
        <v>0.0</v>
      </c>
      <c r="P31" s="30">
        <v>53400.0</v>
      </c>
      <c r="Q31" s="30"/>
      <c r="R31" s="30">
        <f t="shared" si="3"/>
        <v>137368</v>
      </c>
      <c r="S31" s="32"/>
      <c r="T31" s="30">
        <v>570637.0</v>
      </c>
      <c r="U31" s="30">
        <v>694096.0</v>
      </c>
      <c r="V31" s="30">
        <f t="shared" si="4"/>
        <v>123459</v>
      </c>
      <c r="W31" s="30">
        <v>2206136.0</v>
      </c>
      <c r="X31" s="30">
        <v>2427647.0</v>
      </c>
      <c r="Y31" s="30">
        <f t="shared" si="5"/>
        <v>221511</v>
      </c>
      <c r="Z31" s="30">
        <f t="shared" si="6"/>
        <v>11075.55</v>
      </c>
      <c r="AA31" s="4"/>
      <c r="AB31" s="4"/>
      <c r="AC31" s="4"/>
      <c r="AD31" s="4"/>
    </row>
    <row r="32" ht="15.75" customHeight="1">
      <c r="A32" s="4"/>
      <c r="B32" s="5"/>
      <c r="C32" s="25" t="s">
        <v>60</v>
      </c>
      <c r="D32" s="26" t="s">
        <v>53</v>
      </c>
      <c r="E32" s="27">
        <f t="shared" si="1"/>
        <v>410405</v>
      </c>
      <c r="F32" s="28">
        <f t="shared" si="2"/>
        <v>1950819</v>
      </c>
      <c r="G32" s="29"/>
      <c r="H32" s="30">
        <v>150000.0</v>
      </c>
      <c r="I32" s="30">
        <v>0.0</v>
      </c>
      <c r="J32" s="30">
        <v>1870000.0</v>
      </c>
      <c r="K32" s="30">
        <v>355171.0</v>
      </c>
      <c r="L32" s="30">
        <v>0.0</v>
      </c>
      <c r="M32" s="30">
        <v>30000.0</v>
      </c>
      <c r="N32" s="30">
        <v>1700000.0</v>
      </c>
      <c r="O32" s="30">
        <v>0.0</v>
      </c>
      <c r="P32" s="30">
        <v>0.0</v>
      </c>
      <c r="Q32" s="30"/>
      <c r="R32" s="30">
        <f t="shared" si="3"/>
        <v>3955171</v>
      </c>
      <c r="S32" s="32"/>
      <c r="T32" s="30">
        <v>3768332.0</v>
      </c>
      <c r="U32" s="30">
        <v>4178737.0</v>
      </c>
      <c r="V32" s="30">
        <f t="shared" si="4"/>
        <v>410405</v>
      </c>
      <c r="W32" s="30">
        <v>2855552.0</v>
      </c>
      <c r="X32" s="30">
        <v>4806371.0</v>
      </c>
      <c r="Y32" s="30">
        <f t="shared" si="5"/>
        <v>1950819</v>
      </c>
      <c r="Z32" s="30">
        <f t="shared" si="6"/>
        <v>97540.95</v>
      </c>
      <c r="AA32" s="4"/>
      <c r="AB32" s="4"/>
      <c r="AC32" s="4"/>
      <c r="AD32" s="4"/>
    </row>
    <row r="33" ht="15.75" customHeight="1">
      <c r="A33" s="4"/>
      <c r="B33" s="5"/>
      <c r="C33" s="25" t="s">
        <v>61</v>
      </c>
      <c r="D33" s="26" t="s">
        <v>46</v>
      </c>
      <c r="E33" s="27">
        <f t="shared" si="1"/>
        <v>1435701</v>
      </c>
      <c r="F33" s="28">
        <f t="shared" si="2"/>
        <v>4356782</v>
      </c>
      <c r="G33" s="29"/>
      <c r="H33" s="30">
        <v>500000.0</v>
      </c>
      <c r="I33" s="30">
        <v>0.0</v>
      </c>
      <c r="J33" s="30">
        <v>6101000.0</v>
      </c>
      <c r="K33" s="30">
        <v>149000.0</v>
      </c>
      <c r="L33" s="30">
        <v>0.0</v>
      </c>
      <c r="M33" s="30">
        <v>38000.0</v>
      </c>
      <c r="N33" s="30">
        <v>1780000.0</v>
      </c>
      <c r="O33" s="30">
        <v>0.0</v>
      </c>
      <c r="P33" s="30">
        <v>630000.0</v>
      </c>
      <c r="Q33" s="30"/>
      <c r="R33" s="30">
        <f t="shared" si="3"/>
        <v>7438000</v>
      </c>
      <c r="S33" s="32"/>
      <c r="T33" s="30">
        <v>7765089.0</v>
      </c>
      <c r="U33" s="30">
        <v>9200790.0</v>
      </c>
      <c r="V33" s="30">
        <f t="shared" si="4"/>
        <v>1435701</v>
      </c>
      <c r="W33" s="30">
        <v>6817728.0</v>
      </c>
      <c r="X33" s="30">
        <v>1.117451E7</v>
      </c>
      <c r="Y33" s="30">
        <f t="shared" si="5"/>
        <v>4356782</v>
      </c>
      <c r="Z33" s="30">
        <f t="shared" si="6"/>
        <v>217839.1</v>
      </c>
      <c r="AA33" s="4"/>
      <c r="AB33" s="4"/>
      <c r="AC33" s="4"/>
      <c r="AD33" s="4"/>
    </row>
    <row r="34" ht="15.75" customHeight="1">
      <c r="A34" s="4"/>
      <c r="B34" s="5"/>
      <c r="C34" s="25" t="s">
        <v>62</v>
      </c>
      <c r="D34" s="26" t="s">
        <v>63</v>
      </c>
      <c r="E34" s="27">
        <f t="shared" si="1"/>
        <v>140451</v>
      </c>
      <c r="F34" s="28">
        <f t="shared" si="2"/>
        <v>641856</v>
      </c>
      <c r="G34" s="29"/>
      <c r="H34" s="30">
        <v>150000.0</v>
      </c>
      <c r="I34" s="30">
        <v>0.0</v>
      </c>
      <c r="J34" s="30">
        <v>130000.0</v>
      </c>
      <c r="K34" s="30">
        <v>95000.0</v>
      </c>
      <c r="L34" s="30">
        <v>0.0</v>
      </c>
      <c r="M34" s="30">
        <v>0.0</v>
      </c>
      <c r="N34" s="30">
        <v>0.0</v>
      </c>
      <c r="O34" s="30">
        <v>0.0</v>
      </c>
      <c r="P34" s="30">
        <v>0.0</v>
      </c>
      <c r="Q34" s="30"/>
      <c r="R34" s="33">
        <f t="shared" si="3"/>
        <v>225000</v>
      </c>
      <c r="S34" s="32"/>
      <c r="T34" s="30">
        <v>602662.0</v>
      </c>
      <c r="U34" s="30">
        <v>743113.0</v>
      </c>
      <c r="V34" s="30">
        <f t="shared" si="4"/>
        <v>140451</v>
      </c>
      <c r="W34" s="30">
        <v>1845507.0</v>
      </c>
      <c r="X34" s="30">
        <v>2487363.0</v>
      </c>
      <c r="Y34" s="30">
        <f t="shared" si="5"/>
        <v>641856</v>
      </c>
      <c r="Z34" s="30">
        <f t="shared" si="6"/>
        <v>32092.8</v>
      </c>
      <c r="AA34" s="4"/>
      <c r="AB34" s="4"/>
      <c r="AC34" s="4"/>
      <c r="AD34" s="4"/>
    </row>
    <row r="35" ht="15.75" customHeight="1">
      <c r="A35" s="4"/>
      <c r="B35" s="5"/>
      <c r="C35" s="25" t="s">
        <v>64</v>
      </c>
      <c r="D35" s="26" t="s">
        <v>22</v>
      </c>
      <c r="E35" s="27">
        <f t="shared" si="1"/>
        <v>310449</v>
      </c>
      <c r="F35" s="28">
        <f t="shared" si="2"/>
        <v>1423761</v>
      </c>
      <c r="G35" s="29"/>
      <c r="H35" s="30">
        <v>200000.0</v>
      </c>
      <c r="I35" s="30">
        <v>200000.0</v>
      </c>
      <c r="J35" s="30">
        <v>601000.0</v>
      </c>
      <c r="K35" s="30">
        <v>287000.0</v>
      </c>
      <c r="L35" s="30">
        <v>295000.0</v>
      </c>
      <c r="M35" s="30">
        <v>291200.0</v>
      </c>
      <c r="N35" s="30">
        <v>2500000.0</v>
      </c>
      <c r="O35" s="30">
        <v>850000.0</v>
      </c>
      <c r="P35" s="30">
        <v>2529028.0</v>
      </c>
      <c r="Q35" s="30"/>
      <c r="R35" s="30">
        <f t="shared" si="3"/>
        <v>2295172</v>
      </c>
      <c r="S35" s="30"/>
      <c r="T35" s="30">
        <v>2814790.0</v>
      </c>
      <c r="U35" s="30">
        <v>3125239.0</v>
      </c>
      <c r="V35" s="30">
        <f t="shared" si="4"/>
        <v>310449</v>
      </c>
      <c r="W35" s="30">
        <v>7840745.0</v>
      </c>
      <c r="X35" s="30">
        <v>9264506.0</v>
      </c>
      <c r="Y35" s="30">
        <f t="shared" si="5"/>
        <v>1423761</v>
      </c>
      <c r="Z35" s="30">
        <f t="shared" si="6"/>
        <v>71188.05</v>
      </c>
      <c r="AA35" s="4"/>
      <c r="AB35" s="4"/>
      <c r="AC35" s="4"/>
      <c r="AD35" s="4"/>
    </row>
    <row r="36" ht="15.75" customHeight="1">
      <c r="A36" s="4"/>
      <c r="B36" s="5"/>
      <c r="C36" s="25" t="s">
        <v>65</v>
      </c>
      <c r="D36" s="26" t="s">
        <v>46</v>
      </c>
      <c r="E36" s="27">
        <f t="shared" si="1"/>
        <v>-26878</v>
      </c>
      <c r="F36" s="28">
        <f t="shared" si="2"/>
        <v>609425</v>
      </c>
      <c r="G36" s="29"/>
      <c r="H36" s="30">
        <v>100000.0</v>
      </c>
      <c r="I36" s="30">
        <v>178000.0</v>
      </c>
      <c r="J36" s="30">
        <v>2747000.0</v>
      </c>
      <c r="K36" s="30">
        <v>89208.0</v>
      </c>
      <c r="L36" s="30">
        <v>185716.0</v>
      </c>
      <c r="M36" s="30">
        <v>0.0</v>
      </c>
      <c r="N36" s="30">
        <v>1300000.0</v>
      </c>
      <c r="O36" s="30">
        <v>0.0</v>
      </c>
      <c r="P36" s="30">
        <v>985400.0</v>
      </c>
      <c r="Q36" s="30"/>
      <c r="R36" s="30">
        <f t="shared" si="3"/>
        <v>3336524</v>
      </c>
      <c r="S36" s="30"/>
      <c r="T36" s="30">
        <v>3376194.0</v>
      </c>
      <c r="U36" s="30">
        <v>3349316.0</v>
      </c>
      <c r="V36" s="30">
        <f t="shared" si="4"/>
        <v>-26878</v>
      </c>
      <c r="W36" s="30">
        <v>4368228.0</v>
      </c>
      <c r="X36" s="30">
        <v>4977653.0</v>
      </c>
      <c r="Y36" s="30">
        <f t="shared" si="5"/>
        <v>609425</v>
      </c>
      <c r="Z36" s="30">
        <f t="shared" si="6"/>
        <v>30471.25</v>
      </c>
      <c r="AA36" s="4"/>
      <c r="AB36" s="4"/>
      <c r="AC36" s="4"/>
      <c r="AD36" s="4"/>
    </row>
    <row r="37" ht="15.75" customHeight="1">
      <c r="A37" s="4"/>
      <c r="B37" s="5"/>
      <c r="C37" s="25" t="s">
        <v>66</v>
      </c>
      <c r="D37" s="26" t="s">
        <v>26</v>
      </c>
      <c r="E37" s="27">
        <f t="shared" si="1"/>
        <v>253352</v>
      </c>
      <c r="F37" s="28">
        <f t="shared" si="2"/>
        <v>893862</v>
      </c>
      <c r="G37" s="29"/>
      <c r="H37" s="30">
        <f>134222+14804</f>
        <v>149026</v>
      </c>
      <c r="I37" s="30">
        <f>95391+14196</f>
        <v>109587</v>
      </c>
      <c r="J37" s="30">
        <v>361772.0</v>
      </c>
      <c r="K37" s="30">
        <v>304163.0</v>
      </c>
      <c r="L37" s="30">
        <v>268897.0</v>
      </c>
      <c r="M37" s="30">
        <v>0.0</v>
      </c>
      <c r="N37" s="30">
        <v>2000000.0</v>
      </c>
      <c r="O37" s="30">
        <v>1000000.0</v>
      </c>
      <c r="P37" s="30">
        <v>755421.0</v>
      </c>
      <c r="Q37" s="30"/>
      <c r="R37" s="30">
        <f t="shared" si="3"/>
        <v>3179411</v>
      </c>
      <c r="S37" s="30"/>
      <c r="T37" s="30">
        <v>4000157.0</v>
      </c>
      <c r="U37" s="30">
        <v>4253509.0</v>
      </c>
      <c r="V37" s="30">
        <f t="shared" si="4"/>
        <v>253352</v>
      </c>
      <c r="W37" s="30">
        <v>3682076.0</v>
      </c>
      <c r="X37" s="30">
        <v>4575938.0</v>
      </c>
      <c r="Y37" s="30">
        <f t="shared" si="5"/>
        <v>893862</v>
      </c>
      <c r="Z37" s="30">
        <f t="shared" si="6"/>
        <v>44693.1</v>
      </c>
      <c r="AA37" s="4"/>
      <c r="AB37" s="4"/>
      <c r="AC37" s="4"/>
      <c r="AD37" s="4"/>
    </row>
    <row r="38" ht="15.75" customHeight="1">
      <c r="A38" s="4"/>
      <c r="B38" s="5"/>
      <c r="C38" s="25" t="s">
        <v>67</v>
      </c>
      <c r="D38" s="26" t="s">
        <v>53</v>
      </c>
      <c r="E38" s="27">
        <f t="shared" si="1"/>
        <v>82729</v>
      </c>
      <c r="F38" s="28">
        <f t="shared" si="2"/>
        <v>796894</v>
      </c>
      <c r="G38" s="29"/>
      <c r="H38" s="30">
        <v>205000.0</v>
      </c>
      <c r="I38" s="30">
        <v>134529.0</v>
      </c>
      <c r="J38" s="30">
        <v>78749.0</v>
      </c>
      <c r="K38" s="30">
        <v>148341.0</v>
      </c>
      <c r="L38" s="30">
        <v>192825.0</v>
      </c>
      <c r="M38" s="30">
        <v>0.0</v>
      </c>
      <c r="N38" s="30">
        <v>1800000.0</v>
      </c>
      <c r="O38" s="30">
        <v>0.0</v>
      </c>
      <c r="P38" s="30">
        <v>916199.0</v>
      </c>
      <c r="Q38" s="30"/>
      <c r="R38" s="30">
        <f t="shared" si="3"/>
        <v>1303716</v>
      </c>
      <c r="S38" s="30"/>
      <c r="T38" s="30">
        <v>2231792.0</v>
      </c>
      <c r="U38" s="30">
        <v>2314521.0</v>
      </c>
      <c r="V38" s="30">
        <f t="shared" si="4"/>
        <v>82729</v>
      </c>
      <c r="W38" s="30">
        <v>3860345.0</v>
      </c>
      <c r="X38" s="30">
        <v>4657239.0</v>
      </c>
      <c r="Y38" s="30">
        <f t="shared" si="5"/>
        <v>796894</v>
      </c>
      <c r="Z38" s="30">
        <f t="shared" si="6"/>
        <v>39844.7</v>
      </c>
      <c r="AA38" s="4"/>
      <c r="AB38" s="4"/>
      <c r="AC38" s="4"/>
      <c r="AD38" s="4"/>
    </row>
    <row r="39" ht="15.75" customHeight="1">
      <c r="A39" s="4"/>
      <c r="B39" s="5"/>
      <c r="C39" s="25" t="s">
        <v>68</v>
      </c>
      <c r="D39" s="26" t="s">
        <v>28</v>
      </c>
      <c r="E39" s="27">
        <f t="shared" si="1"/>
        <v>9409</v>
      </c>
      <c r="F39" s="28">
        <f t="shared" si="2"/>
        <v>257437</v>
      </c>
      <c r="G39" s="29"/>
      <c r="H39" s="30">
        <v>87000.0</v>
      </c>
      <c r="I39" s="30">
        <v>98000.0</v>
      </c>
      <c r="J39" s="30">
        <v>392855.0</v>
      </c>
      <c r="K39" s="30">
        <v>68846.0</v>
      </c>
      <c r="L39" s="30">
        <v>46408.0</v>
      </c>
      <c r="M39" s="30">
        <v>609539.0</v>
      </c>
      <c r="N39" s="30">
        <v>0.0</v>
      </c>
      <c r="O39" s="30">
        <v>0.0</v>
      </c>
      <c r="P39" s="30">
        <v>44000.0</v>
      </c>
      <c r="Q39" s="30"/>
      <c r="R39" s="30">
        <f t="shared" si="3"/>
        <v>1073648</v>
      </c>
      <c r="S39" s="30"/>
      <c r="T39" s="30">
        <v>1570351.0</v>
      </c>
      <c r="U39" s="30">
        <v>1579760.0</v>
      </c>
      <c r="V39" s="30">
        <f t="shared" si="4"/>
        <v>9409</v>
      </c>
      <c r="W39" s="30">
        <v>2755338.0</v>
      </c>
      <c r="X39" s="30">
        <v>3012775.0</v>
      </c>
      <c r="Y39" s="30">
        <f t="shared" si="5"/>
        <v>257437</v>
      </c>
      <c r="Z39" s="30">
        <f t="shared" si="6"/>
        <v>12871.85</v>
      </c>
      <c r="AA39" s="4"/>
      <c r="AB39" s="4"/>
      <c r="AC39" s="4"/>
      <c r="AD39" s="4"/>
    </row>
    <row r="40" ht="15.75" customHeight="1">
      <c r="A40" s="4"/>
      <c r="B40" s="5"/>
      <c r="C40" s="25" t="s">
        <v>69</v>
      </c>
      <c r="D40" s="26" t="s">
        <v>28</v>
      </c>
      <c r="E40" s="27">
        <f t="shared" si="1"/>
        <v>41279</v>
      </c>
      <c r="F40" s="28">
        <f t="shared" si="2"/>
        <v>339177</v>
      </c>
      <c r="G40" s="29"/>
      <c r="H40" s="30">
        <v>129274.0</v>
      </c>
      <c r="I40" s="30">
        <v>129274.0</v>
      </c>
      <c r="J40" s="30">
        <v>583729.0</v>
      </c>
      <c r="K40" s="30">
        <v>109424.0</v>
      </c>
      <c r="L40" s="30">
        <v>110639.0</v>
      </c>
      <c r="M40" s="30">
        <v>39401.0</v>
      </c>
      <c r="N40" s="30">
        <v>0.0</v>
      </c>
      <c r="O40" s="30">
        <v>0.0</v>
      </c>
      <c r="P40" s="30">
        <v>15387.0</v>
      </c>
      <c r="Q40" s="30"/>
      <c r="R40" s="30">
        <f t="shared" si="3"/>
        <v>827806</v>
      </c>
      <c r="S40" s="30"/>
      <c r="T40" s="30">
        <v>1638442.0</v>
      </c>
      <c r="U40" s="30">
        <v>1679721.0</v>
      </c>
      <c r="V40" s="30">
        <f t="shared" si="4"/>
        <v>41279</v>
      </c>
      <c r="W40" s="30">
        <v>2852776.0</v>
      </c>
      <c r="X40" s="30">
        <v>3191953.0</v>
      </c>
      <c r="Y40" s="30">
        <f t="shared" si="5"/>
        <v>339177</v>
      </c>
      <c r="Z40" s="30">
        <f t="shared" si="6"/>
        <v>16958.85</v>
      </c>
      <c r="AA40" s="4"/>
      <c r="AB40" s="4"/>
      <c r="AC40" s="4"/>
      <c r="AD40" s="4"/>
    </row>
    <row r="41" ht="15.75" customHeight="1">
      <c r="A41" s="4"/>
      <c r="B41" s="5"/>
      <c r="C41" s="25" t="s">
        <v>70</v>
      </c>
      <c r="D41" s="26" t="s">
        <v>28</v>
      </c>
      <c r="E41" s="27">
        <f t="shared" si="1"/>
        <v>106673</v>
      </c>
      <c r="F41" s="28">
        <f t="shared" si="2"/>
        <v>651504</v>
      </c>
      <c r="G41" s="29"/>
      <c r="H41" s="30">
        <v>172000.0</v>
      </c>
      <c r="I41" s="30">
        <v>185000.0</v>
      </c>
      <c r="J41" s="30">
        <v>280000.0</v>
      </c>
      <c r="K41" s="30">
        <v>162852.0</v>
      </c>
      <c r="L41" s="30">
        <v>190304.0</v>
      </c>
      <c r="M41" s="30">
        <v>203054.0</v>
      </c>
      <c r="N41" s="30">
        <v>1500000.0</v>
      </c>
      <c r="O41" s="30">
        <v>0.0</v>
      </c>
      <c r="P41" s="30">
        <v>1135150.0</v>
      </c>
      <c r="Q41" s="30"/>
      <c r="R41" s="30">
        <f t="shared" si="3"/>
        <v>1201060</v>
      </c>
      <c r="S41" s="30"/>
      <c r="T41" s="30">
        <v>1700739.0</v>
      </c>
      <c r="U41" s="30">
        <v>1807412.0</v>
      </c>
      <c r="V41" s="30">
        <f t="shared" si="4"/>
        <v>106673</v>
      </c>
      <c r="W41" s="30">
        <v>3687665.0</v>
      </c>
      <c r="X41" s="30">
        <v>4339169.0</v>
      </c>
      <c r="Y41" s="30">
        <f t="shared" si="5"/>
        <v>651504</v>
      </c>
      <c r="Z41" s="30">
        <f t="shared" si="6"/>
        <v>32575.2</v>
      </c>
      <c r="AA41" s="4"/>
      <c r="AB41" s="4"/>
      <c r="AC41" s="4"/>
      <c r="AD41" s="4"/>
    </row>
    <row r="42" ht="15.75" customHeight="1">
      <c r="A42" s="4"/>
      <c r="B42" s="5"/>
      <c r="C42" s="25" t="s">
        <v>71</v>
      </c>
      <c r="D42" s="26" t="s">
        <v>28</v>
      </c>
      <c r="E42" s="27">
        <f t="shared" si="1"/>
        <v>95698</v>
      </c>
      <c r="F42" s="28">
        <f t="shared" si="2"/>
        <v>478825</v>
      </c>
      <c r="G42" s="29"/>
      <c r="H42" s="30">
        <v>142500.0</v>
      </c>
      <c r="I42" s="30">
        <v>62400.0</v>
      </c>
      <c r="J42" s="30">
        <v>325000.0</v>
      </c>
      <c r="K42" s="30">
        <v>23353.0</v>
      </c>
      <c r="L42" s="30">
        <v>20463.0</v>
      </c>
      <c r="M42" s="30">
        <v>0.0</v>
      </c>
      <c r="N42" s="30">
        <v>0.0</v>
      </c>
      <c r="O42" s="30">
        <v>0.0</v>
      </c>
      <c r="P42" s="30">
        <v>30000.0</v>
      </c>
      <c r="Q42" s="30"/>
      <c r="R42" s="30">
        <f t="shared" si="3"/>
        <v>338816</v>
      </c>
      <c r="S42" s="30"/>
      <c r="T42" s="30">
        <v>802654.0</v>
      </c>
      <c r="U42" s="30">
        <v>898352.0</v>
      </c>
      <c r="V42" s="30">
        <f t="shared" si="4"/>
        <v>95698</v>
      </c>
      <c r="W42" s="30">
        <v>5508421.0</v>
      </c>
      <c r="X42" s="30">
        <v>5987246.0</v>
      </c>
      <c r="Y42" s="30">
        <f t="shared" si="5"/>
        <v>478825</v>
      </c>
      <c r="Z42" s="30">
        <f t="shared" si="6"/>
        <v>23941.25</v>
      </c>
      <c r="AA42" s="4"/>
      <c r="AB42" s="4"/>
      <c r="AC42" s="4"/>
      <c r="AD42" s="4"/>
    </row>
    <row r="43" ht="15.75" customHeight="1">
      <c r="A43" s="4"/>
      <c r="B43" s="4"/>
      <c r="C43" s="4"/>
      <c r="D43" s="34"/>
      <c r="E43" s="11"/>
      <c r="F43" s="11"/>
      <c r="G43" s="11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</row>
    <row r="44" ht="15.75" customHeight="1">
      <c r="A44" s="4"/>
      <c r="B44" s="4"/>
      <c r="C44" s="4"/>
      <c r="D44" s="34"/>
      <c r="E44" s="11"/>
      <c r="F44" s="11"/>
      <c r="G44" s="11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</row>
    <row r="45" ht="15.75" customHeight="1">
      <c r="D45" s="1"/>
      <c r="E45" s="35" t="s">
        <v>2</v>
      </c>
      <c r="F45" s="35" t="s">
        <v>3</v>
      </c>
      <c r="G45" s="35"/>
      <c r="N45" s="36"/>
      <c r="O45" s="36"/>
      <c r="P45" s="36"/>
      <c r="Q45" s="36"/>
      <c r="R45" s="37" t="s">
        <v>13</v>
      </c>
      <c r="S45" s="1"/>
      <c r="T45" s="38" t="s">
        <v>15</v>
      </c>
      <c r="U45" s="38" t="s">
        <v>16</v>
      </c>
      <c r="V45" s="37" t="s">
        <v>2</v>
      </c>
      <c r="W45" s="13" t="s">
        <v>17</v>
      </c>
      <c r="X45" s="13" t="s">
        <v>18</v>
      </c>
      <c r="Y45" s="37" t="s">
        <v>3</v>
      </c>
      <c r="Z45" s="37" t="s">
        <v>19</v>
      </c>
    </row>
    <row r="46" ht="15.75" customHeight="1">
      <c r="D46" s="1"/>
      <c r="E46" s="2"/>
      <c r="F46" s="2"/>
      <c r="G46" s="2"/>
      <c r="N46" s="36"/>
      <c r="O46" s="36"/>
      <c r="P46" s="36"/>
      <c r="Q46" s="36"/>
      <c r="V46" s="24"/>
      <c r="Y46" s="24"/>
    </row>
    <row r="47" ht="15.75" customHeight="1">
      <c r="C47" s="39" t="s">
        <v>72</v>
      </c>
      <c r="D47" s="1"/>
      <c r="E47" s="40">
        <f t="shared" ref="E47:F47" si="7">AVERAGE(E8:E42)</f>
        <v>295031.4</v>
      </c>
      <c r="F47" s="40">
        <f t="shared" si="7"/>
        <v>1218950.771</v>
      </c>
      <c r="G47" s="40"/>
      <c r="P47" s="41" t="s">
        <v>72</v>
      </c>
      <c r="Q47" s="41"/>
      <c r="R47" s="42">
        <f t="shared" ref="R47:Z47" si="8">AVERAGE(R8:R42)</f>
        <v>2683008.714</v>
      </c>
      <c r="S47" s="42" t="str">
        <f t="shared" si="8"/>
        <v>#DIV/0!</v>
      </c>
      <c r="T47" s="42">
        <f t="shared" si="8"/>
        <v>3546615.114</v>
      </c>
      <c r="U47" s="42">
        <f t="shared" si="8"/>
        <v>3841646.514</v>
      </c>
      <c r="V47" s="42">
        <f t="shared" si="8"/>
        <v>295031.4</v>
      </c>
      <c r="W47" s="42">
        <f t="shared" si="8"/>
        <v>5389205.886</v>
      </c>
      <c r="X47" s="42">
        <f t="shared" si="8"/>
        <v>6608156.657</v>
      </c>
      <c r="Y47" s="42">
        <f t="shared" si="8"/>
        <v>1218950.771</v>
      </c>
      <c r="Z47" s="42">
        <f t="shared" si="8"/>
        <v>60947.53857</v>
      </c>
    </row>
    <row r="48" ht="15.75" customHeight="1">
      <c r="D48" s="1"/>
      <c r="E48" s="2"/>
      <c r="F48" s="2"/>
      <c r="G48" s="2"/>
    </row>
    <row r="49" ht="15.75" customHeight="1">
      <c r="D49" s="1"/>
      <c r="E49" s="2"/>
      <c r="F49" s="2"/>
      <c r="G49" s="2"/>
    </row>
    <row r="50" ht="15.75" customHeight="1">
      <c r="D50" s="1"/>
      <c r="E50" s="2"/>
      <c r="F50" s="2"/>
      <c r="G50" s="2"/>
    </row>
    <row r="51" ht="15.75" customHeight="1">
      <c r="C51" s="43" t="s">
        <v>73</v>
      </c>
      <c r="D51" s="1"/>
      <c r="E51" s="2"/>
      <c r="F51" s="2"/>
      <c r="G51" s="2"/>
    </row>
    <row r="52" ht="15.75" customHeight="1">
      <c r="C52" s="43" t="s">
        <v>74</v>
      </c>
      <c r="D52" s="1"/>
      <c r="E52" s="2"/>
      <c r="F52" s="2"/>
      <c r="G52" s="2"/>
    </row>
    <row r="53" ht="15.75" customHeight="1">
      <c r="D53" s="1"/>
      <c r="E53" s="2"/>
      <c r="F53" s="2"/>
      <c r="G53" s="2"/>
    </row>
    <row r="54" ht="15.75" customHeight="1">
      <c r="D54" s="1"/>
      <c r="E54" s="2"/>
      <c r="F54" s="2"/>
      <c r="G54" s="2"/>
    </row>
    <row r="55" ht="15.75" customHeight="1">
      <c r="D55" s="1"/>
      <c r="E55" s="2"/>
      <c r="F55" s="2"/>
      <c r="G55" s="2"/>
    </row>
    <row r="56" ht="15.75" customHeight="1">
      <c r="D56" s="1"/>
      <c r="E56" s="2"/>
      <c r="F56" s="2"/>
      <c r="G56" s="2"/>
    </row>
    <row r="57" ht="15.75" customHeight="1">
      <c r="D57" s="1"/>
      <c r="E57" s="2"/>
      <c r="F57" s="2"/>
      <c r="G57" s="2"/>
    </row>
    <row r="58" ht="15.75" customHeight="1">
      <c r="D58" s="1"/>
      <c r="E58" s="2"/>
      <c r="F58" s="2"/>
      <c r="G58" s="2"/>
    </row>
    <row r="59" ht="15.75" customHeight="1">
      <c r="D59" s="1"/>
      <c r="E59" s="2"/>
      <c r="F59" s="2"/>
      <c r="G59" s="2"/>
    </row>
    <row r="60" ht="15.75" customHeight="1">
      <c r="D60" s="1"/>
      <c r="E60" s="2"/>
      <c r="F60" s="2"/>
      <c r="G60" s="2"/>
    </row>
    <row r="61" ht="15.75" customHeight="1">
      <c r="D61" s="1"/>
      <c r="E61" s="2"/>
      <c r="F61" s="2"/>
      <c r="G61" s="2"/>
    </row>
    <row r="62" ht="15.75" customHeight="1">
      <c r="D62" s="1"/>
      <c r="E62" s="2"/>
      <c r="F62" s="2"/>
      <c r="G62" s="2"/>
    </row>
    <row r="63" ht="15.75" customHeight="1">
      <c r="D63" s="1"/>
      <c r="E63" s="2"/>
      <c r="F63" s="2"/>
      <c r="G63" s="2"/>
    </row>
    <row r="64" ht="15.75" customHeight="1">
      <c r="D64" s="1"/>
      <c r="E64" s="2"/>
      <c r="F64" s="2"/>
      <c r="G64" s="2"/>
    </row>
    <row r="65" ht="15.75" customHeight="1">
      <c r="D65" s="1"/>
      <c r="E65" s="2"/>
      <c r="F65" s="2"/>
      <c r="G65" s="2"/>
    </row>
    <row r="66" ht="15.75" customHeight="1">
      <c r="D66" s="1"/>
      <c r="E66" s="2"/>
      <c r="F66" s="2"/>
      <c r="G66" s="2"/>
    </row>
    <row r="67" ht="15.75" customHeight="1">
      <c r="D67" s="1"/>
      <c r="E67" s="2"/>
      <c r="F67" s="2"/>
      <c r="G67" s="2"/>
    </row>
    <row r="68" ht="15.75" customHeight="1">
      <c r="D68" s="1"/>
      <c r="E68" s="2"/>
      <c r="F68" s="2"/>
      <c r="G68" s="2"/>
    </row>
    <row r="69" ht="15.75" customHeight="1">
      <c r="D69" s="1"/>
      <c r="E69" s="2"/>
      <c r="F69" s="2"/>
      <c r="G69" s="2"/>
    </row>
    <row r="70" ht="15.75" customHeight="1">
      <c r="D70" s="1"/>
      <c r="E70" s="2"/>
      <c r="F70" s="2"/>
      <c r="G70" s="2"/>
    </row>
    <row r="71" ht="15.75" customHeight="1">
      <c r="D71" s="1"/>
      <c r="E71" s="2"/>
      <c r="F71" s="2"/>
      <c r="G71" s="2"/>
    </row>
    <row r="72" ht="15.75" customHeight="1">
      <c r="D72" s="1"/>
      <c r="E72" s="2"/>
      <c r="F72" s="2"/>
      <c r="G72" s="2"/>
    </row>
    <row r="73" ht="15.75" customHeight="1">
      <c r="D73" s="1"/>
      <c r="E73" s="2"/>
      <c r="F73" s="2"/>
      <c r="G73" s="2"/>
    </row>
    <row r="74" ht="15.75" customHeight="1">
      <c r="D74" s="1"/>
      <c r="E74" s="2"/>
      <c r="F74" s="2"/>
      <c r="G74" s="2"/>
    </row>
    <row r="75" ht="15.75" customHeight="1">
      <c r="D75" s="1"/>
      <c r="E75" s="2"/>
      <c r="F75" s="2"/>
      <c r="G75" s="2"/>
    </row>
    <row r="76" ht="15.75" customHeight="1">
      <c r="D76" s="1"/>
      <c r="E76" s="2"/>
      <c r="F76" s="2"/>
      <c r="G76" s="2"/>
    </row>
    <row r="77" ht="15.75" customHeight="1">
      <c r="D77" s="1"/>
      <c r="E77" s="2"/>
      <c r="F77" s="2"/>
      <c r="G77" s="2"/>
    </row>
    <row r="78" ht="15.75" customHeight="1">
      <c r="D78" s="1"/>
      <c r="E78" s="2"/>
      <c r="F78" s="2"/>
      <c r="G78" s="2"/>
    </row>
    <row r="79" ht="15.75" customHeight="1">
      <c r="D79" s="1"/>
      <c r="E79" s="2"/>
      <c r="F79" s="2"/>
      <c r="G79" s="2"/>
    </row>
    <row r="80" ht="15.75" customHeight="1">
      <c r="D80" s="1"/>
      <c r="E80" s="2"/>
      <c r="F80" s="2"/>
      <c r="G80" s="2"/>
    </row>
    <row r="81" ht="15.75" customHeight="1">
      <c r="D81" s="1"/>
      <c r="E81" s="2"/>
      <c r="F81" s="2"/>
      <c r="G81" s="2"/>
    </row>
    <row r="82" ht="15.75" customHeight="1">
      <c r="D82" s="1"/>
      <c r="E82" s="2"/>
      <c r="F82" s="2"/>
      <c r="G82" s="2"/>
    </row>
    <row r="83" ht="15.75" customHeight="1">
      <c r="D83" s="1"/>
      <c r="E83" s="2"/>
      <c r="F83" s="2"/>
      <c r="G83" s="2"/>
    </row>
    <row r="84" ht="15.75" customHeight="1">
      <c r="D84" s="1"/>
      <c r="E84" s="2"/>
      <c r="F84" s="2"/>
      <c r="G84" s="2"/>
    </row>
    <row r="85" ht="15.75" customHeight="1">
      <c r="D85" s="1"/>
      <c r="E85" s="2"/>
      <c r="F85" s="2"/>
      <c r="G85" s="2"/>
    </row>
    <row r="86" ht="15.75" customHeight="1">
      <c r="D86" s="1"/>
      <c r="E86" s="2"/>
      <c r="F86" s="2"/>
      <c r="G86" s="2"/>
    </row>
    <row r="87" ht="15.75" customHeight="1">
      <c r="D87" s="1"/>
      <c r="E87" s="2"/>
      <c r="F87" s="2"/>
      <c r="G87" s="2"/>
    </row>
    <row r="88" ht="15.75" customHeight="1">
      <c r="D88" s="1"/>
      <c r="E88" s="2"/>
      <c r="F88" s="2"/>
      <c r="G88" s="2"/>
    </row>
    <row r="89" ht="15.75" customHeight="1">
      <c r="D89" s="1"/>
      <c r="E89" s="2"/>
      <c r="F89" s="2"/>
      <c r="G89" s="2"/>
    </row>
    <row r="90" ht="15.75" customHeight="1">
      <c r="D90" s="1"/>
      <c r="E90" s="2"/>
      <c r="F90" s="2"/>
      <c r="G90" s="2"/>
    </row>
    <row r="91" ht="15.75" customHeight="1">
      <c r="D91" s="1"/>
      <c r="E91" s="2"/>
      <c r="F91" s="2"/>
      <c r="G91" s="2"/>
    </row>
    <row r="92" ht="15.75" customHeight="1">
      <c r="D92" s="1"/>
      <c r="E92" s="2"/>
      <c r="F92" s="2"/>
      <c r="G92" s="2"/>
    </row>
    <row r="93" ht="15.75" customHeight="1">
      <c r="D93" s="1"/>
      <c r="E93" s="2"/>
      <c r="F93" s="2"/>
      <c r="G93" s="2"/>
    </row>
    <row r="94" ht="15.75" customHeight="1">
      <c r="D94" s="1"/>
      <c r="E94" s="2"/>
      <c r="F94" s="2"/>
      <c r="G94" s="2"/>
    </row>
    <row r="95" ht="15.75" customHeight="1">
      <c r="D95" s="1"/>
      <c r="E95" s="2"/>
      <c r="F95" s="2"/>
      <c r="G95" s="2"/>
    </row>
    <row r="96" ht="15.75" customHeight="1">
      <c r="D96" s="1"/>
      <c r="E96" s="2"/>
      <c r="F96" s="2"/>
      <c r="G96" s="2"/>
    </row>
    <row r="97" ht="15.75" customHeight="1">
      <c r="D97" s="1"/>
      <c r="E97" s="2"/>
      <c r="F97" s="2"/>
      <c r="G97" s="2"/>
    </row>
    <row r="98" ht="15.75" customHeight="1">
      <c r="D98" s="1"/>
      <c r="E98" s="2"/>
      <c r="F98" s="2"/>
      <c r="G98" s="2"/>
    </row>
    <row r="99" ht="15.75" customHeight="1">
      <c r="D99" s="1"/>
      <c r="E99" s="2"/>
      <c r="F99" s="2"/>
      <c r="G99" s="2"/>
    </row>
    <row r="100" ht="15.75" customHeight="1">
      <c r="D100" s="1"/>
      <c r="E100" s="2"/>
      <c r="F100" s="2"/>
      <c r="G100" s="2"/>
    </row>
    <row r="101" ht="15.75" customHeight="1">
      <c r="D101" s="1"/>
      <c r="E101" s="2"/>
      <c r="F101" s="2"/>
      <c r="G101" s="2"/>
    </row>
    <row r="102" ht="15.75" customHeight="1">
      <c r="D102" s="1"/>
      <c r="E102" s="2"/>
      <c r="F102" s="2"/>
      <c r="G102" s="2"/>
    </row>
    <row r="103" ht="15.75" customHeight="1">
      <c r="D103" s="1"/>
      <c r="E103" s="2"/>
      <c r="F103" s="2"/>
      <c r="G103" s="2"/>
    </row>
    <row r="104" ht="15.75" customHeight="1">
      <c r="D104" s="1"/>
      <c r="E104" s="2"/>
      <c r="F104" s="2"/>
      <c r="G104" s="2"/>
    </row>
    <row r="105" ht="15.75" customHeight="1">
      <c r="D105" s="1"/>
      <c r="E105" s="2"/>
      <c r="F105" s="2"/>
      <c r="G105" s="2"/>
    </row>
    <row r="106" ht="15.75" customHeight="1">
      <c r="D106" s="1"/>
      <c r="E106" s="2"/>
      <c r="F106" s="2"/>
      <c r="G106" s="2"/>
    </row>
    <row r="107" ht="15.75" customHeight="1">
      <c r="D107" s="1"/>
      <c r="E107" s="2"/>
      <c r="F107" s="2"/>
      <c r="G107" s="2"/>
    </row>
    <row r="108" ht="15.75" customHeight="1">
      <c r="D108" s="1"/>
      <c r="E108" s="2"/>
      <c r="F108" s="2"/>
      <c r="G108" s="2"/>
    </row>
    <row r="109" ht="15.75" customHeight="1">
      <c r="D109" s="1"/>
      <c r="E109" s="2"/>
      <c r="F109" s="2"/>
      <c r="G109" s="2"/>
    </row>
    <row r="110" ht="15.75" customHeight="1">
      <c r="D110" s="1"/>
      <c r="E110" s="2"/>
      <c r="F110" s="2"/>
      <c r="G110" s="2"/>
    </row>
    <row r="111" ht="15.75" customHeight="1">
      <c r="D111" s="1"/>
      <c r="E111" s="2"/>
      <c r="F111" s="2"/>
      <c r="G111" s="2"/>
    </row>
    <row r="112" ht="15.75" customHeight="1">
      <c r="D112" s="1"/>
      <c r="E112" s="2"/>
      <c r="F112" s="2"/>
      <c r="G112" s="2"/>
    </row>
    <row r="113" ht="15.75" customHeight="1">
      <c r="D113" s="1"/>
      <c r="E113" s="2"/>
      <c r="F113" s="2"/>
      <c r="G113" s="2"/>
    </row>
    <row r="114" ht="15.75" customHeight="1">
      <c r="D114" s="1"/>
      <c r="E114" s="2"/>
      <c r="F114" s="2"/>
      <c r="G114" s="2"/>
    </row>
    <row r="115" ht="15.75" customHeight="1">
      <c r="D115" s="1"/>
      <c r="E115" s="2"/>
      <c r="F115" s="2"/>
      <c r="G115" s="2"/>
    </row>
    <row r="116" ht="15.75" customHeight="1">
      <c r="D116" s="1"/>
      <c r="E116" s="2"/>
      <c r="F116" s="2"/>
      <c r="G116" s="2"/>
    </row>
    <row r="117" ht="15.75" customHeight="1">
      <c r="D117" s="1"/>
      <c r="E117" s="2"/>
      <c r="F117" s="2"/>
      <c r="G117" s="2"/>
    </row>
    <row r="118" ht="15.75" customHeight="1">
      <c r="D118" s="1"/>
      <c r="E118" s="2"/>
      <c r="F118" s="2"/>
      <c r="G118" s="2"/>
    </row>
    <row r="119" ht="15.75" customHeight="1">
      <c r="D119" s="1"/>
      <c r="E119" s="2"/>
      <c r="F119" s="2"/>
      <c r="G119" s="2"/>
    </row>
    <row r="120" ht="15.75" customHeight="1">
      <c r="D120" s="1"/>
      <c r="E120" s="2"/>
      <c r="F120" s="2"/>
      <c r="G120" s="2"/>
    </row>
    <row r="121" ht="15.75" customHeight="1">
      <c r="D121" s="1"/>
      <c r="E121" s="2"/>
      <c r="F121" s="2"/>
      <c r="G121" s="2"/>
    </row>
    <row r="122" ht="15.75" customHeight="1">
      <c r="D122" s="1"/>
      <c r="E122" s="2"/>
      <c r="F122" s="2"/>
      <c r="G122" s="2"/>
    </row>
    <row r="123" ht="15.75" customHeight="1">
      <c r="D123" s="1"/>
      <c r="E123" s="2"/>
      <c r="F123" s="2"/>
      <c r="G123" s="2"/>
    </row>
    <row r="124" ht="15.75" customHeight="1">
      <c r="D124" s="1"/>
      <c r="E124" s="2"/>
      <c r="F124" s="2"/>
      <c r="G124" s="2"/>
    </row>
    <row r="125" ht="15.75" customHeight="1">
      <c r="D125" s="1"/>
      <c r="E125" s="2"/>
      <c r="F125" s="2"/>
      <c r="G125" s="2"/>
    </row>
    <row r="126" ht="15.75" customHeight="1">
      <c r="D126" s="1"/>
      <c r="E126" s="2"/>
      <c r="F126" s="2"/>
      <c r="G126" s="2"/>
    </row>
    <row r="127" ht="15.75" customHeight="1">
      <c r="D127" s="1"/>
      <c r="E127" s="2"/>
      <c r="F127" s="2"/>
      <c r="G127" s="2"/>
    </row>
    <row r="128" ht="15.75" customHeight="1">
      <c r="D128" s="1"/>
      <c r="E128" s="2"/>
      <c r="F128" s="2"/>
      <c r="G128" s="2"/>
    </row>
    <row r="129" ht="15.75" customHeight="1">
      <c r="D129" s="1"/>
      <c r="E129" s="2"/>
      <c r="F129" s="2"/>
      <c r="G129" s="2"/>
    </row>
    <row r="130" ht="15.75" customHeight="1">
      <c r="D130" s="1"/>
      <c r="E130" s="2"/>
      <c r="F130" s="2"/>
      <c r="G130" s="2"/>
    </row>
    <row r="131" ht="15.75" customHeight="1">
      <c r="D131" s="1"/>
      <c r="E131" s="2"/>
      <c r="F131" s="2"/>
      <c r="G131" s="2"/>
    </row>
    <row r="132" ht="15.75" customHeight="1">
      <c r="D132" s="1"/>
      <c r="E132" s="2"/>
      <c r="F132" s="2"/>
      <c r="G132" s="2"/>
    </row>
    <row r="133" ht="15.75" customHeight="1">
      <c r="D133" s="1"/>
      <c r="E133" s="2"/>
      <c r="F133" s="2"/>
      <c r="G133" s="2"/>
    </row>
    <row r="134" ht="15.75" customHeight="1">
      <c r="D134" s="1"/>
      <c r="E134" s="2"/>
      <c r="F134" s="2"/>
      <c r="G134" s="2"/>
    </row>
    <row r="135" ht="15.75" customHeight="1">
      <c r="D135" s="1"/>
      <c r="E135" s="2"/>
      <c r="F135" s="2"/>
      <c r="G135" s="2"/>
    </row>
    <row r="136" ht="15.75" customHeight="1">
      <c r="D136" s="1"/>
      <c r="E136" s="2"/>
      <c r="F136" s="2"/>
      <c r="G136" s="2"/>
    </row>
    <row r="137" ht="15.75" customHeight="1">
      <c r="D137" s="1"/>
      <c r="E137" s="2"/>
      <c r="F137" s="2"/>
      <c r="G137" s="2"/>
    </row>
    <row r="138" ht="15.75" customHeight="1">
      <c r="D138" s="1"/>
      <c r="E138" s="2"/>
      <c r="F138" s="2"/>
      <c r="G138" s="2"/>
    </row>
    <row r="139" ht="15.75" customHeight="1">
      <c r="D139" s="1"/>
      <c r="E139" s="2"/>
      <c r="F139" s="2"/>
      <c r="G139" s="2"/>
    </row>
    <row r="140" ht="15.75" customHeight="1">
      <c r="D140" s="1"/>
      <c r="E140" s="2"/>
      <c r="F140" s="2"/>
      <c r="G140" s="2"/>
    </row>
    <row r="141" ht="15.75" customHeight="1">
      <c r="D141" s="1"/>
      <c r="E141" s="2"/>
      <c r="F141" s="2"/>
      <c r="G141" s="2"/>
    </row>
    <row r="142" ht="15.75" customHeight="1">
      <c r="D142" s="1"/>
      <c r="E142" s="2"/>
      <c r="F142" s="2"/>
      <c r="G142" s="2"/>
    </row>
    <row r="143" ht="15.75" customHeight="1">
      <c r="D143" s="1"/>
      <c r="E143" s="2"/>
      <c r="F143" s="2"/>
      <c r="G143" s="2"/>
    </row>
    <row r="144" ht="15.75" customHeight="1">
      <c r="D144" s="1"/>
      <c r="E144" s="2"/>
      <c r="F144" s="2"/>
      <c r="G144" s="2"/>
    </row>
    <row r="145" ht="15.75" customHeight="1">
      <c r="D145" s="1"/>
      <c r="E145" s="2"/>
      <c r="F145" s="2"/>
      <c r="G145" s="2"/>
    </row>
    <row r="146" ht="15.75" customHeight="1">
      <c r="D146" s="1"/>
      <c r="E146" s="2"/>
      <c r="F146" s="2"/>
      <c r="G146" s="2"/>
    </row>
    <row r="147" ht="15.75" customHeight="1">
      <c r="D147" s="1"/>
      <c r="E147" s="2"/>
      <c r="F147" s="2"/>
      <c r="G147" s="2"/>
    </row>
    <row r="148" ht="15.75" customHeight="1">
      <c r="D148" s="1"/>
      <c r="E148" s="2"/>
      <c r="F148" s="2"/>
      <c r="G148" s="2"/>
    </row>
    <row r="149" ht="15.75" customHeight="1">
      <c r="D149" s="1"/>
      <c r="E149" s="2"/>
      <c r="F149" s="2"/>
      <c r="G149" s="2"/>
    </row>
    <row r="150" ht="15.75" customHeight="1">
      <c r="D150" s="1"/>
      <c r="E150" s="2"/>
      <c r="F150" s="2"/>
      <c r="G150" s="2"/>
    </row>
    <row r="151" ht="15.75" customHeight="1">
      <c r="D151" s="1"/>
      <c r="E151" s="2"/>
      <c r="F151" s="2"/>
      <c r="G151" s="2"/>
    </row>
    <row r="152" ht="15.75" customHeight="1">
      <c r="D152" s="1"/>
      <c r="E152" s="2"/>
      <c r="F152" s="2"/>
      <c r="G152" s="2"/>
    </row>
    <row r="153" ht="15.75" customHeight="1">
      <c r="D153" s="1"/>
      <c r="E153" s="2"/>
      <c r="F153" s="2"/>
      <c r="G153" s="2"/>
    </row>
    <row r="154" ht="15.75" customHeight="1">
      <c r="D154" s="1"/>
      <c r="E154" s="2"/>
      <c r="F154" s="2"/>
      <c r="G154" s="2"/>
    </row>
    <row r="155" ht="15.75" customHeight="1">
      <c r="D155" s="1"/>
      <c r="E155" s="2"/>
      <c r="F155" s="2"/>
      <c r="G155" s="2"/>
    </row>
    <row r="156" ht="15.75" customHeight="1">
      <c r="D156" s="1"/>
      <c r="E156" s="2"/>
      <c r="F156" s="2"/>
      <c r="G156" s="2"/>
    </row>
    <row r="157" ht="15.75" customHeight="1">
      <c r="D157" s="1"/>
      <c r="E157" s="2"/>
      <c r="F157" s="2"/>
      <c r="G157" s="2"/>
    </row>
    <row r="158" ht="15.75" customHeight="1">
      <c r="D158" s="1"/>
      <c r="E158" s="2"/>
      <c r="F158" s="2"/>
      <c r="G158" s="2"/>
    </row>
    <row r="159" ht="15.75" customHeight="1">
      <c r="D159" s="1"/>
      <c r="E159" s="2"/>
      <c r="F159" s="2"/>
      <c r="G159" s="2"/>
    </row>
    <row r="160" ht="15.75" customHeight="1">
      <c r="D160" s="1"/>
      <c r="E160" s="2"/>
      <c r="F160" s="2"/>
      <c r="G160" s="2"/>
    </row>
    <row r="161" ht="15.75" customHeight="1">
      <c r="D161" s="1"/>
      <c r="E161" s="2"/>
      <c r="F161" s="2"/>
      <c r="G161" s="2"/>
    </row>
    <row r="162" ht="15.75" customHeight="1">
      <c r="D162" s="1"/>
      <c r="E162" s="2"/>
      <c r="F162" s="2"/>
      <c r="G162" s="2"/>
    </row>
    <row r="163" ht="15.75" customHeight="1">
      <c r="D163" s="1"/>
      <c r="E163" s="2"/>
      <c r="F163" s="2"/>
      <c r="G163" s="2"/>
    </row>
    <row r="164" ht="15.75" customHeight="1">
      <c r="D164" s="1"/>
      <c r="E164" s="2"/>
      <c r="F164" s="2"/>
      <c r="G164" s="2"/>
    </row>
    <row r="165" ht="15.75" customHeight="1">
      <c r="D165" s="1"/>
      <c r="E165" s="2"/>
      <c r="F165" s="2"/>
      <c r="G165" s="2"/>
    </row>
    <row r="166" ht="15.75" customHeight="1">
      <c r="D166" s="1"/>
      <c r="E166" s="2"/>
      <c r="F166" s="2"/>
      <c r="G166" s="2"/>
    </row>
    <row r="167" ht="15.75" customHeight="1">
      <c r="D167" s="1"/>
      <c r="E167" s="2"/>
      <c r="F167" s="2"/>
      <c r="G167" s="2"/>
    </row>
    <row r="168" ht="15.75" customHeight="1">
      <c r="D168" s="1"/>
      <c r="E168" s="2"/>
      <c r="F168" s="2"/>
      <c r="G168" s="2"/>
    </row>
    <row r="169" ht="15.75" customHeight="1">
      <c r="D169" s="1"/>
      <c r="E169" s="2"/>
      <c r="F169" s="2"/>
      <c r="G169" s="2"/>
    </row>
    <row r="170" ht="15.75" customHeight="1">
      <c r="D170" s="1"/>
      <c r="E170" s="2"/>
      <c r="F170" s="2"/>
      <c r="G170" s="2"/>
    </row>
    <row r="171" ht="15.75" customHeight="1">
      <c r="D171" s="1"/>
      <c r="E171" s="2"/>
      <c r="F171" s="2"/>
      <c r="G171" s="2"/>
    </row>
    <row r="172" ht="15.75" customHeight="1">
      <c r="D172" s="1"/>
      <c r="E172" s="2"/>
      <c r="F172" s="2"/>
      <c r="G172" s="2"/>
    </row>
    <row r="173" ht="15.75" customHeight="1">
      <c r="D173" s="1"/>
      <c r="E173" s="2"/>
      <c r="F173" s="2"/>
      <c r="G173" s="2"/>
    </row>
    <row r="174" ht="15.75" customHeight="1">
      <c r="D174" s="1"/>
      <c r="E174" s="2"/>
      <c r="F174" s="2"/>
      <c r="G174" s="2"/>
    </row>
    <row r="175" ht="15.75" customHeight="1">
      <c r="D175" s="1"/>
      <c r="E175" s="2"/>
      <c r="F175" s="2"/>
      <c r="G175" s="2"/>
    </row>
    <row r="176" ht="15.75" customHeight="1">
      <c r="D176" s="1"/>
      <c r="E176" s="2"/>
      <c r="F176" s="2"/>
      <c r="G176" s="2"/>
    </row>
    <row r="177" ht="15.75" customHeight="1">
      <c r="D177" s="1"/>
      <c r="E177" s="2"/>
      <c r="F177" s="2"/>
      <c r="G177" s="2"/>
    </row>
    <row r="178" ht="15.75" customHeight="1">
      <c r="D178" s="1"/>
      <c r="E178" s="2"/>
      <c r="F178" s="2"/>
      <c r="G178" s="2"/>
    </row>
    <row r="179" ht="15.75" customHeight="1">
      <c r="D179" s="1"/>
      <c r="E179" s="2"/>
      <c r="F179" s="2"/>
      <c r="G179" s="2"/>
    </row>
    <row r="180" ht="15.75" customHeight="1">
      <c r="D180" s="1"/>
      <c r="E180" s="2"/>
      <c r="F180" s="2"/>
      <c r="G180" s="2"/>
    </row>
    <row r="181" ht="15.75" customHeight="1">
      <c r="D181" s="1"/>
      <c r="E181" s="2"/>
      <c r="F181" s="2"/>
      <c r="G181" s="2"/>
    </row>
    <row r="182" ht="15.75" customHeight="1">
      <c r="D182" s="1"/>
      <c r="E182" s="2"/>
      <c r="F182" s="2"/>
      <c r="G182" s="2"/>
    </row>
    <row r="183" ht="15.75" customHeight="1">
      <c r="D183" s="1"/>
      <c r="E183" s="2"/>
      <c r="F183" s="2"/>
      <c r="G183" s="2"/>
    </row>
    <row r="184" ht="15.75" customHeight="1">
      <c r="D184" s="1"/>
      <c r="E184" s="2"/>
      <c r="F184" s="2"/>
      <c r="G184" s="2"/>
    </row>
    <row r="185" ht="15.75" customHeight="1">
      <c r="D185" s="1"/>
      <c r="E185" s="2"/>
      <c r="F185" s="2"/>
      <c r="G185" s="2"/>
    </row>
    <row r="186" ht="15.75" customHeight="1">
      <c r="D186" s="1"/>
      <c r="E186" s="2"/>
      <c r="F186" s="2"/>
      <c r="G186" s="2"/>
    </row>
    <row r="187" ht="15.75" customHeight="1">
      <c r="D187" s="1"/>
      <c r="E187" s="2"/>
      <c r="F187" s="2"/>
      <c r="G187" s="2"/>
    </row>
    <row r="188" ht="15.75" customHeight="1">
      <c r="D188" s="1"/>
      <c r="E188" s="2"/>
      <c r="F188" s="2"/>
      <c r="G188" s="2"/>
    </row>
    <row r="189" ht="15.75" customHeight="1">
      <c r="D189" s="1"/>
      <c r="E189" s="2"/>
      <c r="F189" s="2"/>
      <c r="G189" s="2"/>
    </row>
    <row r="190" ht="15.75" customHeight="1">
      <c r="D190" s="1"/>
      <c r="E190" s="2"/>
      <c r="F190" s="2"/>
      <c r="G190" s="2"/>
    </row>
    <row r="191" ht="15.75" customHeight="1">
      <c r="D191" s="1"/>
      <c r="E191" s="2"/>
      <c r="F191" s="2"/>
      <c r="G191" s="2"/>
    </row>
    <row r="192" ht="15.75" customHeight="1">
      <c r="D192" s="1"/>
      <c r="E192" s="2"/>
      <c r="F192" s="2"/>
      <c r="G192" s="2"/>
    </row>
    <row r="193" ht="15.75" customHeight="1">
      <c r="D193" s="1"/>
      <c r="E193" s="2"/>
      <c r="F193" s="2"/>
      <c r="G193" s="2"/>
    </row>
    <row r="194" ht="15.75" customHeight="1">
      <c r="D194" s="1"/>
      <c r="E194" s="2"/>
      <c r="F194" s="2"/>
      <c r="G194" s="2"/>
    </row>
    <row r="195" ht="15.75" customHeight="1">
      <c r="D195" s="1"/>
      <c r="E195" s="2"/>
      <c r="F195" s="2"/>
      <c r="G195" s="2"/>
    </row>
    <row r="196" ht="15.75" customHeight="1">
      <c r="D196" s="1"/>
      <c r="E196" s="2"/>
      <c r="F196" s="2"/>
      <c r="G196" s="2"/>
    </row>
    <row r="197" ht="15.75" customHeight="1">
      <c r="D197" s="1"/>
      <c r="E197" s="2"/>
      <c r="F197" s="2"/>
      <c r="G197" s="2"/>
    </row>
    <row r="198" ht="15.75" customHeight="1">
      <c r="D198" s="1"/>
      <c r="E198" s="2"/>
      <c r="F198" s="2"/>
      <c r="G198" s="2"/>
    </row>
    <row r="199" ht="15.75" customHeight="1">
      <c r="D199" s="1"/>
      <c r="E199" s="2"/>
      <c r="F199" s="2"/>
      <c r="G199" s="2"/>
    </row>
    <row r="200" ht="15.75" customHeight="1">
      <c r="D200" s="1"/>
      <c r="E200" s="2"/>
      <c r="F200" s="2"/>
      <c r="G200" s="2"/>
    </row>
    <row r="201" ht="15.75" customHeight="1">
      <c r="D201" s="1"/>
      <c r="E201" s="2"/>
      <c r="F201" s="2"/>
      <c r="G201" s="2"/>
    </row>
    <row r="202" ht="15.75" customHeight="1">
      <c r="D202" s="1"/>
      <c r="E202" s="2"/>
      <c r="F202" s="2"/>
      <c r="G202" s="2"/>
    </row>
    <row r="203" ht="15.75" customHeight="1">
      <c r="D203" s="1"/>
      <c r="E203" s="2"/>
      <c r="F203" s="2"/>
      <c r="G203" s="2"/>
    </row>
    <row r="204" ht="15.75" customHeight="1">
      <c r="D204" s="1"/>
      <c r="E204" s="2"/>
      <c r="F204" s="2"/>
      <c r="G204" s="2"/>
    </row>
    <row r="205" ht="15.75" customHeight="1">
      <c r="D205" s="1"/>
      <c r="E205" s="2"/>
      <c r="F205" s="2"/>
      <c r="G205" s="2"/>
    </row>
    <row r="206" ht="15.75" customHeight="1">
      <c r="D206" s="1"/>
      <c r="E206" s="2"/>
      <c r="F206" s="2"/>
      <c r="G206" s="2"/>
    </row>
    <row r="207" ht="15.75" customHeight="1">
      <c r="D207" s="1"/>
      <c r="E207" s="2"/>
      <c r="F207" s="2"/>
      <c r="G207" s="2"/>
    </row>
    <row r="208" ht="15.75" customHeight="1">
      <c r="D208" s="1"/>
      <c r="E208" s="2"/>
      <c r="F208" s="2"/>
      <c r="G208" s="2"/>
    </row>
    <row r="209" ht="15.75" customHeight="1">
      <c r="D209" s="1"/>
      <c r="E209" s="2"/>
      <c r="F209" s="2"/>
      <c r="G209" s="2"/>
    </row>
    <row r="210" ht="15.75" customHeight="1">
      <c r="D210" s="1"/>
      <c r="E210" s="2"/>
      <c r="F210" s="2"/>
      <c r="G210" s="2"/>
    </row>
    <row r="211" ht="15.75" customHeight="1">
      <c r="D211" s="1"/>
      <c r="E211" s="2"/>
      <c r="F211" s="2"/>
      <c r="G211" s="2"/>
    </row>
    <row r="212" ht="15.75" customHeight="1">
      <c r="D212" s="1"/>
      <c r="E212" s="2"/>
      <c r="F212" s="2"/>
      <c r="G212" s="2"/>
    </row>
    <row r="213" ht="15.75" customHeight="1">
      <c r="D213" s="1"/>
      <c r="E213" s="2"/>
      <c r="F213" s="2"/>
      <c r="G213" s="2"/>
    </row>
    <row r="214" ht="15.75" customHeight="1">
      <c r="D214" s="1"/>
      <c r="E214" s="2"/>
      <c r="F214" s="2"/>
      <c r="G214" s="2"/>
    </row>
    <row r="215" ht="15.75" customHeight="1">
      <c r="D215" s="1"/>
      <c r="E215" s="2"/>
      <c r="F215" s="2"/>
      <c r="G215" s="2"/>
    </row>
    <row r="216" ht="15.75" customHeight="1">
      <c r="D216" s="1"/>
      <c r="E216" s="2"/>
      <c r="F216" s="2"/>
      <c r="G216" s="2"/>
    </row>
    <row r="217" ht="15.75" customHeight="1">
      <c r="D217" s="1"/>
      <c r="E217" s="2"/>
      <c r="F217" s="2"/>
      <c r="G217" s="2"/>
    </row>
    <row r="218" ht="15.75" customHeight="1">
      <c r="D218" s="1"/>
      <c r="E218" s="2"/>
      <c r="F218" s="2"/>
      <c r="G218" s="2"/>
    </row>
    <row r="219" ht="15.75" customHeight="1">
      <c r="D219" s="1"/>
      <c r="E219" s="2"/>
      <c r="F219" s="2"/>
      <c r="G219" s="2"/>
    </row>
    <row r="220" ht="15.75" customHeight="1">
      <c r="D220" s="1"/>
      <c r="E220" s="2"/>
      <c r="F220" s="2"/>
      <c r="G220" s="2"/>
    </row>
    <row r="221" ht="15.75" customHeight="1">
      <c r="D221" s="1"/>
      <c r="E221" s="2"/>
      <c r="F221" s="2"/>
      <c r="G221" s="2"/>
    </row>
    <row r="222" ht="15.75" customHeight="1">
      <c r="D222" s="1"/>
      <c r="E222" s="2"/>
      <c r="F222" s="2"/>
      <c r="G222" s="2"/>
    </row>
    <row r="223" ht="15.75" customHeight="1">
      <c r="D223" s="1"/>
      <c r="E223" s="2"/>
      <c r="F223" s="2"/>
      <c r="G223" s="2"/>
    </row>
    <row r="224" ht="15.75" customHeight="1">
      <c r="D224" s="1"/>
      <c r="E224" s="2"/>
      <c r="F224" s="2"/>
      <c r="G224" s="2"/>
    </row>
    <row r="225" ht="15.75" customHeight="1">
      <c r="D225" s="1"/>
      <c r="E225" s="2"/>
      <c r="F225" s="2"/>
      <c r="G225" s="2"/>
    </row>
    <row r="226" ht="15.75" customHeight="1">
      <c r="D226" s="1"/>
      <c r="E226" s="2"/>
      <c r="F226" s="2"/>
      <c r="G226" s="2"/>
    </row>
    <row r="227" ht="15.75" customHeight="1">
      <c r="D227" s="1"/>
      <c r="E227" s="2"/>
      <c r="F227" s="2"/>
      <c r="G227" s="2"/>
    </row>
    <row r="228" ht="15.75" customHeight="1">
      <c r="D228" s="1"/>
      <c r="E228" s="2"/>
      <c r="F228" s="2"/>
      <c r="G228" s="2"/>
    </row>
    <row r="229" ht="15.75" customHeight="1">
      <c r="D229" s="1"/>
      <c r="E229" s="2"/>
      <c r="F229" s="2"/>
      <c r="G229" s="2"/>
    </row>
    <row r="230" ht="15.75" customHeight="1">
      <c r="D230" s="1"/>
      <c r="E230" s="2"/>
      <c r="F230" s="2"/>
      <c r="G230" s="2"/>
    </row>
    <row r="231" ht="15.75" customHeight="1">
      <c r="D231" s="1"/>
      <c r="E231" s="2"/>
      <c r="F231" s="2"/>
      <c r="G231" s="2"/>
    </row>
    <row r="232" ht="15.75" customHeight="1">
      <c r="D232" s="1"/>
      <c r="E232" s="2"/>
      <c r="F232" s="2"/>
      <c r="G232" s="2"/>
    </row>
    <row r="233" ht="15.75" customHeight="1">
      <c r="D233" s="1"/>
      <c r="E233" s="2"/>
      <c r="F233" s="2"/>
      <c r="G233" s="2"/>
    </row>
    <row r="234" ht="15.75" customHeight="1">
      <c r="D234" s="1"/>
      <c r="E234" s="2"/>
      <c r="F234" s="2"/>
      <c r="G234" s="2"/>
    </row>
    <row r="235" ht="15.75" customHeight="1">
      <c r="D235" s="1"/>
      <c r="E235" s="2"/>
      <c r="F235" s="2"/>
      <c r="G235" s="2"/>
    </row>
    <row r="236" ht="15.75" customHeight="1">
      <c r="D236" s="1"/>
      <c r="E236" s="2"/>
      <c r="F236" s="2"/>
      <c r="G236" s="2"/>
    </row>
    <row r="237" ht="15.75" customHeight="1">
      <c r="D237" s="1"/>
      <c r="E237" s="2"/>
      <c r="F237" s="2"/>
      <c r="G237" s="2"/>
    </row>
    <row r="238" ht="15.75" customHeight="1">
      <c r="D238" s="1"/>
      <c r="E238" s="2"/>
      <c r="F238" s="2"/>
      <c r="G238" s="2"/>
    </row>
    <row r="239" ht="15.75" customHeight="1">
      <c r="D239" s="1"/>
      <c r="E239" s="2"/>
      <c r="F239" s="2"/>
      <c r="G239" s="2"/>
    </row>
    <row r="240" ht="15.75" customHeight="1">
      <c r="D240" s="1"/>
      <c r="E240" s="2"/>
      <c r="F240" s="2"/>
      <c r="G240" s="2"/>
    </row>
    <row r="241" ht="15.75" customHeight="1">
      <c r="D241" s="1"/>
      <c r="E241" s="2"/>
      <c r="F241" s="2"/>
      <c r="G241" s="2"/>
    </row>
    <row r="242" ht="15.75" customHeight="1">
      <c r="D242" s="1"/>
      <c r="E242" s="2"/>
      <c r="F242" s="2"/>
      <c r="G242" s="2"/>
    </row>
    <row r="243" ht="15.75" customHeight="1">
      <c r="D243" s="1"/>
      <c r="E243" s="2"/>
      <c r="F243" s="2"/>
      <c r="G243" s="2"/>
    </row>
    <row r="244" ht="15.75" customHeight="1">
      <c r="D244" s="1"/>
      <c r="E244" s="2"/>
      <c r="F244" s="2"/>
      <c r="G244" s="2"/>
    </row>
    <row r="245" ht="15.75" customHeight="1">
      <c r="D245" s="1"/>
      <c r="E245" s="2"/>
      <c r="F245" s="2"/>
      <c r="G245" s="2"/>
    </row>
    <row r="246" ht="15.75" customHeight="1">
      <c r="D246" s="1"/>
      <c r="E246" s="2"/>
      <c r="F246" s="2"/>
      <c r="G246" s="2"/>
    </row>
    <row r="247" ht="15.75" customHeight="1">
      <c r="D247" s="1"/>
      <c r="E247" s="2"/>
      <c r="F247" s="2"/>
      <c r="G247" s="2"/>
    </row>
    <row r="248" ht="15.75" customHeight="1">
      <c r="D248" s="1"/>
      <c r="E248" s="2"/>
      <c r="F248" s="2"/>
      <c r="G248" s="2"/>
    </row>
    <row r="249" ht="15.75" customHeight="1">
      <c r="D249" s="1"/>
      <c r="E249" s="2"/>
      <c r="F249" s="2"/>
      <c r="G249" s="2"/>
    </row>
    <row r="250" ht="15.75" customHeight="1">
      <c r="D250" s="1"/>
      <c r="E250" s="2"/>
      <c r="F250" s="2"/>
      <c r="G250" s="2"/>
    </row>
    <row r="251" ht="15.75" customHeight="1">
      <c r="D251" s="1"/>
      <c r="E251" s="2"/>
      <c r="F251" s="2"/>
      <c r="G251" s="2"/>
    </row>
    <row r="252" ht="15.75" customHeight="1">
      <c r="D252" s="1"/>
      <c r="E252" s="2"/>
      <c r="F252" s="2"/>
      <c r="G252" s="2"/>
    </row>
    <row r="253" ht="15.75" customHeight="1">
      <c r="D253" s="1"/>
      <c r="E253" s="2"/>
      <c r="F253" s="2"/>
      <c r="G253" s="2"/>
    </row>
    <row r="254" ht="15.75" customHeight="1">
      <c r="D254" s="1"/>
      <c r="E254" s="2"/>
      <c r="F254" s="2"/>
      <c r="G254" s="2"/>
    </row>
    <row r="255" ht="15.75" customHeight="1">
      <c r="D255" s="1"/>
      <c r="E255" s="2"/>
      <c r="F255" s="2"/>
      <c r="G255" s="2"/>
    </row>
    <row r="256" ht="15.75" customHeight="1">
      <c r="D256" s="1"/>
      <c r="E256" s="2"/>
      <c r="F256" s="2"/>
      <c r="G256" s="2"/>
    </row>
    <row r="257" ht="15.75" customHeight="1">
      <c r="D257" s="1"/>
      <c r="E257" s="2"/>
      <c r="F257" s="2"/>
      <c r="G257" s="2"/>
    </row>
    <row r="258" ht="15.75" customHeight="1">
      <c r="D258" s="1"/>
      <c r="E258" s="2"/>
      <c r="F258" s="2"/>
      <c r="G258" s="2"/>
    </row>
    <row r="259" ht="15.75" customHeight="1">
      <c r="D259" s="1"/>
      <c r="E259" s="2"/>
      <c r="F259" s="2"/>
      <c r="G259" s="2"/>
    </row>
    <row r="260" ht="15.75" customHeight="1">
      <c r="D260" s="1"/>
      <c r="E260" s="2"/>
      <c r="F260" s="2"/>
      <c r="G260" s="2"/>
    </row>
    <row r="261" ht="15.75" customHeight="1">
      <c r="D261" s="1"/>
      <c r="E261" s="2"/>
      <c r="F261" s="2"/>
      <c r="G261" s="2"/>
    </row>
    <row r="262" ht="15.75" customHeight="1">
      <c r="D262" s="1"/>
      <c r="E262" s="2"/>
      <c r="F262" s="2"/>
      <c r="G262" s="2"/>
    </row>
    <row r="263" ht="15.75" customHeight="1">
      <c r="D263" s="1"/>
      <c r="E263" s="2"/>
      <c r="F263" s="2"/>
      <c r="G263" s="2"/>
    </row>
    <row r="264" ht="15.75" customHeight="1">
      <c r="D264" s="1"/>
      <c r="E264" s="2"/>
      <c r="F264" s="2"/>
      <c r="G264" s="2"/>
    </row>
    <row r="265" ht="15.75" customHeight="1">
      <c r="D265" s="1"/>
      <c r="E265" s="2"/>
      <c r="F265" s="2"/>
      <c r="G265" s="2"/>
    </row>
    <row r="266" ht="15.75" customHeight="1">
      <c r="D266" s="1"/>
      <c r="E266" s="2"/>
      <c r="F266" s="2"/>
      <c r="G266" s="2"/>
    </row>
    <row r="267" ht="15.75" customHeight="1">
      <c r="D267" s="1"/>
      <c r="E267" s="2"/>
      <c r="F267" s="2"/>
      <c r="G267" s="2"/>
    </row>
    <row r="268" ht="15.75" customHeight="1">
      <c r="D268" s="1"/>
      <c r="E268" s="2"/>
      <c r="F268" s="2"/>
      <c r="G268" s="2"/>
    </row>
    <row r="269" ht="15.75" customHeight="1">
      <c r="D269" s="1"/>
      <c r="E269" s="2"/>
      <c r="F269" s="2"/>
      <c r="G269" s="2"/>
    </row>
    <row r="270" ht="15.75" customHeight="1">
      <c r="D270" s="1"/>
      <c r="E270" s="2"/>
      <c r="F270" s="2"/>
      <c r="G270" s="2"/>
    </row>
    <row r="271" ht="15.75" customHeight="1">
      <c r="D271" s="1"/>
      <c r="E271" s="2"/>
      <c r="F271" s="2"/>
      <c r="G271" s="2"/>
    </row>
    <row r="272" ht="15.75" customHeight="1">
      <c r="D272" s="1"/>
      <c r="E272" s="2"/>
      <c r="F272" s="2"/>
      <c r="G272" s="2"/>
    </row>
    <row r="273" ht="15.75" customHeight="1">
      <c r="D273" s="1"/>
      <c r="E273" s="2"/>
      <c r="F273" s="2"/>
      <c r="G273" s="2"/>
    </row>
    <row r="274" ht="15.75" customHeight="1">
      <c r="D274" s="1"/>
      <c r="E274" s="2"/>
      <c r="F274" s="2"/>
      <c r="G274" s="2"/>
    </row>
    <row r="275" ht="15.75" customHeight="1">
      <c r="D275" s="1"/>
      <c r="E275" s="2"/>
      <c r="F275" s="2"/>
      <c r="G275" s="2"/>
    </row>
    <row r="276" ht="15.75" customHeight="1">
      <c r="D276" s="1"/>
      <c r="E276" s="2"/>
      <c r="F276" s="2"/>
      <c r="G276" s="2"/>
    </row>
    <row r="277" ht="15.75" customHeight="1">
      <c r="D277" s="1"/>
      <c r="E277" s="2"/>
      <c r="F277" s="2"/>
      <c r="G277" s="2"/>
    </row>
    <row r="278" ht="15.75" customHeight="1">
      <c r="D278" s="1"/>
      <c r="E278" s="2"/>
      <c r="F278" s="2"/>
      <c r="G278" s="2"/>
    </row>
    <row r="279" ht="15.75" customHeight="1">
      <c r="D279" s="1"/>
      <c r="E279" s="2"/>
      <c r="F279" s="2"/>
      <c r="G279" s="2"/>
    </row>
    <row r="280" ht="15.75" customHeight="1">
      <c r="D280" s="1"/>
      <c r="E280" s="2"/>
      <c r="F280" s="2"/>
      <c r="G280" s="2"/>
    </row>
    <row r="281" ht="15.75" customHeight="1">
      <c r="D281" s="1"/>
      <c r="E281" s="2"/>
      <c r="F281" s="2"/>
      <c r="G281" s="2"/>
    </row>
    <row r="282" ht="15.75" customHeight="1">
      <c r="D282" s="1"/>
      <c r="E282" s="2"/>
      <c r="F282" s="2"/>
      <c r="G282" s="2"/>
    </row>
    <row r="283" ht="15.75" customHeight="1">
      <c r="D283" s="1"/>
      <c r="E283" s="2"/>
      <c r="F283" s="2"/>
      <c r="G283" s="2"/>
    </row>
    <row r="284" ht="15.75" customHeight="1">
      <c r="D284" s="1"/>
      <c r="E284" s="2"/>
      <c r="F284" s="2"/>
      <c r="G284" s="2"/>
    </row>
    <row r="285" ht="15.75" customHeight="1">
      <c r="D285" s="1"/>
      <c r="E285" s="2"/>
      <c r="F285" s="2"/>
      <c r="G285" s="2"/>
    </row>
    <row r="286" ht="15.75" customHeight="1">
      <c r="D286" s="1"/>
      <c r="E286" s="2"/>
      <c r="F286" s="2"/>
      <c r="G286" s="2"/>
    </row>
    <row r="287" ht="15.75" customHeight="1">
      <c r="D287" s="1"/>
      <c r="E287" s="2"/>
      <c r="F287" s="2"/>
      <c r="G287" s="2"/>
    </row>
    <row r="288" ht="15.75" customHeight="1">
      <c r="D288" s="1"/>
      <c r="E288" s="2"/>
      <c r="F288" s="2"/>
      <c r="G288" s="2"/>
    </row>
    <row r="289" ht="15.75" customHeight="1">
      <c r="D289" s="1"/>
      <c r="E289" s="2"/>
      <c r="F289" s="2"/>
      <c r="G289" s="2"/>
    </row>
    <row r="290" ht="15.75" customHeight="1">
      <c r="D290" s="1"/>
      <c r="E290" s="2"/>
      <c r="F290" s="2"/>
      <c r="G290" s="2"/>
    </row>
    <row r="291" ht="15.75" customHeight="1">
      <c r="D291" s="1"/>
      <c r="E291" s="2"/>
      <c r="F291" s="2"/>
      <c r="G291" s="2"/>
    </row>
    <row r="292" ht="15.75" customHeight="1">
      <c r="D292" s="1"/>
      <c r="E292" s="2"/>
      <c r="F292" s="2"/>
      <c r="G292" s="2"/>
    </row>
    <row r="293" ht="15.75" customHeight="1">
      <c r="D293" s="1"/>
      <c r="E293" s="2"/>
      <c r="F293" s="2"/>
      <c r="G293" s="2"/>
    </row>
    <row r="294" ht="15.75" customHeight="1">
      <c r="D294" s="1"/>
      <c r="E294" s="2"/>
      <c r="F294" s="2"/>
      <c r="G294" s="2"/>
    </row>
    <row r="295" ht="15.75" customHeight="1">
      <c r="D295" s="1"/>
      <c r="E295" s="2"/>
      <c r="F295" s="2"/>
      <c r="G295" s="2"/>
    </row>
    <row r="296" ht="15.75" customHeight="1">
      <c r="D296" s="1"/>
      <c r="E296" s="2"/>
      <c r="F296" s="2"/>
      <c r="G296" s="2"/>
    </row>
    <row r="297" ht="15.75" customHeight="1">
      <c r="D297" s="1"/>
      <c r="E297" s="2"/>
      <c r="F297" s="2"/>
      <c r="G297" s="2"/>
    </row>
    <row r="298" ht="15.75" customHeight="1">
      <c r="D298" s="1"/>
      <c r="E298" s="2"/>
      <c r="F298" s="2"/>
      <c r="G298" s="2"/>
    </row>
    <row r="299" ht="15.75" customHeight="1">
      <c r="D299" s="1"/>
      <c r="E299" s="2"/>
      <c r="F299" s="2"/>
      <c r="G299" s="2"/>
    </row>
    <row r="300" ht="15.75" customHeight="1">
      <c r="D300" s="1"/>
      <c r="E300" s="2"/>
      <c r="F300" s="2"/>
      <c r="G300" s="2"/>
    </row>
    <row r="301" ht="15.75" customHeight="1">
      <c r="D301" s="1"/>
      <c r="E301" s="2"/>
      <c r="F301" s="2"/>
      <c r="G301" s="2"/>
    </row>
    <row r="302" ht="15.75" customHeight="1">
      <c r="D302" s="1"/>
      <c r="E302" s="2"/>
      <c r="F302" s="2"/>
      <c r="G302" s="2"/>
    </row>
    <row r="303" ht="15.75" customHeight="1">
      <c r="D303" s="1"/>
      <c r="E303" s="2"/>
      <c r="F303" s="2"/>
      <c r="G303" s="2"/>
    </row>
    <row r="304" ht="15.75" customHeight="1">
      <c r="D304" s="1"/>
      <c r="E304" s="2"/>
      <c r="F304" s="2"/>
      <c r="G304" s="2"/>
    </row>
    <row r="305" ht="15.75" customHeight="1">
      <c r="D305" s="1"/>
      <c r="E305" s="2"/>
      <c r="F305" s="2"/>
      <c r="G305" s="2"/>
    </row>
    <row r="306" ht="15.75" customHeight="1">
      <c r="D306" s="1"/>
      <c r="E306" s="2"/>
      <c r="F306" s="2"/>
      <c r="G306" s="2"/>
    </row>
    <row r="307" ht="15.75" customHeight="1">
      <c r="D307" s="1"/>
      <c r="E307" s="2"/>
      <c r="F307" s="2"/>
      <c r="G307" s="2"/>
    </row>
    <row r="308" ht="15.75" customHeight="1">
      <c r="D308" s="1"/>
      <c r="E308" s="2"/>
      <c r="F308" s="2"/>
      <c r="G308" s="2"/>
    </row>
    <row r="309" ht="15.75" customHeight="1">
      <c r="D309" s="1"/>
      <c r="E309" s="2"/>
      <c r="F309" s="2"/>
      <c r="G309" s="2"/>
    </row>
    <row r="310" ht="15.75" customHeight="1">
      <c r="D310" s="1"/>
      <c r="E310" s="2"/>
      <c r="F310" s="2"/>
      <c r="G310" s="2"/>
    </row>
    <row r="311" ht="15.75" customHeight="1">
      <c r="D311" s="1"/>
      <c r="E311" s="2"/>
      <c r="F311" s="2"/>
      <c r="G311" s="2"/>
    </row>
    <row r="312" ht="15.75" customHeight="1">
      <c r="D312" s="1"/>
      <c r="E312" s="2"/>
      <c r="F312" s="2"/>
      <c r="G312" s="2"/>
    </row>
    <row r="313" ht="15.75" customHeight="1">
      <c r="D313" s="1"/>
      <c r="E313" s="2"/>
      <c r="F313" s="2"/>
      <c r="G313" s="2"/>
    </row>
    <row r="314" ht="15.75" customHeight="1">
      <c r="D314" s="1"/>
      <c r="E314" s="2"/>
      <c r="F314" s="2"/>
      <c r="G314" s="2"/>
    </row>
    <row r="315" ht="15.75" customHeight="1">
      <c r="D315" s="1"/>
      <c r="E315" s="2"/>
      <c r="F315" s="2"/>
      <c r="G315" s="2"/>
    </row>
    <row r="316" ht="15.75" customHeight="1">
      <c r="D316" s="1"/>
      <c r="E316" s="2"/>
      <c r="F316" s="2"/>
      <c r="G316" s="2"/>
    </row>
    <row r="317" ht="15.75" customHeight="1">
      <c r="D317" s="1"/>
      <c r="E317" s="2"/>
      <c r="F317" s="2"/>
      <c r="G317" s="2"/>
    </row>
    <row r="318" ht="15.75" customHeight="1">
      <c r="D318" s="1"/>
      <c r="E318" s="2"/>
      <c r="F318" s="2"/>
      <c r="G318" s="2"/>
    </row>
    <row r="319" ht="15.75" customHeight="1">
      <c r="D319" s="1"/>
      <c r="E319" s="2"/>
      <c r="F319" s="2"/>
      <c r="G319" s="2"/>
    </row>
    <row r="320" ht="15.75" customHeight="1">
      <c r="D320" s="1"/>
      <c r="E320" s="2"/>
      <c r="F320" s="2"/>
      <c r="G320" s="2"/>
    </row>
    <row r="321" ht="15.75" customHeight="1">
      <c r="D321" s="1"/>
      <c r="E321" s="2"/>
      <c r="F321" s="2"/>
      <c r="G321" s="2"/>
    </row>
    <row r="322" ht="15.75" customHeight="1">
      <c r="D322" s="1"/>
      <c r="E322" s="2"/>
      <c r="F322" s="2"/>
      <c r="G322" s="2"/>
    </row>
    <row r="323" ht="15.75" customHeight="1">
      <c r="D323" s="1"/>
      <c r="E323" s="2"/>
      <c r="F323" s="2"/>
      <c r="G323" s="2"/>
    </row>
    <row r="324" ht="15.75" customHeight="1">
      <c r="D324" s="1"/>
      <c r="E324" s="2"/>
      <c r="F324" s="2"/>
      <c r="G324" s="2"/>
    </row>
    <row r="325" ht="15.75" customHeight="1">
      <c r="D325" s="1"/>
      <c r="E325" s="2"/>
      <c r="F325" s="2"/>
      <c r="G325" s="2"/>
    </row>
    <row r="326" ht="15.75" customHeight="1">
      <c r="D326" s="1"/>
      <c r="E326" s="2"/>
      <c r="F326" s="2"/>
      <c r="G326" s="2"/>
    </row>
    <row r="327" ht="15.75" customHeight="1">
      <c r="D327" s="1"/>
      <c r="E327" s="2"/>
      <c r="F327" s="2"/>
      <c r="G327" s="2"/>
    </row>
    <row r="328" ht="15.75" customHeight="1">
      <c r="D328" s="1"/>
      <c r="E328" s="2"/>
      <c r="F328" s="2"/>
      <c r="G328" s="2"/>
    </row>
    <row r="329" ht="15.75" customHeight="1">
      <c r="D329" s="1"/>
      <c r="E329" s="2"/>
      <c r="F329" s="2"/>
      <c r="G329" s="2"/>
    </row>
    <row r="330" ht="15.75" customHeight="1">
      <c r="D330" s="1"/>
      <c r="E330" s="2"/>
      <c r="F330" s="2"/>
      <c r="G330" s="2"/>
    </row>
    <row r="331" ht="15.75" customHeight="1">
      <c r="D331" s="1"/>
      <c r="E331" s="2"/>
      <c r="F331" s="2"/>
      <c r="G331" s="2"/>
    </row>
    <row r="332" ht="15.75" customHeight="1">
      <c r="D332" s="1"/>
      <c r="E332" s="2"/>
      <c r="F332" s="2"/>
      <c r="G332" s="2"/>
    </row>
    <row r="333" ht="15.75" customHeight="1">
      <c r="D333" s="1"/>
      <c r="E333" s="2"/>
      <c r="F333" s="2"/>
      <c r="G333" s="2"/>
    </row>
    <row r="334" ht="15.75" customHeight="1">
      <c r="D334" s="1"/>
      <c r="E334" s="2"/>
      <c r="F334" s="2"/>
      <c r="G334" s="2"/>
    </row>
    <row r="335" ht="15.75" customHeight="1">
      <c r="D335" s="1"/>
      <c r="E335" s="2"/>
      <c r="F335" s="2"/>
      <c r="G335" s="2"/>
    </row>
    <row r="336" ht="15.75" customHeight="1">
      <c r="D336" s="1"/>
      <c r="E336" s="2"/>
      <c r="F336" s="2"/>
      <c r="G336" s="2"/>
    </row>
    <row r="337" ht="15.75" customHeight="1">
      <c r="D337" s="1"/>
      <c r="E337" s="2"/>
      <c r="F337" s="2"/>
      <c r="G337" s="2"/>
    </row>
    <row r="338" ht="15.75" customHeight="1">
      <c r="D338" s="1"/>
      <c r="E338" s="2"/>
      <c r="F338" s="2"/>
      <c r="G338" s="2"/>
    </row>
    <row r="339" ht="15.75" customHeight="1">
      <c r="D339" s="1"/>
      <c r="E339" s="2"/>
      <c r="F339" s="2"/>
      <c r="G339" s="2"/>
    </row>
    <row r="340" ht="15.75" customHeight="1">
      <c r="D340" s="1"/>
      <c r="E340" s="2"/>
      <c r="F340" s="2"/>
      <c r="G340" s="2"/>
    </row>
    <row r="341" ht="15.75" customHeight="1">
      <c r="D341" s="1"/>
      <c r="E341" s="2"/>
      <c r="F341" s="2"/>
      <c r="G341" s="2"/>
    </row>
    <row r="342" ht="15.75" customHeight="1">
      <c r="D342" s="1"/>
      <c r="E342" s="2"/>
      <c r="F342" s="2"/>
      <c r="G342" s="2"/>
    </row>
    <row r="343" ht="15.75" customHeight="1">
      <c r="D343" s="1"/>
      <c r="E343" s="2"/>
      <c r="F343" s="2"/>
      <c r="G343" s="2"/>
    </row>
    <row r="344" ht="15.75" customHeight="1">
      <c r="D344" s="1"/>
      <c r="E344" s="2"/>
      <c r="F344" s="2"/>
      <c r="G344" s="2"/>
    </row>
    <row r="345" ht="15.75" customHeight="1">
      <c r="D345" s="1"/>
      <c r="E345" s="2"/>
      <c r="F345" s="2"/>
      <c r="G345" s="2"/>
    </row>
    <row r="346" ht="15.75" customHeight="1">
      <c r="D346" s="1"/>
      <c r="E346" s="2"/>
      <c r="F346" s="2"/>
      <c r="G346" s="2"/>
    </row>
    <row r="347" ht="15.75" customHeight="1">
      <c r="D347" s="1"/>
      <c r="E347" s="2"/>
      <c r="F347" s="2"/>
      <c r="G347" s="2"/>
    </row>
    <row r="348" ht="15.75" customHeight="1">
      <c r="D348" s="1"/>
      <c r="E348" s="2"/>
      <c r="F348" s="2"/>
      <c r="G348" s="2"/>
    </row>
    <row r="349" ht="15.75" customHeight="1">
      <c r="D349" s="1"/>
      <c r="E349" s="2"/>
      <c r="F349" s="2"/>
      <c r="G349" s="2"/>
    </row>
    <row r="350" ht="15.75" customHeight="1">
      <c r="D350" s="1"/>
      <c r="E350" s="2"/>
      <c r="F350" s="2"/>
      <c r="G350" s="2"/>
    </row>
    <row r="351" ht="15.75" customHeight="1">
      <c r="D351" s="1"/>
      <c r="E351" s="2"/>
      <c r="F351" s="2"/>
      <c r="G351" s="2"/>
    </row>
    <row r="352" ht="15.75" customHeight="1">
      <c r="D352" s="1"/>
      <c r="E352" s="2"/>
      <c r="F352" s="2"/>
      <c r="G352" s="2"/>
    </row>
    <row r="353" ht="15.75" customHeight="1">
      <c r="D353" s="1"/>
      <c r="E353" s="2"/>
      <c r="F353" s="2"/>
      <c r="G353" s="2"/>
    </row>
    <row r="354" ht="15.75" customHeight="1">
      <c r="D354" s="1"/>
      <c r="E354" s="2"/>
      <c r="F354" s="2"/>
      <c r="G354" s="2"/>
    </row>
    <row r="355" ht="15.75" customHeight="1">
      <c r="D355" s="1"/>
      <c r="E355" s="2"/>
      <c r="F355" s="2"/>
      <c r="G355" s="2"/>
    </row>
    <row r="356" ht="15.75" customHeight="1">
      <c r="D356" s="1"/>
      <c r="E356" s="2"/>
      <c r="F356" s="2"/>
      <c r="G356" s="2"/>
    </row>
    <row r="357" ht="15.75" customHeight="1">
      <c r="D357" s="1"/>
      <c r="E357" s="2"/>
      <c r="F357" s="2"/>
      <c r="G357" s="2"/>
    </row>
    <row r="358" ht="15.75" customHeight="1">
      <c r="D358" s="1"/>
      <c r="E358" s="2"/>
      <c r="F358" s="2"/>
      <c r="G358" s="2"/>
    </row>
    <row r="359" ht="15.75" customHeight="1">
      <c r="D359" s="1"/>
      <c r="E359" s="2"/>
      <c r="F359" s="2"/>
      <c r="G359" s="2"/>
    </row>
    <row r="360" ht="15.75" customHeight="1">
      <c r="D360" s="1"/>
      <c r="E360" s="2"/>
      <c r="F360" s="2"/>
      <c r="G360" s="2"/>
    </row>
    <row r="361" ht="15.75" customHeight="1">
      <c r="D361" s="1"/>
      <c r="E361" s="2"/>
      <c r="F361" s="2"/>
      <c r="G361" s="2"/>
    </row>
    <row r="362" ht="15.75" customHeight="1">
      <c r="D362" s="1"/>
      <c r="E362" s="2"/>
      <c r="F362" s="2"/>
      <c r="G362" s="2"/>
    </row>
    <row r="363" ht="15.75" customHeight="1">
      <c r="D363" s="1"/>
      <c r="E363" s="2"/>
      <c r="F363" s="2"/>
      <c r="G363" s="2"/>
    </row>
    <row r="364" ht="15.75" customHeight="1">
      <c r="D364" s="1"/>
      <c r="E364" s="2"/>
      <c r="F364" s="2"/>
      <c r="G364" s="2"/>
    </row>
    <row r="365" ht="15.75" customHeight="1">
      <c r="D365" s="1"/>
      <c r="E365" s="2"/>
      <c r="F365" s="2"/>
      <c r="G365" s="2"/>
    </row>
    <row r="366" ht="15.75" customHeight="1">
      <c r="D366" s="1"/>
      <c r="E366" s="2"/>
      <c r="F366" s="2"/>
      <c r="G366" s="2"/>
    </row>
    <row r="367" ht="15.75" customHeight="1">
      <c r="D367" s="1"/>
      <c r="E367" s="2"/>
      <c r="F367" s="2"/>
      <c r="G367" s="2"/>
    </row>
    <row r="368" ht="15.75" customHeight="1">
      <c r="D368" s="1"/>
      <c r="E368" s="2"/>
      <c r="F368" s="2"/>
      <c r="G368" s="2"/>
    </row>
    <row r="369" ht="15.75" customHeight="1">
      <c r="D369" s="1"/>
      <c r="E369" s="2"/>
      <c r="F369" s="2"/>
      <c r="G369" s="2"/>
    </row>
    <row r="370" ht="15.75" customHeight="1">
      <c r="D370" s="1"/>
      <c r="E370" s="2"/>
      <c r="F370" s="2"/>
      <c r="G370" s="2"/>
    </row>
    <row r="371" ht="15.75" customHeight="1">
      <c r="D371" s="1"/>
      <c r="E371" s="2"/>
      <c r="F371" s="2"/>
      <c r="G371" s="2"/>
    </row>
    <row r="372" ht="15.75" customHeight="1">
      <c r="D372" s="1"/>
      <c r="E372" s="2"/>
      <c r="F372" s="2"/>
      <c r="G372" s="2"/>
    </row>
    <row r="373" ht="15.75" customHeight="1">
      <c r="D373" s="1"/>
      <c r="E373" s="2"/>
      <c r="F373" s="2"/>
      <c r="G373" s="2"/>
    </row>
    <row r="374" ht="15.75" customHeight="1">
      <c r="D374" s="1"/>
      <c r="E374" s="2"/>
      <c r="F374" s="2"/>
      <c r="G374" s="2"/>
    </row>
    <row r="375" ht="15.75" customHeight="1">
      <c r="D375" s="1"/>
      <c r="E375" s="2"/>
      <c r="F375" s="2"/>
      <c r="G375" s="2"/>
    </row>
    <row r="376" ht="15.75" customHeight="1">
      <c r="D376" s="1"/>
      <c r="E376" s="2"/>
      <c r="F376" s="2"/>
      <c r="G376" s="2"/>
    </row>
    <row r="377" ht="15.75" customHeight="1">
      <c r="D377" s="1"/>
      <c r="E377" s="2"/>
      <c r="F377" s="2"/>
      <c r="G377" s="2"/>
    </row>
    <row r="378" ht="15.75" customHeight="1">
      <c r="D378" s="1"/>
      <c r="E378" s="2"/>
      <c r="F378" s="2"/>
      <c r="G378" s="2"/>
    </row>
    <row r="379" ht="15.75" customHeight="1">
      <c r="D379" s="1"/>
      <c r="E379" s="2"/>
      <c r="F379" s="2"/>
      <c r="G379" s="2"/>
    </row>
    <row r="380" ht="15.75" customHeight="1">
      <c r="D380" s="1"/>
      <c r="E380" s="2"/>
      <c r="F380" s="2"/>
      <c r="G380" s="2"/>
    </row>
    <row r="381" ht="15.75" customHeight="1">
      <c r="D381" s="1"/>
      <c r="E381" s="2"/>
      <c r="F381" s="2"/>
      <c r="G381" s="2"/>
    </row>
    <row r="382" ht="15.75" customHeight="1">
      <c r="D382" s="1"/>
      <c r="E382" s="2"/>
      <c r="F382" s="2"/>
      <c r="G382" s="2"/>
    </row>
    <row r="383" ht="15.75" customHeight="1">
      <c r="D383" s="1"/>
      <c r="E383" s="2"/>
      <c r="F383" s="2"/>
      <c r="G383" s="2"/>
    </row>
    <row r="384" ht="15.75" customHeight="1">
      <c r="D384" s="1"/>
      <c r="E384" s="2"/>
      <c r="F384" s="2"/>
      <c r="G384" s="2"/>
    </row>
    <row r="385" ht="15.75" customHeight="1">
      <c r="D385" s="1"/>
      <c r="E385" s="2"/>
      <c r="F385" s="2"/>
      <c r="G385" s="2"/>
    </row>
    <row r="386" ht="15.75" customHeight="1">
      <c r="D386" s="1"/>
      <c r="E386" s="2"/>
      <c r="F386" s="2"/>
      <c r="G386" s="2"/>
    </row>
    <row r="387" ht="15.75" customHeight="1">
      <c r="D387" s="1"/>
      <c r="E387" s="2"/>
      <c r="F387" s="2"/>
      <c r="G387" s="2"/>
    </row>
    <row r="388" ht="15.75" customHeight="1">
      <c r="D388" s="1"/>
      <c r="E388" s="2"/>
      <c r="F388" s="2"/>
      <c r="G388" s="2"/>
    </row>
    <row r="389" ht="15.75" customHeight="1">
      <c r="D389" s="1"/>
      <c r="E389" s="2"/>
      <c r="F389" s="2"/>
      <c r="G389" s="2"/>
    </row>
    <row r="390" ht="15.75" customHeight="1">
      <c r="D390" s="1"/>
      <c r="E390" s="2"/>
      <c r="F390" s="2"/>
      <c r="G390" s="2"/>
    </row>
    <row r="391" ht="15.75" customHeight="1">
      <c r="D391" s="1"/>
      <c r="E391" s="2"/>
      <c r="F391" s="2"/>
      <c r="G391" s="2"/>
    </row>
    <row r="392" ht="15.75" customHeight="1">
      <c r="D392" s="1"/>
      <c r="E392" s="2"/>
      <c r="F392" s="2"/>
      <c r="G392" s="2"/>
    </row>
    <row r="393" ht="15.75" customHeight="1">
      <c r="D393" s="1"/>
      <c r="E393" s="2"/>
      <c r="F393" s="2"/>
      <c r="G393" s="2"/>
    </row>
    <row r="394" ht="15.75" customHeight="1">
      <c r="D394" s="1"/>
      <c r="E394" s="2"/>
      <c r="F394" s="2"/>
      <c r="G394" s="2"/>
    </row>
    <row r="395" ht="15.75" customHeight="1">
      <c r="D395" s="1"/>
      <c r="E395" s="2"/>
      <c r="F395" s="2"/>
      <c r="G395" s="2"/>
    </row>
    <row r="396" ht="15.75" customHeight="1">
      <c r="D396" s="1"/>
      <c r="E396" s="2"/>
      <c r="F396" s="2"/>
      <c r="G396" s="2"/>
    </row>
    <row r="397" ht="15.75" customHeight="1">
      <c r="D397" s="1"/>
      <c r="E397" s="2"/>
      <c r="F397" s="2"/>
      <c r="G397" s="2"/>
    </row>
    <row r="398" ht="15.75" customHeight="1">
      <c r="D398" s="1"/>
      <c r="E398" s="2"/>
      <c r="F398" s="2"/>
      <c r="G398" s="2"/>
    </row>
    <row r="399" ht="15.75" customHeight="1">
      <c r="D399" s="1"/>
      <c r="E399" s="2"/>
      <c r="F399" s="2"/>
      <c r="G399" s="2"/>
    </row>
    <row r="400" ht="15.75" customHeight="1">
      <c r="D400" s="1"/>
      <c r="E400" s="2"/>
      <c r="F400" s="2"/>
      <c r="G400" s="2"/>
    </row>
    <row r="401" ht="15.75" customHeight="1">
      <c r="D401" s="1"/>
      <c r="E401" s="2"/>
      <c r="F401" s="2"/>
      <c r="G401" s="2"/>
    </row>
    <row r="402" ht="15.75" customHeight="1">
      <c r="D402" s="1"/>
      <c r="E402" s="2"/>
      <c r="F402" s="2"/>
      <c r="G402" s="2"/>
    </row>
    <row r="403" ht="15.75" customHeight="1">
      <c r="D403" s="1"/>
      <c r="E403" s="2"/>
      <c r="F403" s="2"/>
      <c r="G403" s="2"/>
    </row>
    <row r="404" ht="15.75" customHeight="1">
      <c r="D404" s="1"/>
      <c r="E404" s="2"/>
      <c r="F404" s="2"/>
      <c r="G404" s="2"/>
    </row>
    <row r="405" ht="15.75" customHeight="1">
      <c r="D405" s="1"/>
      <c r="E405" s="2"/>
      <c r="F405" s="2"/>
      <c r="G405" s="2"/>
    </row>
    <row r="406" ht="15.75" customHeight="1">
      <c r="D406" s="1"/>
      <c r="E406" s="2"/>
      <c r="F406" s="2"/>
      <c r="G406" s="2"/>
    </row>
    <row r="407" ht="15.75" customHeight="1">
      <c r="D407" s="1"/>
      <c r="E407" s="2"/>
      <c r="F407" s="2"/>
      <c r="G407" s="2"/>
    </row>
    <row r="408" ht="15.75" customHeight="1">
      <c r="D408" s="1"/>
      <c r="E408" s="2"/>
      <c r="F408" s="2"/>
      <c r="G408" s="2"/>
    </row>
    <row r="409" ht="15.75" customHeight="1">
      <c r="D409" s="1"/>
      <c r="E409" s="2"/>
      <c r="F409" s="2"/>
      <c r="G409" s="2"/>
    </row>
    <row r="410" ht="15.75" customHeight="1">
      <c r="D410" s="1"/>
      <c r="E410" s="2"/>
      <c r="F410" s="2"/>
      <c r="G410" s="2"/>
    </row>
    <row r="411" ht="15.75" customHeight="1">
      <c r="D411" s="1"/>
      <c r="E411" s="2"/>
      <c r="F411" s="2"/>
      <c r="G411" s="2"/>
    </row>
    <row r="412" ht="15.75" customHeight="1">
      <c r="D412" s="1"/>
      <c r="E412" s="2"/>
      <c r="F412" s="2"/>
      <c r="G412" s="2"/>
    </row>
    <row r="413" ht="15.75" customHeight="1">
      <c r="D413" s="1"/>
      <c r="E413" s="2"/>
      <c r="F413" s="2"/>
      <c r="G413" s="2"/>
    </row>
    <row r="414" ht="15.75" customHeight="1">
      <c r="D414" s="1"/>
      <c r="E414" s="2"/>
      <c r="F414" s="2"/>
      <c r="G414" s="2"/>
    </row>
    <row r="415" ht="15.75" customHeight="1">
      <c r="D415" s="1"/>
      <c r="E415" s="2"/>
      <c r="F415" s="2"/>
      <c r="G415" s="2"/>
    </row>
    <row r="416" ht="15.75" customHeight="1">
      <c r="D416" s="1"/>
      <c r="E416" s="2"/>
      <c r="F416" s="2"/>
      <c r="G416" s="2"/>
    </row>
    <row r="417" ht="15.75" customHeight="1">
      <c r="D417" s="1"/>
      <c r="E417" s="2"/>
      <c r="F417" s="2"/>
      <c r="G417" s="2"/>
    </row>
    <row r="418" ht="15.75" customHeight="1">
      <c r="D418" s="1"/>
      <c r="E418" s="2"/>
      <c r="F418" s="2"/>
      <c r="G418" s="2"/>
    </row>
    <row r="419" ht="15.75" customHeight="1">
      <c r="D419" s="1"/>
      <c r="E419" s="2"/>
      <c r="F419" s="2"/>
      <c r="G419" s="2"/>
    </row>
    <row r="420" ht="15.75" customHeight="1">
      <c r="D420" s="1"/>
      <c r="E420" s="2"/>
      <c r="F420" s="2"/>
      <c r="G420" s="2"/>
    </row>
    <row r="421" ht="15.75" customHeight="1">
      <c r="D421" s="1"/>
      <c r="E421" s="2"/>
      <c r="F421" s="2"/>
      <c r="G421" s="2"/>
    </row>
    <row r="422" ht="15.75" customHeight="1">
      <c r="D422" s="1"/>
      <c r="E422" s="2"/>
      <c r="F422" s="2"/>
      <c r="G422" s="2"/>
    </row>
    <row r="423" ht="15.75" customHeight="1">
      <c r="D423" s="1"/>
      <c r="E423" s="2"/>
      <c r="F423" s="2"/>
      <c r="G423" s="2"/>
    </row>
    <row r="424" ht="15.75" customHeight="1">
      <c r="D424" s="1"/>
      <c r="E424" s="2"/>
      <c r="F424" s="2"/>
      <c r="G424" s="2"/>
    </row>
    <row r="425" ht="15.75" customHeight="1">
      <c r="D425" s="1"/>
      <c r="E425" s="2"/>
      <c r="F425" s="2"/>
      <c r="G425" s="2"/>
    </row>
    <row r="426" ht="15.75" customHeight="1">
      <c r="D426" s="1"/>
      <c r="E426" s="2"/>
      <c r="F426" s="2"/>
      <c r="G426" s="2"/>
    </row>
    <row r="427" ht="15.75" customHeight="1">
      <c r="D427" s="1"/>
      <c r="E427" s="2"/>
      <c r="F427" s="2"/>
      <c r="G427" s="2"/>
    </row>
    <row r="428" ht="15.75" customHeight="1">
      <c r="D428" s="1"/>
      <c r="E428" s="2"/>
      <c r="F428" s="2"/>
      <c r="G428" s="2"/>
    </row>
    <row r="429" ht="15.75" customHeight="1">
      <c r="D429" s="1"/>
      <c r="E429" s="2"/>
      <c r="F429" s="2"/>
      <c r="G429" s="2"/>
    </row>
    <row r="430" ht="15.75" customHeight="1">
      <c r="D430" s="1"/>
      <c r="E430" s="2"/>
      <c r="F430" s="2"/>
      <c r="G430" s="2"/>
    </row>
    <row r="431" ht="15.75" customHeight="1">
      <c r="D431" s="1"/>
      <c r="E431" s="2"/>
      <c r="F431" s="2"/>
      <c r="G431" s="2"/>
    </row>
    <row r="432" ht="15.75" customHeight="1">
      <c r="D432" s="1"/>
      <c r="E432" s="2"/>
      <c r="F432" s="2"/>
      <c r="G432" s="2"/>
    </row>
    <row r="433" ht="15.75" customHeight="1">
      <c r="D433" s="1"/>
      <c r="E433" s="2"/>
      <c r="F433" s="2"/>
      <c r="G433" s="2"/>
    </row>
    <row r="434" ht="15.75" customHeight="1">
      <c r="D434" s="1"/>
      <c r="E434" s="2"/>
      <c r="F434" s="2"/>
      <c r="G434" s="2"/>
    </row>
    <row r="435" ht="15.75" customHeight="1">
      <c r="D435" s="1"/>
      <c r="E435" s="2"/>
      <c r="F435" s="2"/>
      <c r="G435" s="2"/>
    </row>
    <row r="436" ht="15.75" customHeight="1">
      <c r="D436" s="1"/>
      <c r="E436" s="2"/>
      <c r="F436" s="2"/>
      <c r="G436" s="2"/>
    </row>
    <row r="437" ht="15.75" customHeight="1">
      <c r="D437" s="1"/>
      <c r="E437" s="2"/>
      <c r="F437" s="2"/>
      <c r="G437" s="2"/>
    </row>
    <row r="438" ht="15.75" customHeight="1">
      <c r="D438" s="1"/>
      <c r="E438" s="2"/>
      <c r="F438" s="2"/>
      <c r="G438" s="2"/>
    </row>
    <row r="439" ht="15.75" customHeight="1">
      <c r="D439" s="1"/>
      <c r="E439" s="2"/>
      <c r="F439" s="2"/>
      <c r="G439" s="2"/>
    </row>
    <row r="440" ht="15.75" customHeight="1">
      <c r="D440" s="1"/>
      <c r="E440" s="2"/>
      <c r="F440" s="2"/>
      <c r="G440" s="2"/>
    </row>
    <row r="441" ht="15.75" customHeight="1">
      <c r="D441" s="1"/>
      <c r="E441" s="2"/>
      <c r="F441" s="2"/>
      <c r="G441" s="2"/>
    </row>
    <row r="442" ht="15.75" customHeight="1">
      <c r="D442" s="1"/>
      <c r="E442" s="2"/>
      <c r="F442" s="2"/>
      <c r="G442" s="2"/>
    </row>
    <row r="443" ht="15.75" customHeight="1">
      <c r="D443" s="1"/>
      <c r="E443" s="2"/>
      <c r="F443" s="2"/>
      <c r="G443" s="2"/>
    </row>
    <row r="444" ht="15.75" customHeight="1">
      <c r="D444" s="1"/>
      <c r="E444" s="2"/>
      <c r="F444" s="2"/>
      <c r="G444" s="2"/>
    </row>
    <row r="445" ht="15.75" customHeight="1">
      <c r="D445" s="1"/>
      <c r="E445" s="2"/>
      <c r="F445" s="2"/>
      <c r="G445" s="2"/>
    </row>
    <row r="446" ht="15.75" customHeight="1">
      <c r="D446" s="1"/>
      <c r="E446" s="2"/>
      <c r="F446" s="2"/>
      <c r="G446" s="2"/>
    </row>
    <row r="447" ht="15.75" customHeight="1">
      <c r="D447" s="1"/>
      <c r="E447" s="2"/>
      <c r="F447" s="2"/>
      <c r="G447" s="2"/>
    </row>
    <row r="448" ht="15.75" customHeight="1">
      <c r="D448" s="1"/>
      <c r="E448" s="2"/>
      <c r="F448" s="2"/>
      <c r="G448" s="2"/>
    </row>
    <row r="449" ht="15.75" customHeight="1">
      <c r="D449" s="1"/>
      <c r="E449" s="2"/>
      <c r="F449" s="2"/>
      <c r="G449" s="2"/>
    </row>
    <row r="450" ht="15.75" customHeight="1">
      <c r="D450" s="1"/>
      <c r="E450" s="2"/>
      <c r="F450" s="2"/>
      <c r="G450" s="2"/>
    </row>
    <row r="451" ht="15.75" customHeight="1">
      <c r="D451" s="1"/>
      <c r="E451" s="2"/>
      <c r="F451" s="2"/>
      <c r="G451" s="2"/>
    </row>
    <row r="452" ht="15.75" customHeight="1">
      <c r="D452" s="1"/>
      <c r="E452" s="2"/>
      <c r="F452" s="2"/>
      <c r="G452" s="2"/>
    </row>
    <row r="453" ht="15.75" customHeight="1">
      <c r="D453" s="1"/>
      <c r="E453" s="2"/>
      <c r="F453" s="2"/>
      <c r="G453" s="2"/>
    </row>
    <row r="454" ht="15.75" customHeight="1">
      <c r="D454" s="1"/>
      <c r="E454" s="2"/>
      <c r="F454" s="2"/>
      <c r="G454" s="2"/>
    </row>
    <row r="455" ht="15.75" customHeight="1">
      <c r="D455" s="1"/>
      <c r="E455" s="2"/>
      <c r="F455" s="2"/>
      <c r="G455" s="2"/>
    </row>
    <row r="456" ht="15.75" customHeight="1">
      <c r="D456" s="1"/>
      <c r="E456" s="2"/>
      <c r="F456" s="2"/>
      <c r="G456" s="2"/>
    </row>
    <row r="457" ht="15.75" customHeight="1">
      <c r="D457" s="1"/>
      <c r="E457" s="2"/>
      <c r="F457" s="2"/>
      <c r="G457" s="2"/>
    </row>
    <row r="458" ht="15.75" customHeight="1">
      <c r="D458" s="1"/>
      <c r="E458" s="2"/>
      <c r="F458" s="2"/>
      <c r="G458" s="2"/>
    </row>
    <row r="459" ht="15.75" customHeight="1">
      <c r="D459" s="1"/>
      <c r="E459" s="2"/>
      <c r="F459" s="2"/>
      <c r="G459" s="2"/>
    </row>
    <row r="460" ht="15.75" customHeight="1">
      <c r="D460" s="1"/>
      <c r="E460" s="2"/>
      <c r="F460" s="2"/>
      <c r="G460" s="2"/>
    </row>
    <row r="461" ht="15.75" customHeight="1">
      <c r="D461" s="1"/>
      <c r="E461" s="2"/>
      <c r="F461" s="2"/>
      <c r="G461" s="2"/>
    </row>
    <row r="462" ht="15.75" customHeight="1">
      <c r="D462" s="1"/>
      <c r="E462" s="2"/>
      <c r="F462" s="2"/>
      <c r="G462" s="2"/>
    </row>
    <row r="463" ht="15.75" customHeight="1">
      <c r="D463" s="1"/>
      <c r="E463" s="2"/>
      <c r="F463" s="2"/>
      <c r="G463" s="2"/>
    </row>
    <row r="464" ht="15.75" customHeight="1">
      <c r="D464" s="1"/>
      <c r="E464" s="2"/>
      <c r="F464" s="2"/>
      <c r="G464" s="2"/>
    </row>
    <row r="465" ht="15.75" customHeight="1">
      <c r="D465" s="1"/>
      <c r="E465" s="2"/>
      <c r="F465" s="2"/>
      <c r="G465" s="2"/>
    </row>
    <row r="466" ht="15.75" customHeight="1">
      <c r="D466" s="1"/>
      <c r="E466" s="2"/>
      <c r="F466" s="2"/>
      <c r="G466" s="2"/>
    </row>
    <row r="467" ht="15.75" customHeight="1">
      <c r="D467" s="1"/>
      <c r="E467" s="2"/>
      <c r="F467" s="2"/>
      <c r="G467" s="2"/>
    </row>
    <row r="468" ht="15.75" customHeight="1">
      <c r="D468" s="1"/>
      <c r="E468" s="2"/>
      <c r="F468" s="2"/>
      <c r="G468" s="2"/>
    </row>
    <row r="469" ht="15.75" customHeight="1">
      <c r="D469" s="1"/>
      <c r="E469" s="2"/>
      <c r="F469" s="2"/>
      <c r="G469" s="2"/>
    </row>
    <row r="470" ht="15.75" customHeight="1">
      <c r="D470" s="1"/>
      <c r="E470" s="2"/>
      <c r="F470" s="2"/>
      <c r="G470" s="2"/>
    </row>
    <row r="471" ht="15.75" customHeight="1">
      <c r="D471" s="1"/>
      <c r="E471" s="2"/>
      <c r="F471" s="2"/>
      <c r="G471" s="2"/>
    </row>
    <row r="472" ht="15.75" customHeight="1">
      <c r="D472" s="1"/>
      <c r="E472" s="2"/>
      <c r="F472" s="2"/>
      <c r="G472" s="2"/>
    </row>
    <row r="473" ht="15.75" customHeight="1">
      <c r="D473" s="1"/>
      <c r="E473" s="2"/>
      <c r="F473" s="2"/>
      <c r="G473" s="2"/>
    </row>
    <row r="474" ht="15.75" customHeight="1">
      <c r="D474" s="1"/>
      <c r="E474" s="2"/>
      <c r="F474" s="2"/>
      <c r="G474" s="2"/>
    </row>
    <row r="475" ht="15.75" customHeight="1">
      <c r="D475" s="1"/>
      <c r="E475" s="2"/>
      <c r="F475" s="2"/>
      <c r="G475" s="2"/>
    </row>
    <row r="476" ht="15.75" customHeight="1">
      <c r="D476" s="1"/>
      <c r="E476" s="2"/>
      <c r="F476" s="2"/>
      <c r="G476" s="2"/>
    </row>
    <row r="477" ht="15.75" customHeight="1">
      <c r="D477" s="1"/>
      <c r="E477" s="2"/>
      <c r="F477" s="2"/>
      <c r="G477" s="2"/>
    </row>
    <row r="478" ht="15.75" customHeight="1">
      <c r="D478" s="1"/>
      <c r="E478" s="2"/>
      <c r="F478" s="2"/>
      <c r="G478" s="2"/>
    </row>
    <row r="479" ht="15.75" customHeight="1">
      <c r="D479" s="1"/>
      <c r="E479" s="2"/>
      <c r="F479" s="2"/>
      <c r="G479" s="2"/>
    </row>
    <row r="480" ht="15.75" customHeight="1">
      <c r="D480" s="1"/>
      <c r="E480" s="2"/>
      <c r="F480" s="2"/>
      <c r="G480" s="2"/>
    </row>
    <row r="481" ht="15.75" customHeight="1">
      <c r="D481" s="1"/>
      <c r="E481" s="2"/>
      <c r="F481" s="2"/>
      <c r="G481" s="2"/>
    </row>
    <row r="482" ht="15.75" customHeight="1">
      <c r="D482" s="1"/>
      <c r="E482" s="2"/>
      <c r="F482" s="2"/>
      <c r="G482" s="2"/>
    </row>
    <row r="483" ht="15.75" customHeight="1">
      <c r="D483" s="1"/>
      <c r="E483" s="2"/>
      <c r="F483" s="2"/>
      <c r="G483" s="2"/>
    </row>
    <row r="484" ht="15.75" customHeight="1">
      <c r="D484" s="1"/>
      <c r="E484" s="2"/>
      <c r="F484" s="2"/>
      <c r="G484" s="2"/>
    </row>
    <row r="485" ht="15.75" customHeight="1">
      <c r="D485" s="1"/>
      <c r="E485" s="2"/>
      <c r="F485" s="2"/>
      <c r="G485" s="2"/>
    </row>
    <row r="486" ht="15.75" customHeight="1">
      <c r="D486" s="1"/>
      <c r="E486" s="2"/>
      <c r="F486" s="2"/>
      <c r="G486" s="2"/>
    </row>
    <row r="487" ht="15.75" customHeight="1">
      <c r="D487" s="1"/>
      <c r="E487" s="2"/>
      <c r="F487" s="2"/>
      <c r="G487" s="2"/>
    </row>
    <row r="488" ht="15.75" customHeight="1">
      <c r="D488" s="1"/>
      <c r="E488" s="2"/>
      <c r="F488" s="2"/>
      <c r="G488" s="2"/>
    </row>
    <row r="489" ht="15.75" customHeight="1">
      <c r="D489" s="1"/>
      <c r="E489" s="2"/>
      <c r="F489" s="2"/>
      <c r="G489" s="2"/>
    </row>
    <row r="490" ht="15.75" customHeight="1">
      <c r="D490" s="1"/>
      <c r="E490" s="2"/>
      <c r="F490" s="2"/>
      <c r="G490" s="2"/>
    </row>
    <row r="491" ht="15.75" customHeight="1">
      <c r="D491" s="1"/>
      <c r="E491" s="2"/>
      <c r="F491" s="2"/>
      <c r="G491" s="2"/>
    </row>
    <row r="492" ht="15.75" customHeight="1">
      <c r="D492" s="1"/>
      <c r="E492" s="2"/>
      <c r="F492" s="2"/>
      <c r="G492" s="2"/>
    </row>
    <row r="493" ht="15.75" customHeight="1">
      <c r="D493" s="1"/>
      <c r="E493" s="2"/>
      <c r="F493" s="2"/>
      <c r="G493" s="2"/>
    </row>
    <row r="494" ht="15.75" customHeight="1">
      <c r="D494" s="1"/>
      <c r="E494" s="2"/>
      <c r="F494" s="2"/>
      <c r="G494" s="2"/>
    </row>
    <row r="495" ht="15.75" customHeight="1">
      <c r="D495" s="1"/>
      <c r="E495" s="2"/>
      <c r="F495" s="2"/>
      <c r="G495" s="2"/>
    </row>
    <row r="496" ht="15.75" customHeight="1">
      <c r="D496" s="1"/>
      <c r="E496" s="2"/>
      <c r="F496" s="2"/>
      <c r="G496" s="2"/>
    </row>
    <row r="497" ht="15.75" customHeight="1">
      <c r="D497" s="1"/>
      <c r="E497" s="2"/>
      <c r="F497" s="2"/>
      <c r="G497" s="2"/>
    </row>
    <row r="498" ht="15.75" customHeight="1">
      <c r="D498" s="1"/>
      <c r="E498" s="2"/>
      <c r="F498" s="2"/>
      <c r="G498" s="2"/>
    </row>
    <row r="499" ht="15.75" customHeight="1">
      <c r="D499" s="1"/>
      <c r="E499" s="2"/>
      <c r="F499" s="2"/>
      <c r="G499" s="2"/>
    </row>
    <row r="500" ht="15.75" customHeight="1">
      <c r="D500" s="1"/>
      <c r="E500" s="2"/>
      <c r="F500" s="2"/>
      <c r="G500" s="2"/>
    </row>
    <row r="501" ht="15.75" customHeight="1">
      <c r="D501" s="1"/>
      <c r="E501" s="2"/>
      <c r="F501" s="2"/>
      <c r="G501" s="2"/>
    </row>
    <row r="502" ht="15.75" customHeight="1">
      <c r="D502" s="1"/>
      <c r="E502" s="2"/>
      <c r="F502" s="2"/>
      <c r="G502" s="2"/>
    </row>
    <row r="503" ht="15.75" customHeight="1">
      <c r="D503" s="1"/>
      <c r="E503" s="2"/>
      <c r="F503" s="2"/>
      <c r="G503" s="2"/>
    </row>
    <row r="504" ht="15.75" customHeight="1">
      <c r="D504" s="1"/>
      <c r="E504" s="2"/>
      <c r="F504" s="2"/>
      <c r="G504" s="2"/>
    </row>
    <row r="505" ht="15.75" customHeight="1">
      <c r="D505" s="1"/>
      <c r="E505" s="2"/>
      <c r="F505" s="2"/>
      <c r="G505" s="2"/>
    </row>
    <row r="506" ht="15.75" customHeight="1">
      <c r="D506" s="1"/>
      <c r="E506" s="2"/>
      <c r="F506" s="2"/>
      <c r="G506" s="2"/>
    </row>
    <row r="507" ht="15.75" customHeight="1">
      <c r="D507" s="1"/>
      <c r="E507" s="2"/>
      <c r="F507" s="2"/>
      <c r="G507" s="2"/>
    </row>
    <row r="508" ht="15.75" customHeight="1">
      <c r="D508" s="1"/>
      <c r="E508" s="2"/>
      <c r="F508" s="2"/>
      <c r="G508" s="2"/>
    </row>
    <row r="509" ht="15.75" customHeight="1">
      <c r="D509" s="1"/>
      <c r="E509" s="2"/>
      <c r="F509" s="2"/>
      <c r="G509" s="2"/>
    </row>
    <row r="510" ht="15.75" customHeight="1">
      <c r="D510" s="1"/>
      <c r="E510" s="2"/>
      <c r="F510" s="2"/>
      <c r="G510" s="2"/>
    </row>
    <row r="511" ht="15.75" customHeight="1">
      <c r="D511" s="1"/>
      <c r="E511" s="2"/>
      <c r="F511" s="2"/>
      <c r="G511" s="2"/>
    </row>
    <row r="512" ht="15.75" customHeight="1">
      <c r="D512" s="1"/>
      <c r="E512" s="2"/>
      <c r="F512" s="2"/>
      <c r="G512" s="2"/>
    </row>
    <row r="513" ht="15.75" customHeight="1">
      <c r="D513" s="1"/>
      <c r="E513" s="2"/>
      <c r="F513" s="2"/>
      <c r="G513" s="2"/>
    </row>
    <row r="514" ht="15.75" customHeight="1">
      <c r="D514" s="1"/>
      <c r="E514" s="2"/>
      <c r="F514" s="2"/>
      <c r="G514" s="2"/>
    </row>
    <row r="515" ht="15.75" customHeight="1">
      <c r="D515" s="1"/>
      <c r="E515" s="2"/>
      <c r="F515" s="2"/>
      <c r="G515" s="2"/>
    </row>
    <row r="516" ht="15.75" customHeight="1">
      <c r="D516" s="1"/>
      <c r="E516" s="2"/>
      <c r="F516" s="2"/>
      <c r="G516" s="2"/>
    </row>
    <row r="517" ht="15.75" customHeight="1">
      <c r="D517" s="1"/>
      <c r="E517" s="2"/>
      <c r="F517" s="2"/>
      <c r="G517" s="2"/>
    </row>
    <row r="518" ht="15.75" customHeight="1">
      <c r="D518" s="1"/>
      <c r="E518" s="2"/>
      <c r="F518" s="2"/>
      <c r="G518" s="2"/>
    </row>
    <row r="519" ht="15.75" customHeight="1">
      <c r="D519" s="1"/>
      <c r="E519" s="2"/>
      <c r="F519" s="2"/>
      <c r="G519" s="2"/>
    </row>
    <row r="520" ht="15.75" customHeight="1">
      <c r="D520" s="1"/>
      <c r="E520" s="2"/>
      <c r="F520" s="2"/>
      <c r="G520" s="2"/>
    </row>
    <row r="521" ht="15.75" customHeight="1">
      <c r="D521" s="1"/>
      <c r="E521" s="2"/>
      <c r="F521" s="2"/>
      <c r="G521" s="2"/>
    </row>
    <row r="522" ht="15.75" customHeight="1">
      <c r="D522" s="1"/>
      <c r="E522" s="2"/>
      <c r="F522" s="2"/>
      <c r="G522" s="2"/>
    </row>
    <row r="523" ht="15.75" customHeight="1">
      <c r="D523" s="1"/>
      <c r="E523" s="2"/>
      <c r="F523" s="2"/>
      <c r="G523" s="2"/>
    </row>
    <row r="524" ht="15.75" customHeight="1">
      <c r="D524" s="1"/>
      <c r="E524" s="2"/>
      <c r="F524" s="2"/>
      <c r="G524" s="2"/>
    </row>
    <row r="525" ht="15.75" customHeight="1">
      <c r="D525" s="1"/>
      <c r="E525" s="2"/>
      <c r="F525" s="2"/>
      <c r="G525" s="2"/>
    </row>
    <row r="526" ht="15.75" customHeight="1">
      <c r="D526" s="1"/>
      <c r="E526" s="2"/>
      <c r="F526" s="2"/>
      <c r="G526" s="2"/>
    </row>
    <row r="527" ht="15.75" customHeight="1">
      <c r="D527" s="1"/>
      <c r="E527" s="2"/>
      <c r="F527" s="2"/>
      <c r="G527" s="2"/>
    </row>
    <row r="528" ht="15.75" customHeight="1">
      <c r="D528" s="1"/>
      <c r="E528" s="2"/>
      <c r="F528" s="2"/>
      <c r="G528" s="2"/>
    </row>
    <row r="529" ht="15.75" customHeight="1">
      <c r="D529" s="1"/>
      <c r="E529" s="2"/>
      <c r="F529" s="2"/>
      <c r="G529" s="2"/>
    </row>
    <row r="530" ht="15.75" customHeight="1">
      <c r="D530" s="1"/>
      <c r="E530" s="2"/>
      <c r="F530" s="2"/>
      <c r="G530" s="2"/>
    </row>
    <row r="531" ht="15.75" customHeight="1">
      <c r="D531" s="1"/>
      <c r="E531" s="2"/>
      <c r="F531" s="2"/>
      <c r="G531" s="2"/>
    </row>
    <row r="532" ht="15.75" customHeight="1">
      <c r="D532" s="1"/>
      <c r="E532" s="2"/>
      <c r="F532" s="2"/>
      <c r="G532" s="2"/>
    </row>
    <row r="533" ht="15.75" customHeight="1">
      <c r="D533" s="1"/>
      <c r="E533" s="2"/>
      <c r="F533" s="2"/>
      <c r="G533" s="2"/>
    </row>
    <row r="534" ht="15.75" customHeight="1">
      <c r="D534" s="1"/>
      <c r="E534" s="2"/>
      <c r="F534" s="2"/>
      <c r="G534" s="2"/>
    </row>
    <row r="535" ht="15.75" customHeight="1">
      <c r="D535" s="1"/>
      <c r="E535" s="2"/>
      <c r="F535" s="2"/>
      <c r="G535" s="2"/>
    </row>
    <row r="536" ht="15.75" customHeight="1">
      <c r="D536" s="1"/>
      <c r="E536" s="2"/>
      <c r="F536" s="2"/>
      <c r="G536" s="2"/>
    </row>
    <row r="537" ht="15.75" customHeight="1">
      <c r="D537" s="1"/>
      <c r="E537" s="2"/>
      <c r="F537" s="2"/>
      <c r="G537" s="2"/>
    </row>
    <row r="538" ht="15.75" customHeight="1">
      <c r="D538" s="1"/>
      <c r="E538" s="2"/>
      <c r="F538" s="2"/>
      <c r="G538" s="2"/>
    </row>
    <row r="539" ht="15.75" customHeight="1">
      <c r="D539" s="1"/>
      <c r="E539" s="2"/>
      <c r="F539" s="2"/>
      <c r="G539" s="2"/>
    </row>
    <row r="540" ht="15.75" customHeight="1">
      <c r="D540" s="1"/>
      <c r="E540" s="2"/>
      <c r="F540" s="2"/>
      <c r="G540" s="2"/>
    </row>
    <row r="541" ht="15.75" customHeight="1">
      <c r="D541" s="1"/>
      <c r="E541" s="2"/>
      <c r="F541" s="2"/>
      <c r="G541" s="2"/>
    </row>
    <row r="542" ht="15.75" customHeight="1">
      <c r="D542" s="1"/>
      <c r="E542" s="2"/>
      <c r="F542" s="2"/>
      <c r="G542" s="2"/>
    </row>
    <row r="543" ht="15.75" customHeight="1">
      <c r="D543" s="1"/>
      <c r="E543" s="2"/>
      <c r="F543" s="2"/>
      <c r="G543" s="2"/>
    </row>
    <row r="544" ht="15.75" customHeight="1">
      <c r="D544" s="1"/>
      <c r="E544" s="2"/>
      <c r="F544" s="2"/>
      <c r="G544" s="2"/>
    </row>
    <row r="545" ht="15.75" customHeight="1">
      <c r="D545" s="1"/>
      <c r="E545" s="2"/>
      <c r="F545" s="2"/>
      <c r="G545" s="2"/>
    </row>
    <row r="546" ht="15.75" customHeight="1">
      <c r="D546" s="1"/>
      <c r="E546" s="2"/>
      <c r="F546" s="2"/>
      <c r="G546" s="2"/>
    </row>
    <row r="547" ht="15.75" customHeight="1">
      <c r="D547" s="1"/>
      <c r="E547" s="2"/>
      <c r="F547" s="2"/>
      <c r="G547" s="2"/>
    </row>
    <row r="548" ht="15.75" customHeight="1">
      <c r="D548" s="1"/>
      <c r="E548" s="2"/>
      <c r="F548" s="2"/>
      <c r="G548" s="2"/>
    </row>
    <row r="549" ht="15.75" customHeight="1">
      <c r="D549" s="1"/>
      <c r="E549" s="2"/>
      <c r="F549" s="2"/>
      <c r="G549" s="2"/>
    </row>
    <row r="550" ht="15.75" customHeight="1">
      <c r="D550" s="1"/>
      <c r="E550" s="2"/>
      <c r="F550" s="2"/>
      <c r="G550" s="2"/>
    </row>
    <row r="551" ht="15.75" customHeight="1">
      <c r="D551" s="1"/>
      <c r="E551" s="2"/>
      <c r="F551" s="2"/>
      <c r="G551" s="2"/>
    </row>
    <row r="552" ht="15.75" customHeight="1">
      <c r="D552" s="1"/>
      <c r="E552" s="2"/>
      <c r="F552" s="2"/>
      <c r="G552" s="2"/>
    </row>
    <row r="553" ht="15.75" customHeight="1">
      <c r="D553" s="1"/>
      <c r="E553" s="2"/>
      <c r="F553" s="2"/>
      <c r="G553" s="2"/>
    </row>
    <row r="554" ht="15.75" customHeight="1">
      <c r="D554" s="1"/>
      <c r="E554" s="2"/>
      <c r="F554" s="2"/>
      <c r="G554" s="2"/>
    </row>
    <row r="555" ht="15.75" customHeight="1">
      <c r="D555" s="1"/>
      <c r="E555" s="2"/>
      <c r="F555" s="2"/>
      <c r="G555" s="2"/>
    </row>
    <row r="556" ht="15.75" customHeight="1">
      <c r="D556" s="1"/>
      <c r="E556" s="2"/>
      <c r="F556" s="2"/>
      <c r="G556" s="2"/>
    </row>
    <row r="557" ht="15.75" customHeight="1">
      <c r="D557" s="1"/>
      <c r="E557" s="2"/>
      <c r="F557" s="2"/>
      <c r="G557" s="2"/>
    </row>
    <row r="558" ht="15.75" customHeight="1">
      <c r="D558" s="1"/>
      <c r="E558" s="2"/>
      <c r="F558" s="2"/>
      <c r="G558" s="2"/>
    </row>
    <row r="559" ht="15.75" customHeight="1">
      <c r="D559" s="1"/>
      <c r="E559" s="2"/>
      <c r="F559" s="2"/>
      <c r="G559" s="2"/>
    </row>
    <row r="560" ht="15.75" customHeight="1">
      <c r="D560" s="1"/>
      <c r="E560" s="2"/>
      <c r="F560" s="2"/>
      <c r="G560" s="2"/>
    </row>
    <row r="561" ht="15.75" customHeight="1">
      <c r="D561" s="1"/>
      <c r="E561" s="2"/>
      <c r="F561" s="2"/>
      <c r="G561" s="2"/>
    </row>
    <row r="562" ht="15.75" customHeight="1">
      <c r="D562" s="1"/>
      <c r="E562" s="2"/>
      <c r="F562" s="2"/>
      <c r="G562" s="2"/>
    </row>
    <row r="563" ht="15.75" customHeight="1">
      <c r="D563" s="1"/>
      <c r="E563" s="2"/>
      <c r="F563" s="2"/>
      <c r="G563" s="2"/>
    </row>
    <row r="564" ht="15.75" customHeight="1">
      <c r="D564" s="1"/>
      <c r="E564" s="2"/>
      <c r="F564" s="2"/>
      <c r="G564" s="2"/>
    </row>
    <row r="565" ht="15.75" customHeight="1">
      <c r="D565" s="1"/>
      <c r="E565" s="2"/>
      <c r="F565" s="2"/>
      <c r="G565" s="2"/>
    </row>
    <row r="566" ht="15.75" customHeight="1">
      <c r="D566" s="1"/>
      <c r="E566" s="2"/>
      <c r="F566" s="2"/>
      <c r="G566" s="2"/>
    </row>
    <row r="567" ht="15.75" customHeight="1">
      <c r="D567" s="1"/>
      <c r="E567" s="2"/>
      <c r="F567" s="2"/>
      <c r="G567" s="2"/>
    </row>
    <row r="568" ht="15.75" customHeight="1">
      <c r="D568" s="1"/>
      <c r="E568" s="2"/>
      <c r="F568" s="2"/>
      <c r="G568" s="2"/>
    </row>
    <row r="569" ht="15.75" customHeight="1">
      <c r="D569" s="1"/>
      <c r="E569" s="2"/>
      <c r="F569" s="2"/>
      <c r="G569" s="2"/>
    </row>
    <row r="570" ht="15.75" customHeight="1">
      <c r="D570" s="1"/>
      <c r="E570" s="2"/>
      <c r="F570" s="2"/>
      <c r="G570" s="2"/>
    </row>
    <row r="571" ht="15.75" customHeight="1">
      <c r="D571" s="1"/>
      <c r="E571" s="2"/>
      <c r="F571" s="2"/>
      <c r="G571" s="2"/>
    </row>
    <row r="572" ht="15.75" customHeight="1">
      <c r="D572" s="1"/>
      <c r="E572" s="2"/>
      <c r="F572" s="2"/>
      <c r="G572" s="2"/>
    </row>
    <row r="573" ht="15.75" customHeight="1">
      <c r="D573" s="1"/>
      <c r="E573" s="2"/>
      <c r="F573" s="2"/>
      <c r="G573" s="2"/>
    </row>
    <row r="574" ht="15.75" customHeight="1">
      <c r="D574" s="1"/>
      <c r="E574" s="2"/>
      <c r="F574" s="2"/>
      <c r="G574" s="2"/>
    </row>
    <row r="575" ht="15.75" customHeight="1">
      <c r="D575" s="1"/>
      <c r="E575" s="2"/>
      <c r="F575" s="2"/>
      <c r="G575" s="2"/>
    </row>
    <row r="576" ht="15.75" customHeight="1">
      <c r="D576" s="1"/>
      <c r="E576" s="2"/>
      <c r="F576" s="2"/>
      <c r="G576" s="2"/>
    </row>
    <row r="577" ht="15.75" customHeight="1">
      <c r="D577" s="1"/>
      <c r="E577" s="2"/>
      <c r="F577" s="2"/>
      <c r="G577" s="2"/>
    </row>
    <row r="578" ht="15.75" customHeight="1">
      <c r="D578" s="1"/>
      <c r="E578" s="2"/>
      <c r="F578" s="2"/>
      <c r="G578" s="2"/>
    </row>
    <row r="579" ht="15.75" customHeight="1">
      <c r="D579" s="1"/>
      <c r="E579" s="2"/>
      <c r="F579" s="2"/>
      <c r="G579" s="2"/>
    </row>
    <row r="580" ht="15.75" customHeight="1">
      <c r="D580" s="1"/>
      <c r="E580" s="2"/>
      <c r="F580" s="2"/>
      <c r="G580" s="2"/>
    </row>
    <row r="581" ht="15.75" customHeight="1">
      <c r="D581" s="1"/>
      <c r="E581" s="2"/>
      <c r="F581" s="2"/>
      <c r="G581" s="2"/>
    </row>
    <row r="582" ht="15.75" customHeight="1">
      <c r="D582" s="1"/>
      <c r="E582" s="2"/>
      <c r="F582" s="2"/>
      <c r="G582" s="2"/>
    </row>
    <row r="583" ht="15.75" customHeight="1">
      <c r="D583" s="1"/>
      <c r="E583" s="2"/>
      <c r="F583" s="2"/>
      <c r="G583" s="2"/>
    </row>
    <row r="584" ht="15.75" customHeight="1">
      <c r="D584" s="1"/>
      <c r="E584" s="2"/>
      <c r="F584" s="2"/>
      <c r="G584" s="2"/>
    </row>
    <row r="585" ht="15.75" customHeight="1">
      <c r="D585" s="1"/>
      <c r="E585" s="2"/>
      <c r="F585" s="2"/>
      <c r="G585" s="2"/>
    </row>
    <row r="586" ht="15.75" customHeight="1">
      <c r="D586" s="1"/>
      <c r="E586" s="2"/>
      <c r="F586" s="2"/>
      <c r="G586" s="2"/>
    </row>
    <row r="587" ht="15.75" customHeight="1">
      <c r="D587" s="1"/>
      <c r="E587" s="2"/>
      <c r="F587" s="2"/>
      <c r="G587" s="2"/>
    </row>
    <row r="588" ht="15.75" customHeight="1">
      <c r="D588" s="1"/>
      <c r="E588" s="2"/>
      <c r="F588" s="2"/>
      <c r="G588" s="2"/>
    </row>
    <row r="589" ht="15.75" customHeight="1">
      <c r="D589" s="1"/>
      <c r="E589" s="2"/>
      <c r="F589" s="2"/>
      <c r="G589" s="2"/>
    </row>
    <row r="590" ht="15.75" customHeight="1">
      <c r="D590" s="1"/>
      <c r="E590" s="2"/>
      <c r="F590" s="2"/>
      <c r="G590" s="2"/>
    </row>
    <row r="591" ht="15.75" customHeight="1">
      <c r="D591" s="1"/>
      <c r="E591" s="2"/>
      <c r="F591" s="2"/>
      <c r="G591" s="2"/>
    </row>
    <row r="592" ht="15.75" customHeight="1">
      <c r="D592" s="1"/>
      <c r="E592" s="2"/>
      <c r="F592" s="2"/>
      <c r="G592" s="2"/>
    </row>
    <row r="593" ht="15.75" customHeight="1">
      <c r="D593" s="1"/>
      <c r="E593" s="2"/>
      <c r="F593" s="2"/>
      <c r="G593" s="2"/>
    </row>
    <row r="594" ht="15.75" customHeight="1">
      <c r="D594" s="1"/>
      <c r="E594" s="2"/>
      <c r="F594" s="2"/>
      <c r="G594" s="2"/>
    </row>
    <row r="595" ht="15.75" customHeight="1">
      <c r="D595" s="1"/>
      <c r="E595" s="2"/>
      <c r="F595" s="2"/>
      <c r="G595" s="2"/>
    </row>
    <row r="596" ht="15.75" customHeight="1">
      <c r="D596" s="1"/>
      <c r="E596" s="2"/>
      <c r="F596" s="2"/>
      <c r="G596" s="2"/>
    </row>
    <row r="597" ht="15.75" customHeight="1">
      <c r="D597" s="1"/>
      <c r="E597" s="2"/>
      <c r="F597" s="2"/>
      <c r="G597" s="2"/>
    </row>
    <row r="598" ht="15.75" customHeight="1">
      <c r="D598" s="1"/>
      <c r="E598" s="2"/>
      <c r="F598" s="2"/>
      <c r="G598" s="2"/>
    </row>
    <row r="599" ht="15.75" customHeight="1">
      <c r="D599" s="1"/>
      <c r="E599" s="2"/>
      <c r="F599" s="2"/>
      <c r="G599" s="2"/>
    </row>
    <row r="600" ht="15.75" customHeight="1">
      <c r="D600" s="1"/>
      <c r="E600" s="2"/>
      <c r="F600" s="2"/>
      <c r="G600" s="2"/>
    </row>
    <row r="601" ht="15.75" customHeight="1">
      <c r="D601" s="1"/>
      <c r="E601" s="2"/>
      <c r="F601" s="2"/>
      <c r="G601" s="2"/>
    </row>
    <row r="602" ht="15.75" customHeight="1">
      <c r="D602" s="1"/>
      <c r="E602" s="2"/>
      <c r="F602" s="2"/>
      <c r="G602" s="2"/>
    </row>
    <row r="603" ht="15.75" customHeight="1">
      <c r="D603" s="1"/>
      <c r="E603" s="2"/>
      <c r="F603" s="2"/>
      <c r="G603" s="2"/>
    </row>
    <row r="604" ht="15.75" customHeight="1">
      <c r="D604" s="1"/>
      <c r="E604" s="2"/>
      <c r="F604" s="2"/>
      <c r="G604" s="2"/>
    </row>
    <row r="605" ht="15.75" customHeight="1">
      <c r="D605" s="1"/>
      <c r="E605" s="2"/>
      <c r="F605" s="2"/>
      <c r="G605" s="2"/>
    </row>
    <row r="606" ht="15.75" customHeight="1">
      <c r="D606" s="1"/>
      <c r="E606" s="2"/>
      <c r="F606" s="2"/>
      <c r="G606" s="2"/>
    </row>
    <row r="607" ht="15.75" customHeight="1">
      <c r="D607" s="1"/>
      <c r="E607" s="2"/>
      <c r="F607" s="2"/>
      <c r="G607" s="2"/>
    </row>
    <row r="608" ht="15.75" customHeight="1">
      <c r="D608" s="1"/>
      <c r="E608" s="2"/>
      <c r="F608" s="2"/>
      <c r="G608" s="2"/>
    </row>
    <row r="609" ht="15.75" customHeight="1">
      <c r="D609" s="1"/>
      <c r="E609" s="2"/>
      <c r="F609" s="2"/>
      <c r="G609" s="2"/>
    </row>
    <row r="610" ht="15.75" customHeight="1">
      <c r="D610" s="1"/>
      <c r="E610" s="2"/>
      <c r="F610" s="2"/>
      <c r="G610" s="2"/>
    </row>
    <row r="611" ht="15.75" customHeight="1">
      <c r="D611" s="1"/>
      <c r="E611" s="2"/>
      <c r="F611" s="2"/>
      <c r="G611" s="2"/>
    </row>
    <row r="612" ht="15.75" customHeight="1">
      <c r="D612" s="1"/>
      <c r="E612" s="2"/>
      <c r="F612" s="2"/>
      <c r="G612" s="2"/>
    </row>
    <row r="613" ht="15.75" customHeight="1">
      <c r="D613" s="1"/>
      <c r="E613" s="2"/>
      <c r="F613" s="2"/>
      <c r="G613" s="2"/>
    </row>
    <row r="614" ht="15.75" customHeight="1">
      <c r="D614" s="1"/>
      <c r="E614" s="2"/>
      <c r="F614" s="2"/>
      <c r="G614" s="2"/>
    </row>
    <row r="615" ht="15.75" customHeight="1">
      <c r="D615" s="1"/>
      <c r="E615" s="2"/>
      <c r="F615" s="2"/>
      <c r="G615" s="2"/>
    </row>
    <row r="616" ht="15.75" customHeight="1">
      <c r="D616" s="1"/>
      <c r="E616" s="2"/>
      <c r="F616" s="2"/>
      <c r="G616" s="2"/>
    </row>
    <row r="617" ht="15.75" customHeight="1">
      <c r="D617" s="1"/>
      <c r="E617" s="2"/>
      <c r="F617" s="2"/>
      <c r="G617" s="2"/>
    </row>
    <row r="618" ht="15.75" customHeight="1">
      <c r="D618" s="1"/>
      <c r="E618" s="2"/>
      <c r="F618" s="2"/>
      <c r="G618" s="2"/>
    </row>
    <row r="619" ht="15.75" customHeight="1">
      <c r="D619" s="1"/>
      <c r="E619" s="2"/>
      <c r="F619" s="2"/>
      <c r="G619" s="2"/>
    </row>
    <row r="620" ht="15.75" customHeight="1">
      <c r="D620" s="1"/>
      <c r="E620" s="2"/>
      <c r="F620" s="2"/>
      <c r="G620" s="2"/>
    </row>
    <row r="621" ht="15.75" customHeight="1">
      <c r="D621" s="1"/>
      <c r="E621" s="2"/>
      <c r="F621" s="2"/>
      <c r="G621" s="2"/>
    </row>
    <row r="622" ht="15.75" customHeight="1">
      <c r="D622" s="1"/>
      <c r="E622" s="2"/>
      <c r="F622" s="2"/>
      <c r="G622" s="2"/>
    </row>
    <row r="623" ht="15.75" customHeight="1">
      <c r="D623" s="1"/>
      <c r="E623" s="2"/>
      <c r="F623" s="2"/>
      <c r="G623" s="2"/>
    </row>
    <row r="624" ht="15.75" customHeight="1">
      <c r="D624" s="1"/>
      <c r="E624" s="2"/>
      <c r="F624" s="2"/>
      <c r="G624" s="2"/>
    </row>
    <row r="625" ht="15.75" customHeight="1">
      <c r="D625" s="1"/>
      <c r="E625" s="2"/>
      <c r="F625" s="2"/>
      <c r="G625" s="2"/>
    </row>
    <row r="626" ht="15.75" customHeight="1">
      <c r="D626" s="1"/>
      <c r="E626" s="2"/>
      <c r="F626" s="2"/>
      <c r="G626" s="2"/>
    </row>
    <row r="627" ht="15.75" customHeight="1">
      <c r="D627" s="1"/>
      <c r="E627" s="2"/>
      <c r="F627" s="2"/>
      <c r="G627" s="2"/>
    </row>
    <row r="628" ht="15.75" customHeight="1">
      <c r="D628" s="1"/>
      <c r="E628" s="2"/>
      <c r="F628" s="2"/>
      <c r="G628" s="2"/>
    </row>
    <row r="629" ht="15.75" customHeight="1">
      <c r="D629" s="1"/>
      <c r="E629" s="2"/>
      <c r="F629" s="2"/>
      <c r="G629" s="2"/>
    </row>
    <row r="630" ht="15.75" customHeight="1">
      <c r="D630" s="1"/>
      <c r="E630" s="2"/>
      <c r="F630" s="2"/>
      <c r="G630" s="2"/>
    </row>
    <row r="631" ht="15.75" customHeight="1">
      <c r="D631" s="1"/>
      <c r="E631" s="2"/>
      <c r="F631" s="2"/>
      <c r="G631" s="2"/>
    </row>
    <row r="632" ht="15.75" customHeight="1">
      <c r="D632" s="1"/>
      <c r="E632" s="2"/>
      <c r="F632" s="2"/>
      <c r="G632" s="2"/>
    </row>
    <row r="633" ht="15.75" customHeight="1">
      <c r="D633" s="1"/>
      <c r="E633" s="2"/>
      <c r="F633" s="2"/>
      <c r="G633" s="2"/>
    </row>
    <row r="634" ht="15.75" customHeight="1">
      <c r="D634" s="1"/>
      <c r="E634" s="2"/>
      <c r="F634" s="2"/>
      <c r="G634" s="2"/>
    </row>
    <row r="635" ht="15.75" customHeight="1">
      <c r="D635" s="1"/>
      <c r="E635" s="2"/>
      <c r="F635" s="2"/>
      <c r="G635" s="2"/>
    </row>
    <row r="636" ht="15.75" customHeight="1">
      <c r="D636" s="1"/>
      <c r="E636" s="2"/>
      <c r="F636" s="2"/>
      <c r="G636" s="2"/>
    </row>
    <row r="637" ht="15.75" customHeight="1">
      <c r="D637" s="1"/>
      <c r="E637" s="2"/>
      <c r="F637" s="2"/>
      <c r="G637" s="2"/>
    </row>
    <row r="638" ht="15.75" customHeight="1">
      <c r="D638" s="1"/>
      <c r="E638" s="2"/>
      <c r="F638" s="2"/>
      <c r="G638" s="2"/>
    </row>
    <row r="639" ht="15.75" customHeight="1">
      <c r="D639" s="1"/>
      <c r="E639" s="2"/>
      <c r="F639" s="2"/>
      <c r="G639" s="2"/>
    </row>
    <row r="640" ht="15.75" customHeight="1">
      <c r="D640" s="1"/>
      <c r="E640" s="2"/>
      <c r="F640" s="2"/>
      <c r="G640" s="2"/>
    </row>
    <row r="641" ht="15.75" customHeight="1">
      <c r="D641" s="1"/>
      <c r="E641" s="2"/>
      <c r="F641" s="2"/>
      <c r="G641" s="2"/>
    </row>
    <row r="642" ht="15.75" customHeight="1">
      <c r="D642" s="1"/>
      <c r="E642" s="2"/>
      <c r="F642" s="2"/>
      <c r="G642" s="2"/>
    </row>
    <row r="643" ht="15.75" customHeight="1">
      <c r="D643" s="1"/>
      <c r="E643" s="2"/>
      <c r="F643" s="2"/>
      <c r="G643" s="2"/>
    </row>
    <row r="644" ht="15.75" customHeight="1">
      <c r="D644" s="1"/>
      <c r="E644" s="2"/>
      <c r="F644" s="2"/>
      <c r="G644" s="2"/>
    </row>
    <row r="645" ht="15.75" customHeight="1">
      <c r="D645" s="1"/>
      <c r="E645" s="2"/>
      <c r="F645" s="2"/>
      <c r="G645" s="2"/>
    </row>
    <row r="646" ht="15.75" customHeight="1">
      <c r="D646" s="1"/>
      <c r="E646" s="2"/>
      <c r="F646" s="2"/>
      <c r="G646" s="2"/>
    </row>
    <row r="647" ht="15.75" customHeight="1">
      <c r="D647" s="1"/>
      <c r="E647" s="2"/>
      <c r="F647" s="2"/>
      <c r="G647" s="2"/>
    </row>
    <row r="648" ht="15.75" customHeight="1">
      <c r="D648" s="1"/>
      <c r="E648" s="2"/>
      <c r="F648" s="2"/>
      <c r="G648" s="2"/>
    </row>
    <row r="649" ht="15.75" customHeight="1">
      <c r="D649" s="1"/>
      <c r="E649" s="2"/>
      <c r="F649" s="2"/>
      <c r="G649" s="2"/>
    </row>
    <row r="650" ht="15.75" customHeight="1">
      <c r="D650" s="1"/>
      <c r="E650" s="2"/>
      <c r="F650" s="2"/>
      <c r="G650" s="2"/>
    </row>
    <row r="651" ht="15.75" customHeight="1">
      <c r="D651" s="1"/>
      <c r="E651" s="2"/>
      <c r="F651" s="2"/>
      <c r="G651" s="2"/>
    </row>
    <row r="652" ht="15.75" customHeight="1">
      <c r="D652" s="1"/>
      <c r="E652" s="2"/>
      <c r="F652" s="2"/>
      <c r="G652" s="2"/>
    </row>
    <row r="653" ht="15.75" customHeight="1">
      <c r="D653" s="1"/>
      <c r="E653" s="2"/>
      <c r="F653" s="2"/>
      <c r="G653" s="2"/>
    </row>
    <row r="654" ht="15.75" customHeight="1">
      <c r="D654" s="1"/>
      <c r="E654" s="2"/>
      <c r="F654" s="2"/>
      <c r="G654" s="2"/>
    </row>
    <row r="655" ht="15.75" customHeight="1">
      <c r="D655" s="1"/>
      <c r="E655" s="2"/>
      <c r="F655" s="2"/>
      <c r="G655" s="2"/>
    </row>
    <row r="656" ht="15.75" customHeight="1">
      <c r="D656" s="1"/>
      <c r="E656" s="2"/>
      <c r="F656" s="2"/>
      <c r="G656" s="2"/>
    </row>
    <row r="657" ht="15.75" customHeight="1">
      <c r="D657" s="1"/>
      <c r="E657" s="2"/>
      <c r="F657" s="2"/>
      <c r="G657" s="2"/>
    </row>
    <row r="658" ht="15.75" customHeight="1">
      <c r="D658" s="1"/>
      <c r="E658" s="2"/>
      <c r="F658" s="2"/>
      <c r="G658" s="2"/>
    </row>
    <row r="659" ht="15.75" customHeight="1">
      <c r="D659" s="1"/>
      <c r="E659" s="2"/>
      <c r="F659" s="2"/>
      <c r="G659" s="2"/>
    </row>
    <row r="660" ht="15.75" customHeight="1">
      <c r="D660" s="1"/>
      <c r="E660" s="2"/>
      <c r="F660" s="2"/>
      <c r="G660" s="2"/>
    </row>
    <row r="661" ht="15.75" customHeight="1">
      <c r="D661" s="1"/>
      <c r="E661" s="2"/>
      <c r="F661" s="2"/>
      <c r="G661" s="2"/>
    </row>
    <row r="662" ht="15.75" customHeight="1">
      <c r="D662" s="1"/>
      <c r="E662" s="2"/>
      <c r="F662" s="2"/>
      <c r="G662" s="2"/>
    </row>
    <row r="663" ht="15.75" customHeight="1">
      <c r="D663" s="1"/>
      <c r="E663" s="2"/>
      <c r="F663" s="2"/>
      <c r="G663" s="2"/>
    </row>
    <row r="664" ht="15.75" customHeight="1">
      <c r="D664" s="1"/>
      <c r="E664" s="2"/>
      <c r="F664" s="2"/>
      <c r="G664" s="2"/>
    </row>
    <row r="665" ht="15.75" customHeight="1">
      <c r="D665" s="1"/>
      <c r="E665" s="2"/>
      <c r="F665" s="2"/>
      <c r="G665" s="2"/>
    </row>
    <row r="666" ht="15.75" customHeight="1">
      <c r="D666" s="1"/>
      <c r="E666" s="2"/>
      <c r="F666" s="2"/>
      <c r="G666" s="2"/>
    </row>
    <row r="667" ht="15.75" customHeight="1">
      <c r="D667" s="1"/>
      <c r="E667" s="2"/>
      <c r="F667" s="2"/>
      <c r="G667" s="2"/>
    </row>
    <row r="668" ht="15.75" customHeight="1">
      <c r="D668" s="1"/>
      <c r="E668" s="2"/>
      <c r="F668" s="2"/>
      <c r="G668" s="2"/>
    </row>
    <row r="669" ht="15.75" customHeight="1">
      <c r="D669" s="1"/>
      <c r="E669" s="2"/>
      <c r="F669" s="2"/>
      <c r="G669" s="2"/>
    </row>
    <row r="670" ht="15.75" customHeight="1">
      <c r="D670" s="1"/>
      <c r="E670" s="2"/>
      <c r="F670" s="2"/>
      <c r="G670" s="2"/>
    </row>
    <row r="671" ht="15.75" customHeight="1">
      <c r="D671" s="1"/>
      <c r="E671" s="2"/>
      <c r="F671" s="2"/>
      <c r="G671" s="2"/>
    </row>
    <row r="672" ht="15.75" customHeight="1">
      <c r="D672" s="1"/>
      <c r="E672" s="2"/>
      <c r="F672" s="2"/>
      <c r="G672" s="2"/>
    </row>
    <row r="673" ht="15.75" customHeight="1">
      <c r="D673" s="1"/>
      <c r="E673" s="2"/>
      <c r="F673" s="2"/>
      <c r="G673" s="2"/>
    </row>
    <row r="674" ht="15.75" customHeight="1">
      <c r="D674" s="1"/>
      <c r="E674" s="2"/>
      <c r="F674" s="2"/>
      <c r="G674" s="2"/>
    </row>
    <row r="675" ht="15.75" customHeight="1">
      <c r="D675" s="1"/>
      <c r="E675" s="2"/>
      <c r="F675" s="2"/>
      <c r="G675" s="2"/>
    </row>
    <row r="676" ht="15.75" customHeight="1">
      <c r="D676" s="1"/>
      <c r="E676" s="2"/>
      <c r="F676" s="2"/>
      <c r="G676" s="2"/>
    </row>
    <row r="677" ht="15.75" customHeight="1">
      <c r="D677" s="1"/>
      <c r="E677" s="2"/>
      <c r="F677" s="2"/>
      <c r="G677" s="2"/>
    </row>
    <row r="678" ht="15.75" customHeight="1">
      <c r="D678" s="1"/>
      <c r="E678" s="2"/>
      <c r="F678" s="2"/>
      <c r="G678" s="2"/>
    </row>
    <row r="679" ht="15.75" customHeight="1">
      <c r="D679" s="1"/>
      <c r="E679" s="2"/>
      <c r="F679" s="2"/>
      <c r="G679" s="2"/>
    </row>
    <row r="680" ht="15.75" customHeight="1">
      <c r="D680" s="1"/>
      <c r="E680" s="2"/>
      <c r="F680" s="2"/>
      <c r="G680" s="2"/>
    </row>
    <row r="681" ht="15.75" customHeight="1">
      <c r="D681" s="1"/>
      <c r="E681" s="2"/>
      <c r="F681" s="2"/>
      <c r="G681" s="2"/>
    </row>
    <row r="682" ht="15.75" customHeight="1">
      <c r="D682" s="1"/>
      <c r="E682" s="2"/>
      <c r="F682" s="2"/>
      <c r="G682" s="2"/>
    </row>
    <row r="683" ht="15.75" customHeight="1">
      <c r="D683" s="1"/>
      <c r="E683" s="2"/>
      <c r="F683" s="2"/>
      <c r="G683" s="2"/>
    </row>
    <row r="684" ht="15.75" customHeight="1">
      <c r="D684" s="1"/>
      <c r="E684" s="2"/>
      <c r="F684" s="2"/>
      <c r="G684" s="2"/>
    </row>
    <row r="685" ht="15.75" customHeight="1">
      <c r="D685" s="1"/>
      <c r="E685" s="2"/>
      <c r="F685" s="2"/>
      <c r="G685" s="2"/>
    </row>
    <row r="686" ht="15.75" customHeight="1">
      <c r="D686" s="1"/>
      <c r="E686" s="2"/>
      <c r="F686" s="2"/>
      <c r="G686" s="2"/>
    </row>
    <row r="687" ht="15.75" customHeight="1">
      <c r="D687" s="1"/>
      <c r="E687" s="2"/>
      <c r="F687" s="2"/>
      <c r="G687" s="2"/>
    </row>
    <row r="688" ht="15.75" customHeight="1">
      <c r="D688" s="1"/>
      <c r="E688" s="2"/>
      <c r="F688" s="2"/>
      <c r="G688" s="2"/>
    </row>
    <row r="689" ht="15.75" customHeight="1">
      <c r="D689" s="1"/>
      <c r="E689" s="2"/>
      <c r="F689" s="2"/>
      <c r="G689" s="2"/>
    </row>
    <row r="690" ht="15.75" customHeight="1">
      <c r="D690" s="1"/>
      <c r="E690" s="2"/>
      <c r="F690" s="2"/>
      <c r="G690" s="2"/>
    </row>
    <row r="691" ht="15.75" customHeight="1">
      <c r="D691" s="1"/>
      <c r="E691" s="2"/>
      <c r="F691" s="2"/>
      <c r="G691" s="2"/>
    </row>
    <row r="692" ht="15.75" customHeight="1">
      <c r="D692" s="1"/>
      <c r="E692" s="2"/>
      <c r="F692" s="2"/>
      <c r="G692" s="2"/>
    </row>
    <row r="693" ht="15.75" customHeight="1">
      <c r="D693" s="1"/>
      <c r="E693" s="2"/>
      <c r="F693" s="2"/>
      <c r="G693" s="2"/>
    </row>
    <row r="694" ht="15.75" customHeight="1">
      <c r="D694" s="1"/>
      <c r="E694" s="2"/>
      <c r="F694" s="2"/>
      <c r="G694" s="2"/>
    </row>
    <row r="695" ht="15.75" customHeight="1">
      <c r="D695" s="1"/>
      <c r="E695" s="2"/>
      <c r="F695" s="2"/>
      <c r="G695" s="2"/>
    </row>
    <row r="696" ht="15.75" customHeight="1">
      <c r="D696" s="1"/>
      <c r="E696" s="2"/>
      <c r="F696" s="2"/>
      <c r="G696" s="2"/>
    </row>
    <row r="697" ht="15.75" customHeight="1">
      <c r="D697" s="1"/>
      <c r="E697" s="2"/>
      <c r="F697" s="2"/>
      <c r="G697" s="2"/>
    </row>
    <row r="698" ht="15.75" customHeight="1">
      <c r="D698" s="1"/>
      <c r="E698" s="2"/>
      <c r="F698" s="2"/>
      <c r="G698" s="2"/>
    </row>
    <row r="699" ht="15.75" customHeight="1">
      <c r="D699" s="1"/>
      <c r="E699" s="2"/>
      <c r="F699" s="2"/>
      <c r="G699" s="2"/>
    </row>
    <row r="700" ht="15.75" customHeight="1">
      <c r="D700" s="1"/>
      <c r="E700" s="2"/>
      <c r="F700" s="2"/>
      <c r="G700" s="2"/>
    </row>
    <row r="701" ht="15.75" customHeight="1">
      <c r="D701" s="1"/>
      <c r="E701" s="2"/>
      <c r="F701" s="2"/>
      <c r="G701" s="2"/>
    </row>
    <row r="702" ht="15.75" customHeight="1">
      <c r="D702" s="1"/>
      <c r="E702" s="2"/>
      <c r="F702" s="2"/>
      <c r="G702" s="2"/>
    </row>
    <row r="703" ht="15.75" customHeight="1">
      <c r="D703" s="1"/>
      <c r="E703" s="2"/>
      <c r="F703" s="2"/>
      <c r="G703" s="2"/>
    </row>
    <row r="704" ht="15.75" customHeight="1">
      <c r="D704" s="1"/>
      <c r="E704" s="2"/>
      <c r="F704" s="2"/>
      <c r="G704" s="2"/>
    </row>
    <row r="705" ht="15.75" customHeight="1">
      <c r="D705" s="1"/>
      <c r="E705" s="2"/>
      <c r="F705" s="2"/>
      <c r="G705" s="2"/>
    </row>
    <row r="706" ht="15.75" customHeight="1">
      <c r="D706" s="1"/>
      <c r="E706" s="2"/>
      <c r="F706" s="2"/>
      <c r="G706" s="2"/>
    </row>
    <row r="707" ht="15.75" customHeight="1">
      <c r="D707" s="1"/>
      <c r="E707" s="2"/>
      <c r="F707" s="2"/>
      <c r="G707" s="2"/>
    </row>
    <row r="708" ht="15.75" customHeight="1">
      <c r="D708" s="1"/>
      <c r="E708" s="2"/>
      <c r="F708" s="2"/>
      <c r="G708" s="2"/>
    </row>
    <row r="709" ht="15.75" customHeight="1">
      <c r="D709" s="1"/>
      <c r="E709" s="2"/>
      <c r="F709" s="2"/>
      <c r="G709" s="2"/>
    </row>
    <row r="710" ht="15.75" customHeight="1">
      <c r="D710" s="1"/>
      <c r="E710" s="2"/>
      <c r="F710" s="2"/>
      <c r="G710" s="2"/>
    </row>
    <row r="711" ht="15.75" customHeight="1">
      <c r="D711" s="1"/>
      <c r="E711" s="2"/>
      <c r="F711" s="2"/>
      <c r="G711" s="2"/>
    </row>
    <row r="712" ht="15.75" customHeight="1">
      <c r="D712" s="1"/>
      <c r="E712" s="2"/>
      <c r="F712" s="2"/>
      <c r="G712" s="2"/>
    </row>
    <row r="713" ht="15.75" customHeight="1">
      <c r="D713" s="1"/>
      <c r="E713" s="2"/>
      <c r="F713" s="2"/>
      <c r="G713" s="2"/>
    </row>
    <row r="714" ht="15.75" customHeight="1">
      <c r="D714" s="1"/>
      <c r="E714" s="2"/>
      <c r="F714" s="2"/>
      <c r="G714" s="2"/>
    </row>
    <row r="715" ht="15.75" customHeight="1">
      <c r="D715" s="1"/>
      <c r="E715" s="2"/>
      <c r="F715" s="2"/>
      <c r="G715" s="2"/>
    </row>
    <row r="716" ht="15.75" customHeight="1">
      <c r="D716" s="1"/>
      <c r="E716" s="2"/>
      <c r="F716" s="2"/>
      <c r="G716" s="2"/>
    </row>
    <row r="717" ht="15.75" customHeight="1">
      <c r="D717" s="1"/>
      <c r="E717" s="2"/>
      <c r="F717" s="2"/>
      <c r="G717" s="2"/>
    </row>
    <row r="718" ht="15.75" customHeight="1">
      <c r="D718" s="1"/>
      <c r="E718" s="2"/>
      <c r="F718" s="2"/>
      <c r="G718" s="2"/>
    </row>
    <row r="719" ht="15.75" customHeight="1">
      <c r="D719" s="1"/>
      <c r="E719" s="2"/>
      <c r="F719" s="2"/>
      <c r="G719" s="2"/>
    </row>
    <row r="720" ht="15.75" customHeight="1">
      <c r="D720" s="1"/>
      <c r="E720" s="2"/>
      <c r="F720" s="2"/>
      <c r="G720" s="2"/>
    </row>
    <row r="721" ht="15.75" customHeight="1">
      <c r="D721" s="1"/>
      <c r="E721" s="2"/>
      <c r="F721" s="2"/>
      <c r="G721" s="2"/>
    </row>
    <row r="722" ht="15.75" customHeight="1">
      <c r="D722" s="1"/>
      <c r="E722" s="2"/>
      <c r="F722" s="2"/>
      <c r="G722" s="2"/>
    </row>
    <row r="723" ht="15.75" customHeight="1">
      <c r="D723" s="1"/>
      <c r="E723" s="2"/>
      <c r="F723" s="2"/>
      <c r="G723" s="2"/>
    </row>
    <row r="724" ht="15.75" customHeight="1">
      <c r="D724" s="1"/>
      <c r="E724" s="2"/>
      <c r="F724" s="2"/>
      <c r="G724" s="2"/>
    </row>
    <row r="725" ht="15.75" customHeight="1">
      <c r="D725" s="1"/>
      <c r="E725" s="2"/>
      <c r="F725" s="2"/>
      <c r="G725" s="2"/>
    </row>
    <row r="726" ht="15.75" customHeight="1">
      <c r="D726" s="1"/>
      <c r="E726" s="2"/>
      <c r="F726" s="2"/>
      <c r="G726" s="2"/>
    </row>
    <row r="727" ht="15.75" customHeight="1">
      <c r="D727" s="1"/>
      <c r="E727" s="2"/>
      <c r="F727" s="2"/>
      <c r="G727" s="2"/>
    </row>
    <row r="728" ht="15.75" customHeight="1">
      <c r="D728" s="1"/>
      <c r="E728" s="2"/>
      <c r="F728" s="2"/>
      <c r="G728" s="2"/>
    </row>
    <row r="729" ht="15.75" customHeight="1">
      <c r="D729" s="1"/>
      <c r="E729" s="2"/>
      <c r="F729" s="2"/>
      <c r="G729" s="2"/>
    </row>
    <row r="730" ht="15.75" customHeight="1">
      <c r="D730" s="1"/>
      <c r="E730" s="2"/>
      <c r="F730" s="2"/>
      <c r="G730" s="2"/>
    </row>
    <row r="731" ht="15.75" customHeight="1">
      <c r="D731" s="1"/>
      <c r="E731" s="2"/>
      <c r="F731" s="2"/>
      <c r="G731" s="2"/>
    </row>
    <row r="732" ht="15.75" customHeight="1">
      <c r="D732" s="1"/>
      <c r="E732" s="2"/>
      <c r="F732" s="2"/>
      <c r="G732" s="2"/>
    </row>
    <row r="733" ht="15.75" customHeight="1">
      <c r="D733" s="1"/>
      <c r="E733" s="2"/>
      <c r="F733" s="2"/>
      <c r="G733" s="2"/>
    </row>
    <row r="734" ht="15.75" customHeight="1">
      <c r="D734" s="1"/>
      <c r="E734" s="2"/>
      <c r="F734" s="2"/>
      <c r="G734" s="2"/>
    </row>
    <row r="735" ht="15.75" customHeight="1">
      <c r="D735" s="1"/>
      <c r="E735" s="2"/>
      <c r="F735" s="2"/>
      <c r="G735" s="2"/>
    </row>
    <row r="736" ht="15.75" customHeight="1">
      <c r="D736" s="1"/>
      <c r="E736" s="2"/>
      <c r="F736" s="2"/>
      <c r="G736" s="2"/>
    </row>
    <row r="737" ht="15.75" customHeight="1">
      <c r="D737" s="1"/>
      <c r="E737" s="2"/>
      <c r="F737" s="2"/>
      <c r="G737" s="2"/>
    </row>
    <row r="738" ht="15.75" customHeight="1">
      <c r="D738" s="1"/>
      <c r="E738" s="2"/>
      <c r="F738" s="2"/>
      <c r="G738" s="2"/>
    </row>
    <row r="739" ht="15.75" customHeight="1">
      <c r="D739" s="1"/>
      <c r="E739" s="2"/>
      <c r="F739" s="2"/>
      <c r="G739" s="2"/>
    </row>
    <row r="740" ht="15.75" customHeight="1">
      <c r="D740" s="1"/>
      <c r="E740" s="2"/>
      <c r="F740" s="2"/>
      <c r="G740" s="2"/>
    </row>
    <row r="741" ht="15.75" customHeight="1">
      <c r="D741" s="1"/>
      <c r="E741" s="2"/>
      <c r="F741" s="2"/>
      <c r="G741" s="2"/>
    </row>
    <row r="742" ht="15.75" customHeight="1">
      <c r="D742" s="1"/>
      <c r="E742" s="2"/>
      <c r="F742" s="2"/>
      <c r="G742" s="2"/>
    </row>
    <row r="743" ht="15.75" customHeight="1">
      <c r="D743" s="1"/>
      <c r="E743" s="2"/>
      <c r="F743" s="2"/>
      <c r="G743" s="2"/>
    </row>
    <row r="744" ht="15.75" customHeight="1">
      <c r="D744" s="1"/>
      <c r="E744" s="2"/>
      <c r="F744" s="2"/>
      <c r="G744" s="2"/>
    </row>
    <row r="745" ht="15.75" customHeight="1">
      <c r="D745" s="1"/>
      <c r="E745" s="2"/>
      <c r="F745" s="2"/>
      <c r="G745" s="2"/>
    </row>
    <row r="746" ht="15.75" customHeight="1">
      <c r="D746" s="1"/>
      <c r="E746" s="2"/>
      <c r="F746" s="2"/>
      <c r="G746" s="2"/>
    </row>
    <row r="747" ht="15.75" customHeight="1">
      <c r="D747" s="1"/>
      <c r="E747" s="2"/>
      <c r="F747" s="2"/>
      <c r="G747" s="2"/>
    </row>
    <row r="748" ht="15.75" customHeight="1">
      <c r="D748" s="1"/>
      <c r="E748" s="2"/>
      <c r="F748" s="2"/>
      <c r="G748" s="2"/>
    </row>
    <row r="749" ht="15.75" customHeight="1">
      <c r="D749" s="1"/>
      <c r="E749" s="2"/>
      <c r="F749" s="2"/>
      <c r="G749" s="2"/>
    </row>
    <row r="750" ht="15.75" customHeight="1">
      <c r="D750" s="1"/>
      <c r="E750" s="2"/>
      <c r="F750" s="2"/>
      <c r="G750" s="2"/>
    </row>
    <row r="751" ht="15.75" customHeight="1">
      <c r="D751" s="1"/>
      <c r="E751" s="2"/>
      <c r="F751" s="2"/>
      <c r="G751" s="2"/>
    </row>
    <row r="752" ht="15.75" customHeight="1">
      <c r="D752" s="1"/>
      <c r="E752" s="2"/>
      <c r="F752" s="2"/>
      <c r="G752" s="2"/>
    </row>
    <row r="753" ht="15.75" customHeight="1">
      <c r="D753" s="1"/>
      <c r="E753" s="2"/>
      <c r="F753" s="2"/>
      <c r="G753" s="2"/>
    </row>
    <row r="754" ht="15.75" customHeight="1">
      <c r="D754" s="1"/>
      <c r="E754" s="2"/>
      <c r="F754" s="2"/>
      <c r="G754" s="2"/>
    </row>
    <row r="755" ht="15.75" customHeight="1">
      <c r="D755" s="1"/>
      <c r="E755" s="2"/>
      <c r="F755" s="2"/>
      <c r="G755" s="2"/>
    </row>
    <row r="756" ht="15.75" customHeight="1">
      <c r="D756" s="1"/>
      <c r="E756" s="2"/>
      <c r="F756" s="2"/>
      <c r="G756" s="2"/>
    </row>
    <row r="757" ht="15.75" customHeight="1">
      <c r="D757" s="1"/>
      <c r="E757" s="2"/>
      <c r="F757" s="2"/>
      <c r="G757" s="2"/>
    </row>
    <row r="758" ht="15.75" customHeight="1">
      <c r="D758" s="1"/>
      <c r="E758" s="2"/>
      <c r="F758" s="2"/>
      <c r="G758" s="2"/>
    </row>
    <row r="759" ht="15.75" customHeight="1">
      <c r="D759" s="1"/>
      <c r="E759" s="2"/>
      <c r="F759" s="2"/>
      <c r="G759" s="2"/>
    </row>
    <row r="760" ht="15.75" customHeight="1">
      <c r="D760" s="1"/>
      <c r="E760" s="2"/>
      <c r="F760" s="2"/>
      <c r="G760" s="2"/>
    </row>
    <row r="761" ht="15.75" customHeight="1">
      <c r="D761" s="1"/>
      <c r="E761" s="2"/>
      <c r="F761" s="2"/>
      <c r="G761" s="2"/>
    </row>
    <row r="762" ht="15.75" customHeight="1">
      <c r="D762" s="1"/>
      <c r="E762" s="2"/>
      <c r="F762" s="2"/>
      <c r="G762" s="2"/>
    </row>
    <row r="763" ht="15.75" customHeight="1">
      <c r="D763" s="1"/>
      <c r="E763" s="2"/>
      <c r="F763" s="2"/>
      <c r="G763" s="2"/>
    </row>
    <row r="764" ht="15.75" customHeight="1">
      <c r="D764" s="1"/>
      <c r="E764" s="2"/>
      <c r="F764" s="2"/>
      <c r="G764" s="2"/>
    </row>
    <row r="765" ht="15.75" customHeight="1">
      <c r="D765" s="1"/>
      <c r="E765" s="2"/>
      <c r="F765" s="2"/>
      <c r="G765" s="2"/>
    </row>
    <row r="766" ht="15.75" customHeight="1">
      <c r="D766" s="1"/>
      <c r="E766" s="2"/>
      <c r="F766" s="2"/>
      <c r="G766" s="2"/>
    </row>
    <row r="767" ht="15.75" customHeight="1">
      <c r="D767" s="1"/>
      <c r="E767" s="2"/>
      <c r="F767" s="2"/>
      <c r="G767" s="2"/>
    </row>
    <row r="768" ht="15.75" customHeight="1">
      <c r="D768" s="1"/>
      <c r="E768" s="2"/>
      <c r="F768" s="2"/>
      <c r="G768" s="2"/>
    </row>
    <row r="769" ht="15.75" customHeight="1">
      <c r="D769" s="1"/>
      <c r="E769" s="2"/>
      <c r="F769" s="2"/>
      <c r="G769" s="2"/>
    </row>
    <row r="770" ht="15.75" customHeight="1">
      <c r="D770" s="1"/>
      <c r="E770" s="2"/>
      <c r="F770" s="2"/>
      <c r="G770" s="2"/>
    </row>
    <row r="771" ht="15.75" customHeight="1">
      <c r="D771" s="1"/>
      <c r="E771" s="2"/>
      <c r="F771" s="2"/>
      <c r="G771" s="2"/>
    </row>
    <row r="772" ht="15.75" customHeight="1">
      <c r="D772" s="1"/>
      <c r="E772" s="2"/>
      <c r="F772" s="2"/>
      <c r="G772" s="2"/>
    </row>
    <row r="773" ht="15.75" customHeight="1">
      <c r="D773" s="1"/>
      <c r="E773" s="2"/>
      <c r="F773" s="2"/>
      <c r="G773" s="2"/>
    </row>
    <row r="774" ht="15.75" customHeight="1">
      <c r="D774" s="1"/>
      <c r="E774" s="2"/>
      <c r="F774" s="2"/>
      <c r="G774" s="2"/>
    </row>
    <row r="775" ht="15.75" customHeight="1">
      <c r="D775" s="1"/>
      <c r="E775" s="2"/>
      <c r="F775" s="2"/>
      <c r="G775" s="2"/>
    </row>
    <row r="776" ht="15.75" customHeight="1">
      <c r="D776" s="1"/>
      <c r="E776" s="2"/>
      <c r="F776" s="2"/>
      <c r="G776" s="2"/>
    </row>
    <row r="777" ht="15.75" customHeight="1">
      <c r="D777" s="1"/>
      <c r="E777" s="2"/>
      <c r="F777" s="2"/>
      <c r="G777" s="2"/>
    </row>
    <row r="778" ht="15.75" customHeight="1">
      <c r="D778" s="1"/>
      <c r="E778" s="2"/>
      <c r="F778" s="2"/>
      <c r="G778" s="2"/>
    </row>
    <row r="779" ht="15.75" customHeight="1">
      <c r="D779" s="1"/>
      <c r="E779" s="2"/>
      <c r="F779" s="2"/>
      <c r="G779" s="2"/>
    </row>
    <row r="780" ht="15.75" customHeight="1">
      <c r="D780" s="1"/>
      <c r="E780" s="2"/>
      <c r="F780" s="2"/>
      <c r="G780" s="2"/>
    </row>
    <row r="781" ht="15.75" customHeight="1">
      <c r="D781" s="1"/>
      <c r="E781" s="2"/>
      <c r="F781" s="2"/>
      <c r="G781" s="2"/>
    </row>
    <row r="782" ht="15.75" customHeight="1">
      <c r="D782" s="1"/>
      <c r="E782" s="2"/>
      <c r="F782" s="2"/>
      <c r="G782" s="2"/>
    </row>
    <row r="783" ht="15.75" customHeight="1">
      <c r="D783" s="1"/>
      <c r="E783" s="2"/>
      <c r="F783" s="2"/>
      <c r="G783" s="2"/>
    </row>
    <row r="784" ht="15.75" customHeight="1">
      <c r="D784" s="1"/>
      <c r="E784" s="2"/>
      <c r="F784" s="2"/>
      <c r="G784" s="2"/>
    </row>
    <row r="785" ht="15.75" customHeight="1">
      <c r="D785" s="1"/>
      <c r="E785" s="2"/>
      <c r="F785" s="2"/>
      <c r="G785" s="2"/>
    </row>
    <row r="786" ht="15.75" customHeight="1">
      <c r="D786" s="1"/>
      <c r="E786" s="2"/>
      <c r="F786" s="2"/>
      <c r="G786" s="2"/>
    </row>
    <row r="787" ht="15.75" customHeight="1">
      <c r="D787" s="1"/>
      <c r="E787" s="2"/>
      <c r="F787" s="2"/>
      <c r="G787" s="2"/>
    </row>
    <row r="788" ht="15.75" customHeight="1">
      <c r="D788" s="1"/>
      <c r="E788" s="2"/>
      <c r="F788" s="2"/>
      <c r="G788" s="2"/>
    </row>
    <row r="789" ht="15.75" customHeight="1">
      <c r="D789" s="1"/>
      <c r="E789" s="2"/>
      <c r="F789" s="2"/>
      <c r="G789" s="2"/>
    </row>
    <row r="790" ht="15.75" customHeight="1">
      <c r="D790" s="1"/>
      <c r="E790" s="2"/>
      <c r="F790" s="2"/>
      <c r="G790" s="2"/>
    </row>
    <row r="791" ht="15.75" customHeight="1">
      <c r="D791" s="1"/>
      <c r="E791" s="2"/>
      <c r="F791" s="2"/>
      <c r="G791" s="2"/>
    </row>
    <row r="792" ht="15.75" customHeight="1">
      <c r="D792" s="1"/>
      <c r="E792" s="2"/>
      <c r="F792" s="2"/>
      <c r="G792" s="2"/>
    </row>
    <row r="793" ht="15.75" customHeight="1">
      <c r="D793" s="1"/>
      <c r="E793" s="2"/>
      <c r="F793" s="2"/>
      <c r="G793" s="2"/>
    </row>
    <row r="794" ht="15.75" customHeight="1">
      <c r="D794" s="1"/>
      <c r="E794" s="2"/>
      <c r="F794" s="2"/>
      <c r="G794" s="2"/>
    </row>
    <row r="795" ht="15.75" customHeight="1">
      <c r="D795" s="1"/>
      <c r="E795" s="2"/>
      <c r="F795" s="2"/>
      <c r="G795" s="2"/>
    </row>
    <row r="796" ht="15.75" customHeight="1">
      <c r="D796" s="1"/>
      <c r="E796" s="2"/>
      <c r="F796" s="2"/>
      <c r="G796" s="2"/>
    </row>
    <row r="797" ht="15.75" customHeight="1">
      <c r="D797" s="1"/>
      <c r="E797" s="2"/>
      <c r="F797" s="2"/>
      <c r="G797" s="2"/>
    </row>
    <row r="798" ht="15.75" customHeight="1">
      <c r="D798" s="1"/>
      <c r="E798" s="2"/>
      <c r="F798" s="2"/>
      <c r="G798" s="2"/>
    </row>
    <row r="799" ht="15.75" customHeight="1">
      <c r="D799" s="1"/>
      <c r="E799" s="2"/>
      <c r="F799" s="2"/>
      <c r="G799" s="2"/>
    </row>
    <row r="800" ht="15.75" customHeight="1">
      <c r="D800" s="1"/>
      <c r="E800" s="2"/>
      <c r="F800" s="2"/>
      <c r="G800" s="2"/>
    </row>
    <row r="801" ht="15.75" customHeight="1">
      <c r="D801" s="1"/>
      <c r="E801" s="2"/>
      <c r="F801" s="2"/>
      <c r="G801" s="2"/>
    </row>
    <row r="802" ht="15.75" customHeight="1">
      <c r="D802" s="1"/>
      <c r="E802" s="2"/>
      <c r="F802" s="2"/>
      <c r="G802" s="2"/>
    </row>
    <row r="803" ht="15.75" customHeight="1">
      <c r="D803" s="1"/>
      <c r="E803" s="2"/>
      <c r="F803" s="2"/>
      <c r="G803" s="2"/>
    </row>
    <row r="804" ht="15.75" customHeight="1">
      <c r="D804" s="1"/>
      <c r="E804" s="2"/>
      <c r="F804" s="2"/>
      <c r="G804" s="2"/>
    </row>
    <row r="805" ht="15.75" customHeight="1">
      <c r="D805" s="1"/>
      <c r="E805" s="2"/>
      <c r="F805" s="2"/>
      <c r="G805" s="2"/>
    </row>
    <row r="806" ht="15.75" customHeight="1">
      <c r="D806" s="1"/>
      <c r="E806" s="2"/>
      <c r="F806" s="2"/>
      <c r="G806" s="2"/>
    </row>
    <row r="807" ht="15.75" customHeight="1">
      <c r="D807" s="1"/>
      <c r="E807" s="2"/>
      <c r="F807" s="2"/>
      <c r="G807" s="2"/>
    </row>
    <row r="808" ht="15.75" customHeight="1">
      <c r="D808" s="1"/>
      <c r="E808" s="2"/>
      <c r="F808" s="2"/>
      <c r="G808" s="2"/>
    </row>
    <row r="809" ht="15.75" customHeight="1">
      <c r="D809" s="1"/>
      <c r="E809" s="2"/>
      <c r="F809" s="2"/>
      <c r="G809" s="2"/>
    </row>
    <row r="810" ht="15.75" customHeight="1">
      <c r="D810" s="1"/>
      <c r="E810" s="2"/>
      <c r="F810" s="2"/>
      <c r="G810" s="2"/>
    </row>
    <row r="811" ht="15.75" customHeight="1">
      <c r="D811" s="1"/>
      <c r="E811" s="2"/>
      <c r="F811" s="2"/>
      <c r="G811" s="2"/>
    </row>
    <row r="812" ht="15.75" customHeight="1">
      <c r="D812" s="1"/>
      <c r="E812" s="2"/>
      <c r="F812" s="2"/>
      <c r="G812" s="2"/>
    </row>
    <row r="813" ht="15.75" customHeight="1">
      <c r="D813" s="1"/>
      <c r="E813" s="2"/>
      <c r="F813" s="2"/>
      <c r="G813" s="2"/>
    </row>
    <row r="814" ht="15.75" customHeight="1">
      <c r="D814" s="1"/>
      <c r="E814" s="2"/>
      <c r="F814" s="2"/>
      <c r="G814" s="2"/>
    </row>
    <row r="815" ht="15.75" customHeight="1">
      <c r="D815" s="1"/>
      <c r="E815" s="2"/>
      <c r="F815" s="2"/>
      <c r="G815" s="2"/>
    </row>
    <row r="816" ht="15.75" customHeight="1">
      <c r="D816" s="1"/>
      <c r="E816" s="2"/>
      <c r="F816" s="2"/>
      <c r="G816" s="2"/>
    </row>
    <row r="817" ht="15.75" customHeight="1">
      <c r="D817" s="1"/>
      <c r="E817" s="2"/>
      <c r="F817" s="2"/>
      <c r="G817" s="2"/>
    </row>
    <row r="818" ht="15.75" customHeight="1">
      <c r="D818" s="1"/>
      <c r="E818" s="2"/>
      <c r="F818" s="2"/>
      <c r="G818" s="2"/>
    </row>
    <row r="819" ht="15.75" customHeight="1">
      <c r="D819" s="1"/>
      <c r="E819" s="2"/>
      <c r="F819" s="2"/>
      <c r="G819" s="2"/>
    </row>
    <row r="820" ht="15.75" customHeight="1">
      <c r="D820" s="1"/>
      <c r="E820" s="2"/>
      <c r="F820" s="2"/>
      <c r="G820" s="2"/>
    </row>
    <row r="821" ht="15.75" customHeight="1">
      <c r="D821" s="1"/>
      <c r="E821" s="2"/>
      <c r="F821" s="2"/>
      <c r="G821" s="2"/>
    </row>
    <row r="822" ht="15.75" customHeight="1">
      <c r="D822" s="1"/>
      <c r="E822" s="2"/>
      <c r="F822" s="2"/>
      <c r="G822" s="2"/>
    </row>
    <row r="823" ht="15.75" customHeight="1">
      <c r="D823" s="1"/>
      <c r="E823" s="2"/>
      <c r="F823" s="2"/>
      <c r="G823" s="2"/>
    </row>
    <row r="824" ht="15.75" customHeight="1">
      <c r="D824" s="1"/>
      <c r="E824" s="2"/>
      <c r="F824" s="2"/>
      <c r="G824" s="2"/>
    </row>
    <row r="825" ht="15.75" customHeight="1">
      <c r="D825" s="1"/>
      <c r="E825" s="2"/>
      <c r="F825" s="2"/>
      <c r="G825" s="2"/>
    </row>
    <row r="826" ht="15.75" customHeight="1">
      <c r="D826" s="1"/>
      <c r="E826" s="2"/>
      <c r="F826" s="2"/>
      <c r="G826" s="2"/>
    </row>
    <row r="827" ht="15.75" customHeight="1">
      <c r="D827" s="1"/>
      <c r="E827" s="2"/>
      <c r="F827" s="2"/>
      <c r="G827" s="2"/>
    </row>
    <row r="828" ht="15.75" customHeight="1">
      <c r="D828" s="1"/>
      <c r="E828" s="2"/>
      <c r="F828" s="2"/>
      <c r="G828" s="2"/>
    </row>
    <row r="829" ht="15.75" customHeight="1">
      <c r="D829" s="1"/>
      <c r="E829" s="2"/>
      <c r="F829" s="2"/>
      <c r="G829" s="2"/>
    </row>
    <row r="830" ht="15.75" customHeight="1">
      <c r="D830" s="1"/>
      <c r="E830" s="2"/>
      <c r="F830" s="2"/>
      <c r="G830" s="2"/>
    </row>
    <row r="831" ht="15.75" customHeight="1">
      <c r="D831" s="1"/>
      <c r="E831" s="2"/>
      <c r="F831" s="2"/>
      <c r="G831" s="2"/>
    </row>
    <row r="832" ht="15.75" customHeight="1">
      <c r="D832" s="1"/>
      <c r="E832" s="2"/>
      <c r="F832" s="2"/>
      <c r="G832" s="2"/>
    </row>
    <row r="833" ht="15.75" customHeight="1">
      <c r="D833" s="1"/>
      <c r="E833" s="2"/>
      <c r="F833" s="2"/>
      <c r="G833" s="2"/>
    </row>
    <row r="834" ht="15.75" customHeight="1">
      <c r="D834" s="1"/>
      <c r="E834" s="2"/>
      <c r="F834" s="2"/>
      <c r="G834" s="2"/>
    </row>
    <row r="835" ht="15.75" customHeight="1">
      <c r="D835" s="1"/>
      <c r="E835" s="2"/>
      <c r="F835" s="2"/>
      <c r="G835" s="2"/>
    </row>
    <row r="836" ht="15.75" customHeight="1">
      <c r="D836" s="1"/>
      <c r="E836" s="2"/>
      <c r="F836" s="2"/>
      <c r="G836" s="2"/>
    </row>
    <row r="837" ht="15.75" customHeight="1">
      <c r="D837" s="1"/>
      <c r="E837" s="2"/>
      <c r="F837" s="2"/>
      <c r="G837" s="2"/>
    </row>
    <row r="838" ht="15.75" customHeight="1">
      <c r="D838" s="1"/>
      <c r="E838" s="2"/>
      <c r="F838" s="2"/>
      <c r="G838" s="2"/>
    </row>
    <row r="839" ht="15.75" customHeight="1">
      <c r="D839" s="1"/>
      <c r="E839" s="2"/>
      <c r="F839" s="2"/>
      <c r="G839" s="2"/>
    </row>
    <row r="840" ht="15.75" customHeight="1">
      <c r="D840" s="1"/>
      <c r="E840" s="2"/>
      <c r="F840" s="2"/>
      <c r="G840" s="2"/>
    </row>
    <row r="841" ht="15.75" customHeight="1">
      <c r="D841" s="1"/>
      <c r="E841" s="2"/>
      <c r="F841" s="2"/>
      <c r="G841" s="2"/>
    </row>
    <row r="842" ht="15.75" customHeight="1">
      <c r="D842" s="1"/>
      <c r="E842" s="2"/>
      <c r="F842" s="2"/>
      <c r="G842" s="2"/>
    </row>
    <row r="843" ht="15.75" customHeight="1">
      <c r="D843" s="1"/>
      <c r="E843" s="2"/>
      <c r="F843" s="2"/>
      <c r="G843" s="2"/>
    </row>
    <row r="844" ht="15.75" customHeight="1">
      <c r="D844" s="1"/>
      <c r="E844" s="2"/>
      <c r="F844" s="2"/>
      <c r="G844" s="2"/>
    </row>
    <row r="845" ht="15.75" customHeight="1">
      <c r="D845" s="1"/>
      <c r="E845" s="2"/>
      <c r="F845" s="2"/>
      <c r="G845" s="2"/>
    </row>
    <row r="846" ht="15.75" customHeight="1">
      <c r="D846" s="1"/>
      <c r="E846" s="2"/>
      <c r="F846" s="2"/>
      <c r="G846" s="2"/>
    </row>
    <row r="847" ht="15.75" customHeight="1">
      <c r="D847" s="1"/>
      <c r="E847" s="2"/>
      <c r="F847" s="2"/>
      <c r="G847" s="2"/>
    </row>
    <row r="848" ht="15.75" customHeight="1">
      <c r="D848" s="1"/>
      <c r="E848" s="2"/>
      <c r="F848" s="2"/>
      <c r="G848" s="2"/>
    </row>
    <row r="849" ht="15.75" customHeight="1">
      <c r="D849" s="1"/>
      <c r="E849" s="2"/>
      <c r="F849" s="2"/>
      <c r="G849" s="2"/>
    </row>
    <row r="850" ht="15.75" customHeight="1">
      <c r="D850" s="1"/>
      <c r="E850" s="2"/>
      <c r="F850" s="2"/>
      <c r="G850" s="2"/>
    </row>
    <row r="851" ht="15.75" customHeight="1">
      <c r="D851" s="1"/>
      <c r="E851" s="2"/>
      <c r="F851" s="2"/>
      <c r="G851" s="2"/>
    </row>
    <row r="852" ht="15.75" customHeight="1">
      <c r="D852" s="1"/>
      <c r="E852" s="2"/>
      <c r="F852" s="2"/>
      <c r="G852" s="2"/>
    </row>
    <row r="853" ht="15.75" customHeight="1">
      <c r="D853" s="1"/>
      <c r="E853" s="2"/>
      <c r="F853" s="2"/>
      <c r="G853" s="2"/>
    </row>
    <row r="854" ht="15.75" customHeight="1">
      <c r="D854" s="1"/>
      <c r="E854" s="2"/>
      <c r="F854" s="2"/>
      <c r="G854" s="2"/>
    </row>
    <row r="855" ht="15.75" customHeight="1">
      <c r="D855" s="1"/>
      <c r="E855" s="2"/>
      <c r="F855" s="2"/>
      <c r="G855" s="2"/>
    </row>
    <row r="856" ht="15.75" customHeight="1">
      <c r="D856" s="1"/>
      <c r="E856" s="2"/>
      <c r="F856" s="2"/>
      <c r="G856" s="2"/>
    </row>
    <row r="857" ht="15.75" customHeight="1">
      <c r="D857" s="1"/>
      <c r="E857" s="2"/>
      <c r="F857" s="2"/>
      <c r="G857" s="2"/>
    </row>
    <row r="858" ht="15.75" customHeight="1">
      <c r="D858" s="1"/>
      <c r="E858" s="2"/>
      <c r="F858" s="2"/>
      <c r="G858" s="2"/>
    </row>
    <row r="859" ht="15.75" customHeight="1">
      <c r="D859" s="1"/>
      <c r="E859" s="2"/>
      <c r="F859" s="2"/>
      <c r="G859" s="2"/>
    </row>
    <row r="860" ht="15.75" customHeight="1">
      <c r="D860" s="1"/>
      <c r="E860" s="2"/>
      <c r="F860" s="2"/>
      <c r="G860" s="2"/>
    </row>
    <row r="861" ht="15.75" customHeight="1">
      <c r="D861" s="1"/>
      <c r="E861" s="2"/>
      <c r="F861" s="2"/>
      <c r="G861" s="2"/>
    </row>
    <row r="862" ht="15.75" customHeight="1">
      <c r="D862" s="1"/>
      <c r="E862" s="2"/>
      <c r="F862" s="2"/>
      <c r="G862" s="2"/>
    </row>
    <row r="863" ht="15.75" customHeight="1">
      <c r="D863" s="1"/>
      <c r="E863" s="2"/>
      <c r="F863" s="2"/>
      <c r="G863" s="2"/>
    </row>
    <row r="864" ht="15.75" customHeight="1">
      <c r="D864" s="1"/>
      <c r="E864" s="2"/>
      <c r="F864" s="2"/>
      <c r="G864" s="2"/>
    </row>
    <row r="865" ht="15.75" customHeight="1">
      <c r="D865" s="1"/>
      <c r="E865" s="2"/>
      <c r="F865" s="2"/>
      <c r="G865" s="2"/>
    </row>
    <row r="866" ht="15.75" customHeight="1">
      <c r="D866" s="1"/>
      <c r="E866" s="2"/>
      <c r="F866" s="2"/>
      <c r="G866" s="2"/>
    </row>
    <row r="867" ht="15.75" customHeight="1">
      <c r="D867" s="1"/>
      <c r="E867" s="2"/>
      <c r="F867" s="2"/>
      <c r="G867" s="2"/>
    </row>
    <row r="868" ht="15.75" customHeight="1">
      <c r="D868" s="1"/>
      <c r="E868" s="2"/>
      <c r="F868" s="2"/>
      <c r="G868" s="2"/>
    </row>
    <row r="869" ht="15.75" customHeight="1">
      <c r="D869" s="1"/>
      <c r="E869" s="2"/>
      <c r="F869" s="2"/>
      <c r="G869" s="2"/>
    </row>
    <row r="870" ht="15.75" customHeight="1">
      <c r="D870" s="1"/>
      <c r="E870" s="2"/>
      <c r="F870" s="2"/>
      <c r="G870" s="2"/>
    </row>
    <row r="871" ht="15.75" customHeight="1">
      <c r="D871" s="1"/>
      <c r="E871" s="2"/>
      <c r="F871" s="2"/>
      <c r="G871" s="2"/>
    </row>
    <row r="872" ht="15.75" customHeight="1">
      <c r="D872" s="1"/>
      <c r="E872" s="2"/>
      <c r="F872" s="2"/>
      <c r="G872" s="2"/>
    </row>
    <row r="873" ht="15.75" customHeight="1">
      <c r="D873" s="1"/>
      <c r="E873" s="2"/>
      <c r="F873" s="2"/>
      <c r="G873" s="2"/>
    </row>
    <row r="874" ht="15.75" customHeight="1">
      <c r="D874" s="1"/>
      <c r="E874" s="2"/>
      <c r="F874" s="2"/>
      <c r="G874" s="2"/>
    </row>
    <row r="875" ht="15.75" customHeight="1">
      <c r="D875" s="1"/>
      <c r="E875" s="2"/>
      <c r="F875" s="2"/>
      <c r="G875" s="2"/>
    </row>
    <row r="876" ht="15.75" customHeight="1">
      <c r="D876" s="1"/>
      <c r="E876" s="2"/>
      <c r="F876" s="2"/>
      <c r="G876" s="2"/>
    </row>
    <row r="877" ht="15.75" customHeight="1">
      <c r="D877" s="1"/>
      <c r="E877" s="2"/>
      <c r="F877" s="2"/>
      <c r="G877" s="2"/>
    </row>
    <row r="878" ht="15.75" customHeight="1">
      <c r="D878" s="1"/>
      <c r="E878" s="2"/>
      <c r="F878" s="2"/>
      <c r="G878" s="2"/>
    </row>
    <row r="879" ht="15.75" customHeight="1">
      <c r="D879" s="1"/>
      <c r="E879" s="2"/>
      <c r="F879" s="2"/>
      <c r="G879" s="2"/>
    </row>
    <row r="880" ht="15.75" customHeight="1">
      <c r="D880" s="1"/>
      <c r="E880" s="2"/>
      <c r="F880" s="2"/>
      <c r="G880" s="2"/>
    </row>
    <row r="881" ht="15.75" customHeight="1">
      <c r="D881" s="1"/>
      <c r="E881" s="2"/>
      <c r="F881" s="2"/>
      <c r="G881" s="2"/>
    </row>
    <row r="882" ht="15.75" customHeight="1">
      <c r="D882" s="1"/>
      <c r="E882" s="2"/>
      <c r="F882" s="2"/>
      <c r="G882" s="2"/>
    </row>
    <row r="883" ht="15.75" customHeight="1">
      <c r="D883" s="1"/>
      <c r="E883" s="2"/>
      <c r="F883" s="2"/>
      <c r="G883" s="2"/>
    </row>
    <row r="884" ht="15.75" customHeight="1">
      <c r="D884" s="1"/>
      <c r="E884" s="2"/>
      <c r="F884" s="2"/>
      <c r="G884" s="2"/>
    </row>
    <row r="885" ht="15.75" customHeight="1">
      <c r="D885" s="1"/>
      <c r="E885" s="2"/>
      <c r="F885" s="2"/>
      <c r="G885" s="2"/>
    </row>
    <row r="886" ht="15.75" customHeight="1">
      <c r="D886" s="1"/>
      <c r="E886" s="2"/>
      <c r="F886" s="2"/>
      <c r="G886" s="2"/>
    </row>
    <row r="887" ht="15.75" customHeight="1">
      <c r="D887" s="1"/>
      <c r="E887" s="2"/>
      <c r="F887" s="2"/>
      <c r="G887" s="2"/>
    </row>
    <row r="888" ht="15.75" customHeight="1">
      <c r="D888" s="1"/>
      <c r="E888" s="2"/>
      <c r="F888" s="2"/>
      <c r="G888" s="2"/>
    </row>
    <row r="889" ht="15.75" customHeight="1">
      <c r="D889" s="1"/>
      <c r="E889" s="2"/>
      <c r="F889" s="2"/>
      <c r="G889" s="2"/>
    </row>
    <row r="890" ht="15.75" customHeight="1">
      <c r="D890" s="1"/>
      <c r="E890" s="2"/>
      <c r="F890" s="2"/>
      <c r="G890" s="2"/>
    </row>
    <row r="891" ht="15.75" customHeight="1">
      <c r="D891" s="1"/>
      <c r="E891" s="2"/>
      <c r="F891" s="2"/>
      <c r="G891" s="2"/>
    </row>
    <row r="892" ht="15.75" customHeight="1">
      <c r="D892" s="1"/>
      <c r="E892" s="2"/>
      <c r="F892" s="2"/>
      <c r="G892" s="2"/>
    </row>
    <row r="893" ht="15.75" customHeight="1">
      <c r="D893" s="1"/>
      <c r="E893" s="2"/>
      <c r="F893" s="2"/>
      <c r="G893" s="2"/>
    </row>
    <row r="894" ht="15.75" customHeight="1">
      <c r="D894" s="1"/>
      <c r="E894" s="2"/>
      <c r="F894" s="2"/>
      <c r="G894" s="2"/>
    </row>
    <row r="895" ht="15.75" customHeight="1">
      <c r="D895" s="1"/>
      <c r="E895" s="2"/>
      <c r="F895" s="2"/>
      <c r="G895" s="2"/>
    </row>
    <row r="896" ht="15.75" customHeight="1">
      <c r="D896" s="1"/>
      <c r="E896" s="2"/>
      <c r="F896" s="2"/>
      <c r="G896" s="2"/>
    </row>
    <row r="897" ht="15.75" customHeight="1">
      <c r="D897" s="1"/>
      <c r="E897" s="2"/>
      <c r="F897" s="2"/>
      <c r="G897" s="2"/>
    </row>
    <row r="898" ht="15.75" customHeight="1">
      <c r="D898" s="1"/>
      <c r="E898" s="2"/>
      <c r="F898" s="2"/>
      <c r="G898" s="2"/>
    </row>
    <row r="899" ht="15.75" customHeight="1">
      <c r="D899" s="1"/>
      <c r="E899" s="2"/>
      <c r="F899" s="2"/>
      <c r="G899" s="2"/>
    </row>
    <row r="900" ht="15.75" customHeight="1">
      <c r="D900" s="1"/>
      <c r="E900" s="2"/>
      <c r="F900" s="2"/>
      <c r="G900" s="2"/>
    </row>
    <row r="901" ht="15.75" customHeight="1">
      <c r="D901" s="1"/>
      <c r="E901" s="2"/>
      <c r="F901" s="2"/>
      <c r="G901" s="2"/>
    </row>
    <row r="902" ht="15.75" customHeight="1">
      <c r="D902" s="1"/>
      <c r="E902" s="2"/>
      <c r="F902" s="2"/>
      <c r="G902" s="2"/>
    </row>
    <row r="903" ht="15.75" customHeight="1">
      <c r="D903" s="1"/>
      <c r="E903" s="2"/>
      <c r="F903" s="2"/>
      <c r="G903" s="2"/>
    </row>
    <row r="904" ht="15.75" customHeight="1">
      <c r="D904" s="1"/>
      <c r="E904" s="2"/>
      <c r="F904" s="2"/>
      <c r="G904" s="2"/>
    </row>
    <row r="905" ht="15.75" customHeight="1">
      <c r="D905" s="1"/>
      <c r="E905" s="2"/>
      <c r="F905" s="2"/>
      <c r="G905" s="2"/>
    </row>
    <row r="906" ht="15.75" customHeight="1">
      <c r="D906" s="1"/>
      <c r="E906" s="2"/>
      <c r="F906" s="2"/>
      <c r="G906" s="2"/>
    </row>
    <row r="907" ht="15.75" customHeight="1">
      <c r="D907" s="1"/>
      <c r="E907" s="2"/>
      <c r="F907" s="2"/>
      <c r="G907" s="2"/>
    </row>
    <row r="908" ht="15.75" customHeight="1">
      <c r="D908" s="1"/>
      <c r="E908" s="2"/>
      <c r="F908" s="2"/>
      <c r="G908" s="2"/>
    </row>
    <row r="909" ht="15.75" customHeight="1">
      <c r="D909" s="1"/>
      <c r="E909" s="2"/>
      <c r="F909" s="2"/>
      <c r="G909" s="2"/>
    </row>
    <row r="910" ht="15.75" customHeight="1">
      <c r="D910" s="1"/>
      <c r="E910" s="2"/>
      <c r="F910" s="2"/>
      <c r="G910" s="2"/>
    </row>
    <row r="911" ht="15.75" customHeight="1">
      <c r="D911" s="1"/>
      <c r="E911" s="2"/>
      <c r="F911" s="2"/>
      <c r="G911" s="2"/>
    </row>
    <row r="912" ht="15.75" customHeight="1">
      <c r="D912" s="1"/>
      <c r="E912" s="2"/>
      <c r="F912" s="2"/>
      <c r="G912" s="2"/>
    </row>
    <row r="913" ht="15.75" customHeight="1">
      <c r="D913" s="1"/>
      <c r="E913" s="2"/>
      <c r="F913" s="2"/>
      <c r="G913" s="2"/>
    </row>
    <row r="914" ht="15.75" customHeight="1">
      <c r="D914" s="1"/>
      <c r="E914" s="2"/>
      <c r="F914" s="2"/>
      <c r="G914" s="2"/>
    </row>
    <row r="915" ht="15.75" customHeight="1">
      <c r="D915" s="1"/>
      <c r="E915" s="2"/>
      <c r="F915" s="2"/>
      <c r="G915" s="2"/>
    </row>
    <row r="916" ht="15.75" customHeight="1">
      <c r="D916" s="1"/>
      <c r="E916" s="2"/>
      <c r="F916" s="2"/>
      <c r="G916" s="2"/>
    </row>
    <row r="917" ht="15.75" customHeight="1">
      <c r="D917" s="1"/>
      <c r="E917" s="2"/>
      <c r="F917" s="2"/>
      <c r="G917" s="2"/>
    </row>
    <row r="918" ht="15.75" customHeight="1">
      <c r="D918" s="1"/>
      <c r="E918" s="2"/>
      <c r="F918" s="2"/>
      <c r="G918" s="2"/>
    </row>
    <row r="919" ht="15.75" customHeight="1">
      <c r="D919" s="1"/>
      <c r="E919" s="2"/>
      <c r="F919" s="2"/>
      <c r="G919" s="2"/>
    </row>
    <row r="920" ht="15.75" customHeight="1">
      <c r="D920" s="1"/>
      <c r="E920" s="2"/>
      <c r="F920" s="2"/>
      <c r="G920" s="2"/>
    </row>
    <row r="921" ht="15.75" customHeight="1">
      <c r="D921" s="1"/>
      <c r="E921" s="2"/>
      <c r="F921" s="2"/>
      <c r="G921" s="2"/>
    </row>
    <row r="922" ht="15.75" customHeight="1">
      <c r="D922" s="1"/>
      <c r="E922" s="2"/>
      <c r="F922" s="2"/>
      <c r="G922" s="2"/>
    </row>
    <row r="923" ht="15.75" customHeight="1">
      <c r="D923" s="1"/>
      <c r="E923" s="2"/>
      <c r="F923" s="2"/>
      <c r="G923" s="2"/>
    </row>
    <row r="924" ht="15.75" customHeight="1">
      <c r="D924" s="1"/>
      <c r="E924" s="2"/>
      <c r="F924" s="2"/>
      <c r="G924" s="2"/>
    </row>
    <row r="925" ht="15.75" customHeight="1">
      <c r="D925" s="1"/>
      <c r="E925" s="2"/>
      <c r="F925" s="2"/>
      <c r="G925" s="2"/>
    </row>
    <row r="926" ht="15.75" customHeight="1">
      <c r="D926" s="1"/>
      <c r="E926" s="2"/>
      <c r="F926" s="2"/>
      <c r="G926" s="2"/>
    </row>
    <row r="927" ht="15.75" customHeight="1">
      <c r="D927" s="1"/>
      <c r="E927" s="2"/>
      <c r="F927" s="2"/>
      <c r="G927" s="2"/>
    </row>
    <row r="928" ht="15.75" customHeight="1">
      <c r="D928" s="1"/>
      <c r="E928" s="2"/>
      <c r="F928" s="2"/>
      <c r="G928" s="2"/>
    </row>
    <row r="929" ht="15.75" customHeight="1">
      <c r="D929" s="1"/>
      <c r="E929" s="2"/>
      <c r="F929" s="2"/>
      <c r="G929" s="2"/>
    </row>
    <row r="930" ht="15.75" customHeight="1">
      <c r="D930" s="1"/>
      <c r="E930" s="2"/>
      <c r="F930" s="2"/>
      <c r="G930" s="2"/>
    </row>
    <row r="931" ht="15.75" customHeight="1">
      <c r="D931" s="1"/>
      <c r="E931" s="2"/>
      <c r="F931" s="2"/>
      <c r="G931" s="2"/>
    </row>
    <row r="932" ht="15.75" customHeight="1">
      <c r="D932" s="1"/>
      <c r="E932" s="2"/>
      <c r="F932" s="2"/>
      <c r="G932" s="2"/>
    </row>
    <row r="933" ht="15.75" customHeight="1">
      <c r="D933" s="1"/>
      <c r="E933" s="2"/>
      <c r="F933" s="2"/>
      <c r="G933" s="2"/>
    </row>
    <row r="934" ht="15.75" customHeight="1">
      <c r="D934" s="1"/>
      <c r="E934" s="2"/>
      <c r="F934" s="2"/>
      <c r="G934" s="2"/>
    </row>
    <row r="935" ht="15.75" customHeight="1">
      <c r="D935" s="1"/>
      <c r="E935" s="2"/>
      <c r="F935" s="2"/>
      <c r="G935" s="2"/>
    </row>
    <row r="936" ht="15.75" customHeight="1">
      <c r="D936" s="1"/>
      <c r="E936" s="2"/>
      <c r="F936" s="2"/>
      <c r="G936" s="2"/>
    </row>
    <row r="937" ht="15.75" customHeight="1">
      <c r="D937" s="1"/>
      <c r="E937" s="2"/>
      <c r="F937" s="2"/>
      <c r="G937" s="2"/>
    </row>
    <row r="938" ht="15.75" customHeight="1">
      <c r="D938" s="1"/>
      <c r="E938" s="2"/>
      <c r="F938" s="2"/>
      <c r="G938" s="2"/>
    </row>
    <row r="939" ht="15.75" customHeight="1">
      <c r="D939" s="1"/>
      <c r="E939" s="2"/>
      <c r="F939" s="2"/>
      <c r="G939" s="2"/>
    </row>
    <row r="940" ht="15.75" customHeight="1">
      <c r="D940" s="1"/>
      <c r="E940" s="2"/>
      <c r="F940" s="2"/>
      <c r="G940" s="2"/>
    </row>
    <row r="941" ht="15.75" customHeight="1">
      <c r="D941" s="1"/>
      <c r="E941" s="2"/>
      <c r="F941" s="2"/>
      <c r="G941" s="2"/>
    </row>
    <row r="942" ht="15.75" customHeight="1">
      <c r="D942" s="1"/>
      <c r="E942" s="2"/>
      <c r="F942" s="2"/>
      <c r="G942" s="2"/>
    </row>
    <row r="943" ht="15.75" customHeight="1">
      <c r="D943" s="1"/>
      <c r="E943" s="2"/>
      <c r="F943" s="2"/>
      <c r="G943" s="2"/>
    </row>
    <row r="944" ht="15.75" customHeight="1">
      <c r="D944" s="1"/>
      <c r="E944" s="2"/>
      <c r="F944" s="2"/>
      <c r="G944" s="2"/>
    </row>
    <row r="945" ht="15.75" customHeight="1">
      <c r="D945" s="1"/>
      <c r="E945" s="2"/>
      <c r="F945" s="2"/>
      <c r="G945" s="2"/>
    </row>
    <row r="946" ht="15.75" customHeight="1">
      <c r="D946" s="1"/>
      <c r="E946" s="2"/>
      <c r="F946" s="2"/>
      <c r="G946" s="2"/>
    </row>
    <row r="947" ht="15.75" customHeight="1">
      <c r="D947" s="1"/>
      <c r="E947" s="2"/>
      <c r="F947" s="2"/>
      <c r="G947" s="2"/>
    </row>
    <row r="948" ht="15.75" customHeight="1">
      <c r="D948" s="1"/>
      <c r="E948" s="2"/>
      <c r="F948" s="2"/>
      <c r="G948" s="2"/>
    </row>
    <row r="949" ht="15.75" customHeight="1">
      <c r="D949" s="1"/>
      <c r="E949" s="2"/>
      <c r="F949" s="2"/>
      <c r="G949" s="2"/>
    </row>
    <row r="950" ht="15.75" customHeight="1">
      <c r="D950" s="1"/>
      <c r="E950" s="2"/>
      <c r="F950" s="2"/>
      <c r="G950" s="2"/>
    </row>
    <row r="951" ht="15.75" customHeight="1">
      <c r="D951" s="1"/>
      <c r="E951" s="2"/>
      <c r="F951" s="2"/>
      <c r="G951" s="2"/>
    </row>
    <row r="952" ht="15.75" customHeight="1">
      <c r="D952" s="1"/>
      <c r="E952" s="2"/>
      <c r="F952" s="2"/>
      <c r="G952" s="2"/>
    </row>
    <row r="953" ht="15.75" customHeight="1">
      <c r="D953" s="1"/>
      <c r="E953" s="2"/>
      <c r="F953" s="2"/>
      <c r="G953" s="2"/>
    </row>
    <row r="954" ht="15.75" customHeight="1">
      <c r="D954" s="1"/>
      <c r="E954" s="2"/>
      <c r="F954" s="2"/>
      <c r="G954" s="2"/>
    </row>
    <row r="955" ht="15.75" customHeight="1">
      <c r="D955" s="1"/>
      <c r="E955" s="2"/>
      <c r="F955" s="2"/>
      <c r="G955" s="2"/>
    </row>
    <row r="956" ht="15.75" customHeight="1">
      <c r="D956" s="1"/>
      <c r="E956" s="2"/>
      <c r="F956" s="2"/>
      <c r="G956" s="2"/>
    </row>
    <row r="957" ht="15.75" customHeight="1">
      <c r="D957" s="1"/>
      <c r="E957" s="2"/>
      <c r="F957" s="2"/>
      <c r="G957" s="2"/>
    </row>
    <row r="958" ht="15.75" customHeight="1">
      <c r="D958" s="1"/>
      <c r="E958" s="2"/>
      <c r="F958" s="2"/>
      <c r="G958" s="2"/>
    </row>
    <row r="959" ht="15.75" customHeight="1">
      <c r="D959" s="1"/>
      <c r="E959" s="2"/>
      <c r="F959" s="2"/>
      <c r="G959" s="2"/>
    </row>
    <row r="960" ht="15.75" customHeight="1">
      <c r="D960" s="1"/>
      <c r="E960" s="2"/>
      <c r="F960" s="2"/>
      <c r="G960" s="2"/>
    </row>
    <row r="961" ht="15.75" customHeight="1">
      <c r="D961" s="1"/>
      <c r="E961" s="2"/>
      <c r="F961" s="2"/>
      <c r="G961" s="2"/>
    </row>
    <row r="962" ht="15.75" customHeight="1">
      <c r="D962" s="1"/>
      <c r="E962" s="2"/>
      <c r="F962" s="2"/>
      <c r="G962" s="2"/>
    </row>
    <row r="963" ht="15.75" customHeight="1">
      <c r="D963" s="1"/>
      <c r="E963" s="2"/>
      <c r="F963" s="2"/>
      <c r="G963" s="2"/>
    </row>
    <row r="964" ht="15.75" customHeight="1">
      <c r="D964" s="1"/>
      <c r="E964" s="2"/>
      <c r="F964" s="2"/>
      <c r="G964" s="2"/>
    </row>
    <row r="965" ht="15.75" customHeight="1">
      <c r="D965" s="1"/>
      <c r="E965" s="2"/>
      <c r="F965" s="2"/>
      <c r="G965" s="2"/>
    </row>
    <row r="966" ht="15.75" customHeight="1">
      <c r="D966" s="1"/>
      <c r="E966" s="2"/>
      <c r="F966" s="2"/>
      <c r="G966" s="2"/>
    </row>
    <row r="967" ht="15.75" customHeight="1">
      <c r="D967" s="1"/>
      <c r="E967" s="2"/>
      <c r="F967" s="2"/>
      <c r="G967" s="2"/>
    </row>
    <row r="968" ht="15.75" customHeight="1">
      <c r="D968" s="1"/>
      <c r="E968" s="2"/>
      <c r="F968" s="2"/>
      <c r="G968" s="2"/>
    </row>
    <row r="969" ht="15.75" customHeight="1">
      <c r="D969" s="1"/>
      <c r="E969" s="2"/>
      <c r="F969" s="2"/>
      <c r="G969" s="2"/>
    </row>
    <row r="970" ht="15.75" customHeight="1">
      <c r="D970" s="1"/>
      <c r="E970" s="2"/>
      <c r="F970" s="2"/>
      <c r="G970" s="2"/>
    </row>
    <row r="971" ht="15.75" customHeight="1">
      <c r="D971" s="1"/>
      <c r="E971" s="2"/>
      <c r="F971" s="2"/>
      <c r="G971" s="2"/>
    </row>
    <row r="972" ht="15.75" customHeight="1">
      <c r="D972" s="1"/>
      <c r="E972" s="2"/>
      <c r="F972" s="2"/>
      <c r="G972" s="2"/>
    </row>
    <row r="973" ht="15.75" customHeight="1">
      <c r="D973" s="1"/>
      <c r="E973" s="2"/>
      <c r="F973" s="2"/>
      <c r="G973" s="2"/>
    </row>
    <row r="974" ht="15.75" customHeight="1">
      <c r="D974" s="1"/>
      <c r="E974" s="2"/>
      <c r="F974" s="2"/>
      <c r="G974" s="2"/>
    </row>
    <row r="975" ht="15.75" customHeight="1">
      <c r="D975" s="1"/>
      <c r="E975" s="2"/>
      <c r="F975" s="2"/>
      <c r="G975" s="2"/>
    </row>
    <row r="976" ht="15.75" customHeight="1">
      <c r="D976" s="1"/>
      <c r="E976" s="2"/>
      <c r="F976" s="2"/>
      <c r="G976" s="2"/>
    </row>
    <row r="977" ht="15.75" customHeight="1">
      <c r="D977" s="1"/>
      <c r="E977" s="2"/>
      <c r="F977" s="2"/>
      <c r="G977" s="2"/>
    </row>
    <row r="978" ht="15.75" customHeight="1">
      <c r="D978" s="1"/>
      <c r="E978" s="2"/>
      <c r="F978" s="2"/>
      <c r="G978" s="2"/>
    </row>
    <row r="979" ht="15.75" customHeight="1">
      <c r="D979" s="1"/>
      <c r="E979" s="2"/>
      <c r="F979" s="2"/>
      <c r="G979" s="2"/>
    </row>
    <row r="980" ht="15.75" customHeight="1">
      <c r="D980" s="1"/>
      <c r="E980" s="2"/>
      <c r="F980" s="2"/>
      <c r="G980" s="2"/>
    </row>
    <row r="981" ht="15.75" customHeight="1">
      <c r="D981" s="1"/>
      <c r="E981" s="2"/>
      <c r="F981" s="2"/>
      <c r="G981" s="2"/>
    </row>
    <row r="982" ht="15.75" customHeight="1">
      <c r="D982" s="1"/>
      <c r="E982" s="2"/>
      <c r="F982" s="2"/>
      <c r="G982" s="2"/>
    </row>
    <row r="983" ht="15.75" customHeight="1">
      <c r="D983" s="1"/>
      <c r="E983" s="2"/>
      <c r="F983" s="2"/>
      <c r="G983" s="2"/>
    </row>
    <row r="984" ht="15.75" customHeight="1">
      <c r="D984" s="1"/>
      <c r="E984" s="2"/>
      <c r="F984" s="2"/>
      <c r="G984" s="2"/>
    </row>
    <row r="985" ht="15.75" customHeight="1">
      <c r="D985" s="1"/>
      <c r="E985" s="2"/>
      <c r="F985" s="2"/>
      <c r="G985" s="2"/>
    </row>
    <row r="986" ht="15.75" customHeight="1">
      <c r="D986" s="1"/>
      <c r="E986" s="2"/>
      <c r="F986" s="2"/>
      <c r="G986" s="2"/>
    </row>
    <row r="987" ht="15.75" customHeight="1">
      <c r="D987" s="1"/>
      <c r="E987" s="2"/>
      <c r="F987" s="2"/>
      <c r="G987" s="2"/>
    </row>
    <row r="988" ht="15.75" customHeight="1">
      <c r="D988" s="1"/>
      <c r="E988" s="2"/>
      <c r="F988" s="2"/>
      <c r="G988" s="2"/>
    </row>
    <row r="989" ht="15.75" customHeight="1">
      <c r="D989" s="1"/>
      <c r="E989" s="2"/>
      <c r="F989" s="2"/>
      <c r="G989" s="2"/>
    </row>
    <row r="990" ht="15.75" customHeight="1">
      <c r="D990" s="1"/>
      <c r="E990" s="2"/>
      <c r="F990" s="2"/>
      <c r="G990" s="2"/>
    </row>
    <row r="991" ht="15.75" customHeight="1">
      <c r="D991" s="1"/>
      <c r="E991" s="2"/>
      <c r="F991" s="2"/>
      <c r="G991" s="2"/>
    </row>
    <row r="992" ht="15.75" customHeight="1">
      <c r="D992" s="1"/>
      <c r="E992" s="2"/>
      <c r="F992" s="2"/>
      <c r="G992" s="2"/>
    </row>
    <row r="993" ht="15.75" customHeight="1">
      <c r="D993" s="1"/>
      <c r="E993" s="2"/>
      <c r="F993" s="2"/>
      <c r="G993" s="2"/>
    </row>
    <row r="994" ht="15.75" customHeight="1">
      <c r="D994" s="1"/>
      <c r="E994" s="2"/>
      <c r="F994" s="2"/>
      <c r="G994" s="2"/>
    </row>
    <row r="995" ht="15.75" customHeight="1">
      <c r="D995" s="1"/>
      <c r="E995" s="2"/>
      <c r="F995" s="2"/>
      <c r="G995" s="2"/>
    </row>
    <row r="996" ht="15.75" customHeight="1">
      <c r="D996" s="1"/>
      <c r="E996" s="2"/>
      <c r="F996" s="2"/>
      <c r="G996" s="2"/>
    </row>
    <row r="997" ht="15.75" customHeight="1">
      <c r="D997" s="1"/>
      <c r="E997" s="2"/>
      <c r="F997" s="2"/>
      <c r="G997" s="2"/>
    </row>
    <row r="998" ht="15.75" customHeight="1">
      <c r="D998" s="1"/>
      <c r="E998" s="2"/>
      <c r="F998" s="2"/>
      <c r="G998" s="2"/>
    </row>
    <row r="999" ht="15.75" customHeight="1">
      <c r="D999" s="1"/>
      <c r="E999" s="2"/>
      <c r="F999" s="2"/>
      <c r="G999" s="2"/>
    </row>
  </sheetData>
  <mergeCells count="1">
    <mergeCell ref="S3:Z3"/>
  </mergeCells>
  <printOptions/>
  <pageMargins bottom="0.75" footer="0.0" header="0.0" left="0.7" right="0.7" top="0.75"/>
  <pageSetup orientation="landscape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1.71"/>
    <col customWidth="1" min="2" max="2" width="16.0"/>
    <col customWidth="1" min="3" max="3" width="35.86"/>
    <col customWidth="1" min="4" max="4" width="11.57"/>
    <col customWidth="1" min="5" max="5" width="6.57"/>
    <col customWidth="1" min="6" max="6" width="14.29"/>
    <col customWidth="1" min="7" max="7" width="11.29"/>
    <col customWidth="1" min="8" max="9" width="14.29"/>
    <col customWidth="1" min="10" max="10" width="14.43"/>
    <col customWidth="1" min="11" max="11" width="14.71"/>
    <col customWidth="1" min="12" max="12" width="19.71"/>
    <col customWidth="1" hidden="1" min="13" max="13" width="17.86"/>
    <col customWidth="1" min="14" max="14" width="26.86"/>
    <col customWidth="1" min="15" max="15" width="23.29"/>
    <col customWidth="1" min="16" max="16" width="21.71"/>
    <col customWidth="1" min="17" max="17" width="28.29"/>
    <col customWidth="1" min="18" max="18" width="27.14"/>
    <col customWidth="1" min="19" max="19" width="23.0"/>
    <col customWidth="1" min="20" max="20" width="22.86"/>
    <col customWidth="1" min="21" max="21" width="20.86"/>
    <col customWidth="1" min="22" max="26" width="8.71"/>
  </cols>
  <sheetData>
    <row r="2">
      <c r="C2" s="44" t="s">
        <v>75</v>
      </c>
    </row>
    <row r="3">
      <c r="C3" s="45" t="s">
        <v>76</v>
      </c>
    </row>
    <row r="4">
      <c r="C4" s="45" t="s">
        <v>77</v>
      </c>
    </row>
    <row r="5">
      <c r="C5" s="45" t="s">
        <v>78</v>
      </c>
    </row>
    <row r="7">
      <c r="A7" s="4"/>
      <c r="B7" s="4"/>
      <c r="C7" s="44" t="s">
        <v>79</v>
      </c>
      <c r="D7" s="4"/>
      <c r="E7" s="4"/>
      <c r="F7" s="4"/>
      <c r="G7" s="4"/>
      <c r="H7" s="4"/>
      <c r="I7" s="4"/>
      <c r="J7" s="4"/>
      <c r="K7" s="4"/>
      <c r="L7" s="4"/>
      <c r="M7" s="46" t="s">
        <v>80</v>
      </c>
      <c r="U7" s="4"/>
      <c r="V7" s="4"/>
      <c r="W7" s="4"/>
      <c r="X7" s="4"/>
    </row>
    <row r="8">
      <c r="A8" s="4"/>
      <c r="B8" s="4"/>
      <c r="C8" s="47" t="s">
        <v>0</v>
      </c>
      <c r="D8" s="47" t="s">
        <v>81</v>
      </c>
      <c r="E8" s="47" t="s">
        <v>1</v>
      </c>
      <c r="F8" s="47" t="s">
        <v>4</v>
      </c>
      <c r="G8" s="47" t="s">
        <v>5</v>
      </c>
      <c r="H8" s="47" t="s">
        <v>6</v>
      </c>
      <c r="I8" s="47" t="s">
        <v>7</v>
      </c>
      <c r="J8" s="47" t="s">
        <v>8</v>
      </c>
      <c r="K8" s="47" t="s">
        <v>9</v>
      </c>
      <c r="L8" s="47" t="s">
        <v>82</v>
      </c>
      <c r="M8" s="47" t="s">
        <v>14</v>
      </c>
      <c r="N8" s="47" t="s">
        <v>15</v>
      </c>
      <c r="O8" s="47" t="s">
        <v>16</v>
      </c>
      <c r="P8" s="47" t="s">
        <v>2</v>
      </c>
      <c r="Q8" s="47" t="s">
        <v>17</v>
      </c>
      <c r="R8" s="47" t="s">
        <v>18</v>
      </c>
      <c r="S8" s="47" t="s">
        <v>3</v>
      </c>
      <c r="T8" s="47" t="s">
        <v>19</v>
      </c>
      <c r="U8" s="4"/>
      <c r="V8" s="4"/>
      <c r="W8" s="4"/>
      <c r="X8" s="4"/>
    </row>
    <row r="9" hidden="1">
      <c r="A9" s="4"/>
      <c r="B9" s="4" t="s">
        <v>20</v>
      </c>
      <c r="C9" s="48" t="s">
        <v>21</v>
      </c>
      <c r="D9" s="48" t="s">
        <v>83</v>
      </c>
      <c r="E9" s="48" t="s">
        <v>22</v>
      </c>
      <c r="F9" s="49">
        <v>140000.0</v>
      </c>
      <c r="G9" s="49">
        <v>0.0</v>
      </c>
      <c r="H9" s="49">
        <v>90000.0</v>
      </c>
      <c r="I9" s="49">
        <v>135000.0</v>
      </c>
      <c r="J9" s="49">
        <v>0.0</v>
      </c>
      <c r="K9" s="49">
        <v>0.0</v>
      </c>
      <c r="L9" s="49"/>
      <c r="M9" s="49"/>
      <c r="N9" s="49"/>
      <c r="O9" s="49"/>
      <c r="P9" s="49"/>
      <c r="Q9" s="49"/>
      <c r="R9" s="49"/>
      <c r="S9" s="49"/>
      <c r="T9" s="49"/>
      <c r="U9" s="4"/>
      <c r="V9" s="4"/>
      <c r="W9" s="4"/>
      <c r="X9" s="4"/>
    </row>
    <row r="10" hidden="1">
      <c r="A10" s="4"/>
      <c r="B10" s="4" t="s">
        <v>20</v>
      </c>
      <c r="C10" s="48" t="s">
        <v>23</v>
      </c>
      <c r="D10" s="48" t="s">
        <v>83</v>
      </c>
      <c r="E10" s="48" t="s">
        <v>24</v>
      </c>
      <c r="F10" s="49">
        <v>70000.0</v>
      </c>
      <c r="G10" s="49">
        <v>160000.0</v>
      </c>
      <c r="H10" s="49">
        <v>120000.0</v>
      </c>
      <c r="I10" s="49">
        <v>100000.0</v>
      </c>
      <c r="J10" s="49">
        <v>210000.0</v>
      </c>
      <c r="K10" s="49">
        <v>20000.0</v>
      </c>
      <c r="L10" s="49"/>
      <c r="M10" s="49"/>
      <c r="N10" s="49"/>
      <c r="O10" s="49"/>
      <c r="P10" s="49"/>
      <c r="Q10" s="49"/>
      <c r="R10" s="49"/>
      <c r="S10" s="49"/>
      <c r="T10" s="49"/>
      <c r="U10" s="4"/>
      <c r="V10" s="4"/>
      <c r="W10" s="4"/>
      <c r="X10" s="4"/>
    </row>
    <row r="11">
      <c r="A11" s="4"/>
      <c r="B11" s="36" t="s">
        <v>84</v>
      </c>
      <c r="C11" s="50" t="s">
        <v>85</v>
      </c>
      <c r="D11" s="50" t="s">
        <v>86</v>
      </c>
      <c r="E11" s="50" t="s">
        <v>87</v>
      </c>
      <c r="F11" s="51">
        <v>96000.0</v>
      </c>
      <c r="G11" s="51">
        <v>60000.0</v>
      </c>
      <c r="H11" s="51">
        <v>110000.0</v>
      </c>
      <c r="I11" s="51">
        <v>240000.0</v>
      </c>
      <c r="J11" s="51">
        <v>240000.0</v>
      </c>
      <c r="K11" s="51">
        <v>0.0</v>
      </c>
      <c r="L11" s="51"/>
      <c r="M11" s="51">
        <f>2419897-2398980</f>
        <v>20917</v>
      </c>
      <c r="N11" s="51"/>
      <c r="O11" s="51"/>
      <c r="P11" s="51"/>
      <c r="Q11" s="51"/>
      <c r="R11" s="51"/>
      <c r="S11" s="51"/>
      <c r="T11" s="51"/>
      <c r="U11" s="4"/>
      <c r="V11" s="4"/>
      <c r="W11" s="4"/>
      <c r="X11" s="4"/>
    </row>
    <row r="12">
      <c r="A12" s="4"/>
      <c r="B12" s="4"/>
      <c r="C12" s="50" t="s">
        <v>88</v>
      </c>
      <c r="D12" s="50" t="s">
        <v>86</v>
      </c>
      <c r="E12" s="50" t="s">
        <v>37</v>
      </c>
      <c r="F12" s="51">
        <v>223000.0</v>
      </c>
      <c r="G12" s="51">
        <v>20000.0</v>
      </c>
      <c r="H12" s="51">
        <v>380000.0</v>
      </c>
      <c r="I12" s="51">
        <v>444000.0</v>
      </c>
      <c r="J12" s="51">
        <v>48000.0</v>
      </c>
      <c r="K12" s="51">
        <v>150000.0</v>
      </c>
      <c r="L12" s="51">
        <f>654780+1890000</f>
        <v>2544780</v>
      </c>
      <c r="M12" s="51">
        <f>1778543-1756123</f>
        <v>22420</v>
      </c>
      <c r="N12" s="51">
        <v>2804426.0</v>
      </c>
      <c r="O12" s="51">
        <v>2883314.0</v>
      </c>
      <c r="P12" s="51">
        <f t="shared" ref="P12:P14" si="1">O12-N12</f>
        <v>78888</v>
      </c>
      <c r="Q12" s="51">
        <v>3165714.0</v>
      </c>
      <c r="R12" s="51">
        <v>3680347.0</v>
      </c>
      <c r="S12" s="51">
        <f t="shared" ref="S12:S14" si="2">R12-Q12</f>
        <v>514633</v>
      </c>
      <c r="T12" s="51">
        <f t="shared" ref="T12:T14" si="3">S12/20</f>
        <v>25731.65</v>
      </c>
      <c r="U12" s="4"/>
      <c r="V12" s="4"/>
      <c r="W12" s="4"/>
      <c r="X12" s="4"/>
    </row>
    <row r="13">
      <c r="A13" s="4"/>
      <c r="B13" s="4"/>
      <c r="C13" s="50" t="s">
        <v>89</v>
      </c>
      <c r="D13" s="50" t="s">
        <v>86</v>
      </c>
      <c r="E13" s="50" t="s">
        <v>24</v>
      </c>
      <c r="F13" s="51">
        <v>237000.0</v>
      </c>
      <c r="G13" s="51">
        <v>180000.0</v>
      </c>
      <c r="H13" s="51">
        <v>40000.0</v>
      </c>
      <c r="I13" s="51">
        <v>59000.0</v>
      </c>
      <c r="J13" s="51">
        <v>19000.0</v>
      </c>
      <c r="K13" s="51">
        <v>0.0</v>
      </c>
      <c r="L13" s="51">
        <v>1963091.0</v>
      </c>
      <c r="M13" s="51">
        <f>1104600-980607</f>
        <v>123993</v>
      </c>
      <c r="N13" s="51">
        <v>2604336.0</v>
      </c>
      <c r="O13" s="51">
        <v>2775157.0</v>
      </c>
      <c r="P13" s="51">
        <f t="shared" si="1"/>
        <v>170821</v>
      </c>
      <c r="Q13" s="51">
        <v>5205665.0</v>
      </c>
      <c r="R13" s="51">
        <v>5918791.0</v>
      </c>
      <c r="S13" s="51">
        <f t="shared" si="2"/>
        <v>713126</v>
      </c>
      <c r="T13" s="51">
        <f t="shared" si="3"/>
        <v>35656.3</v>
      </c>
      <c r="U13" s="4"/>
      <c r="V13" s="4"/>
      <c r="W13" s="4"/>
      <c r="X13" s="4"/>
    </row>
    <row r="14">
      <c r="A14" s="4"/>
      <c r="B14" s="4"/>
      <c r="C14" s="50" t="s">
        <v>90</v>
      </c>
      <c r="D14" s="50" t="s">
        <v>86</v>
      </c>
      <c r="E14" s="50" t="s">
        <v>24</v>
      </c>
      <c r="F14" s="51">
        <v>120000.0</v>
      </c>
      <c r="G14" s="51">
        <v>114000.0</v>
      </c>
      <c r="H14" s="51">
        <v>120000.0</v>
      </c>
      <c r="I14" s="51">
        <v>205000.0</v>
      </c>
      <c r="J14" s="51">
        <v>151000.0</v>
      </c>
      <c r="K14" s="51">
        <v>23000.0</v>
      </c>
      <c r="L14" s="51">
        <v>1364252.0</v>
      </c>
      <c r="M14" s="51">
        <f>945164-922553</f>
        <v>22611</v>
      </c>
      <c r="N14" s="51">
        <v>1775675.0</v>
      </c>
      <c r="O14" s="51">
        <v>1880595.0</v>
      </c>
      <c r="P14" s="51">
        <f t="shared" si="1"/>
        <v>104920</v>
      </c>
      <c r="Q14" s="51">
        <v>3027279.0</v>
      </c>
      <c r="R14" s="51">
        <v>3996620.0</v>
      </c>
      <c r="S14" s="51">
        <f t="shared" si="2"/>
        <v>969341</v>
      </c>
      <c r="T14" s="51">
        <f t="shared" si="3"/>
        <v>48467.05</v>
      </c>
      <c r="U14" s="4"/>
      <c r="V14" s="4"/>
      <c r="W14" s="4"/>
      <c r="X14" s="4"/>
    </row>
    <row r="15">
      <c r="A15" s="4"/>
      <c r="B15" s="36" t="str">
        <f>B11</f>
        <v>Overwritten</v>
      </c>
      <c r="C15" s="52" t="s">
        <v>91</v>
      </c>
      <c r="D15" s="52" t="s">
        <v>92</v>
      </c>
      <c r="E15" s="52" t="s">
        <v>24</v>
      </c>
      <c r="F15" s="53">
        <v>240000.0</v>
      </c>
      <c r="G15" s="53">
        <v>190000.0</v>
      </c>
      <c r="H15" s="53">
        <v>100000.0</v>
      </c>
      <c r="I15" s="53">
        <v>260000.0</v>
      </c>
      <c r="J15" s="53">
        <v>160000.0</v>
      </c>
      <c r="K15" s="53">
        <v>10000.0</v>
      </c>
      <c r="L15" s="53"/>
      <c r="M15" s="53">
        <v>34561.0</v>
      </c>
      <c r="N15" s="53"/>
      <c r="O15" s="53"/>
      <c r="P15" s="51"/>
      <c r="Q15" s="53"/>
      <c r="R15" s="53"/>
      <c r="S15" s="51"/>
      <c r="T15" s="53"/>
      <c r="U15" s="4"/>
      <c r="V15" s="4"/>
      <c r="W15" s="4"/>
      <c r="X15" s="4"/>
    </row>
    <row r="16">
      <c r="A16" s="4"/>
      <c r="B16" s="4"/>
      <c r="C16" s="52" t="s">
        <v>93</v>
      </c>
      <c r="D16" s="52" t="s">
        <v>92</v>
      </c>
      <c r="E16" s="52" t="s">
        <v>24</v>
      </c>
      <c r="F16" s="53">
        <v>150000.0</v>
      </c>
      <c r="G16" s="53">
        <v>66000.0</v>
      </c>
      <c r="H16" s="53">
        <v>400000.0</v>
      </c>
      <c r="I16" s="53">
        <v>170000.0</v>
      </c>
      <c r="J16" s="53">
        <v>96000.0</v>
      </c>
      <c r="K16" s="53">
        <v>56000.0</v>
      </c>
      <c r="L16" s="53">
        <v>3809093.0</v>
      </c>
      <c r="M16" s="53">
        <f>3072777-3028270</f>
        <v>44507</v>
      </c>
      <c r="N16" s="53">
        <v>4872019.0</v>
      </c>
      <c r="O16" s="53">
        <v>5077273.0</v>
      </c>
      <c r="P16" s="51">
        <f t="shared" ref="P16:P25" si="4">O16-N16</f>
        <v>205254</v>
      </c>
      <c r="Q16" s="53">
        <v>6393396.0</v>
      </c>
      <c r="R16" s="53">
        <v>7644230.0</v>
      </c>
      <c r="S16" s="51">
        <f t="shared" ref="S16:S25" si="5">R16-Q16</f>
        <v>1250834</v>
      </c>
      <c r="T16" s="53">
        <f t="shared" ref="T16:T19" si="6">S16/20</f>
        <v>62541.7</v>
      </c>
      <c r="U16" s="4" t="s">
        <v>94</v>
      </c>
      <c r="V16" s="4"/>
      <c r="W16" s="4"/>
      <c r="X16" s="4"/>
    </row>
    <row r="17">
      <c r="A17" s="4"/>
      <c r="B17" s="4"/>
      <c r="C17" s="52" t="s">
        <v>95</v>
      </c>
      <c r="D17" s="52" t="s">
        <v>92</v>
      </c>
      <c r="E17" s="52" t="s">
        <v>87</v>
      </c>
      <c r="F17" s="53">
        <v>108000.0</v>
      </c>
      <c r="G17" s="53">
        <v>0.0</v>
      </c>
      <c r="H17" s="53">
        <v>5000.0</v>
      </c>
      <c r="I17" s="53">
        <v>0.0</v>
      </c>
      <c r="J17" s="53">
        <v>440000.0</v>
      </c>
      <c r="K17" s="53">
        <v>0.0</v>
      </c>
      <c r="L17" s="53">
        <v>1186238.0</v>
      </c>
      <c r="M17" s="53">
        <f>1324912-1309098</f>
        <v>15814</v>
      </c>
      <c r="N17" s="53">
        <v>1405603.0</v>
      </c>
      <c r="O17" s="53">
        <v>1461624.0</v>
      </c>
      <c r="P17" s="51">
        <f t="shared" si="4"/>
        <v>56021</v>
      </c>
      <c r="Q17" s="53">
        <v>1386782.0</v>
      </c>
      <c r="R17" s="53">
        <v>1478239.0</v>
      </c>
      <c r="S17" s="51">
        <f t="shared" si="5"/>
        <v>91457</v>
      </c>
      <c r="T17" s="53">
        <f t="shared" si="6"/>
        <v>4572.85</v>
      </c>
      <c r="U17" s="4"/>
      <c r="V17" s="4"/>
      <c r="W17" s="4"/>
      <c r="X17" s="4"/>
    </row>
    <row r="18">
      <c r="A18" s="4"/>
      <c r="B18" s="4"/>
      <c r="C18" s="52" t="s">
        <v>96</v>
      </c>
      <c r="D18" s="52" t="s">
        <v>92</v>
      </c>
      <c r="E18" s="52" t="s">
        <v>22</v>
      </c>
      <c r="F18" s="53">
        <v>168000.0</v>
      </c>
      <c r="G18" s="53">
        <v>120000.0</v>
      </c>
      <c r="H18" s="53">
        <v>30000.0</v>
      </c>
      <c r="I18" s="53">
        <v>450000.0</v>
      </c>
      <c r="J18" s="53">
        <v>147000.0</v>
      </c>
      <c r="K18" s="53">
        <v>200000.0</v>
      </c>
      <c r="L18" s="53">
        <v>1914949.0</v>
      </c>
      <c r="M18" s="53">
        <f>2033528-1994568</f>
        <v>38960</v>
      </c>
      <c r="N18" s="53">
        <v>2610934.0</v>
      </c>
      <c r="O18" s="53">
        <v>2749449.0</v>
      </c>
      <c r="P18" s="51">
        <f t="shared" si="4"/>
        <v>138515</v>
      </c>
      <c r="Q18" s="53">
        <v>4754917.0</v>
      </c>
      <c r="R18" s="53">
        <v>5818273.0</v>
      </c>
      <c r="S18" s="51">
        <f t="shared" si="5"/>
        <v>1063356</v>
      </c>
      <c r="T18" s="53">
        <f t="shared" si="6"/>
        <v>53167.8</v>
      </c>
      <c r="U18" s="4" t="s">
        <v>97</v>
      </c>
      <c r="V18" s="4"/>
      <c r="W18" s="4"/>
      <c r="X18" s="4"/>
    </row>
    <row r="19">
      <c r="A19" s="4"/>
      <c r="B19" s="4"/>
      <c r="C19" s="52" t="s">
        <v>98</v>
      </c>
      <c r="D19" s="52" t="s">
        <v>92</v>
      </c>
      <c r="E19" s="52" t="s">
        <v>46</v>
      </c>
      <c r="F19" s="53">
        <v>85000.0</v>
      </c>
      <c r="G19" s="53">
        <v>100000.0</v>
      </c>
      <c r="H19" s="53">
        <v>15000.0</v>
      </c>
      <c r="I19" s="53">
        <v>83000.0</v>
      </c>
      <c r="J19" s="53">
        <v>104000.0</v>
      </c>
      <c r="K19" s="53">
        <v>89000.0</v>
      </c>
      <c r="L19" s="53">
        <v>3666682.0</v>
      </c>
      <c r="M19" s="53">
        <f>2631728-2613289</f>
        <v>18439</v>
      </c>
      <c r="N19" s="53">
        <v>5390649.0</v>
      </c>
      <c r="O19" s="53">
        <v>5517677.0</v>
      </c>
      <c r="P19" s="51">
        <f t="shared" si="4"/>
        <v>127028</v>
      </c>
      <c r="Q19" s="53">
        <v>7511352.0</v>
      </c>
      <c r="R19" s="53">
        <v>8804494.0</v>
      </c>
      <c r="S19" s="51">
        <f t="shared" si="5"/>
        <v>1293142</v>
      </c>
      <c r="T19" s="53">
        <f t="shared" si="6"/>
        <v>64657.1</v>
      </c>
      <c r="U19" s="4" t="s">
        <v>97</v>
      </c>
      <c r="V19" s="4"/>
      <c r="W19" s="4"/>
      <c r="X19" s="4"/>
    </row>
    <row r="20">
      <c r="A20" s="4"/>
      <c r="B20" s="4"/>
      <c r="C20" s="54" t="s">
        <v>99</v>
      </c>
      <c r="D20" s="54" t="s">
        <v>100</v>
      </c>
      <c r="E20" s="54" t="s">
        <v>22</v>
      </c>
      <c r="F20" s="55">
        <v>326000.0</v>
      </c>
      <c r="G20" s="55">
        <v>209000.0</v>
      </c>
      <c r="H20" s="55">
        <v>250000.0</v>
      </c>
      <c r="I20" s="55">
        <v>380000.0</v>
      </c>
      <c r="J20" s="55">
        <v>262000.0</v>
      </c>
      <c r="K20" s="55">
        <v>0.0</v>
      </c>
      <c r="L20" s="55">
        <v>1984620.0</v>
      </c>
      <c r="M20" s="55">
        <f>1121174-1111845</f>
        <v>9329</v>
      </c>
      <c r="N20" s="55">
        <v>3856791.0</v>
      </c>
      <c r="O20" s="55">
        <v>4169245.0</v>
      </c>
      <c r="P20" s="51">
        <f t="shared" si="4"/>
        <v>312454</v>
      </c>
      <c r="Q20" s="55">
        <v>5364865.0</v>
      </c>
      <c r="R20" s="55">
        <v>8869462.0</v>
      </c>
      <c r="S20" s="51">
        <f t="shared" si="5"/>
        <v>3504597</v>
      </c>
      <c r="T20" s="55">
        <f t="shared" ref="T20:T25" si="7">SUM(S20/20)</f>
        <v>175229.85</v>
      </c>
      <c r="U20" s="4"/>
      <c r="V20" s="4"/>
      <c r="W20" s="4"/>
      <c r="X20" s="4"/>
    </row>
    <row r="21" ht="15.75" customHeight="1">
      <c r="A21" s="4"/>
      <c r="B21" s="4"/>
      <c r="C21" s="54" t="s">
        <v>101</v>
      </c>
      <c r="D21" s="54" t="s">
        <v>100</v>
      </c>
      <c r="E21" s="54" t="s">
        <v>30</v>
      </c>
      <c r="F21" s="55">
        <v>265000.0</v>
      </c>
      <c r="G21" s="55">
        <v>86000.0</v>
      </c>
      <c r="H21" s="55">
        <v>95000.0</v>
      </c>
      <c r="I21" s="55">
        <v>191000.0</v>
      </c>
      <c r="J21" s="55">
        <v>189000.0</v>
      </c>
      <c r="K21" s="55">
        <v>0.0</v>
      </c>
      <c r="L21" s="55">
        <v>1575870.0</v>
      </c>
      <c r="M21" s="55">
        <v>54801.0</v>
      </c>
      <c r="N21" s="55">
        <v>2920000.0</v>
      </c>
      <c r="O21" s="55">
        <v>3069532.0</v>
      </c>
      <c r="P21" s="51">
        <f t="shared" si="4"/>
        <v>149532</v>
      </c>
      <c r="Q21" s="55">
        <v>5433925.0</v>
      </c>
      <c r="R21" s="55">
        <v>7363761.0</v>
      </c>
      <c r="S21" s="51">
        <f t="shared" si="5"/>
        <v>1929836</v>
      </c>
      <c r="T21" s="55">
        <f t="shared" si="7"/>
        <v>96491.8</v>
      </c>
      <c r="U21" s="4"/>
      <c r="V21" s="4"/>
      <c r="W21" s="4"/>
      <c r="X21" s="4"/>
    </row>
    <row r="22" ht="15.75" customHeight="1">
      <c r="A22" s="4"/>
      <c r="B22" s="4"/>
      <c r="C22" s="54" t="s">
        <v>102</v>
      </c>
      <c r="D22" s="54" t="s">
        <v>100</v>
      </c>
      <c r="E22" s="54" t="s">
        <v>24</v>
      </c>
      <c r="F22" s="55">
        <v>296000.0</v>
      </c>
      <c r="G22" s="55">
        <v>92000.0</v>
      </c>
      <c r="H22" s="55">
        <v>730000.0</v>
      </c>
      <c r="I22" s="55">
        <v>162000.0</v>
      </c>
      <c r="J22" s="55">
        <v>248000.0</v>
      </c>
      <c r="K22" s="55">
        <v>0.0</v>
      </c>
      <c r="L22" s="55">
        <v>3095853.0</v>
      </c>
      <c r="M22" s="55">
        <v>124428.0</v>
      </c>
      <c r="N22" s="55">
        <v>4293189.0</v>
      </c>
      <c r="O22" s="55">
        <v>4838206.0</v>
      </c>
      <c r="P22" s="51">
        <f t="shared" si="4"/>
        <v>545017</v>
      </c>
      <c r="Q22" s="55">
        <v>9721605.0</v>
      </c>
      <c r="R22" s="55">
        <v>1.3188509E7</v>
      </c>
      <c r="S22" s="51">
        <f t="shared" si="5"/>
        <v>3466904</v>
      </c>
      <c r="T22" s="55">
        <f t="shared" si="7"/>
        <v>173345.2</v>
      </c>
      <c r="U22" s="4"/>
      <c r="V22" s="4"/>
      <c r="W22" s="4"/>
      <c r="X22" s="4"/>
    </row>
    <row r="23" ht="15.75" customHeight="1">
      <c r="A23" s="4"/>
      <c r="B23" s="4"/>
      <c r="C23" s="54" t="s">
        <v>103</v>
      </c>
      <c r="D23" s="54" t="s">
        <v>100</v>
      </c>
      <c r="E23" s="54" t="s">
        <v>35</v>
      </c>
      <c r="F23" s="55">
        <v>100000.0</v>
      </c>
      <c r="G23" s="55">
        <v>0.0</v>
      </c>
      <c r="H23" s="55">
        <v>390000.0</v>
      </c>
      <c r="I23" s="55">
        <v>110000.0</v>
      </c>
      <c r="J23" s="55">
        <v>0.0</v>
      </c>
      <c r="K23" s="55">
        <v>0.0</v>
      </c>
      <c r="L23" s="55">
        <v>1493695.0</v>
      </c>
      <c r="M23" s="55">
        <v>43208.0</v>
      </c>
      <c r="N23" s="55">
        <v>1636393.0</v>
      </c>
      <c r="O23" s="55">
        <v>1797443.0</v>
      </c>
      <c r="P23" s="51">
        <f t="shared" si="4"/>
        <v>161050</v>
      </c>
      <c r="Q23" s="55">
        <v>1990319.0</v>
      </c>
      <c r="R23" s="55">
        <v>3428292.0</v>
      </c>
      <c r="S23" s="51">
        <f t="shared" si="5"/>
        <v>1437973</v>
      </c>
      <c r="T23" s="55">
        <f t="shared" si="7"/>
        <v>71898.65</v>
      </c>
      <c r="U23" s="4"/>
      <c r="V23" s="4"/>
      <c r="W23" s="4"/>
      <c r="X23" s="4"/>
    </row>
    <row r="24" ht="15.75" customHeight="1">
      <c r="A24" s="4"/>
      <c r="B24" s="4"/>
      <c r="C24" s="54" t="s">
        <v>104</v>
      </c>
      <c r="D24" s="54" t="s">
        <v>100</v>
      </c>
      <c r="E24" s="54" t="s">
        <v>24</v>
      </c>
      <c r="F24" s="55">
        <v>170000.0</v>
      </c>
      <c r="G24" s="55">
        <v>123000.0</v>
      </c>
      <c r="H24" s="55">
        <v>193000.0</v>
      </c>
      <c r="I24" s="55">
        <v>138000.0</v>
      </c>
      <c r="J24" s="55">
        <v>89000.0</v>
      </c>
      <c r="K24" s="55">
        <v>40000.0</v>
      </c>
      <c r="L24" s="55">
        <v>1681430.0</v>
      </c>
      <c r="M24" s="55">
        <f>1110078-1099818</f>
        <v>10260</v>
      </c>
      <c r="N24" s="55">
        <v>2716577.0</v>
      </c>
      <c r="O24" s="55">
        <v>2780809.0</v>
      </c>
      <c r="P24" s="51">
        <f t="shared" si="4"/>
        <v>64232</v>
      </c>
      <c r="Q24" s="55">
        <v>5061420.0</v>
      </c>
      <c r="R24" s="55">
        <v>6323473.0</v>
      </c>
      <c r="S24" s="51">
        <f t="shared" si="5"/>
        <v>1262053</v>
      </c>
      <c r="T24" s="55">
        <f t="shared" si="7"/>
        <v>63102.65</v>
      </c>
      <c r="U24" s="4"/>
      <c r="V24" s="4"/>
      <c r="W24" s="4"/>
      <c r="X24" s="4"/>
    </row>
    <row r="25" ht="15.75" customHeight="1">
      <c r="A25" s="4"/>
      <c r="B25" s="4"/>
      <c r="C25" s="54" t="s">
        <v>105</v>
      </c>
      <c r="D25" s="54" t="s">
        <v>100</v>
      </c>
      <c r="E25" s="54" t="s">
        <v>63</v>
      </c>
      <c r="F25" s="55">
        <v>100000.0</v>
      </c>
      <c r="G25" s="55">
        <v>0.0</v>
      </c>
      <c r="H25" s="55">
        <v>1500000.0</v>
      </c>
      <c r="I25" s="55">
        <v>10000.0</v>
      </c>
      <c r="J25" s="55">
        <v>0.0</v>
      </c>
      <c r="K25" s="55">
        <v>0.0</v>
      </c>
      <c r="L25" s="55">
        <v>2127576.0</v>
      </c>
      <c r="M25" s="55">
        <f>3173068-3146036</f>
        <v>27032</v>
      </c>
      <c r="N25" s="55">
        <v>3581032.0</v>
      </c>
      <c r="O25" s="55">
        <v>3798699.0</v>
      </c>
      <c r="P25" s="51">
        <f t="shared" si="4"/>
        <v>217667</v>
      </c>
      <c r="Q25" s="55">
        <v>5677613.0</v>
      </c>
      <c r="R25" s="55">
        <v>7263875.0</v>
      </c>
      <c r="S25" s="51">
        <f t="shared" si="5"/>
        <v>1586262</v>
      </c>
      <c r="T25" s="55">
        <f t="shared" si="7"/>
        <v>79313.1</v>
      </c>
      <c r="U25" s="4"/>
      <c r="V25" s="4"/>
      <c r="W25" s="4"/>
      <c r="X25" s="4"/>
    </row>
    <row r="26" ht="15.75" customHeight="1">
      <c r="A26" s="4"/>
      <c r="B26" s="36" t="str">
        <f>B15</f>
        <v>Overwritten</v>
      </c>
      <c r="C26" s="54" t="s">
        <v>106</v>
      </c>
      <c r="D26" s="54" t="s">
        <v>100</v>
      </c>
      <c r="E26" s="54" t="s">
        <v>35</v>
      </c>
      <c r="F26" s="55">
        <v>150000.0</v>
      </c>
      <c r="G26" s="55">
        <v>0.0</v>
      </c>
      <c r="H26" s="55">
        <v>63000.0</v>
      </c>
      <c r="I26" s="55">
        <v>424000.0</v>
      </c>
      <c r="J26" s="55">
        <v>175000.0</v>
      </c>
      <c r="K26" s="55">
        <v>0.0</v>
      </c>
      <c r="L26" s="55"/>
      <c r="M26" s="55">
        <f>1855038-1837513</f>
        <v>17525</v>
      </c>
      <c r="N26" s="55"/>
      <c r="O26" s="55"/>
      <c r="P26" s="51"/>
      <c r="Q26" s="55"/>
      <c r="R26" s="55"/>
      <c r="S26" s="51"/>
      <c r="T26" s="55"/>
      <c r="U26" s="4"/>
      <c r="V26" s="4"/>
      <c r="W26" s="4"/>
      <c r="X26" s="4"/>
    </row>
    <row r="27" ht="15.75" customHeight="1">
      <c r="A27" s="4"/>
      <c r="B27" s="4"/>
      <c r="C27" s="54" t="s">
        <v>107</v>
      </c>
      <c r="D27" s="54" t="s">
        <v>100</v>
      </c>
      <c r="E27" s="54" t="s">
        <v>22</v>
      </c>
      <c r="F27" s="55">
        <v>105000.0</v>
      </c>
      <c r="G27" s="55">
        <v>40000.0</v>
      </c>
      <c r="H27" s="55">
        <v>129000.0</v>
      </c>
      <c r="I27" s="55">
        <v>210000.0</v>
      </c>
      <c r="J27" s="55">
        <v>112000.0</v>
      </c>
      <c r="K27" s="55">
        <v>0.0</v>
      </c>
      <c r="L27" s="55">
        <v>1705936.0</v>
      </c>
      <c r="M27" s="55">
        <f>1578381-1510152</f>
        <v>68229</v>
      </c>
      <c r="N27" s="55">
        <v>1975094.0</v>
      </c>
      <c r="O27" s="55">
        <v>2332940.0</v>
      </c>
      <c r="P27" s="51">
        <f t="shared" ref="P27:P30" si="8">O27-N27</f>
        <v>357846</v>
      </c>
      <c r="Q27" s="55">
        <v>3138137.0</v>
      </c>
      <c r="R27" s="55">
        <v>4879141.0</v>
      </c>
      <c r="S27" s="51">
        <f t="shared" ref="S27:S30" si="9">R27-Q27</f>
        <v>1741004</v>
      </c>
      <c r="T27" s="55">
        <f t="shared" ref="T27:T30" si="10">SUM(S27/20)</f>
        <v>87050.2</v>
      </c>
      <c r="U27" s="4"/>
      <c r="V27" s="4"/>
      <c r="W27" s="4"/>
      <c r="X27" s="4"/>
    </row>
    <row r="28" ht="15.75" customHeight="1">
      <c r="A28" s="4"/>
      <c r="B28" s="4"/>
      <c r="C28" s="54" t="s">
        <v>108</v>
      </c>
      <c r="D28" s="54" t="s">
        <v>100</v>
      </c>
      <c r="E28" s="54" t="s">
        <v>87</v>
      </c>
      <c r="F28" s="55">
        <v>150000.0</v>
      </c>
      <c r="G28" s="55">
        <v>0.0</v>
      </c>
      <c r="H28" s="55">
        <v>1000000.0</v>
      </c>
      <c r="I28" s="55">
        <v>583000.0</v>
      </c>
      <c r="J28" s="55">
        <v>517000.0</v>
      </c>
      <c r="K28" s="55">
        <v>0.0</v>
      </c>
      <c r="L28" s="55">
        <v>4173393.0</v>
      </c>
      <c r="M28" s="55">
        <f>4499300-4468990</f>
        <v>30310</v>
      </c>
      <c r="N28" s="55">
        <v>4388075.0</v>
      </c>
      <c r="O28" s="55">
        <v>4629768.0</v>
      </c>
      <c r="P28" s="51">
        <f t="shared" si="8"/>
        <v>241693</v>
      </c>
      <c r="Q28" s="55">
        <v>4326446.0</v>
      </c>
      <c r="R28" s="55">
        <v>5371173.0</v>
      </c>
      <c r="S28" s="51">
        <f t="shared" si="9"/>
        <v>1044727</v>
      </c>
      <c r="T28" s="55">
        <f t="shared" si="10"/>
        <v>52236.35</v>
      </c>
      <c r="U28" s="4"/>
      <c r="V28" s="4"/>
      <c r="W28" s="4"/>
      <c r="X28" s="4"/>
    </row>
    <row r="29" ht="15.75" customHeight="1">
      <c r="A29" s="4"/>
      <c r="B29" s="4"/>
      <c r="C29" s="56" t="s">
        <v>109</v>
      </c>
      <c r="D29" s="56" t="s">
        <v>21</v>
      </c>
      <c r="E29" s="56" t="s">
        <v>22</v>
      </c>
      <c r="F29" s="57">
        <v>229000.0</v>
      </c>
      <c r="G29" s="57">
        <v>0.0</v>
      </c>
      <c r="H29" s="57">
        <v>55000.0</v>
      </c>
      <c r="I29" s="57">
        <v>246000.0</v>
      </c>
      <c r="J29" s="57">
        <v>0.0</v>
      </c>
      <c r="K29" s="57">
        <v>0.0</v>
      </c>
      <c r="L29" s="57">
        <v>1097061.0</v>
      </c>
      <c r="M29" s="57">
        <f>P29/5</f>
        <v>42843.8</v>
      </c>
      <c r="N29" s="57">
        <v>1376161.0</v>
      </c>
      <c r="O29" s="57">
        <v>1590380.0</v>
      </c>
      <c r="P29" s="51">
        <f t="shared" si="8"/>
        <v>214219</v>
      </c>
      <c r="Q29" s="57">
        <v>3688220.0</v>
      </c>
      <c r="R29" s="57">
        <v>4848040.0</v>
      </c>
      <c r="S29" s="51">
        <f t="shared" si="9"/>
        <v>1159820</v>
      </c>
      <c r="T29" s="57">
        <f t="shared" si="10"/>
        <v>57991</v>
      </c>
      <c r="U29" s="4"/>
      <c r="V29" s="4"/>
      <c r="W29" s="4"/>
      <c r="X29" s="4"/>
    </row>
    <row r="30" ht="15.75" customHeight="1">
      <c r="A30" s="4"/>
      <c r="B30" s="4"/>
      <c r="C30" s="56" t="s">
        <v>110</v>
      </c>
      <c r="D30" s="56" t="s">
        <v>21</v>
      </c>
      <c r="E30" s="56" t="s">
        <v>46</v>
      </c>
      <c r="F30" s="57">
        <v>155000.0</v>
      </c>
      <c r="G30" s="57">
        <v>93000.0</v>
      </c>
      <c r="H30" s="57">
        <v>35000.0</v>
      </c>
      <c r="I30" s="57">
        <v>61000.0</v>
      </c>
      <c r="J30" s="57">
        <v>46000.0</v>
      </c>
      <c r="K30" s="57">
        <v>100000.0</v>
      </c>
      <c r="L30" s="57">
        <v>1285667.0</v>
      </c>
      <c r="M30" s="57">
        <f>759830-751268</f>
        <v>8562</v>
      </c>
      <c r="N30" s="57">
        <v>1668537.0</v>
      </c>
      <c r="O30" s="57">
        <v>1746434.0</v>
      </c>
      <c r="P30" s="51">
        <f t="shared" si="8"/>
        <v>77897</v>
      </c>
      <c r="Q30" s="57">
        <v>2506413.0</v>
      </c>
      <c r="R30" s="57">
        <v>3445996.0</v>
      </c>
      <c r="S30" s="51">
        <f t="shared" si="9"/>
        <v>939583</v>
      </c>
      <c r="T30" s="57">
        <f t="shared" si="10"/>
        <v>46979.15</v>
      </c>
      <c r="U30" s="4"/>
      <c r="V30" s="4"/>
      <c r="W30" s="4"/>
      <c r="X30" s="4"/>
    </row>
    <row r="31" ht="15.75" customHeight="1">
      <c r="A31" s="4"/>
      <c r="B31" s="36" t="s">
        <v>84</v>
      </c>
      <c r="C31" s="56" t="s">
        <v>111</v>
      </c>
      <c r="D31" s="56" t="s">
        <v>21</v>
      </c>
      <c r="E31" s="56" t="s">
        <v>46</v>
      </c>
      <c r="F31" s="57">
        <v>80000.0</v>
      </c>
      <c r="G31" s="57">
        <v>0.0</v>
      </c>
      <c r="H31" s="57">
        <v>1140000.0</v>
      </c>
      <c r="I31" s="57">
        <v>0.0</v>
      </c>
      <c r="J31" s="57">
        <v>0.0</v>
      </c>
      <c r="K31" s="57">
        <v>1190000.0</v>
      </c>
      <c r="L31" s="57"/>
      <c r="M31" s="57">
        <f>P31/5</f>
        <v>0</v>
      </c>
      <c r="N31" s="57"/>
      <c r="O31" s="57"/>
      <c r="P31" s="51"/>
      <c r="Q31" s="57"/>
      <c r="R31" s="57"/>
      <c r="S31" s="51"/>
      <c r="T31" s="57"/>
      <c r="U31" s="4"/>
      <c r="V31" s="4"/>
      <c r="W31" s="4"/>
      <c r="X31" s="4"/>
    </row>
    <row r="32" ht="15.75" customHeight="1">
      <c r="A32" s="4"/>
      <c r="B32" s="4"/>
      <c r="C32" s="4"/>
      <c r="D32" s="4"/>
      <c r="E32" s="4"/>
      <c r="F32" s="4"/>
      <c r="G32" s="4"/>
      <c r="H32" s="4"/>
      <c r="I32" s="4"/>
      <c r="J32" s="4"/>
      <c r="K32" s="36" t="s">
        <v>112</v>
      </c>
      <c r="L32" s="58">
        <f t="shared" ref="L32:N32" si="11">AVERAGE(L12:L30)</f>
        <v>2157069.765</v>
      </c>
      <c r="M32" s="58">
        <f t="shared" si="11"/>
        <v>39885.93684</v>
      </c>
      <c r="N32" s="58">
        <f t="shared" si="11"/>
        <v>2933852.412</v>
      </c>
      <c r="O32" s="58">
        <f t="shared" ref="O32:S32" si="12">AVERAGE(O11:O31)</f>
        <v>3123443.824</v>
      </c>
      <c r="P32" s="58">
        <f t="shared" si="12"/>
        <v>189591.4118</v>
      </c>
      <c r="Q32" s="58">
        <f t="shared" si="12"/>
        <v>4609062.824</v>
      </c>
      <c r="R32" s="58">
        <f t="shared" si="12"/>
        <v>6018983.294</v>
      </c>
      <c r="S32" s="58">
        <f t="shared" si="12"/>
        <v>1409920.471</v>
      </c>
      <c r="T32" s="58">
        <f>AVERAGE(T9:T31)</f>
        <v>70496.02353</v>
      </c>
      <c r="U32" s="4"/>
      <c r="V32" s="4"/>
      <c r="W32" s="4"/>
      <c r="X32" s="4"/>
    </row>
    <row r="33" ht="15.75" customHeight="1">
      <c r="A33" s="4"/>
      <c r="B33" s="4"/>
      <c r="C33" s="4"/>
      <c r="D33" s="4"/>
      <c r="E33" s="4"/>
      <c r="F33" s="4"/>
      <c r="G33" s="4"/>
      <c r="H33" s="4"/>
      <c r="I33" s="4"/>
      <c r="J33" s="4"/>
      <c r="K33" s="36"/>
      <c r="L33" s="36"/>
      <c r="M33" s="58"/>
      <c r="N33" s="58"/>
      <c r="O33" s="58"/>
      <c r="P33" s="58"/>
      <c r="Q33" s="58"/>
      <c r="R33" s="58"/>
      <c r="S33" s="58"/>
      <c r="T33" s="58"/>
      <c r="U33" s="4"/>
      <c r="V33" s="4"/>
      <c r="W33" s="4"/>
      <c r="X33" s="4"/>
    </row>
    <row r="34" ht="15.75" customHeight="1">
      <c r="A34" s="4"/>
      <c r="B34" s="4"/>
      <c r="C34" s="4"/>
      <c r="D34" s="4"/>
      <c r="E34" s="4"/>
      <c r="F34" s="4"/>
      <c r="H34" s="59">
        <f t="shared" ref="H34:K34" si="13">SUM(H9:H31)</f>
        <v>6990000</v>
      </c>
      <c r="I34" s="59">
        <f t="shared" si="13"/>
        <v>4661000</v>
      </c>
      <c r="J34" s="59">
        <f t="shared" si="13"/>
        <v>3253000</v>
      </c>
      <c r="K34" s="59">
        <f t="shared" si="13"/>
        <v>1878000</v>
      </c>
      <c r="L34" s="59"/>
      <c r="M34" s="58"/>
      <c r="N34" s="58"/>
      <c r="O34" s="58"/>
      <c r="P34" s="58"/>
      <c r="Q34" s="58"/>
      <c r="R34" s="58"/>
      <c r="S34" s="58"/>
      <c r="T34" s="58"/>
      <c r="U34" s="4"/>
      <c r="V34" s="4"/>
      <c r="W34" s="4"/>
      <c r="X34" s="4"/>
    </row>
    <row r="35" ht="15.75" customHeight="1">
      <c r="A35" s="4"/>
      <c r="B35" s="4"/>
      <c r="C35" s="4"/>
      <c r="D35" s="4"/>
      <c r="E35" s="4"/>
      <c r="F35" s="4"/>
      <c r="G35" s="4"/>
      <c r="H35" s="4"/>
      <c r="I35" s="4"/>
      <c r="J35" s="4"/>
      <c r="K35" s="36"/>
      <c r="L35" s="36"/>
      <c r="M35" s="58"/>
      <c r="N35" s="58"/>
      <c r="O35" s="58"/>
      <c r="P35" s="58"/>
      <c r="Q35" s="58"/>
      <c r="R35" s="58"/>
      <c r="S35" s="58"/>
      <c r="T35" s="58"/>
      <c r="U35" s="4"/>
      <c r="V35" s="4"/>
      <c r="W35" s="4"/>
      <c r="X35" s="4"/>
    </row>
    <row r="36" ht="15.75" customHeight="1">
      <c r="A36" s="4"/>
      <c r="B36" s="4"/>
      <c r="C36" s="4"/>
      <c r="D36" s="4"/>
      <c r="E36" s="4"/>
      <c r="F36" s="4"/>
      <c r="G36" s="4"/>
      <c r="H36" s="60">
        <f t="array" ref="H36">SUM(H34:K34/20)</f>
        <v>839100</v>
      </c>
      <c r="L36" s="61"/>
      <c r="M36" s="58"/>
      <c r="N36" s="58"/>
      <c r="O36" s="58"/>
      <c r="P36" s="58"/>
      <c r="Q36" s="58"/>
      <c r="R36" s="58"/>
      <c r="S36" s="58"/>
      <c r="T36" s="58"/>
      <c r="U36" s="4"/>
      <c r="V36" s="4"/>
      <c r="W36" s="4"/>
      <c r="X36" s="4"/>
    </row>
    <row r="37" ht="15.75" customHeight="1">
      <c r="A37" s="4"/>
      <c r="B37" s="4"/>
      <c r="C37" s="44" t="s">
        <v>113</v>
      </c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>
        <f>20000*20</f>
        <v>400000</v>
      </c>
      <c r="V37" s="4"/>
      <c r="W37" s="4"/>
      <c r="X37" s="4"/>
    </row>
    <row r="38" ht="15.75" customHeight="1">
      <c r="A38" s="4"/>
      <c r="B38" s="4"/>
      <c r="C38" s="47" t="s">
        <v>0</v>
      </c>
      <c r="D38" s="47" t="s">
        <v>81</v>
      </c>
      <c r="E38" s="47" t="s">
        <v>1</v>
      </c>
      <c r="F38" s="47" t="s">
        <v>4</v>
      </c>
      <c r="G38" s="47" t="s">
        <v>5</v>
      </c>
      <c r="H38" s="47" t="s">
        <v>6</v>
      </c>
      <c r="I38" s="47" t="s">
        <v>7</v>
      </c>
      <c r="J38" s="47" t="s">
        <v>8</v>
      </c>
      <c r="K38" s="47" t="s">
        <v>9</v>
      </c>
      <c r="L38" s="47"/>
      <c r="M38" s="47" t="s">
        <v>2</v>
      </c>
      <c r="N38" s="47"/>
      <c r="O38" s="47"/>
      <c r="P38" s="47" t="s">
        <v>3</v>
      </c>
      <c r="Q38" s="47"/>
      <c r="R38" s="47"/>
      <c r="S38" s="47" t="s">
        <v>114</v>
      </c>
      <c r="T38" s="47" t="s">
        <v>115</v>
      </c>
      <c r="U38" s="47" t="s">
        <v>116</v>
      </c>
      <c r="V38" s="4"/>
      <c r="W38" s="4"/>
      <c r="X38" s="4"/>
    </row>
    <row r="39" ht="15.75" customHeight="1">
      <c r="A39" s="4"/>
      <c r="B39" s="4" t="s">
        <v>20</v>
      </c>
      <c r="C39" s="48" t="s">
        <v>21</v>
      </c>
      <c r="D39" s="48" t="s">
        <v>83</v>
      </c>
      <c r="E39" s="48" t="s">
        <v>22</v>
      </c>
      <c r="F39" s="49">
        <v>140000.0</v>
      </c>
      <c r="G39" s="49">
        <v>0.0</v>
      </c>
      <c r="H39" s="49">
        <v>90000.0</v>
      </c>
      <c r="I39" s="49">
        <v>135000.0</v>
      </c>
      <c r="J39" s="49">
        <v>0.0</v>
      </c>
      <c r="K39" s="49">
        <v>0.0</v>
      </c>
      <c r="L39" s="49"/>
      <c r="M39" s="62">
        <f>P32</f>
        <v>189591.4118</v>
      </c>
      <c r="N39" s="62"/>
      <c r="O39" s="62"/>
      <c r="P39" s="62">
        <f>S32</f>
        <v>1409920.471</v>
      </c>
      <c r="Q39" s="62"/>
      <c r="R39" s="62"/>
      <c r="S39" s="63" t="s">
        <v>117</v>
      </c>
      <c r="T39" s="63" t="s">
        <v>118</v>
      </c>
      <c r="U39" s="63" t="s">
        <v>119</v>
      </c>
      <c r="V39" s="4"/>
      <c r="W39" s="4"/>
      <c r="X39" s="4"/>
    </row>
    <row r="40" ht="15.75" customHeight="1">
      <c r="A40" s="4"/>
      <c r="B40" s="4" t="s">
        <v>20</v>
      </c>
      <c r="C40" s="48" t="s">
        <v>23</v>
      </c>
      <c r="D40" s="48" t="s">
        <v>83</v>
      </c>
      <c r="E40" s="48" t="s">
        <v>24</v>
      </c>
      <c r="F40" s="49">
        <v>70000.0</v>
      </c>
      <c r="G40" s="49">
        <v>160000.0</v>
      </c>
      <c r="H40" s="49">
        <v>120000.0</v>
      </c>
      <c r="I40" s="49">
        <v>100000.0</v>
      </c>
      <c r="J40" s="49">
        <v>210000.0</v>
      </c>
      <c r="K40" s="49">
        <v>20000.0</v>
      </c>
      <c r="L40" s="49"/>
      <c r="M40" s="62">
        <f>P32</f>
        <v>189591.4118</v>
      </c>
      <c r="N40" s="62"/>
      <c r="O40" s="62"/>
      <c r="P40" s="62">
        <f>S32</f>
        <v>1409920.471</v>
      </c>
      <c r="Q40" s="62"/>
      <c r="R40" s="62"/>
      <c r="S40" s="63" t="s">
        <v>120</v>
      </c>
      <c r="T40" s="63" t="s">
        <v>121</v>
      </c>
      <c r="U40" s="63" t="s">
        <v>122</v>
      </c>
      <c r="V40" s="4"/>
      <c r="W40" s="4"/>
      <c r="X40" s="4"/>
    </row>
    <row r="41" ht="15.75" customHeight="1">
      <c r="A41" s="4"/>
      <c r="B41" s="4"/>
      <c r="C41" s="54" t="str">
        <f t="shared" ref="C41:K41" si="14">C28</f>
        <v>Greg &amp; Marcelle Vassallo</v>
      </c>
      <c r="D41" s="54" t="str">
        <f t="shared" si="14"/>
        <v>Corey</v>
      </c>
      <c r="E41" s="54" t="str">
        <f t="shared" si="14"/>
        <v>55-60</v>
      </c>
      <c r="F41" s="55">
        <f t="shared" si="14"/>
        <v>150000</v>
      </c>
      <c r="G41" s="55">
        <f t="shared" si="14"/>
        <v>0</v>
      </c>
      <c r="H41" s="55">
        <f t="shared" si="14"/>
        <v>1000000</v>
      </c>
      <c r="I41" s="55">
        <f t="shared" si="14"/>
        <v>583000</v>
      </c>
      <c r="J41" s="55">
        <f t="shared" si="14"/>
        <v>517000</v>
      </c>
      <c r="K41" s="55">
        <f t="shared" si="14"/>
        <v>0</v>
      </c>
      <c r="L41" s="55"/>
      <c r="M41" s="64">
        <f>P28</f>
        <v>241693</v>
      </c>
      <c r="N41" s="64"/>
      <c r="O41" s="64"/>
      <c r="P41" s="64">
        <f>S28</f>
        <v>1044727</v>
      </c>
      <c r="Q41" s="64"/>
      <c r="R41" s="64"/>
      <c r="S41" s="65" t="s">
        <v>123</v>
      </c>
      <c r="T41" s="65" t="s">
        <v>124</v>
      </c>
      <c r="U41" s="65" t="s">
        <v>125</v>
      </c>
      <c r="V41" s="4"/>
      <c r="W41" s="4"/>
      <c r="X41" s="4"/>
    </row>
    <row r="42" ht="15.75" customHeight="1">
      <c r="A42" s="4"/>
      <c r="B42" s="4"/>
      <c r="C42" s="54" t="str">
        <f t="shared" ref="C42:K42" si="15">C25</f>
        <v>Curtis Collins</v>
      </c>
      <c r="D42" s="54" t="str">
        <f t="shared" si="15"/>
        <v>Corey</v>
      </c>
      <c r="E42" s="54" t="str">
        <f t="shared" si="15"/>
        <v>25-30</v>
      </c>
      <c r="F42" s="55">
        <f t="shared" si="15"/>
        <v>100000</v>
      </c>
      <c r="G42" s="55">
        <f t="shared" si="15"/>
        <v>0</v>
      </c>
      <c r="H42" s="55">
        <f t="shared" si="15"/>
        <v>1500000</v>
      </c>
      <c r="I42" s="55">
        <f t="shared" si="15"/>
        <v>10000</v>
      </c>
      <c r="J42" s="55">
        <f t="shared" si="15"/>
        <v>0</v>
      </c>
      <c r="K42" s="55">
        <f t="shared" si="15"/>
        <v>0</v>
      </c>
      <c r="L42" s="55"/>
      <c r="M42" s="64">
        <f>P25</f>
        <v>217667</v>
      </c>
      <c r="N42" s="64"/>
      <c r="O42" s="64"/>
      <c r="P42" s="64">
        <f>S25</f>
        <v>1586262</v>
      </c>
      <c r="Q42" s="64"/>
      <c r="R42" s="64"/>
      <c r="S42" s="66"/>
      <c r="T42" s="66"/>
      <c r="U42" s="66"/>
      <c r="V42" s="4"/>
      <c r="W42" s="4"/>
      <c r="X42" s="4"/>
    </row>
    <row r="43" ht="15.75" customHeight="1">
      <c r="A43" s="4"/>
      <c r="B43" s="4"/>
      <c r="C43" s="54" t="str">
        <f t="shared" ref="C43:K43" si="16">C23</f>
        <v>Catherine Hiller</v>
      </c>
      <c r="D43" s="54" t="str">
        <f t="shared" si="16"/>
        <v>Corey</v>
      </c>
      <c r="E43" s="54" t="str">
        <f t="shared" si="16"/>
        <v>50-55</v>
      </c>
      <c r="F43" s="55">
        <f t="shared" si="16"/>
        <v>100000</v>
      </c>
      <c r="G43" s="55">
        <f t="shared" si="16"/>
        <v>0</v>
      </c>
      <c r="H43" s="55">
        <f t="shared" si="16"/>
        <v>390000</v>
      </c>
      <c r="I43" s="55">
        <f t="shared" si="16"/>
        <v>110000</v>
      </c>
      <c r="J43" s="55">
        <f t="shared" si="16"/>
        <v>0</v>
      </c>
      <c r="K43" s="55">
        <f t="shared" si="16"/>
        <v>0</v>
      </c>
      <c r="L43" s="55"/>
      <c r="M43" s="64">
        <f>P23</f>
        <v>161050</v>
      </c>
      <c r="N43" s="64"/>
      <c r="O43" s="64"/>
      <c r="P43" s="64">
        <f>S23</f>
        <v>1437973</v>
      </c>
      <c r="Q43" s="64"/>
      <c r="R43" s="64"/>
      <c r="S43" s="66"/>
      <c r="T43" s="66"/>
      <c r="U43" s="66"/>
      <c r="V43" s="4"/>
      <c r="W43" s="4"/>
      <c r="X43" s="4"/>
    </row>
    <row r="44" ht="15.75" customHeight="1">
      <c r="A44" s="4"/>
      <c r="B44" s="4"/>
      <c r="C44" s="54" t="str">
        <f t="shared" ref="C44:K44" si="17">C20</f>
        <v>Dean &amp; Matt</v>
      </c>
      <c r="D44" s="54" t="str">
        <f t="shared" si="17"/>
        <v>Corey</v>
      </c>
      <c r="E44" s="54" t="str">
        <f t="shared" si="17"/>
        <v>40-45</v>
      </c>
      <c r="F44" s="55">
        <f t="shared" si="17"/>
        <v>326000</v>
      </c>
      <c r="G44" s="55">
        <f t="shared" si="17"/>
        <v>209000</v>
      </c>
      <c r="H44" s="55">
        <f t="shared" si="17"/>
        <v>250000</v>
      </c>
      <c r="I44" s="55">
        <f t="shared" si="17"/>
        <v>380000</v>
      </c>
      <c r="J44" s="55">
        <f t="shared" si="17"/>
        <v>262000</v>
      </c>
      <c r="K44" s="55">
        <f t="shared" si="17"/>
        <v>0</v>
      </c>
      <c r="L44" s="55"/>
      <c r="M44" s="64">
        <f>P20</f>
        <v>312454</v>
      </c>
      <c r="N44" s="64"/>
      <c r="O44" s="64"/>
      <c r="P44" s="64">
        <f>S20</f>
        <v>3504597</v>
      </c>
      <c r="Q44" s="64"/>
      <c r="R44" s="64"/>
      <c r="S44" s="66"/>
      <c r="T44" s="66"/>
      <c r="U44" s="66"/>
      <c r="V44" s="4"/>
      <c r="W44" s="4"/>
      <c r="X44" s="4"/>
    </row>
    <row r="45" ht="15.75" customHeight="1">
      <c r="A45" s="4"/>
      <c r="B45" s="4"/>
      <c r="C45" s="50" t="s">
        <v>89</v>
      </c>
      <c r="D45" s="50" t="s">
        <v>86</v>
      </c>
      <c r="E45" s="50" t="str">
        <f t="shared" ref="E45:K45" si="18">E13</f>
        <v>35-40</v>
      </c>
      <c r="F45" s="51">
        <f t="shared" si="18"/>
        <v>237000</v>
      </c>
      <c r="G45" s="51">
        <f t="shared" si="18"/>
        <v>180000</v>
      </c>
      <c r="H45" s="51">
        <f t="shared" si="18"/>
        <v>40000</v>
      </c>
      <c r="I45" s="51">
        <f t="shared" si="18"/>
        <v>59000</v>
      </c>
      <c r="J45" s="51">
        <f t="shared" si="18"/>
        <v>19000</v>
      </c>
      <c r="K45" s="51">
        <f t="shared" si="18"/>
        <v>0</v>
      </c>
      <c r="L45" s="51"/>
      <c r="M45" s="67">
        <f>P13</f>
        <v>170821</v>
      </c>
      <c r="N45" s="67"/>
      <c r="O45" s="67"/>
      <c r="P45" s="67">
        <f>S13</f>
        <v>713126</v>
      </c>
      <c r="Q45" s="67"/>
      <c r="R45" s="67"/>
      <c r="S45" s="68" t="s">
        <v>126</v>
      </c>
      <c r="T45" s="68" t="s">
        <v>127</v>
      </c>
      <c r="U45" s="68" t="s">
        <v>128</v>
      </c>
      <c r="V45" s="4"/>
      <c r="W45" s="4"/>
      <c r="X45" s="4"/>
    </row>
    <row r="46" ht="15.75" customHeight="1">
      <c r="A46" s="4"/>
      <c r="B46" s="4"/>
      <c r="C46" s="52" t="s">
        <v>98</v>
      </c>
      <c r="D46" s="52" t="s">
        <v>92</v>
      </c>
      <c r="E46" s="52" t="s">
        <v>24</v>
      </c>
      <c r="F46" s="53">
        <f t="shared" ref="F46:K46" si="19">F19</f>
        <v>85000</v>
      </c>
      <c r="G46" s="53">
        <f t="shared" si="19"/>
        <v>100000</v>
      </c>
      <c r="H46" s="53">
        <f t="shared" si="19"/>
        <v>15000</v>
      </c>
      <c r="I46" s="53">
        <f t="shared" si="19"/>
        <v>83000</v>
      </c>
      <c r="J46" s="53">
        <f t="shared" si="19"/>
        <v>104000</v>
      </c>
      <c r="K46" s="53">
        <f t="shared" si="19"/>
        <v>89000</v>
      </c>
      <c r="L46" s="53"/>
      <c r="M46" s="69">
        <f>P19</f>
        <v>127028</v>
      </c>
      <c r="N46" s="69"/>
      <c r="O46" s="69"/>
      <c r="P46" s="69">
        <f>S19</f>
        <v>1293142</v>
      </c>
      <c r="Q46" s="69"/>
      <c r="R46" s="69"/>
      <c r="S46" s="70" t="s">
        <v>129</v>
      </c>
      <c r="T46" s="70" t="s">
        <v>130</v>
      </c>
      <c r="U46" s="70" t="s">
        <v>131</v>
      </c>
      <c r="V46" s="4"/>
      <c r="W46" s="4"/>
      <c r="X46" s="4"/>
    </row>
    <row r="47" ht="15.75" customHeight="1">
      <c r="A47" s="4"/>
      <c r="B47" s="4"/>
      <c r="C47" s="56" t="s">
        <v>110</v>
      </c>
      <c r="D47" s="56" t="s">
        <v>21</v>
      </c>
      <c r="E47" s="56" t="str">
        <f t="shared" ref="E47:K47" si="20">E29</f>
        <v>40-45</v>
      </c>
      <c r="F47" s="57">
        <f t="shared" si="20"/>
        <v>229000</v>
      </c>
      <c r="G47" s="57">
        <f t="shared" si="20"/>
        <v>0</v>
      </c>
      <c r="H47" s="57">
        <f t="shared" si="20"/>
        <v>55000</v>
      </c>
      <c r="I47" s="57">
        <f t="shared" si="20"/>
        <v>246000</v>
      </c>
      <c r="J47" s="57">
        <f t="shared" si="20"/>
        <v>0</v>
      </c>
      <c r="K47" s="57">
        <f t="shared" si="20"/>
        <v>0</v>
      </c>
      <c r="L47" s="57"/>
      <c r="M47" s="71">
        <f>P30</f>
        <v>77897</v>
      </c>
      <c r="N47" s="71"/>
      <c r="O47" s="71"/>
      <c r="P47" s="71">
        <f>S30</f>
        <v>939583</v>
      </c>
      <c r="Q47" s="71"/>
      <c r="R47" s="71"/>
      <c r="S47" s="72" t="s">
        <v>132</v>
      </c>
      <c r="T47" s="72" t="s">
        <v>133</v>
      </c>
      <c r="U47" s="72" t="s">
        <v>134</v>
      </c>
      <c r="V47" s="4"/>
      <c r="W47" s="4"/>
      <c r="X47" s="4"/>
    </row>
    <row r="48" ht="15.75" customHeight="1">
      <c r="A48" s="4"/>
      <c r="B48" s="4"/>
      <c r="C48" s="56" t="s">
        <v>109</v>
      </c>
      <c r="D48" s="56" t="s">
        <v>21</v>
      </c>
      <c r="E48" s="56" t="s">
        <v>24</v>
      </c>
      <c r="F48" s="57">
        <v>229000.0</v>
      </c>
      <c r="G48" s="57">
        <v>0.0</v>
      </c>
      <c r="H48" s="57">
        <v>55000.0</v>
      </c>
      <c r="I48" s="57">
        <v>246000.0</v>
      </c>
      <c r="J48" s="57">
        <v>0.0</v>
      </c>
      <c r="K48" s="57">
        <v>0.0</v>
      </c>
      <c r="L48" s="57"/>
      <c r="M48" s="57">
        <v>81020.0</v>
      </c>
      <c r="N48" s="57"/>
      <c r="O48" s="57"/>
      <c r="P48" s="57">
        <v>1873901.0</v>
      </c>
      <c r="Q48" s="57"/>
      <c r="R48" s="57"/>
      <c r="S48" s="72" t="s">
        <v>135</v>
      </c>
      <c r="T48" s="72" t="s">
        <v>136</v>
      </c>
      <c r="U48" s="72" t="s">
        <v>137</v>
      </c>
      <c r="V48" s="4"/>
      <c r="W48" s="4"/>
      <c r="X48" s="4"/>
    </row>
    <row r="49" ht="15.75" customHeight="1">
      <c r="A49" s="4"/>
      <c r="B49" s="4"/>
      <c r="C49" s="56" t="s">
        <v>138</v>
      </c>
      <c r="D49" s="56" t="s">
        <v>92</v>
      </c>
      <c r="E49" s="56" t="s">
        <v>37</v>
      </c>
      <c r="F49" s="73">
        <v>255000.0</v>
      </c>
      <c r="G49" s="73"/>
      <c r="H49" s="73">
        <v>160000.0</v>
      </c>
      <c r="I49" s="73">
        <v>391000.0</v>
      </c>
      <c r="J49" s="73"/>
      <c r="K49" s="73">
        <v>160000.0</v>
      </c>
      <c r="L49" s="73"/>
      <c r="M49" s="73">
        <v>138087.0</v>
      </c>
      <c r="N49" s="73"/>
      <c r="O49" s="73"/>
      <c r="P49" s="73">
        <v>2272367.0</v>
      </c>
      <c r="Q49" s="73"/>
      <c r="R49" s="73"/>
      <c r="S49" s="72" t="s">
        <v>135</v>
      </c>
      <c r="T49" s="72" t="s">
        <v>139</v>
      </c>
      <c r="U49" s="72" t="s">
        <v>140</v>
      </c>
      <c r="V49" s="4"/>
      <c r="W49" s="4"/>
      <c r="X49" s="4"/>
    </row>
    <row r="50" ht="15.75" customHeight="1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</row>
    <row r="51" ht="15.75" customHeight="1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</row>
    <row r="52" ht="15.75" customHeight="1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</row>
    <row r="53" ht="15.75" customHeight="1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</row>
    <row r="54" ht="15.75" customHeight="1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</row>
    <row r="55" ht="15.75" customHeight="1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</row>
    <row r="56" ht="15.75" customHeight="1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</row>
    <row r="57" ht="15.75" customHeight="1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</row>
    <row r="58" ht="15.75" customHeight="1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</row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">
    <mergeCell ref="M7:T7"/>
    <mergeCell ref="H36:K36"/>
  </mergeCells>
  <printOptions/>
  <pageMargins bottom="0.75" footer="0.0" header="0.0" left="0.7" right="0.7" top="0.75"/>
  <pageSetup orientation="landscape"/>
  <drawing r:id="rId1"/>
</worksheet>
</file>