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locaranza\Slack\"/>
    </mc:Choice>
  </mc:AlternateContent>
  <xr:revisionPtr revIDLastSave="0" documentId="13_ncr:1_{8D211246-B927-435D-B5EB-3ECDA2FA505D}" xr6:coauthVersionLast="47" xr6:coauthVersionMax="47" xr10:uidLastSave="{00000000-0000-0000-0000-000000000000}"/>
  <bookViews>
    <workbookView xWindow="28680" yWindow="-120" windowWidth="29040" windowHeight="15720" xr2:uid="{00000000-000D-0000-FFFF-FFFF00000000}"/>
  </bookViews>
  <sheets>
    <sheet name="Hoja3"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x:ext xmlns:x="http://schemas.openxmlformats.org/spreadsheetml/2006/main" uri="GoogleSheetsCustomDataVersion1">
      <go:sheetsCustomData xmlns:go="http://customooxmlschemas.google.com/" r:id="rId5" roundtripDataSignature="AMtx7mgenxGDKE6k01XJvBM567F/TaiNIw=="/>
    </x:ext>
  </extLst>
</workbook>
</file>

<file path=xl/calcChain.xml><?xml version="1.0" encoding="utf-8"?>
<calcChain xmlns="http://schemas.openxmlformats.org/spreadsheetml/2006/main">
  <c r="G118" i="1" l="1"/>
  <c r="G109" i="1"/>
  <c r="G100" i="1"/>
  <c r="G92" i="1"/>
  <c r="G83" i="1"/>
  <c r="G66" i="1"/>
  <c r="E62" i="1"/>
  <c r="G62" i="1" s="1"/>
  <c r="G61" i="1"/>
  <c r="G60" i="1"/>
  <c r="G59" i="1"/>
  <c r="G57" i="1"/>
  <c r="G54" i="1"/>
  <c r="E53" i="1"/>
  <c r="G53" i="1" s="1"/>
  <c r="G43" i="1"/>
  <c r="G38" i="1"/>
  <c r="B37" i="1"/>
  <c r="G37" i="1" s="1"/>
  <c r="G36" i="1"/>
  <c r="G32" i="1"/>
  <c r="G30" i="1"/>
  <c r="G25" i="1"/>
  <c r="G21" i="1"/>
  <c r="G20" i="1"/>
  <c r="G15" i="1"/>
  <c r="G12" i="1"/>
  <c r="G10" i="1"/>
  <c r="G8" i="1"/>
  <c r="G7" i="1"/>
  <c r="G6" i="1"/>
  <c r="G5" i="1"/>
  <c r="G48" i="1" l="1"/>
  <c r="G74" i="1"/>
</calcChain>
</file>

<file path=xl/sharedStrings.xml><?xml version="1.0" encoding="utf-8"?>
<sst xmlns="http://schemas.openxmlformats.org/spreadsheetml/2006/main" count="178" uniqueCount="132">
  <si>
    <t xml:space="preserve"> </t>
  </si>
  <si>
    <t>Unidad $</t>
  </si>
  <si>
    <t>N unidades necesarias</t>
  </si>
  <si>
    <t>Vida útil (años)</t>
  </si>
  <si>
    <t>Total $/año</t>
  </si>
  <si>
    <t>Fuente de datos y notas</t>
  </si>
  <si>
    <t xml:space="preserve">Alquiler/edificio </t>
  </si>
  <si>
    <t>Según lo que pagó el gobierno o el precio de mercado por metro cuadrado. Solo utilizamos el 4 % del espacio</t>
  </si>
  <si>
    <t>Servicios públicos (electricidad y agua)</t>
  </si>
  <si>
    <t>Facturas de servicios públicos del Ministerio de Salud, probablemente procedentes de registros financieros</t>
  </si>
  <si>
    <t>Neveras</t>
  </si>
  <si>
    <t>Registros de compras del Ministerio de Salud</t>
  </si>
  <si>
    <t>Oficina de contratación del Ministerio de Salud</t>
  </si>
  <si>
    <t>Según lo que pagó el gobierno o el precio de mercado por pie cuadrado o metro cuadrado. Solo utilizamos el 4 % del espacio</t>
  </si>
  <si>
    <t>Neveras/almacén</t>
  </si>
  <si>
    <t>Registros de compras del Ministerio de Salud, y el frigorífico se dedica al 100 % a este programa</t>
  </si>
  <si>
    <t>Salarios completos del personal para ejecutar el programa (ARV y HBV0)</t>
  </si>
  <si>
    <t>Gerente de la clínica</t>
  </si>
  <si>
    <t>Registros financieros del Ministerio de Salud, o casi cualquier tabla salarial</t>
  </si>
  <si>
    <t>Gerente de enfermeras parteras</t>
  </si>
  <si>
    <t>Logista</t>
  </si>
  <si>
    <t>Técnico de laboratorio</t>
  </si>
  <si>
    <t>Solo el 11 % del tiempo se dedica a la sífilis al año</t>
  </si>
  <si>
    <t>Equipo y suministros de laboratorio para realizar pruebas</t>
  </si>
  <si>
    <t>Máquina de laboratorio 1 (depreciación)</t>
  </si>
  <si>
    <t>Sitio web del fabricante</t>
  </si>
  <si>
    <t>Máquina de laboratorio 2 (depreciación)</t>
  </si>
  <si>
    <t>Equipos y suministros de oficina</t>
  </si>
  <si>
    <t>Ordenadores e impresoras</t>
  </si>
  <si>
    <t>Registros de compras del Ministerio de Salud o sitio web</t>
  </si>
  <si>
    <t>Sistema de información</t>
  </si>
  <si>
    <t>Internet</t>
  </si>
  <si>
    <t>Equipo médico</t>
  </si>
  <si>
    <t xml:space="preserve">Papel y tinta </t>
  </si>
  <si>
    <t>30 dólares por 20 cajas de papel</t>
  </si>
  <si>
    <t>Silla</t>
  </si>
  <si>
    <t>Escritorio</t>
  </si>
  <si>
    <t>Logística</t>
  </si>
  <si>
    <t>Camiones</t>
  </si>
  <si>
    <t>Combustible</t>
  </si>
  <si>
    <t>3,30 $ por litro. Recorre 40 kilómetros en un solo sentido. Consigue 30 km/litro</t>
  </si>
  <si>
    <t>Mantenimiento (neumáticos, líquidos, etc.)</t>
  </si>
  <si>
    <t>Formación (anual)</t>
  </si>
  <si>
    <t>Paquete de sala de conferencias (sala, descansos, material de oficina)</t>
  </si>
  <si>
    <t>Registros de compras del Ministerio de Salud o sitio web del hotel</t>
  </si>
  <si>
    <t>Formador</t>
  </si>
  <si>
    <t>Dietas</t>
  </si>
  <si>
    <t>Tarifa estándar del Ministerio de Salud</t>
  </si>
  <si>
    <t>Gastos de transporte de los participantes</t>
  </si>
  <si>
    <t>15 $ por persona, 30 personas</t>
  </si>
  <si>
    <t>Gastos de alojamiento de los participantes</t>
  </si>
  <si>
    <t>Servicios contratados</t>
  </si>
  <si>
    <t xml:space="preserve">Diseño de la campaña publicitaria de intervención </t>
  </si>
  <si>
    <t>Eliminación de residuos médicos</t>
  </si>
  <si>
    <t>TOTAL DE COSTOS FIJOS</t>
  </si>
  <si>
    <t>Total $/paciente</t>
  </si>
  <si>
    <t xml:space="preserve">Fuente de datos y notas </t>
  </si>
  <si>
    <t>Material de servicio (vacuna)</t>
  </si>
  <si>
    <t>Folleto descriptivo de la intervención</t>
  </si>
  <si>
    <t>Vacuna</t>
  </si>
  <si>
    <t>8 $/hora y se tarda 1,5 minutos en vacunar</t>
  </si>
  <si>
    <t xml:space="preserve">Guantes </t>
  </si>
  <si>
    <t>Tabla salarial del Ministerio de Salud o web</t>
  </si>
  <si>
    <t>Certificado de vacunación</t>
  </si>
  <si>
    <t>Jabón dispensado</t>
  </si>
  <si>
    <t>8 $ por caja de 64 oz y solo usamos 1 oz por paciente.  Compramos al por mayor y recibimos cajas</t>
  </si>
  <si>
    <t>Material de servicio (prueba)</t>
  </si>
  <si>
    <t>Comprar una caja de folletos por 1000 $, y hay 2000 folletos. Dar dos a cada persona</t>
  </si>
  <si>
    <t xml:space="preserve">Kits de detección </t>
  </si>
  <si>
    <t>Compra 50 kits de pruebas por 400 $ y utiliza uno por persona</t>
  </si>
  <si>
    <t>Compra una caja de guantes que cuesta 5 $ y tendrás 100 guantes en la caja, pero solo necesitas dos guantes por paciente.</t>
  </si>
  <si>
    <t>6 $/hora (o 6 $ por 60 minutos), y se tarda 30 minutos en realizar los análisis (el 50 % de una hora).</t>
  </si>
  <si>
    <t>Reactivos</t>
  </si>
  <si>
    <t>Otros reactivos</t>
  </si>
  <si>
    <t>Registros de compras del Ministerio de Salud, sitio web del fabricante.</t>
  </si>
  <si>
    <t>Certificado de notificación</t>
  </si>
  <si>
    <t>8 $ por caja de 64 onzas, y solo utilizamos 2 onzas por paciente. Compramos al por mayor y recibimos cajas.</t>
  </si>
  <si>
    <t>Equipo y suministros de laboratorio</t>
  </si>
  <si>
    <t>Máquina de laboratorio</t>
  </si>
  <si>
    <t>Electricidad</t>
  </si>
  <si>
    <t>Agua</t>
  </si>
  <si>
    <t>Transporte en camión por muestra (combustible)</t>
  </si>
  <si>
    <t>3,30 $ por litro. Recorrido de 40 km</t>
  </si>
  <si>
    <t>Otros (neumáticos, etc.)</t>
  </si>
  <si>
    <t>Precios locales</t>
  </si>
  <si>
    <t>Prueba inicial de detección para trabajadores sanitarios</t>
  </si>
  <si>
    <t>Total $</t>
  </si>
  <si>
    <t>Desplazamiento al laboratorio</t>
  </si>
  <si>
    <t>Distancia media de desplazamiento</t>
  </si>
  <si>
    <t xml:space="preserve">Tiempo para llegar al laboratorio </t>
  </si>
  <si>
    <t>Kit de detección 1</t>
  </si>
  <si>
    <t>Kit de detección 2</t>
  </si>
  <si>
    <t xml:space="preserve">Documentación </t>
  </si>
  <si>
    <t>Tiempo y recursos administrativos utilizados para documentar</t>
  </si>
  <si>
    <t>Desplazamiento para vacunar</t>
  </si>
  <si>
    <t xml:space="preserve">Desplazamiento para llegar a la clínica </t>
  </si>
  <si>
    <t>Registros de compras del Ministerio de Salud, sitio web del fabricante, OMS</t>
  </si>
  <si>
    <t>Suministros de vacunas</t>
  </si>
  <si>
    <t>Profilaxis</t>
  </si>
  <si>
    <t>Suministros</t>
  </si>
  <si>
    <t>Recolección de sangre del paciente/objetos punzantes</t>
  </si>
  <si>
    <t>Tiempo de enfermería para extraer sangre con aguja</t>
  </si>
  <si>
    <t>Materiales para la extracción de sangre</t>
  </si>
  <si>
    <t>Transporte de la muestra de sangre</t>
  </si>
  <si>
    <t>Documentación</t>
  </si>
  <si>
    <t xml:space="preserve">Costo del transporte </t>
  </si>
  <si>
    <t>Salarios perdidos</t>
  </si>
  <si>
    <t>Cuidado infantil</t>
  </si>
  <si>
    <t>Angustia emocional</t>
  </si>
  <si>
    <t>Muerte</t>
  </si>
  <si>
    <t>Tasa de descuento:</t>
  </si>
  <si>
    <t>Cost for 1 item</t>
  </si>
  <si>
    <t>If you buy an item in bulk, how many are in that bulk of items?</t>
  </si>
  <si>
    <t>Number of items needed</t>
  </si>
  <si>
    <t xml:space="preserve">If item is not used for this program 100% of the time, what percentage of time is it being used? </t>
  </si>
  <si>
    <t>If item has a useful life of more than one year, how many years is it? This will normally happen for large capital items, and likely only applicable to fixed costs such as building, machines and equipment</t>
  </si>
  <si>
    <t>Costos fijos</t>
  </si>
  <si>
    <t>Costos de las instalaciones (vacuna)</t>
  </si>
  <si>
    <t>Costos de mantenimiento del edificio</t>
  </si>
  <si>
    <t>Costos de las instalaciones (kit de pruebas)</t>
  </si>
  <si>
    <t>Costos variables</t>
  </si>
  <si>
    <t>Costo de enfermería</t>
  </si>
  <si>
    <t>Costo de técnico de laboratorio</t>
  </si>
  <si>
    <t>Costo social</t>
  </si>
  <si>
    <t>Costo del tratamiento (medicamentos)</t>
  </si>
  <si>
    <t>Número de items en esa unidad $</t>
  </si>
  <si>
    <t>Porcentaje de tiempo deidcado al programa</t>
  </si>
  <si>
    <t>TOTAL DE COSTOS PARA EL PACIENTE</t>
  </si>
  <si>
    <t>TOTAL DE COSTOS VARIABLES por persona</t>
  </si>
  <si>
    <t>Número de pacientes servidos</t>
  </si>
  <si>
    <t>Personal de salud que comienza a vacunar</t>
  </si>
  <si>
    <t>Personal de salud después de la inyección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</si>
</sst>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_);_(&quot;$&quot;* \(#,##0\);_(&quot;$&quot;* &quot;-&quot;??_);_(@_)"/>
    <numFmt numFmtId="165" formatCode="_(* #,##0_);_(* \(#,##0\);_(* &quot;-&quot;??_);_(@_)"/>
  </numFmts>
  <fonts count="9" x14ac:knownFonts="1">
    <font>
      <sz val="12"/>
      <color theme="1"/>
      <name val="Arial"/>
    </font>
    <font>
      <sz val="12"/>
      <color theme="1"/>
      <name val="Calibri"/>
    </font>
    <font>
      <sz val="12"/>
      <name val="Arial"/>
    </font>
    <font>
      <sz val="12"/>
      <color theme="1"/>
      <name val="Calibri"/>
    </font>
    <font>
      <sz val="12"/>
      <color theme="1"/>
      <name val="Arial"/>
    </font>
    <font>
      <b/>
      <sz val="14"/>
      <color rgb="FF000000"/>
      <name val="Calibri"/>
    </font>
    <font>
      <sz val="14"/>
      <color rgb="FF000000"/>
      <name val="Calibri"/>
    </font>
    <font>
      <b/>
      <sz val="14"/>
      <color rgb="FF000000"/>
      <name val="Calibri"/>
      <family val="2"/>
    </font>
    <font>
      <sz val="12"/>
      <name val="Arial"/>
      <family val="2"/>
    </font>
  </fonts>
  <fills count="11">
    <fill>
      <patternFill patternType="none"/>
    </fill>
    <fill>
      <patternFill patternType="gray125"/>
    </fill>
    <fill>
      <patternFill patternType="solid">
        <fgColor rgb="FFFBD169"/>
        <bgColor rgb="FFFBD169"/>
      </patternFill>
    </fill>
    <fill>
      <patternFill patternType="solid">
        <fgColor rgb="FFD0CECE"/>
        <bgColor rgb="FFD0CECE"/>
      </patternFill>
    </fill>
    <fill>
      <patternFill patternType="solid">
        <fgColor rgb="FFFFFFFF"/>
        <bgColor rgb="FFFFFFFF"/>
      </patternFill>
    </fill>
    <fill>
      <patternFill patternType="solid">
        <fgColor rgb="FFC9AED2"/>
        <bgColor rgb="FFC9AED2"/>
      </patternFill>
    </fill>
    <fill>
      <patternFill patternType="solid">
        <fgColor rgb="FFA64900"/>
        <bgColor rgb="FFA64900"/>
      </patternFill>
    </fill>
    <fill>
      <patternFill patternType="solid">
        <fgColor rgb="FFFFF5E8"/>
        <bgColor rgb="FFFFF5E8"/>
      </patternFill>
    </fill>
    <fill>
      <patternFill patternType="solid">
        <fgColor rgb="FFE7E6E6"/>
        <bgColor rgb="FFE7E6E6"/>
      </patternFill>
    </fill>
    <fill>
      <patternFill patternType="solid">
        <fgColor rgb="FF9CC2E5"/>
        <bgColor rgb="FF9CC2E5"/>
      </patternFill>
    </fill>
    <fill>
      <patternFill patternType="solid">
        <fgColor rgb="FF92D050"/>
        <bgColor rgb="FF92D050"/>
      </patternFill>
    </fill>
  </fills>
  <borders count="10">
    <border>
      <left/>
      <right/>
      <top/>
      <bottom/>
      <diagonal/>
    </border>
    <border>
      <left style="medium">
        <color rgb="FFFFFFFF"/>
      </left>
      <right style="medium">
        <color rgb="FF000000"/>
      </right>
      <top style="medium">
        <color rgb="FFFFFFFF"/>
      </top>
      <bottom style="medium">
        <color rgb="FFFFFFFF"/>
      </bottom>
      <diagonal/>
    </border>
    <border>
      <left style="medium">
        <color rgb="FF000000"/>
      </left>
      <right style="medium">
        <color rgb="FF000000"/>
      </right>
      <top style="medium">
        <color rgb="FFFFFFFF"/>
      </top>
      <bottom style="medium">
        <color rgb="FFFFFFFF"/>
      </bottom>
      <diagonal/>
    </border>
    <border>
      <left style="medium">
        <color rgb="FF000000"/>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000000"/>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000000"/>
      </right>
      <top style="medium">
        <color rgb="FFFFFFFF"/>
      </top>
      <bottom style="medium">
        <color rgb="FFFFFFFF"/>
      </bottom>
      <diagonal/>
    </border>
  </borders>
  <cellStyleXfs count="1">
    <xf numFmtId="0" fontId="0" fillId="0" borderId="0"/>
  </cellStyleXfs>
  <cellXfs count="90">
    <xf numFmtId="0" fontId="0" fillId="0" borderId="0" xfId="0" applyFont="1" applyAlignment="1"/>
    <xf numFmtId="0" fontId="1" fillId="0" borderId="0" xfId="0" applyFont="1" applyAlignment="1"/>
    <xf numFmtId="0" fontId="3" fillId="0" borderId="0" xfId="0" applyFont="1" applyAlignment="1">
      <alignment wrapText="1"/>
    </xf>
    <xf numFmtId="0" fontId="4" fillId="0" borderId="0" xfId="0" applyFont="1" applyAlignment="1">
      <alignment wrapText="1"/>
    </xf>
    <xf numFmtId="0" fontId="5" fillId="2" borderId="1" xfId="0" applyFont="1" applyFill="1" applyBorder="1" applyAlignment="1">
      <alignment horizontal="left" wrapText="1" readingOrder="1"/>
    </xf>
    <xf numFmtId="0" fontId="5" fillId="2" borderId="3" xfId="0" applyFont="1" applyFill="1" applyBorder="1" applyAlignment="1">
      <alignment horizontal="left" wrapText="1" readingOrder="1"/>
    </xf>
    <xf numFmtId="0" fontId="5" fillId="3" borderId="1" xfId="0" applyFont="1" applyFill="1" applyBorder="1" applyAlignment="1">
      <alignment horizontal="left" wrapText="1" readingOrder="1"/>
    </xf>
    <xf numFmtId="44" fontId="5" fillId="3" borderId="2" xfId="0" applyNumberFormat="1" applyFont="1" applyFill="1" applyBorder="1" applyAlignment="1">
      <alignment horizontal="center" wrapText="1" readingOrder="1"/>
    </xf>
    <xf numFmtId="0" fontId="5" fillId="3" borderId="2" xfId="0" applyFont="1" applyFill="1" applyBorder="1" applyAlignment="1">
      <alignment horizontal="center" wrapText="1" readingOrder="1"/>
    </xf>
    <xf numFmtId="0" fontId="5" fillId="3" borderId="3" xfId="0" applyFont="1" applyFill="1" applyBorder="1" applyAlignment="1">
      <alignment horizontal="left" wrapText="1" readingOrder="1"/>
    </xf>
    <xf numFmtId="0" fontId="6" fillId="4" borderId="1" xfId="0" applyFont="1" applyFill="1" applyBorder="1" applyAlignment="1">
      <alignment horizontal="left" wrapText="1" readingOrder="1"/>
    </xf>
    <xf numFmtId="164" fontId="6" fillId="4" borderId="2" xfId="0" applyNumberFormat="1" applyFont="1" applyFill="1" applyBorder="1" applyAlignment="1">
      <alignment horizontal="center" wrapText="1" readingOrder="1"/>
    </xf>
    <xf numFmtId="165" fontId="6" fillId="4" borderId="2" xfId="0" applyNumberFormat="1" applyFont="1" applyFill="1" applyBorder="1" applyAlignment="1">
      <alignment horizontal="center" wrapText="1" readingOrder="1"/>
    </xf>
    <xf numFmtId="0" fontId="6" fillId="4" borderId="2" xfId="0" applyFont="1" applyFill="1" applyBorder="1" applyAlignment="1">
      <alignment horizontal="center" wrapText="1" readingOrder="1"/>
    </xf>
    <xf numFmtId="44" fontId="6" fillId="4" borderId="2" xfId="0" applyNumberFormat="1" applyFont="1" applyFill="1" applyBorder="1" applyAlignment="1">
      <alignment horizontal="center" wrapText="1" readingOrder="1"/>
    </xf>
    <xf numFmtId="0" fontId="6" fillId="4" borderId="3" xfId="0" applyFont="1" applyFill="1" applyBorder="1" applyAlignment="1">
      <alignment horizontal="left" wrapText="1" readingOrder="1"/>
    </xf>
    <xf numFmtId="0" fontId="6" fillId="4" borderId="3" xfId="0" applyFont="1" applyFill="1" applyBorder="1" applyAlignment="1">
      <alignment horizontal="left" wrapText="1" readingOrder="1"/>
    </xf>
    <xf numFmtId="0" fontId="6" fillId="4" borderId="1" xfId="0" applyFont="1" applyFill="1" applyBorder="1" applyAlignment="1">
      <alignment horizontal="left" wrapText="1" readingOrder="1"/>
    </xf>
    <xf numFmtId="164" fontId="5" fillId="3" borderId="2" xfId="0" applyNumberFormat="1" applyFont="1" applyFill="1" applyBorder="1" applyAlignment="1">
      <alignment horizontal="center" wrapText="1" readingOrder="1"/>
    </xf>
    <xf numFmtId="165" fontId="5" fillId="3" borderId="2" xfId="0" applyNumberFormat="1" applyFont="1" applyFill="1" applyBorder="1" applyAlignment="1">
      <alignment horizontal="center" wrapText="1" readingOrder="1"/>
    </xf>
    <xf numFmtId="0" fontId="5" fillId="3" borderId="1" xfId="0" applyFont="1" applyFill="1" applyBorder="1" applyAlignment="1">
      <alignment horizontal="left" wrapText="1" readingOrder="1"/>
    </xf>
    <xf numFmtId="0" fontId="6" fillId="0" borderId="1" xfId="0" applyFont="1" applyBorder="1" applyAlignment="1">
      <alignment horizontal="left" wrapText="1" readingOrder="1"/>
    </xf>
    <xf numFmtId="164" fontId="6" fillId="0" borderId="2" xfId="0" applyNumberFormat="1" applyFont="1" applyBorder="1" applyAlignment="1">
      <alignment horizontal="center" wrapText="1" readingOrder="1"/>
    </xf>
    <xf numFmtId="165" fontId="6" fillId="0" borderId="2" xfId="0" applyNumberFormat="1" applyFont="1" applyBorder="1" applyAlignment="1">
      <alignment horizontal="center" wrapText="1" readingOrder="1"/>
    </xf>
    <xf numFmtId="0" fontId="6" fillId="0" borderId="2" xfId="0" applyFont="1" applyBorder="1" applyAlignment="1">
      <alignment horizontal="center" wrapText="1" readingOrder="1"/>
    </xf>
    <xf numFmtId="0" fontId="3" fillId="0" borderId="0" xfId="0" applyFont="1"/>
    <xf numFmtId="44" fontId="6" fillId="0" borderId="2" xfId="0" applyNumberFormat="1" applyFont="1" applyBorder="1" applyAlignment="1">
      <alignment horizontal="center" wrapText="1" readingOrder="1"/>
    </xf>
    <xf numFmtId="0" fontId="6" fillId="0" borderId="3" xfId="0" applyFont="1" applyBorder="1" applyAlignment="1">
      <alignment horizontal="left" wrapText="1" readingOrder="1"/>
    </xf>
    <xf numFmtId="0" fontId="6" fillId="0" borderId="3" xfId="0" applyFont="1" applyBorder="1" applyAlignment="1">
      <alignment horizontal="left" wrapText="1" readingOrder="1"/>
    </xf>
    <xf numFmtId="0" fontId="5" fillId="0" borderId="3" xfId="0" applyFont="1" applyBorder="1" applyAlignment="1">
      <alignment horizontal="left" wrapText="1" readingOrder="1"/>
    </xf>
    <xf numFmtId="0" fontId="6" fillId="0" borderId="1" xfId="0" applyFont="1" applyBorder="1" applyAlignment="1">
      <alignment horizontal="left" wrapText="1" readingOrder="1"/>
    </xf>
    <xf numFmtId="0" fontId="6" fillId="4" borderId="4" xfId="0" applyFont="1" applyFill="1" applyBorder="1" applyAlignment="1">
      <alignment horizontal="left" wrapText="1" readingOrder="1"/>
    </xf>
    <xf numFmtId="44" fontId="6" fillId="4" borderId="5" xfId="0" applyNumberFormat="1" applyFont="1" applyFill="1" applyBorder="1" applyAlignment="1">
      <alignment horizontal="center" wrapText="1" readingOrder="1"/>
    </xf>
    <xf numFmtId="165" fontId="6" fillId="4" borderId="5" xfId="0" applyNumberFormat="1" applyFont="1" applyFill="1" applyBorder="1" applyAlignment="1">
      <alignment horizontal="center" wrapText="1" readingOrder="1"/>
    </xf>
    <xf numFmtId="0" fontId="6" fillId="4" borderId="6" xfId="0" applyFont="1" applyFill="1" applyBorder="1" applyAlignment="1">
      <alignment horizontal="center" wrapText="1" readingOrder="1"/>
    </xf>
    <xf numFmtId="0" fontId="5" fillId="2" borderId="6" xfId="0" applyFont="1" applyFill="1" applyBorder="1" applyAlignment="1">
      <alignment horizontal="right" wrapText="1" readingOrder="1"/>
    </xf>
    <xf numFmtId="44" fontId="5" fillId="2" borderId="2" xfId="0" applyNumberFormat="1" applyFont="1" applyFill="1" applyBorder="1" applyAlignment="1">
      <alignment horizontal="center" wrapText="1" readingOrder="1"/>
    </xf>
    <xf numFmtId="0" fontId="5" fillId="0" borderId="7" xfId="0" applyFont="1" applyBorder="1" applyAlignment="1">
      <alignment horizontal="right" wrapText="1" readingOrder="1"/>
    </xf>
    <xf numFmtId="0" fontId="5" fillId="0" borderId="8" xfId="0" applyFont="1" applyBorder="1" applyAlignment="1">
      <alignment horizontal="right" wrapText="1" readingOrder="1"/>
    </xf>
    <xf numFmtId="0" fontId="5" fillId="0" borderId="9" xfId="0" applyFont="1" applyBorder="1" applyAlignment="1">
      <alignment horizontal="right" wrapText="1" readingOrder="1"/>
    </xf>
    <xf numFmtId="0" fontId="5" fillId="0" borderId="2" xfId="0" applyFont="1" applyBorder="1" applyAlignment="1">
      <alignment horizontal="center" wrapText="1" readingOrder="1"/>
    </xf>
    <xf numFmtId="0" fontId="5" fillId="5" borderId="1" xfId="0" applyFont="1" applyFill="1" applyBorder="1" applyAlignment="1">
      <alignment horizontal="left" wrapText="1" readingOrder="1"/>
    </xf>
    <xf numFmtId="0" fontId="5" fillId="5" borderId="2" xfId="0" applyFont="1" applyFill="1" applyBorder="1" applyAlignment="1">
      <alignment horizontal="center" wrapText="1" readingOrder="1"/>
    </xf>
    <xf numFmtId="0" fontId="5" fillId="5" borderId="3" xfId="0" applyFont="1" applyFill="1" applyBorder="1" applyAlignment="1">
      <alignment horizontal="left" wrapText="1" readingOrder="1"/>
    </xf>
    <xf numFmtId="0" fontId="5" fillId="5" borderId="6" xfId="0" applyFont="1" applyFill="1" applyBorder="1" applyAlignment="1">
      <alignment horizontal="right" wrapText="1" readingOrder="1"/>
    </xf>
    <xf numFmtId="44" fontId="5" fillId="5" borderId="2" xfId="0" applyNumberFormat="1" applyFont="1" applyFill="1" applyBorder="1" applyAlignment="1">
      <alignment horizontal="center" wrapText="1" readingOrder="1"/>
    </xf>
    <xf numFmtId="0" fontId="5" fillId="6" borderId="1" xfId="0" applyFont="1" applyFill="1" applyBorder="1" applyAlignment="1">
      <alignment horizontal="left" wrapText="1" readingOrder="1"/>
    </xf>
    <xf numFmtId="0" fontId="5" fillId="6" borderId="2" xfId="0" applyFont="1" applyFill="1" applyBorder="1" applyAlignment="1">
      <alignment horizontal="center" wrapText="1" readingOrder="1"/>
    </xf>
    <xf numFmtId="0" fontId="5" fillId="6" borderId="3" xfId="0" applyFont="1" applyFill="1" applyBorder="1" applyAlignment="1">
      <alignment horizontal="left" wrapText="1" readingOrder="1"/>
    </xf>
    <xf numFmtId="44" fontId="6" fillId="4" borderId="6" xfId="0" applyNumberFormat="1" applyFont="1" applyFill="1" applyBorder="1" applyAlignment="1">
      <alignment horizontal="center" wrapText="1" readingOrder="1"/>
    </xf>
    <xf numFmtId="0" fontId="5" fillId="6" borderId="6" xfId="0" applyFont="1" applyFill="1" applyBorder="1" applyAlignment="1">
      <alignment horizontal="right" wrapText="1" readingOrder="1"/>
    </xf>
    <xf numFmtId="44" fontId="5" fillId="6" borderId="2" xfId="0" applyNumberFormat="1" applyFont="1" applyFill="1" applyBorder="1" applyAlignment="1">
      <alignment horizontal="center" wrapText="1" readingOrder="1"/>
    </xf>
    <xf numFmtId="0" fontId="5" fillId="7" borderId="1" xfId="0" applyFont="1" applyFill="1" applyBorder="1" applyAlignment="1">
      <alignment horizontal="left" wrapText="1" readingOrder="1"/>
    </xf>
    <xf numFmtId="0" fontId="5" fillId="7" borderId="2" xfId="0" applyFont="1" applyFill="1" applyBorder="1" applyAlignment="1">
      <alignment horizontal="center" wrapText="1" readingOrder="1"/>
    </xf>
    <xf numFmtId="0" fontId="5" fillId="7" borderId="2" xfId="0" applyFont="1" applyFill="1" applyBorder="1" applyAlignment="1">
      <alignment horizontal="center" wrapText="1" readingOrder="1"/>
    </xf>
    <xf numFmtId="0" fontId="5" fillId="7" borderId="3" xfId="0" applyFont="1" applyFill="1" applyBorder="1" applyAlignment="1">
      <alignment horizontal="left" wrapText="1" readingOrder="1"/>
    </xf>
    <xf numFmtId="0" fontId="5" fillId="7" borderId="6" xfId="0" applyFont="1" applyFill="1" applyBorder="1" applyAlignment="1">
      <alignment horizontal="right" wrapText="1" readingOrder="1"/>
    </xf>
    <xf numFmtId="44" fontId="5" fillId="7" borderId="2" xfId="0" applyNumberFormat="1" applyFont="1" applyFill="1" applyBorder="1" applyAlignment="1">
      <alignment horizontal="center" wrapText="1" readingOrder="1"/>
    </xf>
    <xf numFmtId="0" fontId="5" fillId="8" borderId="1" xfId="0" applyFont="1" applyFill="1" applyBorder="1" applyAlignment="1">
      <alignment horizontal="left" wrapText="1" readingOrder="1"/>
    </xf>
    <xf numFmtId="0" fontId="5" fillId="8" borderId="2" xfId="0" applyFont="1" applyFill="1" applyBorder="1" applyAlignment="1">
      <alignment horizontal="center" wrapText="1" readingOrder="1"/>
    </xf>
    <xf numFmtId="0" fontId="5" fillId="8" borderId="2" xfId="0" applyFont="1" applyFill="1" applyBorder="1" applyAlignment="1">
      <alignment horizontal="center" wrapText="1" readingOrder="1"/>
    </xf>
    <xf numFmtId="0" fontId="5" fillId="8" borderId="3" xfId="0" applyFont="1" applyFill="1" applyBorder="1" applyAlignment="1">
      <alignment horizontal="left" wrapText="1" readingOrder="1"/>
    </xf>
    <xf numFmtId="0" fontId="5" fillId="8" borderId="6" xfId="0" applyFont="1" applyFill="1" applyBorder="1" applyAlignment="1">
      <alignment horizontal="right" wrapText="1" readingOrder="1"/>
    </xf>
    <xf numFmtId="44" fontId="5" fillId="8" borderId="2" xfId="0" applyNumberFormat="1" applyFont="1" applyFill="1" applyBorder="1" applyAlignment="1">
      <alignment horizontal="center" wrapText="1" readingOrder="1"/>
    </xf>
    <xf numFmtId="0" fontId="5" fillId="9" borderId="1" xfId="0" applyFont="1" applyFill="1" applyBorder="1" applyAlignment="1">
      <alignment horizontal="left" wrapText="1" readingOrder="1"/>
    </xf>
    <xf numFmtId="0" fontId="5" fillId="9" borderId="2" xfId="0" applyFont="1" applyFill="1" applyBorder="1" applyAlignment="1">
      <alignment horizontal="center" wrapText="1" readingOrder="1"/>
    </xf>
    <xf numFmtId="0" fontId="5" fillId="9" borderId="2" xfId="0" applyFont="1" applyFill="1" applyBorder="1" applyAlignment="1">
      <alignment horizontal="center" wrapText="1" readingOrder="1"/>
    </xf>
    <xf numFmtId="0" fontId="5" fillId="9" borderId="3" xfId="0" applyFont="1" applyFill="1" applyBorder="1" applyAlignment="1">
      <alignment horizontal="left" wrapText="1" readingOrder="1"/>
    </xf>
    <xf numFmtId="0" fontId="5" fillId="9" borderId="6" xfId="0" applyFont="1" applyFill="1" applyBorder="1" applyAlignment="1">
      <alignment horizontal="right" wrapText="1" readingOrder="1"/>
    </xf>
    <xf numFmtId="44" fontId="5" fillId="9" borderId="2" xfId="0" applyNumberFormat="1" applyFont="1" applyFill="1" applyBorder="1" applyAlignment="1">
      <alignment horizontal="center" wrapText="1" readingOrder="1"/>
    </xf>
    <xf numFmtId="0" fontId="5" fillId="10" borderId="1" xfId="0" applyFont="1" applyFill="1" applyBorder="1" applyAlignment="1">
      <alignment horizontal="left" wrapText="1" readingOrder="1"/>
    </xf>
    <xf numFmtId="0" fontId="5" fillId="10" borderId="2" xfId="0" applyFont="1" applyFill="1" applyBorder="1" applyAlignment="1">
      <alignment horizontal="center" wrapText="1" readingOrder="1"/>
    </xf>
    <xf numFmtId="0" fontId="5" fillId="10" borderId="2" xfId="0" applyFont="1" applyFill="1" applyBorder="1" applyAlignment="1">
      <alignment horizontal="center" wrapText="1" readingOrder="1"/>
    </xf>
    <xf numFmtId="0" fontId="5" fillId="10" borderId="3" xfId="0" applyFont="1" applyFill="1" applyBorder="1" applyAlignment="1">
      <alignment horizontal="left" wrapText="1" readingOrder="1"/>
    </xf>
    <xf numFmtId="0" fontId="5" fillId="10" borderId="6" xfId="0" applyFont="1" applyFill="1" applyBorder="1" applyAlignment="1">
      <alignment horizontal="right" wrapText="1" readingOrder="1"/>
    </xf>
    <xf numFmtId="44" fontId="5" fillId="10" borderId="2" xfId="0" applyNumberFormat="1" applyFont="1" applyFill="1" applyBorder="1" applyAlignment="1">
      <alignment horizontal="center" wrapText="1" readingOrder="1"/>
    </xf>
    <xf numFmtId="0" fontId="0" fillId="0" borderId="0" xfId="0" applyFont="1" applyAlignment="1">
      <alignment wrapText="1"/>
    </xf>
    <xf numFmtId="0" fontId="7" fillId="2" borderId="2" xfId="0" applyFont="1" applyFill="1" applyBorder="1" applyAlignment="1">
      <alignment horizontal="center" wrapText="1" readingOrder="1"/>
    </xf>
    <xf numFmtId="0" fontId="8" fillId="0" borderId="0" xfId="0" applyFont="1" applyAlignment="1"/>
    <xf numFmtId="0" fontId="7" fillId="5" borderId="2" xfId="0" applyFont="1" applyFill="1" applyBorder="1" applyAlignment="1">
      <alignment horizontal="center" wrapText="1" readingOrder="1"/>
    </xf>
    <xf numFmtId="0" fontId="7" fillId="6" borderId="2" xfId="0" applyFont="1" applyFill="1" applyBorder="1" applyAlignment="1">
      <alignment horizontal="center" wrapText="1" readingOrder="1"/>
    </xf>
    <xf numFmtId="0" fontId="5" fillId="9" borderId="7" xfId="0" applyFont="1" applyFill="1" applyBorder="1" applyAlignment="1">
      <alignment horizontal="right" wrapText="1" readingOrder="1"/>
    </xf>
    <xf numFmtId="0" fontId="2" fillId="0" borderId="8" xfId="0" applyFont="1" applyBorder="1"/>
    <xf numFmtId="0" fontId="2" fillId="0" borderId="9" xfId="0" applyFont="1" applyBorder="1"/>
    <xf numFmtId="0" fontId="5" fillId="10" borderId="7" xfId="0" applyFont="1" applyFill="1" applyBorder="1" applyAlignment="1">
      <alignment horizontal="right" wrapText="1" readingOrder="1"/>
    </xf>
    <xf numFmtId="0" fontId="5" fillId="2" borderId="7" xfId="0" applyFont="1" applyFill="1" applyBorder="1" applyAlignment="1">
      <alignment horizontal="right" wrapText="1" readingOrder="1"/>
    </xf>
    <xf numFmtId="0" fontId="7" fillId="5" borderId="7" xfId="0" applyFont="1" applyFill="1" applyBorder="1" applyAlignment="1">
      <alignment horizontal="right" wrapText="1" readingOrder="1"/>
    </xf>
    <xf numFmtId="0" fontId="7" fillId="6" borderId="7" xfId="0" applyFont="1" applyFill="1" applyBorder="1" applyAlignment="1">
      <alignment horizontal="right" wrapText="1" readingOrder="1"/>
    </xf>
    <xf numFmtId="0" fontId="5" fillId="7" borderId="7" xfId="0" applyFont="1" applyFill="1" applyBorder="1" applyAlignment="1">
      <alignment horizontal="right" wrapText="1" readingOrder="1"/>
    </xf>
    <xf numFmtId="0" fontId="5" fillId="8" borderId="7" xfId="0" applyFont="1" applyFill="1" applyBorder="1" applyAlignment="1">
      <alignment horizontal="right"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80" zoomScaleNormal="80" workbookViewId="0"/>
  </sheetViews>
  <sheetFormatPr defaultColWidth="11.21875" defaultRowHeight="15" customHeight="1" x14ac:dyDescent="0.2"/>
  <cols>
    <col min="1" max="1" width="35.77734375" customWidth="1"/>
    <col min="2" max="2" width="18" customWidth="1"/>
    <col min="3" max="3" width="18.6640625" customWidth="1"/>
    <col min="4" max="4" width="15.44140625" customWidth="1"/>
    <col min="5" max="5" width="29.6640625" customWidth="1"/>
    <col min="6" max="6" width="35.77734375" customWidth="1"/>
    <col min="7" max="7" width="20.6640625" customWidth="1"/>
    <col min="8" max="8" width="57.77734375" customWidth="1"/>
    <col min="9" max="26" width="35.77734375" customWidth="1"/>
  </cols>
  <sheetData>
    <row r="1" spans="1:26" ht="15.75" customHeight="1" x14ac:dyDescent="0.25">
      <c r="A1" s="1" t="s">
        <v>0</v>
      </c>
      <c r="G1" s="78" t="s">
        <v>110</v>
      </c>
    </row>
    <row r="2" spans="1:26" s="76" customFormat="1" ht="75.75" x14ac:dyDescent="0.25">
      <c r="A2" s="2"/>
      <c r="B2" s="2" t="s">
        <v>111</v>
      </c>
      <c r="C2" s="3" t="s">
        <v>112</v>
      </c>
      <c r="D2" s="3" t="s">
        <v>113</v>
      </c>
      <c r="E2" s="3" t="s">
        <v>114</v>
      </c>
      <c r="F2" s="3" t="s">
        <v>115</v>
      </c>
      <c r="G2" s="2">
        <v>0.11</v>
      </c>
      <c r="H2" s="3"/>
      <c r="I2" s="2"/>
      <c r="J2" s="2"/>
      <c r="K2" s="2"/>
      <c r="L2" s="2"/>
      <c r="M2" s="2"/>
      <c r="N2" s="2"/>
      <c r="O2" s="2"/>
      <c r="P2" s="2"/>
      <c r="Q2" s="2"/>
      <c r="R2" s="2"/>
      <c r="S2" s="2"/>
      <c r="T2" s="2"/>
      <c r="U2" s="2"/>
      <c r="V2" s="2"/>
      <c r="W2" s="2"/>
      <c r="X2" s="2"/>
      <c r="Y2" s="2"/>
      <c r="Z2" s="2"/>
    </row>
    <row r="3" spans="1:26" ht="47.25" customHeight="1" x14ac:dyDescent="0.3">
      <c r="A3" s="4" t="s">
        <v>116</v>
      </c>
      <c r="B3" s="77" t="s">
        <v>1</v>
      </c>
      <c r="C3" s="77" t="s">
        <v>125</v>
      </c>
      <c r="D3" s="77" t="s">
        <v>2</v>
      </c>
      <c r="E3" s="77" t="s">
        <v>126</v>
      </c>
      <c r="F3" s="77" t="s">
        <v>3</v>
      </c>
      <c r="G3" s="77" t="s">
        <v>4</v>
      </c>
      <c r="H3" s="5" t="s">
        <v>5</v>
      </c>
    </row>
    <row r="4" spans="1:26" ht="15.75" customHeight="1" x14ac:dyDescent="0.3">
      <c r="A4" s="6" t="s">
        <v>117</v>
      </c>
      <c r="B4" s="7"/>
      <c r="C4" s="7"/>
      <c r="D4" s="8"/>
      <c r="E4" s="8"/>
      <c r="F4" s="8"/>
      <c r="G4" s="8"/>
      <c r="H4" s="9"/>
    </row>
    <row r="5" spans="1:26" ht="15.75" customHeight="1" x14ac:dyDescent="0.3">
      <c r="A5" s="10" t="s">
        <v>6</v>
      </c>
      <c r="B5" s="11">
        <v>10000</v>
      </c>
      <c r="C5" s="12">
        <v>1</v>
      </c>
      <c r="D5" s="13">
        <v>1</v>
      </c>
      <c r="E5" s="13">
        <v>0.02</v>
      </c>
      <c r="F5" s="13">
        <v>30</v>
      </c>
      <c r="G5" s="14">
        <f>-PMT($G$2, F5,B5,0)*D5*E5/C5</f>
        <v>23.004919695278879</v>
      </c>
      <c r="H5" s="15" t="s">
        <v>7</v>
      </c>
    </row>
    <row r="6" spans="1:26" ht="15.75" customHeight="1" x14ac:dyDescent="0.3">
      <c r="A6" s="10" t="s">
        <v>8</v>
      </c>
      <c r="B6" s="11">
        <v>3600</v>
      </c>
      <c r="C6" s="12">
        <v>1</v>
      </c>
      <c r="D6" s="13">
        <v>1</v>
      </c>
      <c r="E6" s="13">
        <v>0.02</v>
      </c>
      <c r="F6" s="13">
        <v>1</v>
      </c>
      <c r="G6" s="14">
        <f>B6*D6*E6/C6</f>
        <v>72</v>
      </c>
      <c r="H6" s="16" t="s">
        <v>9</v>
      </c>
    </row>
    <row r="7" spans="1:26" ht="15.75" customHeight="1" x14ac:dyDescent="0.3">
      <c r="A7" s="17" t="s">
        <v>10</v>
      </c>
      <c r="B7" s="11">
        <v>4699</v>
      </c>
      <c r="C7" s="12">
        <v>1</v>
      </c>
      <c r="D7" s="13">
        <v>1</v>
      </c>
      <c r="E7" s="13">
        <v>7.0000000000000007E-2</v>
      </c>
      <c r="F7" s="13">
        <v>15</v>
      </c>
      <c r="G7" s="14">
        <f>-PMT($G$2, F7,B7,0)*D7*E7/C7</f>
        <v>45.742729238493858</v>
      </c>
      <c r="H7" s="16" t="s">
        <v>11</v>
      </c>
    </row>
    <row r="8" spans="1:26" ht="15.75" customHeight="1" x14ac:dyDescent="0.3">
      <c r="A8" s="10" t="s">
        <v>118</v>
      </c>
      <c r="B8" s="11">
        <v>2000</v>
      </c>
      <c r="C8" s="12">
        <v>1</v>
      </c>
      <c r="D8" s="13">
        <v>1</v>
      </c>
      <c r="E8" s="13">
        <v>0.02</v>
      </c>
      <c r="F8" s="13">
        <v>1</v>
      </c>
      <c r="G8" s="14">
        <f>B8*D8*E8/C8</f>
        <v>40</v>
      </c>
      <c r="H8" s="16" t="s">
        <v>12</v>
      </c>
    </row>
    <row r="9" spans="1:26" ht="35.25" customHeight="1" x14ac:dyDescent="0.3">
      <c r="A9" s="6" t="s">
        <v>119</v>
      </c>
      <c r="B9" s="18"/>
      <c r="C9" s="19"/>
      <c r="D9" s="8"/>
      <c r="E9" s="8"/>
      <c r="F9" s="8"/>
      <c r="G9" s="8"/>
      <c r="H9" s="9"/>
    </row>
    <row r="10" spans="1:26" ht="15.75" customHeight="1" x14ac:dyDescent="0.3">
      <c r="A10" s="10" t="s">
        <v>6</v>
      </c>
      <c r="B10" s="11">
        <v>400000</v>
      </c>
      <c r="C10" s="12">
        <v>1</v>
      </c>
      <c r="D10" s="13">
        <v>1</v>
      </c>
      <c r="E10" s="13">
        <v>0.02</v>
      </c>
      <c r="F10" s="13">
        <v>30</v>
      </c>
      <c r="G10" s="14">
        <f>-PMT($G$2, F10,B10,0)*D10*E10</f>
        <v>920.1967878111551</v>
      </c>
      <c r="H10" s="15" t="s">
        <v>13</v>
      </c>
    </row>
    <row r="11" spans="1:26" ht="15.75" customHeight="1" x14ac:dyDescent="0.3">
      <c r="A11" s="10" t="s">
        <v>8</v>
      </c>
      <c r="B11" s="11"/>
      <c r="C11" s="12"/>
      <c r="D11" s="13"/>
      <c r="E11" s="13">
        <v>0.02</v>
      </c>
      <c r="F11" s="13"/>
      <c r="G11" s="14"/>
      <c r="H11" s="16" t="s">
        <v>9</v>
      </c>
    </row>
    <row r="12" spans="1:26" ht="15.75" customHeight="1" x14ac:dyDescent="0.3">
      <c r="A12" s="17" t="s">
        <v>14</v>
      </c>
      <c r="B12" s="11">
        <v>5000</v>
      </c>
      <c r="C12" s="12">
        <v>1</v>
      </c>
      <c r="D12" s="13">
        <v>1</v>
      </c>
      <c r="E12" s="13">
        <v>1</v>
      </c>
      <c r="F12" s="13">
        <v>15</v>
      </c>
      <c r="G12" s="14">
        <f>-PMT($G$2, F12,B12,0)*D12*E12</f>
        <v>695.32619764834226</v>
      </c>
      <c r="H12" s="16" t="s">
        <v>15</v>
      </c>
    </row>
    <row r="13" spans="1:26" ht="15.75" customHeight="1" x14ac:dyDescent="0.3">
      <c r="A13" s="17"/>
      <c r="B13" s="11"/>
      <c r="C13" s="12"/>
      <c r="D13" s="13"/>
      <c r="E13" s="13"/>
      <c r="F13" s="13"/>
      <c r="G13" s="14"/>
      <c r="H13" s="16" t="s">
        <v>12</v>
      </c>
    </row>
    <row r="14" spans="1:26" ht="41.25" customHeight="1" x14ac:dyDescent="0.3">
      <c r="A14" s="6" t="s">
        <v>16</v>
      </c>
      <c r="B14" s="18"/>
      <c r="C14" s="19"/>
      <c r="D14" s="8"/>
      <c r="E14" s="8"/>
      <c r="F14" s="8"/>
      <c r="G14" s="7"/>
      <c r="H14" s="9"/>
    </row>
    <row r="15" spans="1:26" ht="15.75" customHeight="1" x14ac:dyDescent="0.3">
      <c r="A15" s="17" t="s">
        <v>17</v>
      </c>
      <c r="B15" s="11">
        <v>100000</v>
      </c>
      <c r="C15" s="12"/>
      <c r="D15" s="13">
        <v>1</v>
      </c>
      <c r="E15" s="13">
        <v>0.02</v>
      </c>
      <c r="F15" s="13"/>
      <c r="G15" s="14">
        <f>B15*D15*E15</f>
        <v>2000</v>
      </c>
      <c r="H15" s="15" t="s">
        <v>18</v>
      </c>
    </row>
    <row r="16" spans="1:26" ht="15.75" customHeight="1" x14ac:dyDescent="0.3">
      <c r="A16" s="10" t="s">
        <v>19</v>
      </c>
      <c r="B16" s="11"/>
      <c r="C16" s="12"/>
      <c r="D16" s="13"/>
      <c r="E16" s="13"/>
      <c r="F16" s="13"/>
      <c r="G16" s="14"/>
      <c r="H16" s="16"/>
    </row>
    <row r="17" spans="1:8" ht="15.75" customHeight="1" x14ac:dyDescent="0.3">
      <c r="A17" s="17" t="s">
        <v>20</v>
      </c>
      <c r="B17" s="11"/>
      <c r="C17" s="12"/>
      <c r="D17" s="13"/>
      <c r="E17" s="13">
        <v>0.02</v>
      </c>
      <c r="F17" s="13"/>
      <c r="G17" s="14"/>
      <c r="H17" s="16"/>
    </row>
    <row r="18" spans="1:8" ht="15.75" customHeight="1" x14ac:dyDescent="0.3">
      <c r="A18" s="10" t="s">
        <v>21</v>
      </c>
      <c r="B18" s="11"/>
      <c r="C18" s="12"/>
      <c r="D18" s="13"/>
      <c r="E18" s="13">
        <v>0.02</v>
      </c>
      <c r="F18" s="13"/>
      <c r="G18" s="14"/>
      <c r="H18" s="16"/>
    </row>
    <row r="19" spans="1:8" ht="15.75" customHeight="1" x14ac:dyDescent="0.3">
      <c r="A19" s="17"/>
      <c r="B19" s="11"/>
      <c r="C19" s="12"/>
      <c r="D19" s="13"/>
      <c r="E19" s="13"/>
      <c r="F19" s="13"/>
      <c r="G19" s="14"/>
      <c r="H19" s="16"/>
    </row>
    <row r="20" spans="1:8" ht="15.75" customHeight="1" x14ac:dyDescent="0.3">
      <c r="A20" s="17"/>
      <c r="B20" s="11"/>
      <c r="C20" s="12"/>
      <c r="D20" s="13"/>
      <c r="E20" s="13"/>
      <c r="F20" s="13"/>
      <c r="G20" s="14">
        <f t="shared" ref="G20:G21" si="0">B20*D20*E20</f>
        <v>0</v>
      </c>
      <c r="H20" s="16" t="s">
        <v>22</v>
      </c>
    </row>
    <row r="21" spans="1:8" ht="15.75" customHeight="1" x14ac:dyDescent="0.3">
      <c r="A21" s="17"/>
      <c r="B21" s="11"/>
      <c r="C21" s="12"/>
      <c r="D21" s="13"/>
      <c r="E21" s="13"/>
      <c r="F21" s="13"/>
      <c r="G21" s="14">
        <f t="shared" si="0"/>
        <v>0</v>
      </c>
      <c r="H21" s="16"/>
    </row>
    <row r="22" spans="1:8" ht="15.75" customHeight="1" x14ac:dyDescent="0.3">
      <c r="A22" s="17"/>
      <c r="B22" s="11"/>
      <c r="C22" s="12"/>
      <c r="D22" s="13"/>
      <c r="E22" s="13"/>
      <c r="F22" s="13"/>
      <c r="G22" s="14"/>
      <c r="H22" s="16"/>
    </row>
    <row r="23" spans="1:8" ht="18.75" x14ac:dyDescent="0.3">
      <c r="A23" s="17"/>
      <c r="B23" s="11"/>
      <c r="C23" s="12"/>
      <c r="D23" s="13"/>
      <c r="E23" s="13"/>
      <c r="F23" s="13"/>
      <c r="G23" s="14"/>
      <c r="H23" s="16"/>
    </row>
    <row r="24" spans="1:8" ht="36.75" customHeight="1" x14ac:dyDescent="0.3">
      <c r="A24" s="20" t="s">
        <v>23</v>
      </c>
      <c r="B24" s="18"/>
      <c r="C24" s="19"/>
      <c r="D24" s="8"/>
      <c r="E24" s="8"/>
      <c r="F24" s="8"/>
      <c r="G24" s="7"/>
      <c r="H24" s="9"/>
    </row>
    <row r="25" spans="1:8" ht="15.75" customHeight="1" x14ac:dyDescent="0.3">
      <c r="A25" s="10" t="s">
        <v>24</v>
      </c>
      <c r="B25" s="11">
        <v>80000</v>
      </c>
      <c r="C25" s="12"/>
      <c r="D25" s="13">
        <v>1</v>
      </c>
      <c r="E25" s="13">
        <v>0.04</v>
      </c>
      <c r="F25" s="13">
        <v>30</v>
      </c>
      <c r="G25" s="14">
        <f>-PMT($G$2, F25,B25,0)*D25*E25</f>
        <v>368.07871512446206</v>
      </c>
      <c r="H25" s="16" t="s">
        <v>25</v>
      </c>
    </row>
    <row r="26" spans="1:8" ht="15.75" customHeight="1" x14ac:dyDescent="0.3">
      <c r="A26" s="10" t="s">
        <v>26</v>
      </c>
      <c r="B26" s="11"/>
      <c r="C26" s="12"/>
      <c r="D26" s="13"/>
      <c r="E26" s="13"/>
      <c r="F26" s="13"/>
      <c r="G26" s="14"/>
      <c r="H26" s="16"/>
    </row>
    <row r="27" spans="1:8" ht="15.75" customHeight="1" x14ac:dyDescent="0.3">
      <c r="A27" s="20" t="s">
        <v>27</v>
      </c>
      <c r="B27" s="7"/>
      <c r="C27" s="19"/>
      <c r="D27" s="8"/>
      <c r="E27" s="8"/>
      <c r="F27" s="8"/>
      <c r="G27" s="7"/>
      <c r="H27" s="9"/>
    </row>
    <row r="28" spans="1:8" ht="15.75" customHeight="1" x14ac:dyDescent="0.3">
      <c r="A28" s="17" t="s">
        <v>28</v>
      </c>
      <c r="B28" s="14"/>
      <c r="C28" s="12"/>
      <c r="D28" s="13"/>
      <c r="E28" s="13">
        <v>0.04</v>
      </c>
      <c r="F28" s="13"/>
      <c r="G28" s="14"/>
      <c r="H28" s="16" t="s">
        <v>29</v>
      </c>
    </row>
    <row r="29" spans="1:8" ht="15.75" customHeight="1" x14ac:dyDescent="0.3">
      <c r="A29" s="17" t="s">
        <v>30</v>
      </c>
      <c r="B29" s="14"/>
      <c r="C29" s="12"/>
      <c r="D29" s="13"/>
      <c r="E29" s="13">
        <v>0.04</v>
      </c>
      <c r="F29" s="13"/>
      <c r="G29" s="14"/>
      <c r="H29" s="16"/>
    </row>
    <row r="30" spans="1:8" ht="15.75" customHeight="1" x14ac:dyDescent="0.3">
      <c r="A30" s="17" t="s">
        <v>31</v>
      </c>
      <c r="B30" s="14">
        <v>120</v>
      </c>
      <c r="C30" s="12"/>
      <c r="D30" s="13">
        <v>1</v>
      </c>
      <c r="E30" s="13">
        <v>0.04</v>
      </c>
      <c r="F30" s="13"/>
      <c r="G30" s="14">
        <f>B30*D30*E30</f>
        <v>4.8</v>
      </c>
      <c r="H30" s="16"/>
    </row>
    <row r="31" spans="1:8" ht="15.75" customHeight="1" x14ac:dyDescent="0.3">
      <c r="A31" s="17" t="s">
        <v>32</v>
      </c>
      <c r="B31" s="14"/>
      <c r="C31" s="12"/>
      <c r="D31" s="13"/>
      <c r="E31" s="13">
        <v>0.04</v>
      </c>
      <c r="F31" s="13"/>
      <c r="G31" s="14"/>
      <c r="H31" s="16"/>
    </row>
    <row r="32" spans="1:8" ht="15.75" customHeight="1" x14ac:dyDescent="0.3">
      <c r="A32" s="17" t="s">
        <v>33</v>
      </c>
      <c r="B32" s="14">
        <v>30</v>
      </c>
      <c r="C32" s="12"/>
      <c r="D32" s="13">
        <v>20</v>
      </c>
      <c r="E32" s="13">
        <v>0.04</v>
      </c>
      <c r="F32" s="13"/>
      <c r="G32" s="14">
        <f>B32*D32*E32</f>
        <v>24</v>
      </c>
      <c r="H32" s="16" t="s">
        <v>34</v>
      </c>
    </row>
    <row r="33" spans="1:26" ht="15.75" customHeight="1" x14ac:dyDescent="0.3">
      <c r="A33" s="17" t="s">
        <v>35</v>
      </c>
      <c r="B33" s="14"/>
      <c r="C33" s="12"/>
      <c r="D33" s="13"/>
      <c r="E33" s="13">
        <v>0.04</v>
      </c>
      <c r="F33" s="13"/>
      <c r="G33" s="14"/>
      <c r="H33" s="16"/>
    </row>
    <row r="34" spans="1:26" ht="15.75" customHeight="1" x14ac:dyDescent="0.3">
      <c r="A34" s="17" t="s">
        <v>36</v>
      </c>
      <c r="B34" s="14"/>
      <c r="C34" s="12"/>
      <c r="D34" s="13"/>
      <c r="E34" s="13">
        <v>0.04</v>
      </c>
      <c r="F34" s="13"/>
      <c r="G34" s="14"/>
      <c r="H34" s="16"/>
    </row>
    <row r="35" spans="1:26" ht="15.75" customHeight="1" x14ac:dyDescent="0.3">
      <c r="A35" s="20" t="s">
        <v>37</v>
      </c>
      <c r="B35" s="7"/>
      <c r="C35" s="19"/>
      <c r="D35" s="8"/>
      <c r="E35" s="8"/>
      <c r="F35" s="8"/>
      <c r="G35" s="7"/>
      <c r="H35" s="9"/>
    </row>
    <row r="36" spans="1:26" ht="15.75" customHeight="1" x14ac:dyDescent="0.3">
      <c r="A36" s="21" t="s">
        <v>38</v>
      </c>
      <c r="B36" s="22">
        <v>15000</v>
      </c>
      <c r="C36" s="23"/>
      <c r="D36" s="24">
        <v>3</v>
      </c>
      <c r="E36" s="24">
        <v>0.1</v>
      </c>
      <c r="F36" s="24">
        <v>5</v>
      </c>
      <c r="G36" s="14">
        <f>-PMT($G$2, F36,B36,0)*D36*E36</f>
        <v>1217.5663928163056</v>
      </c>
      <c r="H36" s="16" t="s">
        <v>29</v>
      </c>
      <c r="I36" s="25"/>
      <c r="J36" s="25"/>
      <c r="K36" s="25"/>
      <c r="L36" s="25"/>
      <c r="M36" s="25"/>
      <c r="N36" s="25"/>
      <c r="O36" s="25"/>
      <c r="P36" s="25"/>
      <c r="Q36" s="25"/>
      <c r="R36" s="25"/>
      <c r="S36" s="25"/>
      <c r="T36" s="25"/>
      <c r="U36" s="25"/>
      <c r="V36" s="25"/>
      <c r="W36" s="25"/>
      <c r="X36" s="25"/>
      <c r="Y36" s="25"/>
      <c r="Z36" s="25"/>
    </row>
    <row r="37" spans="1:26" ht="15.75" customHeight="1" x14ac:dyDescent="0.3">
      <c r="A37" s="21" t="s">
        <v>39</v>
      </c>
      <c r="B37" s="26">
        <f>((40*2)/30)*3.3</f>
        <v>8.7999999999999989</v>
      </c>
      <c r="C37" s="23"/>
      <c r="D37" s="24">
        <v>6</v>
      </c>
      <c r="E37" s="24"/>
      <c r="F37" s="24"/>
      <c r="G37" s="14">
        <f>B37*D37</f>
        <v>52.8</v>
      </c>
      <c r="H37" s="27" t="s">
        <v>40</v>
      </c>
      <c r="I37" s="25"/>
      <c r="J37" s="25"/>
      <c r="K37" s="25"/>
      <c r="L37" s="25"/>
      <c r="M37" s="25"/>
      <c r="N37" s="25"/>
      <c r="O37" s="25"/>
      <c r="P37" s="25"/>
      <c r="Q37" s="25"/>
      <c r="R37" s="25"/>
      <c r="S37" s="25"/>
      <c r="T37" s="25"/>
      <c r="U37" s="25"/>
      <c r="V37" s="25"/>
      <c r="W37" s="25"/>
      <c r="X37" s="25"/>
      <c r="Y37" s="25"/>
      <c r="Z37" s="25"/>
    </row>
    <row r="38" spans="1:26" ht="15.75" customHeight="1" x14ac:dyDescent="0.3">
      <c r="A38" s="21" t="s">
        <v>41</v>
      </c>
      <c r="B38" s="22">
        <v>6000</v>
      </c>
      <c r="C38" s="23"/>
      <c r="D38" s="24">
        <v>3</v>
      </c>
      <c r="E38" s="24">
        <v>0.1</v>
      </c>
      <c r="F38" s="24"/>
      <c r="G38" s="14">
        <f>B38*D38*E38</f>
        <v>1800</v>
      </c>
      <c r="H38" s="28"/>
      <c r="I38" s="25"/>
      <c r="J38" s="25"/>
      <c r="K38" s="25"/>
      <c r="L38" s="25"/>
      <c r="M38" s="25"/>
      <c r="N38" s="25"/>
      <c r="O38" s="25"/>
      <c r="P38" s="25"/>
      <c r="Q38" s="25"/>
      <c r="R38" s="25"/>
      <c r="S38" s="25"/>
      <c r="T38" s="25"/>
      <c r="U38" s="25"/>
      <c r="V38" s="25"/>
      <c r="W38" s="25"/>
      <c r="X38" s="25"/>
      <c r="Y38" s="25"/>
      <c r="Z38" s="25"/>
    </row>
    <row r="39" spans="1:26" ht="15.75" customHeight="1" x14ac:dyDescent="0.3">
      <c r="A39" s="6" t="s">
        <v>42</v>
      </c>
      <c r="B39" s="7"/>
      <c r="C39" s="19"/>
      <c r="D39" s="8"/>
      <c r="E39" s="8"/>
      <c r="F39" s="8"/>
      <c r="G39" s="7"/>
      <c r="H39" s="9"/>
    </row>
    <row r="40" spans="1:26" ht="37.5" x14ac:dyDescent="0.3">
      <c r="A40" s="21" t="s">
        <v>43</v>
      </c>
      <c r="B40" s="26"/>
      <c r="C40" s="23"/>
      <c r="D40" s="24"/>
      <c r="E40" s="24"/>
      <c r="F40" s="24"/>
      <c r="G40" s="26"/>
      <c r="H40" s="16" t="s">
        <v>44</v>
      </c>
      <c r="I40" s="25"/>
      <c r="J40" s="25"/>
      <c r="K40" s="25"/>
      <c r="L40" s="25"/>
      <c r="M40" s="25"/>
      <c r="N40" s="25"/>
      <c r="O40" s="25"/>
      <c r="P40" s="25"/>
      <c r="Q40" s="25"/>
      <c r="R40" s="25"/>
      <c r="S40" s="25"/>
      <c r="T40" s="25"/>
      <c r="U40" s="25"/>
      <c r="V40" s="25"/>
      <c r="W40" s="25"/>
      <c r="X40" s="25"/>
      <c r="Y40" s="25"/>
      <c r="Z40" s="25"/>
    </row>
    <row r="41" spans="1:26" ht="15.75" customHeight="1" x14ac:dyDescent="0.3">
      <c r="A41" s="21" t="s">
        <v>45</v>
      </c>
      <c r="B41" s="26"/>
      <c r="C41" s="23"/>
      <c r="D41" s="24"/>
      <c r="E41" s="24"/>
      <c r="F41" s="24"/>
      <c r="G41" s="26"/>
      <c r="H41" s="29"/>
      <c r="I41" s="25"/>
      <c r="J41" s="25"/>
      <c r="K41" s="25"/>
      <c r="L41" s="25"/>
      <c r="M41" s="25"/>
      <c r="N41" s="25"/>
      <c r="O41" s="25"/>
      <c r="P41" s="25"/>
      <c r="Q41" s="25"/>
      <c r="R41" s="25"/>
      <c r="S41" s="25"/>
      <c r="T41" s="25"/>
      <c r="U41" s="25"/>
      <c r="V41" s="25"/>
      <c r="W41" s="25"/>
      <c r="X41" s="25"/>
      <c r="Y41" s="25"/>
      <c r="Z41" s="25"/>
    </row>
    <row r="42" spans="1:26" ht="15.75" customHeight="1" x14ac:dyDescent="0.3">
      <c r="A42" s="30" t="s">
        <v>46</v>
      </c>
      <c r="B42" s="26"/>
      <c r="C42" s="23"/>
      <c r="D42" s="24"/>
      <c r="E42" s="24"/>
      <c r="F42" s="24"/>
      <c r="G42" s="26"/>
      <c r="H42" s="28" t="s">
        <v>47</v>
      </c>
      <c r="I42" s="25"/>
      <c r="J42" s="25"/>
      <c r="K42" s="25"/>
      <c r="L42" s="25"/>
      <c r="M42" s="25"/>
      <c r="N42" s="25"/>
      <c r="O42" s="25"/>
      <c r="P42" s="25"/>
      <c r="Q42" s="25"/>
      <c r="R42" s="25"/>
      <c r="S42" s="25"/>
      <c r="T42" s="25"/>
      <c r="U42" s="25"/>
      <c r="V42" s="25"/>
      <c r="W42" s="25"/>
      <c r="X42" s="25"/>
      <c r="Y42" s="25"/>
      <c r="Z42" s="25"/>
    </row>
    <row r="43" spans="1:26" ht="15.75" customHeight="1" x14ac:dyDescent="0.3">
      <c r="A43" s="21" t="s">
        <v>48</v>
      </c>
      <c r="B43" s="26">
        <v>15</v>
      </c>
      <c r="C43" s="23"/>
      <c r="D43" s="24">
        <v>30</v>
      </c>
      <c r="E43" s="24">
        <v>1</v>
      </c>
      <c r="F43" s="24"/>
      <c r="G43" s="14">
        <f>B43*D43*E43</f>
        <v>450</v>
      </c>
      <c r="H43" s="28" t="s">
        <v>49</v>
      </c>
      <c r="I43" s="25"/>
      <c r="J43" s="25"/>
      <c r="K43" s="25"/>
      <c r="L43" s="25"/>
      <c r="M43" s="25"/>
      <c r="N43" s="25"/>
      <c r="O43" s="25"/>
      <c r="P43" s="25"/>
      <c r="Q43" s="25"/>
      <c r="R43" s="25"/>
      <c r="S43" s="25"/>
      <c r="T43" s="25"/>
      <c r="U43" s="25"/>
      <c r="V43" s="25"/>
      <c r="W43" s="25"/>
      <c r="X43" s="25"/>
      <c r="Y43" s="25"/>
      <c r="Z43" s="25"/>
    </row>
    <row r="44" spans="1:26" ht="15.75" customHeight="1" x14ac:dyDescent="0.3">
      <c r="A44" s="21" t="s">
        <v>50</v>
      </c>
      <c r="B44" s="26"/>
      <c r="C44" s="23"/>
      <c r="D44" s="24"/>
      <c r="E44" s="24"/>
      <c r="F44" s="24"/>
      <c r="G44" s="26"/>
      <c r="H44" s="29"/>
      <c r="I44" s="25"/>
      <c r="J44" s="25"/>
      <c r="K44" s="25"/>
      <c r="L44" s="25"/>
      <c r="M44" s="25"/>
      <c r="N44" s="25"/>
      <c r="O44" s="25"/>
      <c r="P44" s="25"/>
      <c r="Q44" s="25"/>
      <c r="R44" s="25"/>
      <c r="S44" s="25"/>
      <c r="T44" s="25"/>
      <c r="U44" s="25"/>
      <c r="V44" s="25"/>
      <c r="W44" s="25"/>
      <c r="X44" s="25"/>
      <c r="Y44" s="25"/>
      <c r="Z44" s="25"/>
    </row>
    <row r="45" spans="1:26" ht="15.75" customHeight="1" x14ac:dyDescent="0.3">
      <c r="A45" s="20" t="s">
        <v>51</v>
      </c>
      <c r="B45" s="7"/>
      <c r="C45" s="19"/>
      <c r="D45" s="8"/>
      <c r="E45" s="8"/>
      <c r="F45" s="8"/>
      <c r="G45" s="7"/>
      <c r="H45" s="9"/>
    </row>
    <row r="46" spans="1:26" ht="15.75" customHeight="1" x14ac:dyDescent="0.3">
      <c r="A46" s="10" t="s">
        <v>52</v>
      </c>
      <c r="B46" s="14"/>
      <c r="C46" s="12"/>
      <c r="D46" s="13"/>
      <c r="E46" s="13"/>
      <c r="F46" s="13"/>
      <c r="G46" s="14"/>
      <c r="H46" s="16" t="s">
        <v>29</v>
      </c>
    </row>
    <row r="47" spans="1:26" ht="15.75" customHeight="1" x14ac:dyDescent="0.3">
      <c r="A47" s="31" t="s">
        <v>53</v>
      </c>
      <c r="B47" s="32"/>
      <c r="C47" s="33"/>
      <c r="D47" s="34"/>
      <c r="E47" s="34"/>
      <c r="F47" s="34"/>
      <c r="G47" s="14"/>
      <c r="H47" s="16"/>
    </row>
    <row r="48" spans="1:26" ht="15.75" customHeight="1" x14ac:dyDescent="0.3">
      <c r="A48" s="85" t="s">
        <v>54</v>
      </c>
      <c r="B48" s="82"/>
      <c r="C48" s="82"/>
      <c r="D48" s="83"/>
      <c r="E48" s="35"/>
      <c r="F48" s="35"/>
      <c r="G48" s="36">
        <f>SUM(G5:G47)</f>
        <v>7713.5157423340379</v>
      </c>
      <c r="H48" s="5"/>
    </row>
    <row r="49" spans="1:26" ht="15.75" customHeight="1" x14ac:dyDescent="0.3">
      <c r="A49" s="37"/>
      <c r="B49" s="38"/>
      <c r="C49" s="38"/>
      <c r="D49" s="39"/>
      <c r="E49" s="39"/>
      <c r="F49" s="39"/>
      <c r="G49" s="40"/>
      <c r="H49" s="29"/>
      <c r="I49" s="25"/>
      <c r="J49" s="25"/>
      <c r="K49" s="25"/>
      <c r="L49" s="25"/>
      <c r="M49" s="25"/>
      <c r="N49" s="25"/>
      <c r="O49" s="25"/>
      <c r="P49" s="25"/>
      <c r="Q49" s="25"/>
      <c r="R49" s="25"/>
      <c r="S49" s="25"/>
      <c r="T49" s="25"/>
      <c r="U49" s="25"/>
      <c r="V49" s="25"/>
      <c r="W49" s="25"/>
      <c r="X49" s="25"/>
      <c r="Y49" s="25"/>
      <c r="Z49" s="25"/>
    </row>
    <row r="50" spans="1:26" ht="15.75" customHeight="1" x14ac:dyDescent="0.3">
      <c r="A50" s="41" t="s">
        <v>120</v>
      </c>
      <c r="B50" s="42"/>
      <c r="C50" s="42"/>
      <c r="D50" s="42"/>
      <c r="E50" s="42"/>
      <c r="F50" s="42"/>
      <c r="G50" s="79" t="s">
        <v>55</v>
      </c>
      <c r="H50" s="43" t="s">
        <v>56</v>
      </c>
    </row>
    <row r="51" spans="1:26" ht="15.75" hidden="1" customHeight="1" x14ac:dyDescent="0.3">
      <c r="A51" s="20" t="s">
        <v>57</v>
      </c>
      <c r="B51" s="8"/>
      <c r="C51" s="19"/>
      <c r="D51" s="8"/>
      <c r="E51" s="8"/>
      <c r="F51" s="8"/>
      <c r="G51" s="8"/>
      <c r="H51" s="9"/>
    </row>
    <row r="52" spans="1:26" ht="15.75" hidden="1" customHeight="1" x14ac:dyDescent="0.3">
      <c r="A52" s="17" t="s">
        <v>58</v>
      </c>
      <c r="B52" s="14"/>
      <c r="C52" s="12"/>
      <c r="D52" s="13"/>
      <c r="E52" s="13"/>
      <c r="F52" s="13"/>
      <c r="G52" s="14"/>
      <c r="H52" s="16"/>
    </row>
    <row r="53" spans="1:26" ht="15.75" hidden="1" customHeight="1" x14ac:dyDescent="0.3">
      <c r="A53" s="17" t="s">
        <v>59</v>
      </c>
      <c r="B53" s="14">
        <v>8</v>
      </c>
      <c r="C53" s="12"/>
      <c r="D53" s="13"/>
      <c r="E53" s="13">
        <f>1.5/60</f>
        <v>2.5000000000000001E-2</v>
      </c>
      <c r="F53" s="13"/>
      <c r="G53" s="14">
        <f>E53*B53</f>
        <v>0.2</v>
      </c>
      <c r="H53" s="16" t="s">
        <v>60</v>
      </c>
    </row>
    <row r="54" spans="1:26" ht="15.75" hidden="1" customHeight="1" x14ac:dyDescent="0.3">
      <c r="A54" s="17" t="s">
        <v>61</v>
      </c>
      <c r="B54" s="14">
        <v>5</v>
      </c>
      <c r="C54" s="12"/>
      <c r="D54" s="13">
        <v>2</v>
      </c>
      <c r="E54" s="13">
        <v>100</v>
      </c>
      <c r="F54" s="13"/>
      <c r="G54" s="14">
        <f>(B54/E54)*D54</f>
        <v>0.1</v>
      </c>
      <c r="H54" s="16"/>
    </row>
    <row r="55" spans="1:26" ht="15.75" hidden="1" customHeight="1" x14ac:dyDescent="0.3">
      <c r="A55" s="17" t="s">
        <v>121</v>
      </c>
      <c r="B55" s="14"/>
      <c r="C55" s="12"/>
      <c r="D55" s="13"/>
      <c r="E55" s="13"/>
      <c r="F55" s="13"/>
      <c r="G55" s="14"/>
      <c r="H55" s="16" t="s">
        <v>62</v>
      </c>
    </row>
    <row r="56" spans="1:26" ht="15.75" hidden="1" customHeight="1" x14ac:dyDescent="0.3">
      <c r="A56" s="17" t="s">
        <v>63</v>
      </c>
      <c r="B56" s="14"/>
      <c r="C56" s="12"/>
      <c r="D56" s="13"/>
      <c r="E56" s="13"/>
      <c r="F56" s="13"/>
      <c r="G56" s="14"/>
      <c r="H56" s="16"/>
    </row>
    <row r="57" spans="1:26" ht="15.75" hidden="1" customHeight="1" x14ac:dyDescent="0.3">
      <c r="A57" s="17" t="s">
        <v>64</v>
      </c>
      <c r="B57" s="14">
        <v>8</v>
      </c>
      <c r="C57" s="12"/>
      <c r="D57" s="13">
        <v>1</v>
      </c>
      <c r="E57" s="13">
        <v>64</v>
      </c>
      <c r="F57" s="13"/>
      <c r="G57" s="14">
        <f>(B57/E57)*D57</f>
        <v>0.125</v>
      </c>
      <c r="H57" s="16" t="s">
        <v>65</v>
      </c>
    </row>
    <row r="58" spans="1:26" ht="15.75" customHeight="1" x14ac:dyDescent="0.3">
      <c r="A58" s="20" t="s">
        <v>66</v>
      </c>
      <c r="B58" s="8"/>
      <c r="C58" s="19"/>
      <c r="D58" s="8"/>
      <c r="E58" s="8"/>
      <c r="F58" s="8"/>
      <c r="G58" s="8"/>
      <c r="H58" s="9"/>
    </row>
    <row r="59" spans="1:26" ht="15.75" customHeight="1" x14ac:dyDescent="0.3">
      <c r="A59" s="17" t="s">
        <v>58</v>
      </c>
      <c r="B59" s="11">
        <v>1000</v>
      </c>
      <c r="C59" s="12">
        <v>2000</v>
      </c>
      <c r="D59" s="13">
        <v>2</v>
      </c>
      <c r="E59" s="13">
        <v>1</v>
      </c>
      <c r="F59" s="13"/>
      <c r="G59" s="14">
        <f t="shared" ref="G59:G62" si="1">B59*D59*E59/C59</f>
        <v>1</v>
      </c>
      <c r="H59" s="15" t="s">
        <v>67</v>
      </c>
    </row>
    <row r="60" spans="1:26" ht="15.75" customHeight="1" x14ac:dyDescent="0.3">
      <c r="A60" s="17" t="s">
        <v>68</v>
      </c>
      <c r="B60" s="14">
        <v>400</v>
      </c>
      <c r="C60" s="12">
        <v>50</v>
      </c>
      <c r="D60" s="13">
        <v>1</v>
      </c>
      <c r="E60" s="13">
        <v>1</v>
      </c>
      <c r="F60" s="13"/>
      <c r="G60" s="14">
        <f t="shared" si="1"/>
        <v>8</v>
      </c>
      <c r="H60" s="15" t="s">
        <v>69</v>
      </c>
    </row>
    <row r="61" spans="1:26" ht="15.75" customHeight="1" x14ac:dyDescent="0.3">
      <c r="A61" s="17" t="s">
        <v>61</v>
      </c>
      <c r="B61" s="14">
        <v>5</v>
      </c>
      <c r="C61" s="12">
        <v>100</v>
      </c>
      <c r="D61" s="13">
        <v>2</v>
      </c>
      <c r="E61" s="13">
        <v>1</v>
      </c>
      <c r="F61" s="13"/>
      <c r="G61" s="14">
        <f t="shared" si="1"/>
        <v>0.1</v>
      </c>
      <c r="H61" s="15" t="s">
        <v>70</v>
      </c>
    </row>
    <row r="62" spans="1:26" ht="15.75" customHeight="1" x14ac:dyDescent="0.3">
      <c r="A62" s="17" t="s">
        <v>122</v>
      </c>
      <c r="B62" s="14">
        <v>6</v>
      </c>
      <c r="C62" s="12">
        <v>1</v>
      </c>
      <c r="D62" s="13">
        <v>1</v>
      </c>
      <c r="E62" s="13">
        <f>30/60</f>
        <v>0.5</v>
      </c>
      <c r="F62" s="13"/>
      <c r="G62" s="14">
        <f t="shared" si="1"/>
        <v>3</v>
      </c>
      <c r="H62" s="15" t="s">
        <v>71</v>
      </c>
    </row>
    <row r="63" spans="1:26" ht="15.75" customHeight="1" x14ac:dyDescent="0.3">
      <c r="A63" s="17" t="s">
        <v>72</v>
      </c>
      <c r="B63" s="14"/>
      <c r="C63" s="12"/>
      <c r="D63" s="13"/>
      <c r="E63" s="13"/>
      <c r="F63" s="13"/>
      <c r="G63" s="14"/>
      <c r="H63" s="16"/>
    </row>
    <row r="64" spans="1:26" ht="15.75" customHeight="1" x14ac:dyDescent="0.3">
      <c r="A64" s="17" t="s">
        <v>73</v>
      </c>
      <c r="B64" s="14"/>
      <c r="C64" s="12"/>
      <c r="D64" s="13"/>
      <c r="E64" s="13"/>
      <c r="F64" s="13"/>
      <c r="G64" s="14"/>
      <c r="H64" s="16" t="s">
        <v>74</v>
      </c>
    </row>
    <row r="65" spans="1:26" ht="15.75" customHeight="1" x14ac:dyDescent="0.3">
      <c r="A65" s="17" t="s">
        <v>75</v>
      </c>
      <c r="B65" s="14"/>
      <c r="C65" s="12"/>
      <c r="D65" s="13"/>
      <c r="E65" s="13"/>
      <c r="F65" s="13"/>
      <c r="G65" s="14"/>
      <c r="H65" s="16"/>
    </row>
    <row r="66" spans="1:26" ht="15.75" customHeight="1" x14ac:dyDescent="0.3">
      <c r="A66" s="17" t="s">
        <v>64</v>
      </c>
      <c r="B66" s="14">
        <v>8</v>
      </c>
      <c r="C66" s="12">
        <v>64</v>
      </c>
      <c r="D66" s="13">
        <v>2</v>
      </c>
      <c r="E66" s="13">
        <v>1</v>
      </c>
      <c r="F66" s="13"/>
      <c r="G66" s="14">
        <f>(B66/C66)*D66*E66</f>
        <v>0.25</v>
      </c>
      <c r="H66" s="15" t="s">
        <v>76</v>
      </c>
    </row>
    <row r="67" spans="1:26" ht="15.75" customHeight="1" x14ac:dyDescent="0.3">
      <c r="A67" s="20" t="s">
        <v>77</v>
      </c>
      <c r="B67" s="7"/>
      <c r="C67" s="19"/>
      <c r="D67" s="8"/>
      <c r="E67" s="8"/>
      <c r="F67" s="8"/>
      <c r="G67" s="7"/>
      <c r="H67" s="9"/>
    </row>
    <row r="68" spans="1:26" ht="15.75" customHeight="1" x14ac:dyDescent="0.3">
      <c r="A68" s="17" t="s">
        <v>78</v>
      </c>
      <c r="B68" s="14"/>
      <c r="C68" s="12"/>
      <c r="D68" s="13"/>
      <c r="E68" s="13"/>
      <c r="F68" s="13"/>
      <c r="G68" s="14"/>
      <c r="H68" s="16"/>
    </row>
    <row r="69" spans="1:26" ht="15.75" customHeight="1" x14ac:dyDescent="0.3">
      <c r="A69" s="17" t="s">
        <v>79</v>
      </c>
      <c r="B69" s="14"/>
      <c r="C69" s="12"/>
      <c r="D69" s="13"/>
      <c r="E69" s="13"/>
      <c r="F69" s="13"/>
      <c r="G69" s="14"/>
      <c r="H69" s="16" t="s">
        <v>25</v>
      </c>
    </row>
    <row r="70" spans="1:26" ht="15.75" customHeight="1" x14ac:dyDescent="0.3">
      <c r="A70" s="17" t="s">
        <v>80</v>
      </c>
      <c r="B70" s="14"/>
      <c r="C70" s="12"/>
      <c r="D70" s="13"/>
      <c r="E70" s="13"/>
      <c r="F70" s="13"/>
      <c r="G70" s="14"/>
      <c r="H70" s="16"/>
    </row>
    <row r="71" spans="1:26" ht="15.75" customHeight="1" x14ac:dyDescent="0.3">
      <c r="A71" s="20" t="s">
        <v>37</v>
      </c>
      <c r="B71" s="7"/>
      <c r="C71" s="19"/>
      <c r="D71" s="8"/>
      <c r="E71" s="8"/>
      <c r="F71" s="8"/>
      <c r="G71" s="7"/>
      <c r="H71" s="9"/>
    </row>
    <row r="72" spans="1:26" ht="15.75" customHeight="1" x14ac:dyDescent="0.3">
      <c r="A72" s="30" t="s">
        <v>81</v>
      </c>
      <c r="B72" s="26">
        <v>3.3</v>
      </c>
      <c r="C72" s="23"/>
      <c r="D72" s="24"/>
      <c r="E72" s="24"/>
      <c r="F72" s="24"/>
      <c r="G72" s="26"/>
      <c r="H72" s="27" t="s">
        <v>82</v>
      </c>
      <c r="I72" s="25"/>
      <c r="J72" s="25"/>
      <c r="K72" s="25"/>
      <c r="L72" s="25"/>
      <c r="M72" s="25"/>
      <c r="N72" s="25"/>
      <c r="O72" s="25"/>
      <c r="P72" s="25"/>
      <c r="Q72" s="25"/>
      <c r="R72" s="25"/>
      <c r="S72" s="25"/>
      <c r="T72" s="25"/>
      <c r="U72" s="25"/>
      <c r="V72" s="25"/>
      <c r="W72" s="25"/>
      <c r="X72" s="25"/>
      <c r="Y72" s="25"/>
      <c r="Z72" s="25"/>
    </row>
    <row r="73" spans="1:26" ht="15.75" customHeight="1" x14ac:dyDescent="0.3">
      <c r="A73" s="21" t="s">
        <v>83</v>
      </c>
      <c r="B73" s="26"/>
      <c r="C73" s="23"/>
      <c r="D73" s="24"/>
      <c r="E73" s="24"/>
      <c r="F73" s="24"/>
      <c r="G73" s="26"/>
      <c r="H73" s="28" t="s">
        <v>84</v>
      </c>
      <c r="I73" s="25"/>
      <c r="J73" s="25"/>
      <c r="K73" s="25"/>
      <c r="L73" s="25"/>
      <c r="M73" s="25"/>
      <c r="N73" s="25"/>
      <c r="O73" s="25"/>
      <c r="P73" s="25"/>
      <c r="Q73" s="25"/>
      <c r="R73" s="25"/>
      <c r="S73" s="25"/>
      <c r="T73" s="25"/>
      <c r="U73" s="25"/>
      <c r="V73" s="25"/>
      <c r="W73" s="25"/>
      <c r="X73" s="25"/>
      <c r="Y73" s="25"/>
      <c r="Z73" s="25"/>
    </row>
    <row r="74" spans="1:26" ht="15.75" customHeight="1" x14ac:dyDescent="0.3">
      <c r="A74" s="86" t="s">
        <v>128</v>
      </c>
      <c r="B74" s="82"/>
      <c r="C74" s="82"/>
      <c r="D74" s="83"/>
      <c r="E74" s="44"/>
      <c r="F74" s="44"/>
      <c r="G74" s="45">
        <f>SUM(G52:G73)</f>
        <v>12.775</v>
      </c>
      <c r="H74" s="43"/>
    </row>
    <row r="75" spans="1:26" ht="15.75" customHeight="1" x14ac:dyDescent="0.3">
      <c r="A75" s="37"/>
      <c r="B75" s="38"/>
      <c r="C75" s="38"/>
      <c r="D75" s="39"/>
      <c r="E75" s="39"/>
      <c r="F75" s="39"/>
      <c r="G75" s="40"/>
      <c r="H75" s="29"/>
      <c r="I75" s="25"/>
      <c r="J75" s="25"/>
      <c r="K75" s="25"/>
      <c r="L75" s="25"/>
      <c r="M75" s="25"/>
      <c r="N75" s="25"/>
      <c r="O75" s="25"/>
      <c r="P75" s="25"/>
      <c r="Q75" s="25"/>
      <c r="R75" s="25"/>
      <c r="S75" s="25"/>
      <c r="T75" s="25"/>
      <c r="U75" s="25"/>
      <c r="V75" s="25"/>
      <c r="W75" s="25"/>
      <c r="X75" s="25"/>
      <c r="Y75" s="25"/>
      <c r="Z75" s="25"/>
    </row>
    <row r="76" spans="1:26" ht="56.25" x14ac:dyDescent="0.3">
      <c r="A76" s="46" t="s">
        <v>85</v>
      </c>
      <c r="B76" s="80" t="s">
        <v>1</v>
      </c>
      <c r="C76" s="47"/>
      <c r="D76" s="80" t="s">
        <v>129</v>
      </c>
      <c r="E76" s="47"/>
      <c r="F76" s="47"/>
      <c r="G76" s="47" t="s">
        <v>86</v>
      </c>
      <c r="H76" s="48" t="s">
        <v>56</v>
      </c>
    </row>
    <row r="77" spans="1:26" ht="15.75" customHeight="1" x14ac:dyDescent="0.3">
      <c r="A77" s="17" t="s">
        <v>87</v>
      </c>
      <c r="B77" s="14"/>
      <c r="C77" s="14"/>
      <c r="D77" s="13"/>
      <c r="E77" s="13"/>
      <c r="F77" s="13"/>
      <c r="G77" s="14"/>
      <c r="H77" s="16" t="s">
        <v>88</v>
      </c>
    </row>
    <row r="78" spans="1:26" ht="15.75" customHeight="1" x14ac:dyDescent="0.3">
      <c r="A78" s="17" t="s">
        <v>89</v>
      </c>
      <c r="B78" s="14"/>
      <c r="C78" s="14"/>
      <c r="D78" s="13"/>
      <c r="E78" s="13"/>
      <c r="F78" s="13"/>
      <c r="G78" s="14"/>
      <c r="H78" s="16"/>
    </row>
    <row r="79" spans="1:26" ht="15.75" customHeight="1" x14ac:dyDescent="0.3">
      <c r="A79" s="17" t="s">
        <v>90</v>
      </c>
      <c r="B79" s="14"/>
      <c r="C79" s="14"/>
      <c r="D79" s="13"/>
      <c r="E79" s="13"/>
      <c r="F79" s="13"/>
      <c r="G79" s="14"/>
      <c r="H79" s="16" t="s">
        <v>74</v>
      </c>
    </row>
    <row r="80" spans="1:26" ht="15.75" customHeight="1" x14ac:dyDescent="0.3">
      <c r="A80" s="17" t="s">
        <v>91</v>
      </c>
      <c r="B80" s="14"/>
      <c r="C80" s="49"/>
      <c r="D80" s="34"/>
      <c r="E80" s="34"/>
      <c r="F80" s="34"/>
      <c r="G80" s="14"/>
      <c r="H80" s="16"/>
    </row>
    <row r="81" spans="1:26" ht="15.75" customHeight="1" x14ac:dyDescent="0.3">
      <c r="A81" s="17" t="s">
        <v>92</v>
      </c>
      <c r="B81" s="14"/>
      <c r="C81" s="49"/>
      <c r="D81" s="34"/>
      <c r="E81" s="34"/>
      <c r="F81" s="34"/>
      <c r="G81" s="14"/>
      <c r="H81" s="16" t="s">
        <v>93</v>
      </c>
    </row>
    <row r="82" spans="1:26" ht="15.75" customHeight="1" x14ac:dyDescent="0.3">
      <c r="A82" s="17"/>
      <c r="B82" s="32"/>
      <c r="C82" s="32"/>
      <c r="D82" s="34"/>
      <c r="E82" s="34"/>
      <c r="F82" s="34"/>
      <c r="G82" s="14"/>
      <c r="H82" s="16"/>
    </row>
    <row r="83" spans="1:26" ht="15.75" customHeight="1" x14ac:dyDescent="0.3">
      <c r="A83" s="87" t="s">
        <v>127</v>
      </c>
      <c r="B83" s="82"/>
      <c r="C83" s="82"/>
      <c r="D83" s="83"/>
      <c r="E83" s="50"/>
      <c r="F83" s="50"/>
      <c r="G83" s="51">
        <f>SUM(G77:G81)</f>
        <v>0</v>
      </c>
      <c r="H83" s="48"/>
    </row>
    <row r="84" spans="1:26" ht="15.75" customHeight="1" x14ac:dyDescent="0.2"/>
    <row r="85" spans="1:26" ht="56.25" x14ac:dyDescent="0.3">
      <c r="A85" s="52" t="s">
        <v>130</v>
      </c>
      <c r="B85" s="53" t="s">
        <v>1</v>
      </c>
      <c r="C85" s="53"/>
      <c r="D85" s="54" t="s">
        <v>129</v>
      </c>
      <c r="E85" s="53"/>
      <c r="F85" s="53"/>
      <c r="G85" s="53" t="s">
        <v>86</v>
      </c>
      <c r="H85" s="55" t="s">
        <v>56</v>
      </c>
    </row>
    <row r="86" spans="1:26" ht="15.75" customHeight="1" x14ac:dyDescent="0.3">
      <c r="A86" s="17" t="s">
        <v>94</v>
      </c>
      <c r="B86" s="14"/>
      <c r="C86" s="14"/>
      <c r="D86" s="13"/>
      <c r="E86" s="13"/>
      <c r="F86" s="13"/>
      <c r="G86" s="14"/>
      <c r="H86" s="16" t="s">
        <v>88</v>
      </c>
    </row>
    <row r="87" spans="1:26" ht="15.75" customHeight="1" x14ac:dyDescent="0.3">
      <c r="A87" s="17" t="s">
        <v>95</v>
      </c>
      <c r="B87" s="14"/>
      <c r="C87" s="14"/>
      <c r="D87" s="13"/>
      <c r="E87" s="13"/>
      <c r="F87" s="13"/>
      <c r="G87" s="14"/>
      <c r="H87" s="16"/>
    </row>
    <row r="88" spans="1:26" ht="15.75" customHeight="1" x14ac:dyDescent="0.3">
      <c r="A88" s="17" t="s">
        <v>59</v>
      </c>
      <c r="B88" s="14"/>
      <c r="C88" s="14"/>
      <c r="D88" s="13"/>
      <c r="E88" s="13"/>
      <c r="F88" s="13"/>
      <c r="G88" s="14"/>
      <c r="H88" s="16" t="s">
        <v>96</v>
      </c>
    </row>
    <row r="89" spans="1:26" ht="15.75" customHeight="1" x14ac:dyDescent="0.3">
      <c r="A89" s="17" t="s">
        <v>97</v>
      </c>
      <c r="B89" s="14"/>
      <c r="C89" s="49"/>
      <c r="D89" s="34"/>
      <c r="E89" s="34"/>
      <c r="F89" s="34"/>
      <c r="G89" s="14"/>
      <c r="H89" s="16"/>
    </row>
    <row r="90" spans="1:26" ht="15.75" customHeight="1" x14ac:dyDescent="0.3">
      <c r="A90" s="17" t="s">
        <v>92</v>
      </c>
      <c r="B90" s="14"/>
      <c r="C90" s="49"/>
      <c r="D90" s="34"/>
      <c r="E90" s="34"/>
      <c r="F90" s="34"/>
      <c r="G90" s="14"/>
      <c r="H90" s="16" t="s">
        <v>93</v>
      </c>
    </row>
    <row r="91" spans="1:26" ht="15.75" customHeight="1" x14ac:dyDescent="0.3">
      <c r="A91" s="17"/>
      <c r="B91" s="32"/>
      <c r="C91" s="32"/>
      <c r="D91" s="34"/>
      <c r="E91" s="34"/>
      <c r="F91" s="34"/>
      <c r="G91" s="14"/>
      <c r="H91" s="16"/>
    </row>
    <row r="92" spans="1:26" ht="15.75" customHeight="1" x14ac:dyDescent="0.3">
      <c r="A92" s="88" t="s">
        <v>127</v>
      </c>
      <c r="B92" s="82"/>
      <c r="C92" s="82"/>
      <c r="D92" s="83"/>
      <c r="E92" s="56"/>
      <c r="F92" s="56"/>
      <c r="G92" s="57">
        <f>SUM(G86:G90)</f>
        <v>0</v>
      </c>
      <c r="H92" s="55"/>
    </row>
    <row r="93" spans="1:26" ht="15.75" customHeight="1" x14ac:dyDescent="0.2"/>
    <row r="94" spans="1:26" ht="56.25" x14ac:dyDescent="0.3">
      <c r="A94" s="58" t="s">
        <v>131</v>
      </c>
      <c r="B94" s="59" t="s">
        <v>1</v>
      </c>
      <c r="C94" s="59"/>
      <c r="D94" s="60" t="s">
        <v>129</v>
      </c>
      <c r="E94" s="59"/>
      <c r="F94" s="59"/>
      <c r="G94" s="59" t="s">
        <v>86</v>
      </c>
      <c r="H94" s="61" t="s">
        <v>56</v>
      </c>
      <c r="I94" s="25"/>
      <c r="J94" s="25"/>
      <c r="K94" s="25"/>
      <c r="L94" s="25"/>
      <c r="M94" s="25"/>
      <c r="N94" s="25"/>
      <c r="O94" s="25"/>
      <c r="P94" s="25"/>
      <c r="Q94" s="25"/>
      <c r="R94" s="25"/>
      <c r="S94" s="25"/>
      <c r="T94" s="25"/>
      <c r="U94" s="25"/>
      <c r="V94" s="25"/>
      <c r="W94" s="25"/>
      <c r="X94" s="25"/>
      <c r="Y94" s="25"/>
      <c r="Z94" s="25"/>
    </row>
    <row r="95" spans="1:26" ht="15.75" customHeight="1" x14ac:dyDescent="0.3">
      <c r="A95" s="17" t="s">
        <v>87</v>
      </c>
      <c r="B95" s="14"/>
      <c r="C95" s="14"/>
      <c r="D95" s="13"/>
      <c r="E95" s="13"/>
      <c r="F95" s="13"/>
      <c r="G95" s="14"/>
      <c r="H95" s="16" t="s">
        <v>88</v>
      </c>
    </row>
    <row r="96" spans="1:26" ht="15.75" customHeight="1" x14ac:dyDescent="0.3">
      <c r="A96" s="17" t="s">
        <v>89</v>
      </c>
      <c r="B96" s="14"/>
      <c r="C96" s="14"/>
      <c r="D96" s="13"/>
      <c r="E96" s="13"/>
      <c r="F96" s="13"/>
      <c r="G96" s="14"/>
      <c r="H96" s="16"/>
    </row>
    <row r="97" spans="1:26" ht="15.75" customHeight="1" x14ac:dyDescent="0.3">
      <c r="A97" s="17" t="s">
        <v>98</v>
      </c>
      <c r="B97" s="14"/>
      <c r="C97" s="14"/>
      <c r="D97" s="13"/>
      <c r="E97" s="13"/>
      <c r="F97" s="13"/>
      <c r="G97" s="14"/>
      <c r="H97" s="16" t="s">
        <v>96</v>
      </c>
    </row>
    <row r="98" spans="1:26" ht="15.75" customHeight="1" x14ac:dyDescent="0.3">
      <c r="A98" s="17" t="s">
        <v>99</v>
      </c>
      <c r="B98" s="14"/>
      <c r="C98" s="49"/>
      <c r="D98" s="34"/>
      <c r="E98" s="34"/>
      <c r="F98" s="34"/>
      <c r="G98" s="14"/>
      <c r="H98" s="16"/>
    </row>
    <row r="99" spans="1:26" ht="15.75" customHeight="1" x14ac:dyDescent="0.3">
      <c r="A99" s="17" t="s">
        <v>92</v>
      </c>
      <c r="B99" s="14"/>
      <c r="C99" s="49"/>
      <c r="D99" s="34"/>
      <c r="E99" s="34"/>
      <c r="F99" s="34"/>
      <c r="G99" s="14"/>
      <c r="H99" s="16" t="s">
        <v>93</v>
      </c>
    </row>
    <row r="100" spans="1:26" ht="15.75" customHeight="1" x14ac:dyDescent="0.3">
      <c r="A100" s="89" t="s">
        <v>127</v>
      </c>
      <c r="B100" s="82"/>
      <c r="C100" s="82"/>
      <c r="D100" s="83"/>
      <c r="E100" s="62"/>
      <c r="F100" s="62"/>
      <c r="G100" s="63">
        <f>SUM(G95:G99)</f>
        <v>0</v>
      </c>
      <c r="H100" s="61"/>
      <c r="I100" s="25"/>
      <c r="J100" s="25"/>
      <c r="K100" s="25"/>
      <c r="L100" s="25"/>
      <c r="M100" s="25"/>
      <c r="N100" s="25"/>
      <c r="O100" s="25"/>
      <c r="P100" s="25"/>
      <c r="Q100" s="25"/>
      <c r="R100" s="25"/>
      <c r="S100" s="25"/>
      <c r="T100" s="25"/>
      <c r="U100" s="25"/>
      <c r="V100" s="25"/>
      <c r="W100" s="25"/>
      <c r="X100" s="25"/>
      <c r="Y100" s="25"/>
      <c r="Z100" s="25"/>
    </row>
    <row r="101" spans="1:26" ht="15.75" customHeight="1" x14ac:dyDescent="0.2"/>
    <row r="102" spans="1:26" ht="56.25" x14ac:dyDescent="0.3">
      <c r="A102" s="64" t="s">
        <v>100</v>
      </c>
      <c r="B102" s="65" t="s">
        <v>1</v>
      </c>
      <c r="C102" s="65"/>
      <c r="D102" s="66" t="s">
        <v>129</v>
      </c>
      <c r="E102" s="65"/>
      <c r="F102" s="65"/>
      <c r="G102" s="65" t="s">
        <v>86</v>
      </c>
      <c r="H102" s="67" t="s">
        <v>56</v>
      </c>
      <c r="I102" s="25"/>
      <c r="J102" s="25"/>
      <c r="K102" s="25"/>
      <c r="L102" s="25"/>
      <c r="M102" s="25"/>
      <c r="N102" s="25"/>
      <c r="O102" s="25"/>
      <c r="P102" s="25"/>
      <c r="Q102" s="25"/>
      <c r="R102" s="25"/>
      <c r="S102" s="25"/>
      <c r="T102" s="25"/>
      <c r="U102" s="25"/>
      <c r="V102" s="25"/>
      <c r="W102" s="25"/>
      <c r="X102" s="25"/>
      <c r="Y102" s="25"/>
      <c r="Z102" s="25"/>
    </row>
    <row r="103" spans="1:26" ht="15.75" customHeight="1" x14ac:dyDescent="0.3">
      <c r="A103" s="17" t="s">
        <v>101</v>
      </c>
      <c r="B103" s="14"/>
      <c r="C103" s="14"/>
      <c r="D103" s="13"/>
      <c r="E103" s="13"/>
      <c r="F103" s="13"/>
      <c r="G103" s="14"/>
      <c r="H103" s="16" t="s">
        <v>88</v>
      </c>
    </row>
    <row r="104" spans="1:26" ht="15.75" customHeight="1" x14ac:dyDescent="0.3">
      <c r="A104" s="17" t="s">
        <v>102</v>
      </c>
      <c r="B104" s="14"/>
      <c r="C104" s="14"/>
      <c r="D104" s="13"/>
      <c r="E104" s="13"/>
      <c r="F104" s="13"/>
      <c r="G104" s="14"/>
      <c r="H104" s="16" t="s">
        <v>96</v>
      </c>
    </row>
    <row r="105" spans="1:26" ht="15.75" customHeight="1" x14ac:dyDescent="0.3">
      <c r="A105" s="17" t="s">
        <v>103</v>
      </c>
      <c r="B105" s="14"/>
      <c r="C105" s="14"/>
      <c r="D105" s="13"/>
      <c r="E105" s="13"/>
      <c r="F105" s="13"/>
      <c r="G105" s="14"/>
      <c r="H105" s="16"/>
    </row>
    <row r="106" spans="1:26" ht="15.75" customHeight="1" x14ac:dyDescent="0.3">
      <c r="A106" s="17" t="s">
        <v>104</v>
      </c>
      <c r="B106" s="14"/>
      <c r="C106" s="49"/>
      <c r="D106" s="34"/>
      <c r="E106" s="34"/>
      <c r="F106" s="34"/>
      <c r="G106" s="14"/>
      <c r="H106" s="16"/>
    </row>
    <row r="107" spans="1:26" ht="15.75" customHeight="1" x14ac:dyDescent="0.3">
      <c r="A107" s="17"/>
      <c r="B107" s="14"/>
      <c r="C107" s="49"/>
      <c r="D107" s="34"/>
      <c r="E107" s="34"/>
      <c r="F107" s="34"/>
      <c r="G107" s="14"/>
      <c r="H107" s="16"/>
    </row>
    <row r="108" spans="1:26" ht="15.75" customHeight="1" x14ac:dyDescent="0.3">
      <c r="A108" s="17"/>
      <c r="B108" s="14"/>
      <c r="C108" s="49"/>
      <c r="D108" s="34"/>
      <c r="E108" s="34"/>
      <c r="F108" s="34"/>
      <c r="G108" s="14"/>
      <c r="H108" s="16"/>
    </row>
    <row r="109" spans="1:26" ht="15.75" customHeight="1" x14ac:dyDescent="0.3">
      <c r="A109" s="81" t="s">
        <v>127</v>
      </c>
      <c r="B109" s="82"/>
      <c r="C109" s="82"/>
      <c r="D109" s="83"/>
      <c r="E109" s="68"/>
      <c r="F109" s="68"/>
      <c r="G109" s="69">
        <f>SUM(G103:G108)</f>
        <v>0</v>
      </c>
      <c r="H109" s="67"/>
      <c r="I109" s="25"/>
      <c r="J109" s="25"/>
      <c r="K109" s="25"/>
      <c r="L109" s="25"/>
      <c r="M109" s="25"/>
      <c r="N109" s="25"/>
      <c r="O109" s="25"/>
      <c r="P109" s="25"/>
      <c r="Q109" s="25"/>
      <c r="R109" s="25"/>
      <c r="S109" s="25"/>
      <c r="T109" s="25"/>
      <c r="U109" s="25"/>
      <c r="V109" s="25"/>
      <c r="W109" s="25"/>
      <c r="X109" s="25"/>
      <c r="Y109" s="25"/>
      <c r="Z109" s="25"/>
    </row>
    <row r="110" spans="1:26" ht="15.75" customHeight="1" x14ac:dyDescent="0.2"/>
    <row r="111" spans="1:26" ht="56.25" x14ac:dyDescent="0.3">
      <c r="A111" s="70" t="s">
        <v>123</v>
      </c>
      <c r="B111" s="71" t="s">
        <v>1</v>
      </c>
      <c r="C111" s="71"/>
      <c r="D111" s="72" t="s">
        <v>129</v>
      </c>
      <c r="E111" s="71"/>
      <c r="F111" s="71"/>
      <c r="G111" s="71" t="s">
        <v>86</v>
      </c>
      <c r="H111" s="73" t="s">
        <v>56</v>
      </c>
    </row>
    <row r="112" spans="1:26" ht="15.75" customHeight="1" x14ac:dyDescent="0.3">
      <c r="A112" s="17" t="s">
        <v>124</v>
      </c>
      <c r="B112" s="14"/>
      <c r="C112" s="14"/>
      <c r="D112" s="13"/>
      <c r="E112" s="13"/>
      <c r="F112" s="13"/>
      <c r="G112" s="14"/>
      <c r="H112" s="16"/>
    </row>
    <row r="113" spans="1:8" ht="15.75" customHeight="1" x14ac:dyDescent="0.3">
      <c r="A113" s="17" t="s">
        <v>105</v>
      </c>
      <c r="B113" s="14"/>
      <c r="C113" s="14"/>
      <c r="D113" s="13"/>
      <c r="E113" s="13"/>
      <c r="F113" s="13"/>
      <c r="G113" s="14"/>
      <c r="H113" s="16"/>
    </row>
    <row r="114" spans="1:8" ht="15.75" customHeight="1" x14ac:dyDescent="0.3">
      <c r="A114" s="10" t="s">
        <v>106</v>
      </c>
      <c r="B114" s="14"/>
      <c r="C114" s="14"/>
      <c r="D114" s="13"/>
      <c r="E114" s="13"/>
      <c r="F114" s="13"/>
      <c r="G114" s="14"/>
      <c r="H114" s="16"/>
    </row>
    <row r="115" spans="1:8" ht="15.75" customHeight="1" x14ac:dyDescent="0.3">
      <c r="A115" s="17" t="s">
        <v>107</v>
      </c>
      <c r="B115" s="14"/>
      <c r="C115" s="49"/>
      <c r="D115" s="34"/>
      <c r="E115" s="34"/>
      <c r="F115" s="34"/>
      <c r="G115" s="14"/>
      <c r="H115" s="16"/>
    </row>
    <row r="116" spans="1:8" ht="15.75" customHeight="1" x14ac:dyDescent="0.3">
      <c r="A116" s="17" t="s">
        <v>108</v>
      </c>
      <c r="B116" s="14"/>
      <c r="C116" s="49"/>
      <c r="D116" s="34"/>
      <c r="E116" s="34"/>
      <c r="F116" s="34"/>
      <c r="G116" s="14"/>
      <c r="H116" s="16"/>
    </row>
    <row r="117" spans="1:8" ht="15.75" customHeight="1" x14ac:dyDescent="0.3">
      <c r="A117" s="17" t="s">
        <v>109</v>
      </c>
      <c r="B117" s="14"/>
      <c r="C117" s="49"/>
      <c r="D117" s="34"/>
      <c r="E117" s="34"/>
      <c r="F117" s="34"/>
      <c r="G117" s="14"/>
      <c r="H117" s="16"/>
    </row>
    <row r="118" spans="1:8" ht="15.75" customHeight="1" x14ac:dyDescent="0.3">
      <c r="A118" s="84" t="s">
        <v>127</v>
      </c>
      <c r="B118" s="82"/>
      <c r="C118" s="82"/>
      <c r="D118" s="83"/>
      <c r="E118" s="74"/>
      <c r="F118" s="74"/>
      <c r="G118" s="75">
        <f>SUM(G112:G117)</f>
        <v>0</v>
      </c>
      <c r="H118" s="73"/>
    </row>
    <row r="119" spans="1:8" ht="15.75" customHeight="1" x14ac:dyDescent="0.2"/>
    <row r="120" spans="1:8" ht="15.75" customHeight="1" x14ac:dyDescent="0.2"/>
    <row r="121" spans="1:8" ht="15.75" customHeight="1" x14ac:dyDescent="0.2"/>
    <row r="122" spans="1:8" ht="15.75" customHeight="1" x14ac:dyDescent="0.2"/>
    <row r="123" spans="1:8" ht="15.75" customHeight="1" x14ac:dyDescent="0.2"/>
    <row r="124" spans="1:8" ht="15.75" customHeight="1" x14ac:dyDescent="0.2"/>
    <row r="125" spans="1:8" ht="15.75" customHeight="1" x14ac:dyDescent="0.2"/>
    <row r="126" spans="1:8" ht="15.75" customHeight="1" x14ac:dyDescent="0.2"/>
    <row r="127" spans="1:8" ht="15.75" customHeight="1" x14ac:dyDescent="0.2"/>
    <row r="128" spans="1: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A109:D109"/>
    <mergeCell ref="A118:D118"/>
    <mergeCell ref="A48:D48"/>
    <mergeCell ref="A74:D74"/>
    <mergeCell ref="A83:D83"/>
    <mergeCell ref="A92:D92"/>
    <mergeCell ref="A100:D100"/>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Hoja3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Wash</dc:creator>
  <cp:keywords>, docId:53DADF98351A12ACBA9A058781609B59</cp:keywords>
  <cp:lastModifiedBy>Luis Armando Ocaranza-Ordaz</cp:lastModifiedBy>
  <dcterms:created xsi:type="dcterms:W3CDTF">2018-08-14T06:17:22Z</dcterms:created>
  <dcterms:modified xsi:type="dcterms:W3CDTF">2026-02-19T18:07:03Z</dcterms:modified>
</cp:coreProperties>
</file>