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 Me" sheetId="1" state="visible" r:id="rId1"/>
    <sheet xmlns:r="http://schemas.openxmlformats.org/officeDocument/2006/relationships" name="ABM Forecast" sheetId="2" state="visible" r:id="rId2"/>
    <sheet xmlns:r="http://schemas.openxmlformats.org/officeDocument/2006/relationships" name="Benchmarks" sheetId="3" state="visible" r:id="rId3"/>
  </sheets>
  <definedNames>
    <definedName name="_xlnm.Print_Area" localSheetId="0">'Read Me'!$A$1:$C$39</definedName>
    <definedName name="_xlnm.Print_Area" localSheetId="1">'ABM Forecast'!$A$1:$G$71</definedName>
    <definedName name="_xlnm.Print_Area" localSheetId="2">'Benchmarks'!$A$1:$G$33</definedName>
  </definedNames>
  <calcPr calcId="124519" fullCalcOnLoad="1" refMode="A1" iterate="0" iterateCount="100" iterateDelta="0.0001"/>
</workbook>
</file>

<file path=xl/styles.xml><?xml version="1.0" encoding="utf-8"?>
<styleSheet xmlns="http://schemas.openxmlformats.org/spreadsheetml/2006/main">
  <numFmts count="3">
    <numFmt numFmtId="164" formatCode="#,##0;\(#,##0\);\-"/>
    <numFmt numFmtId="165" formatCode="\$#,##0;&quot;($&quot;#,##0\);\-"/>
    <numFmt numFmtId="166" formatCode="0.0%"/>
  </numFmts>
  <fonts count="16">
    <font>
      <name val="Calibri"/>
      <charset val="1"/>
      <family val="2"/>
      <color theme="1"/>
      <sz val="11"/>
    </font>
    <font>
      <name val="Arial"/>
      <family val="0"/>
      <sz val="10"/>
    </font>
    <font>
      <name val="Arial"/>
      <family val="0"/>
      <sz val="10"/>
    </font>
    <font>
      <name val="Arial"/>
      <family val="0"/>
      <sz val="10"/>
    </font>
    <font>
      <name val="Arial"/>
      <charset val="1"/>
      <family val="0"/>
      <b val="1"/>
      <color rgb="FF111D4E"/>
      <sz val="18"/>
    </font>
    <font>
      <name val="Arial"/>
      <charset val="1"/>
      <family val="0"/>
      <i val="1"/>
      <color rgb="FF6B7280"/>
      <sz val="10"/>
    </font>
    <font>
      <name val="Arial"/>
      <charset val="1"/>
      <family val="0"/>
      <b val="1"/>
      <color rgb="FFFFFFFF"/>
      <sz val="11"/>
    </font>
    <font>
      <name val="Arial"/>
      <charset val="1"/>
      <family val="0"/>
      <color rgb="FF1F2937"/>
      <sz val="10"/>
    </font>
    <font>
      <name val="Arial"/>
      <charset val="1"/>
      <family val="0"/>
      <b val="1"/>
      <color rgb="FF1D318B"/>
      <sz val="10"/>
    </font>
    <font>
      <name val="Arial"/>
      <charset val="1"/>
      <family val="0"/>
      <i val="1"/>
      <color rgb="FF6B7280"/>
      <sz val="9"/>
    </font>
    <font>
      <name val="Arial"/>
      <charset val="1"/>
      <family val="0"/>
      <b val="1"/>
      <color rgb="FF1D318B"/>
      <sz val="11"/>
    </font>
    <font>
      <name val="Arial"/>
      <charset val="1"/>
      <family val="0"/>
      <b val="1"/>
      <color rgb="FF111D4E"/>
      <sz val="10"/>
    </font>
    <font>
      <name val="Arial"/>
      <charset val="1"/>
      <family val="0"/>
      <color rgb="FF374151"/>
      <sz val="10"/>
    </font>
    <font>
      <name val="Arial"/>
      <charset val="1"/>
      <family val="0"/>
      <b val="1"/>
      <color rgb="FFFFFFFF"/>
      <sz val="10"/>
    </font>
    <font>
      <name val="Arial"/>
      <charset val="1"/>
      <family val="0"/>
      <b val="1"/>
      <color rgb="FF1D318B"/>
      <sz val="13"/>
    </font>
    <font>
      <name val="Arial"/>
      <family val="2"/>
      <sz val="10"/>
    </font>
  </fonts>
  <fills count="7">
    <fill>
      <patternFill/>
    </fill>
    <fill>
      <patternFill patternType="gray125"/>
    </fill>
    <fill>
      <patternFill patternType="solid">
        <fgColor rgb="FF1D318B"/>
        <bgColor rgb="FF111D4E"/>
      </patternFill>
    </fill>
    <fill>
      <patternFill patternType="solid">
        <fgColor rgb="FF111D4E"/>
        <bgColor rgb="FF1F2937"/>
      </patternFill>
    </fill>
    <fill>
      <patternFill patternType="solid">
        <fgColor rgb="FFFFF6CC"/>
        <bgColor rgb="FFF5F7FD"/>
      </patternFill>
    </fill>
    <fill>
      <patternFill patternType="solid">
        <fgColor rgb="FFE8ECF8"/>
        <bgColor rgb="FFF5F7FD"/>
      </patternFill>
    </fill>
    <fill>
      <patternFill patternType="solid">
        <fgColor rgb="FFF5F7FD"/>
        <bgColor rgb="FFFFFFFF"/>
      </patternFill>
    </fill>
  </fills>
  <borders count="6">
    <border>
      <left/>
      <right/>
      <top/>
      <bottom/>
      <diagonal/>
    </border>
    <border>
      <left style="thin">
        <color rgb="FFC7D0E8"/>
      </left>
      <right style="thin">
        <color rgb="FFC7D0E8"/>
      </right>
      <top style="thin">
        <color rgb="FFC7D0E8"/>
      </top>
      <bottom style="thin">
        <color rgb="FFC7D0E8"/>
      </bottom>
      <diagonal/>
    </border>
    <border>
      <left/>
      <right/>
      <top style="thin">
        <color rgb="FFC7D0E8"/>
      </top>
      <bottom/>
      <diagonal/>
    </border>
    <border>
      <left/>
      <right style="thin">
        <color rgb="FFC7D0E8"/>
      </right>
      <top style="thin">
        <color rgb="FFC7D0E8"/>
      </top>
      <bottom/>
      <diagonal/>
    </border>
    <border>
      <left/>
      <right/>
      <top style="thin">
        <color rgb="FFC7D0E8"/>
      </top>
      <bottom style="thin">
        <color rgb="FFC7D0E8"/>
      </bottom>
      <diagonal/>
    </border>
    <border>
      <left/>
      <right style="thin">
        <color rgb="FFC7D0E8"/>
      </right>
      <top style="thin">
        <color rgb="FFC7D0E8"/>
      </top>
      <bottom style="thin">
        <color rgb="FFC7D0E8"/>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64">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3" borderId="0" applyAlignment="1" pivotButton="0" quotePrefix="0" xfId="0">
      <alignment horizontal="general" vertical="center"/>
    </xf>
    <xf numFmtId="0" fontId="7" fillId="0" borderId="0" applyAlignment="1" pivotButton="0" quotePrefix="0" xfId="0">
      <alignment horizontal="general" vertical="bottom"/>
    </xf>
    <xf numFmtId="0" fontId="8" fillId="4" borderId="1" applyAlignment="1" pivotButton="0" quotePrefix="0" xfId="0">
      <alignment horizontal="general" vertical="bottom"/>
    </xf>
    <xf numFmtId="0" fontId="8" fillId="0" borderId="0" applyAlignment="1" pivotButton="0" quotePrefix="0" xfId="0">
      <alignment horizontal="general" vertical="bottom"/>
    </xf>
    <xf numFmtId="0" fontId="9" fillId="0" borderId="0" applyAlignment="1" pivotButton="0" quotePrefix="0" xfId="0">
      <alignment horizontal="general" vertical="bottom"/>
    </xf>
    <xf numFmtId="0" fontId="6" fillId="3" borderId="0" applyAlignment="1" pivotButton="0" quotePrefix="0" xfId="0">
      <alignment horizontal="general" vertical="center"/>
    </xf>
    <xf numFmtId="0" fontId="10" fillId="0" borderId="0" applyAlignment="1" pivotButton="0" quotePrefix="0" xfId="0">
      <alignment horizontal="general" vertical="bottom"/>
    </xf>
    <xf numFmtId="164" fontId="8" fillId="4" borderId="1" applyAlignment="1" pivotButton="0" quotePrefix="0" xfId="0">
      <alignment horizontal="center" vertical="center"/>
    </xf>
    <xf numFmtId="165" fontId="8" fillId="4" borderId="1" applyAlignment="1" pivotButton="0" quotePrefix="0" xfId="0">
      <alignment horizontal="center" vertical="center"/>
    </xf>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164" fontId="11" fillId="5" borderId="1" applyAlignment="1" pivotButton="0" quotePrefix="0" xfId="0">
      <alignment horizontal="center" vertical="center"/>
    </xf>
    <xf numFmtId="166" fontId="7" fillId="0" borderId="1" applyAlignment="1" pivotButton="0" quotePrefix="0" xfId="0">
      <alignment horizontal="center" vertical="center"/>
    </xf>
    <xf numFmtId="165" fontId="11" fillId="5" borderId="1" applyAlignment="1" pivotButton="0" quotePrefix="0" xfId="0">
      <alignment horizontal="center" vertical="center"/>
    </xf>
    <xf numFmtId="0" fontId="13" fillId="2" borderId="1" applyAlignment="1" pivotButton="0" quotePrefix="0" xfId="0">
      <alignment horizontal="general" vertical="bottom"/>
    </xf>
    <xf numFmtId="0" fontId="13" fillId="2" borderId="1" applyAlignment="1" pivotButton="0" quotePrefix="0" xfId="0">
      <alignment horizontal="center" vertical="center"/>
    </xf>
    <xf numFmtId="166" fontId="8" fillId="4" borderId="1" applyAlignment="1" pivotButton="0" quotePrefix="0" xfId="0">
      <alignment horizontal="center" vertical="center"/>
    </xf>
    <xf numFmtId="164" fontId="7" fillId="6" borderId="1" applyAlignment="1" pivotButton="0" quotePrefix="0" xfId="0">
      <alignment horizontal="center" vertical="center"/>
    </xf>
    <xf numFmtId="164" fontId="7" fillId="0" borderId="1" applyAlignment="1" pivotButton="0" quotePrefix="0" xfId="0">
      <alignment horizontal="center" vertical="center"/>
    </xf>
    <xf numFmtId="166" fontId="7" fillId="6" borderId="1" applyAlignment="1" pivotButton="0" quotePrefix="0" xfId="0">
      <alignment horizontal="center" vertical="center"/>
    </xf>
    <xf numFmtId="165" fontId="7" fillId="6" borderId="1" applyAlignment="1" pivotButton="0" quotePrefix="0" xfId="0">
      <alignment horizontal="center" vertical="center"/>
    </xf>
    <xf numFmtId="165" fontId="7" fillId="0" borderId="1" applyAlignment="1" pivotButton="0" quotePrefix="0" xfId="0">
      <alignment horizontal="center" vertical="center"/>
    </xf>
    <xf numFmtId="166" fontId="11" fillId="5" borderId="1" applyAlignment="1" pivotButton="0" quotePrefix="0" xfId="0">
      <alignment horizontal="center" vertical="center"/>
    </xf>
    <xf numFmtId="164" fontId="14" fillId="5" borderId="1" applyAlignment="1" pivotButton="0" quotePrefix="0" xfId="0">
      <alignment horizontal="center" vertical="center"/>
    </xf>
    <xf numFmtId="0" fontId="8" fillId="5" borderId="1" applyAlignment="1" pivotButton="0" quotePrefix="0" xfId="0">
      <alignment horizontal="center" vertical="center"/>
    </xf>
    <xf numFmtId="166" fontId="7" fillId="5" borderId="1" applyAlignment="1" pivotButton="0" quotePrefix="0" xfId="0">
      <alignment horizontal="center" vertical="center"/>
    </xf>
    <xf numFmtId="0" fontId="7"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3" borderId="0" applyAlignment="1" pivotButton="0" quotePrefix="0" xfId="0">
      <alignment horizontal="general" vertical="center"/>
    </xf>
    <xf numFmtId="0" fontId="7" fillId="0" borderId="0" applyAlignment="1" pivotButton="0" quotePrefix="0" xfId="0">
      <alignment horizontal="general" vertical="bottom"/>
    </xf>
    <xf numFmtId="0" fontId="8" fillId="4" borderId="1" applyAlignment="1" pivotButton="0" quotePrefix="0" xfId="0">
      <alignment horizontal="general" vertical="bottom"/>
    </xf>
    <xf numFmtId="0" fontId="8" fillId="0" borderId="0" applyAlignment="1" pivotButton="0" quotePrefix="0" xfId="0">
      <alignment horizontal="general" vertical="bottom"/>
    </xf>
    <xf numFmtId="0" fontId="9" fillId="0" borderId="0" applyAlignment="1" pivotButton="0" quotePrefix="0" xfId="0">
      <alignment horizontal="general" vertical="bottom"/>
    </xf>
    <xf numFmtId="0" fontId="10" fillId="0" borderId="0" applyAlignment="1" pivotButton="0" quotePrefix="0" xfId="0">
      <alignment horizontal="general" vertical="bottom"/>
    </xf>
    <xf numFmtId="164" fontId="8" fillId="4" borderId="1" applyAlignment="1" pivotButton="0" quotePrefix="0" xfId="0">
      <alignment horizontal="center" vertical="center"/>
    </xf>
    <xf numFmtId="165" fontId="8" fillId="4" borderId="1" applyAlignment="1" pivotButton="0" quotePrefix="0" xfId="0">
      <alignment horizontal="center" vertical="center"/>
    </xf>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164" fontId="11" fillId="5" borderId="1" applyAlignment="1" pivotButton="0" quotePrefix="0" xfId="0">
      <alignment horizontal="center" vertical="center"/>
    </xf>
    <xf numFmtId="166" fontId="7" fillId="0" borderId="1" applyAlignment="1" pivotButton="0" quotePrefix="0" xfId="0">
      <alignment horizontal="center" vertical="center"/>
    </xf>
    <xf numFmtId="165" fontId="11" fillId="5" borderId="1" applyAlignment="1" pivotButton="0" quotePrefix="0" xfId="0">
      <alignment horizontal="center" vertical="center"/>
    </xf>
    <xf numFmtId="0" fontId="13" fillId="2" borderId="1" applyAlignment="1" pivotButton="0" quotePrefix="0" xfId="0">
      <alignment horizontal="general" vertical="bottom"/>
    </xf>
    <xf numFmtId="0" fontId="13" fillId="2" borderId="1" applyAlignment="1" pivotButton="0" quotePrefix="0" xfId="0">
      <alignment horizontal="center" vertical="center"/>
    </xf>
    <xf numFmtId="166" fontId="8" fillId="4" borderId="1" applyAlignment="1" pivotButton="0" quotePrefix="0" xfId="0">
      <alignment horizontal="center" vertical="center"/>
    </xf>
    <xf numFmtId="164" fontId="7" fillId="6" borderId="1" applyAlignment="1" pivotButton="0" quotePrefix="0" xfId="0">
      <alignment horizontal="center" vertical="center"/>
    </xf>
    <xf numFmtId="164" fontId="7" fillId="0" borderId="1" applyAlignment="1" pivotButton="0" quotePrefix="0" xfId="0">
      <alignment horizontal="center" vertical="center"/>
    </xf>
    <xf numFmtId="166" fontId="7" fillId="6" borderId="1" applyAlignment="1" pivotButton="0" quotePrefix="0" xfId="0">
      <alignment horizontal="center" vertical="center"/>
    </xf>
    <xf numFmtId="165" fontId="7" fillId="6" borderId="1" applyAlignment="1" pivotButton="0" quotePrefix="0" xfId="0">
      <alignment horizontal="center" vertical="center"/>
    </xf>
    <xf numFmtId="165" fontId="7" fillId="0" borderId="1" applyAlignment="1" pivotButton="0" quotePrefix="0" xfId="0">
      <alignment horizontal="center" vertical="center"/>
    </xf>
    <xf numFmtId="166" fontId="11" fillId="5" borderId="1" applyAlignment="1" pivotButton="0" quotePrefix="0" xfId="0">
      <alignment horizontal="center" vertical="center"/>
    </xf>
    <xf numFmtId="164" fontId="14" fillId="5" borderId="1" applyAlignment="1" pivotButton="0" quotePrefix="0" xfId="0">
      <alignment horizontal="center" vertical="center"/>
    </xf>
    <xf numFmtId="0" fontId="8" fillId="5" borderId="1" applyAlignment="1" pivotButton="0" quotePrefix="0" xfId="0">
      <alignment horizontal="center" vertical="center"/>
    </xf>
    <xf numFmtId="0" fontId="0" fillId="0" borderId="4" pivotButton="0" quotePrefix="0" xfId="0"/>
    <xf numFmtId="0" fontId="0" fillId="0" borderId="5" pivotButton="0" quotePrefix="0" xfId="0"/>
    <xf numFmtId="166" fontId="7" fillId="5" borderId="1" applyAlignment="1" pivotButton="0" quotePrefix="0" xfId="0">
      <alignment horizontal="center" vertical="center"/>
    </xf>
    <xf numFmtId="0" fontId="7"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CC"/>
      <rgbColor rgb="FFE8ECF8"/>
      <rgbColor rgb="FF660066"/>
      <rgbColor rgb="FFFF8080"/>
      <rgbColor rgb="FF0066CC"/>
      <rgbColor rgb="FFC7D0E8"/>
      <rgbColor rgb="FF000080"/>
      <rgbColor rgb="FFFF00FF"/>
      <rgbColor rgb="FFFFFF00"/>
      <rgbColor rgb="FF00FFFF"/>
      <rgbColor rgb="FF800080"/>
      <rgbColor rgb="FF800000"/>
      <rgbColor rgb="FF008080"/>
      <rgbColor rgb="FF0000FF"/>
      <rgbColor rgb="FF00CCFF"/>
      <rgbColor rgb="FFF5F7FD"/>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111D4E"/>
      <rgbColor rgb="FF339966"/>
      <rgbColor rgb="FF003300"/>
      <rgbColor rgb="FF374151"/>
      <rgbColor rgb="FF993300"/>
      <rgbColor rgb="FF993366"/>
      <rgbColor rgb="FF1D318B"/>
      <rgbColor rgb="FF1F2937"/>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Unknown Author</author>
  </authors>
  <commentList>
    <comment ref="B7" authorId="0" shapeId="0">
      <text>
        <t>How many accounts are in THIS segment. Not your whole TAM.</t>
      </text>
    </comment>
    <comment ref="B8" authorId="0" shapeId="0">
      <text>
        <t>Average first-year ARR from a closed-won deal in this segment.</t>
      </text>
    </comment>
    <comment ref="B9" authorId="0" shapeId="0">
      <text>
        <t>How long the program runs before it is judged.</t>
      </text>
    </comment>
    <comment ref="B10" authorId="0" shapeId="0">
      <text>
        <t>First meeting to signature, for this segment. Pull it from the CRM. Drives how much revenue lands inside the program window rather than after it.</t>
      </text>
    </comment>
    <comment ref="B13" authorId="0" shapeId="0">
      <text>
        <t>How many NEW accounts can you actually put into a sequence each month.
Limited by data enrichment, direct mail production and postage, email sending limits, and sales follow-up capacity. Almost always lower than assumed.</t>
      </text>
    </comment>
    <comment ref="B14" authorId="0" shapeId="0">
      <text>
        <t>You cannot engage accounts you never reached. If capacity times months is below your segment size, the remainder is untouched and should not appear in the forecast.</t>
      </text>
    </comment>
    <comment ref="B15" authorId="0" shapeId="0">
      <text>
        <t>Under 100% means the program is too short, capacity too low, or the segment too large for the window.</t>
      </text>
    </comment>
    <comment ref="B18" authorId="0" shapeId="0">
      <text>
        <t>Total fee across the full program length.</t>
      </text>
    </comment>
    <comment ref="B19" authorId="0" shapeId="0">
      <text>
        <t>Direct mail production and postage, paid media, data and enrichment tools, event costs.</t>
      </text>
    </comment>
    <comment ref="B25" authorId="0" shapeId="0">
      <text>
        <t>An account is engaged when someone in the buying group takes a meaningful action: replies, accepts a meeting request, visits pricing, responds to direct mail. Not an open, not an impression.
Applies to accounts REACHED, not to the full segment.</t>
      </text>
    </comment>
    <comment ref="B26" authorId="0" shapeId="0">
      <text>
        <t>Where most ABM programs quietly break. Accounts engage and never book.</t>
      </text>
    </comment>
    <comment ref="B27" authorId="0" shapeId="0">
      <text>
        <t>Your sales team already has this number.</t>
      </text>
    </comment>
    <comment ref="B28" authorId="0" shapeId="0">
      <text>
        <t>Pull from closed-won deals in the CRM, filtered to this segment. Biggest leverage on the final number.</t>
      </text>
    </comment>
    <comment ref="B36" authorId="0" shapeId="0">
      <text>
        <t>Everything the program eventually produces. Section 6 splits this into what lands inside the program window and what lands after it ends.</t>
      </text>
    </comment>
    <comment ref="B40" authorId="0" shapeId="0">
      <text>
        <t>Accounts activated late in a program cannot close before it ends.
Only accounts activated in the first (program length minus sales cycle) months have time to close inside the window. At 12 months with a 4-month cycle, that is two thirds of them. At 6 months with a 4-month cycle, one third.
Lengthen the program or shorten the cycle to move this.</t>
      </text>
    </comment>
    <comment ref="B42" authorId="0" shapeId="0">
      <text>
        <t>Real revenue, just not on the program's scorecard. Agree on this with leadership before launch, not afterwards.</t>
      </text>
    </comment>
    <comment ref="B46" authorId="0" shapeId="0">
      <text>
        <t>Opportunities multiplied by deal value. The biggest number here and the least meaningful. Do not lead with it.</t>
      </text>
    </comment>
    <comment ref="B51" authorId="0" shapeId="0">
      <text>
        <t>What a CFO will use if the program is judged on the window alone. Often negative on a short program with a long sales cycle. That is a measurement window problem, not a program failure.</t>
      </text>
    </comment>
    <comment ref="B52" authorId="0" shapeId="0">
      <text>
        <t>First-year ARR only. Renewals and expansion excluded, so the real return on a won account is higher.</t>
      </text>
    </comment>
    <comment ref="B58" authorId="0" shapeId="0">
      <text>
        <t>Compare against your cost per opportunity from other channels. ABM can cost more per opportunity and still win if deals are larger or close faster.</t>
      </text>
    </comment>
    <comment ref="B60" authorId="0" shapeId="0">
      <text>
        <t>Under 100% means the deal pays for its own acquisition in year one. 100% to 200% is normal for enterprise ABM with strong retention. Above 200%, recheck the assumptions.</t>
      </text>
    </comment>
    <comment ref="B63" authorId="0" shapeId="0">
      <text>
        <t>Total investment divided by average deal value, rounded up.
Compare against the Conservative total in row 36. If break-even is higher than the conservative case produces, the program only works if everything goes right.</t>
      </text>
    </comment>
    <comment ref="B68" authorId="0" shapeId="0">
      <text>
        <t>Holding capacity and conversion rates constant, how long the program must run for the conservative case to cover the investment.
Investment is treated as fixed here, so read it as directional. If it exceeds the program length you are proposing, extend the program or change the economics.</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0</rowOff>
    </from>
    <ext cx="1866900" cy="4476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0</row>
      <rowOff>0</rowOff>
    </from>
    <ext cx="1866900" cy="4476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0</row>
      <rowOff>0</rowOff>
    </from>
    <ext cx="1866900" cy="4476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filterMode="0">
    <outlinePr summaryBelow="1" summaryRight="1"/>
    <pageSetUpPr fitToPage="1"/>
  </sheetPr>
  <dimension ref="A1:C39"/>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1" min="1" max="1"/>
    <col width="104" customWidth="1" style="31" min="2" max="2"/>
  </cols>
  <sheetData>
    <row r="1" ht="42" customHeight="1" s="32">
      <c r="A1" s="33" t="n"/>
      <c r="B1" s="33" t="n"/>
      <c r="C1" s="33" t="n"/>
    </row>
    <row r="2" ht="6" customHeight="1" s="32"/>
    <row r="3" ht="22.05" customHeight="1" s="32">
      <c r="B3" s="34" t="inlineStr">
        <is>
          <t>ABM Program Forecast Model</t>
        </is>
      </c>
    </row>
    <row r="4" ht="15" customHeight="1" s="32">
      <c r="B4" s="35" t="inlineStr">
        <is>
          <t>Model the unit economics of an account-based program before you commit budget to it.</t>
        </is>
      </c>
    </row>
    <row r="6" ht="19.5" customHeight="1" s="32">
      <c r="B6" s="36" t="inlineStr">
        <is>
          <t xml:space="preserve">  WHAT THIS DOES</t>
        </is>
      </c>
    </row>
    <row r="7" ht="15" customHeight="1" s="32">
      <c r="B7" s="37" t="inlineStr">
        <is>
          <t>Takes your segment size, deal value, program length, sales cycle, and monthly activation capacity,</t>
        </is>
      </c>
    </row>
    <row r="8" ht="15" customHeight="1" s="32">
      <c r="B8" s="37" t="inlineStr">
        <is>
          <t>and returns the full funnel across three scenarios, with break-even stated in closed-won deals.</t>
        </is>
      </c>
    </row>
    <row r="9" ht="15" customHeight="1" s="32">
      <c r="B9" s="37" t="n"/>
    </row>
    <row r="10" ht="15" customHeight="1" s="32">
      <c r="B10" s="37" t="inlineStr">
        <is>
          <t>It caps the funnel at the accounts you can realistically activate per month, rather than applying</t>
        </is>
      </c>
    </row>
    <row r="11" ht="15" customHeight="1" s="32">
      <c r="B11" s="37" t="inlineStr">
        <is>
          <t>conversion rates to the whole segment. And it separates revenue closing inside the program window</t>
        </is>
      </c>
    </row>
    <row r="12" ht="15" customHeight="1" s="32">
      <c r="B12" s="37" t="inlineStr">
        <is>
          <t>from revenue landing after it, which is usually the difference between a program that looks like it</t>
        </is>
      </c>
    </row>
    <row r="13" ht="15" customHeight="1" s="32">
      <c r="B13" s="37" t="inlineStr">
        <is>
          <t>failed and one that did.</t>
        </is>
      </c>
    </row>
    <row r="15" ht="19.5" customHeight="1" s="32">
      <c r="B15" s="36" t="inlineStr">
        <is>
          <t xml:space="preserve">  HOW TO USE IT</t>
        </is>
      </c>
    </row>
    <row r="16" ht="15" customHeight="1" s="32">
      <c r="B16" s="37" t="inlineStr">
        <is>
          <t>1.   Open the 'ABM Forecast' tab.</t>
        </is>
      </c>
    </row>
    <row r="17" ht="15" customHeight="1" s="32">
      <c r="B17" s="37" t="inlineStr">
        <is>
          <t>2.   Fill in every shaded cell with blue text. Those are the only cells to edit.</t>
        </is>
      </c>
    </row>
    <row r="18" ht="15" customHeight="1" s="32">
      <c r="B18" s="37" t="inlineStr">
        <is>
          <t>3.   Everything else calculates. Black and navy text is formula-driven.</t>
        </is>
      </c>
    </row>
    <row r="19" ht="15" customHeight="1" s="32">
      <c r="B19" s="37" t="inlineStr">
        <is>
          <t>4.   Read the three scenarios side by side, starting with Conservative.</t>
        </is>
      </c>
    </row>
    <row r="20" ht="15" customHeight="1" s="32">
      <c r="B20" s="37" t="n"/>
    </row>
    <row r="21" ht="15" customHeight="1" s="32">
      <c r="B21" s="37" t="inlineStr">
        <is>
          <t>The 'Benchmarks' tab has reference conversion rates and guidance on where to source your own.</t>
        </is>
      </c>
    </row>
    <row r="23" ht="19.5" customHeight="1" s="32">
      <c r="B23" s="36" t="inlineStr">
        <is>
          <t xml:space="preserve">  THE NUMBER THAT MATTERS MOST</t>
        </is>
      </c>
    </row>
    <row r="24" ht="15" customHeight="1" s="32">
      <c r="B24" s="37" t="inlineStr">
        <is>
          <t>Break-even, stated in closed-won deals, in section 9.</t>
        </is>
      </c>
    </row>
    <row r="25" ht="15" customHeight="1" s="32">
      <c r="B25" s="37" t="n"/>
    </row>
    <row r="26" ht="15" customHeight="1" s="32">
      <c r="B26" s="37" t="inlineStr">
        <is>
          <t>If the program needs 4 closed-won deals to cover its cost and the conservative case produces 2,</t>
        </is>
      </c>
    </row>
    <row r="27" ht="15" customHeight="1" s="32">
      <c r="B27" s="37" t="inlineStr">
        <is>
          <t>the program only works if everything goes right. That is worth knowing before launch, not after.</t>
        </is>
      </c>
    </row>
    <row r="29" ht="19.5" customHeight="1" s="32">
      <c r="B29" s="36" t="inlineStr">
        <is>
          <t xml:space="preserve">  A NOTE ON CONVERSION RATES</t>
        </is>
      </c>
    </row>
    <row r="30" ht="15" customHeight="1" s="32">
      <c r="B30" s="37" t="inlineStr">
        <is>
          <t>The defaults reflect mid-market B2B SaaS programs. Replace them with your own as soon as you can.</t>
        </is>
      </c>
    </row>
    <row r="31" ht="15" customHeight="1" s="32">
      <c r="B31" s="37" t="inlineStr">
        <is>
          <t>Source them from closed-won deals in your CRM rather than from a benchmark report, including this</t>
        </is>
      </c>
    </row>
    <row r="32" ht="15" customHeight="1" s="32">
      <c r="B32" s="37" t="inlineStr">
        <is>
          <t>one. The difference between a 20% and a 30% opportunity-to-close rate changes everything downstream.</t>
        </is>
      </c>
    </row>
    <row r="34" ht="15" customHeight="1" s="32">
      <c r="B34" s="38" t="inlineStr">
        <is>
          <t>Shaded cell, blue text   =   your input</t>
        </is>
      </c>
    </row>
    <row r="35" ht="15" customHeight="1" s="32">
      <c r="B35" s="37" t="inlineStr">
        <is>
          <t>All other cells   =   calculated, do not overwrite</t>
        </is>
      </c>
    </row>
    <row r="38" ht="15" customHeight="1" s="32">
      <c r="B38" s="39" t="inlineStr">
        <is>
          <t>Questions on your assumptions? Send the completed model to franco@saasmql.com</t>
        </is>
      </c>
    </row>
    <row r="39" ht="15" customHeight="1" s="32">
      <c r="B39" s="40" t="inlineStr">
        <is>
          <t>SaaSMQL   ·   saasmql.com   ·   ABM and direct mail programs for B2B SaaS</t>
        </is>
      </c>
    </row>
  </sheetData>
  <printOptions horizontalCentered="0" verticalCentered="0" headings="0" gridLines="0" gridLinesSet="1"/>
  <pageMargins left="0.75" right="0.75" top="1" bottom="1" header="0.511811023622047" footer="0.511811023622047"/>
  <pageSetup orientation="landscape" paperSize="9"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G7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1" min="1" max="1"/>
    <col width="46" customWidth="1" style="31" min="2" max="2"/>
    <col width="17" customWidth="1" style="31" min="3" max="5"/>
    <col width="4" customWidth="1" style="31" min="6" max="6"/>
    <col width="56" customWidth="1" style="31" min="7" max="7"/>
  </cols>
  <sheetData>
    <row r="1" ht="42" customHeight="1" s="32">
      <c r="A1" s="33" t="n"/>
      <c r="B1" s="33" t="n"/>
      <c r="C1" s="33" t="n"/>
      <c r="D1" s="33" t="n"/>
      <c r="E1" s="33" t="n"/>
      <c r="F1" s="33" t="n"/>
      <c r="G1" s="33" t="n"/>
    </row>
    <row r="2" ht="6" customHeight="1" s="32"/>
    <row r="3" ht="22.05" customHeight="1" s="32">
      <c r="B3" s="34" t="inlineStr">
        <is>
          <t>ABM Program Forecast Model</t>
        </is>
      </c>
    </row>
    <row r="4" ht="15" customHeight="1" s="32">
      <c r="B4" s="35" t="inlineStr">
        <is>
          <t>Fill in the shaded cells. Everything else calculates.</t>
        </is>
      </c>
    </row>
    <row r="6" ht="19.5" customHeight="1" s="32">
      <c r="B6" s="36" t="inlineStr">
        <is>
          <t xml:space="preserve">  1.   YOUR SEGMENT</t>
        </is>
      </c>
      <c r="G6" s="41" t="inlineStr">
        <is>
          <t>HOW TO READ THIS</t>
        </is>
      </c>
    </row>
    <row r="7" ht="15" customHeight="1" s="32">
      <c r="B7" s="37" t="inlineStr">
        <is>
          <t>Accounts in this segment</t>
        </is>
      </c>
      <c r="C7" s="42" t="n">
        <v>800</v>
      </c>
    </row>
    <row r="8" ht="15" customHeight="1" s="32">
      <c r="B8" s="37" t="inlineStr">
        <is>
          <t>Average deal value (new ARR per account)</t>
        </is>
      </c>
      <c r="C8" s="43" t="n">
        <v>60000</v>
      </c>
      <c r="G8" s="44" t="inlineStr">
        <is>
          <t>Capacity comes before conversion rates.</t>
        </is>
      </c>
    </row>
    <row r="9" ht="15" customHeight="1" s="32">
      <c r="B9" s="37" t="inlineStr">
        <is>
          <t>Program length (months)</t>
        </is>
      </c>
      <c r="C9" s="42" t="n">
        <v>12</v>
      </c>
      <c r="G9" s="45" t="inlineStr">
        <is>
          <t>A 35% engagement rate on 800 accounts means nothing if you</t>
        </is>
      </c>
    </row>
    <row r="10" ht="15" customHeight="1" s="32">
      <c r="B10" s="37" t="inlineStr">
        <is>
          <t>Average sales cycle (months)</t>
        </is>
      </c>
      <c r="C10" s="42" t="n">
        <v>4</v>
      </c>
      <c r="G10" s="45" t="inlineStr">
        <is>
          <t>can only activate 100 accounts a month for six months. The</t>
        </is>
      </c>
    </row>
    <row r="11" ht="15" customHeight="1" s="32">
      <c r="G11" s="45" t="inlineStr">
        <is>
          <t>rate applies to accounts you reached, not to the segment you</t>
        </is>
      </c>
    </row>
    <row r="12" ht="19.5" customHeight="1" s="32">
      <c r="B12" s="36" t="inlineStr">
        <is>
          <t xml:space="preserve">  2.   CAPACITY</t>
        </is>
      </c>
      <c r="G12" s="45" t="inlineStr">
        <is>
          <t>wrote on the slide. Check coverage in row 15 first.</t>
        </is>
      </c>
    </row>
    <row r="13" ht="15" customHeight="1" s="32">
      <c r="B13" s="37" t="inlineStr">
        <is>
          <t>Accounts you can activate per month</t>
        </is>
      </c>
      <c r="C13" s="42" t="n">
        <v>100</v>
      </c>
    </row>
    <row r="14" ht="15" customHeight="1" s="32">
      <c r="B14" s="44" t="inlineStr">
        <is>
          <t>Accounts actually reached in the window</t>
        </is>
      </c>
      <c r="C14" s="46">
        <f>MIN(C7,C13*C9)</f>
        <v/>
      </c>
      <c r="G14" s="44" t="inlineStr">
        <is>
          <t>Program length is usually the binding constraint.</t>
        </is>
      </c>
    </row>
    <row r="15" ht="15" customHeight="1" s="32">
      <c r="B15" s="37" t="inlineStr">
        <is>
          <t>Coverage of the segment</t>
        </is>
      </c>
      <c r="C15" s="47">
        <f>IF(C7=0,"",C14/C7)</f>
        <v/>
      </c>
      <c r="G15" s="45" t="inlineStr">
        <is>
          <t>If your sales cycle is four months and the program runs six,</t>
        </is>
      </c>
    </row>
    <row r="16" ht="15" customHeight="1" s="32">
      <c r="G16" s="45" t="inlineStr">
        <is>
          <t>only accounts activated in the first two months can close</t>
        </is>
      </c>
    </row>
    <row r="17" ht="19.5" customHeight="1" s="32">
      <c r="B17" s="36" t="inlineStr">
        <is>
          <t xml:space="preserve">  3.   YOUR INVESTMENT</t>
        </is>
      </c>
      <c r="G17" s="45" t="inlineStr">
        <is>
          <t>inside the window. That is why short pilots look like failures</t>
        </is>
      </c>
    </row>
    <row r="18" ht="15" customHeight="1" s="32">
      <c r="B18" s="37" t="inlineStr">
        <is>
          <t>Program fee (agency or internal cost)</t>
        </is>
      </c>
      <c r="C18" s="43" t="n">
        <v>72000</v>
      </c>
      <c r="G18" s="45" t="inlineStr">
        <is>
          <t>even when the underlying funnel is healthy.</t>
        </is>
      </c>
    </row>
    <row r="19" ht="15" customHeight="1" s="32">
      <c r="B19" s="37" t="inlineStr">
        <is>
          <t>Campaign budget (direct mail, ads, events, data)</t>
        </is>
      </c>
      <c r="C19" s="43" t="n">
        <v>88000</v>
      </c>
    </row>
    <row r="20" ht="15" customHeight="1" s="32">
      <c r="B20" s="44" t="inlineStr">
        <is>
          <t>Total investment</t>
        </is>
      </c>
      <c r="C20" s="48">
        <f>C18+C19</f>
        <v/>
      </c>
      <c r="G20" s="44" t="inlineStr">
        <is>
          <t>Agree on the measurement window before launch.</t>
        </is>
      </c>
    </row>
    <row r="21" ht="15" customHeight="1" s="32">
      <c r="G21" s="45" t="inlineStr">
        <is>
          <t>Row 47 is what lands inside. Row 48 is what lands after. Both</t>
        </is>
      </c>
    </row>
    <row r="22" ht="19.5" customHeight="1" s="32">
      <c r="B22" s="36" t="inlineStr">
        <is>
          <t xml:space="preserve">  4.   CONVERSION RATES</t>
        </is>
      </c>
      <c r="G22" s="45" t="inlineStr">
        <is>
          <t>are real revenue. If leadership will only count row 47, say so</t>
        </is>
      </c>
    </row>
    <row r="23" ht="15" customHeight="1" s="32">
      <c r="B23" s="40" t="inlineStr">
        <is>
          <t>Defaults reflect mid-market B2B SaaS ABM. Replace with your own.</t>
        </is>
      </c>
      <c r="G23" s="45" t="inlineStr">
        <is>
          <t>in month one, not month six. Track engagement, meetings, and</t>
        </is>
      </c>
    </row>
    <row r="24" ht="15" customHeight="1" s="32">
      <c r="B24" s="49" t="inlineStr">
        <is>
          <t>Stage</t>
        </is>
      </c>
      <c r="C24" s="50" t="inlineStr">
        <is>
          <t>Conservative</t>
        </is>
      </c>
      <c r="D24" s="50" t="inlineStr">
        <is>
          <t>Expected</t>
        </is>
      </c>
      <c r="E24" s="50" t="inlineStr">
        <is>
          <t>Optimistic</t>
        </is>
      </c>
      <c r="G24" s="45" t="inlineStr">
        <is>
          <t>opportunities as leading indicators meanwhile.</t>
        </is>
      </c>
    </row>
    <row r="25" ht="15" customHeight="1" s="32">
      <c r="B25" s="37" t="inlineStr">
        <is>
          <t>Accounts reached  →  Engaged</t>
        </is>
      </c>
      <c r="C25" s="51" t="n">
        <v>0.2</v>
      </c>
      <c r="D25" s="51" t="n">
        <v>0.35</v>
      </c>
      <c r="E25" s="51" t="n">
        <v>0.5</v>
      </c>
    </row>
    <row r="26" ht="15" customHeight="1" s="32">
      <c r="B26" s="37" t="inlineStr">
        <is>
          <t>Engaged  →  Meeting</t>
        </is>
      </c>
      <c r="C26" s="51" t="n">
        <v>0.2</v>
      </c>
      <c r="D26" s="51" t="n">
        <v>0.25</v>
      </c>
      <c r="E26" s="51" t="n">
        <v>0.3</v>
      </c>
      <c r="G26" s="44" t="inlineStr">
        <is>
          <t>Start with the Conservative column.</t>
        </is>
      </c>
    </row>
    <row r="27" ht="15" customHeight="1" s="32">
      <c r="B27" s="37" t="inlineStr">
        <is>
          <t>Meeting  →  Opportunity</t>
        </is>
      </c>
      <c r="C27" s="51" t="n">
        <v>0.45</v>
      </c>
      <c r="D27" s="51" t="n">
        <v>0.5</v>
      </c>
      <c r="E27" s="51" t="n">
        <v>0.55</v>
      </c>
      <c r="G27" s="45" t="inlineStr">
        <is>
          <t>Programs get sold on Expected and judged on Conservative. If</t>
        </is>
      </c>
    </row>
    <row r="28" ht="15" customHeight="1" s="32">
      <c r="B28" s="37" t="inlineStr">
        <is>
          <t>Opportunity  →  Closed-won</t>
        </is>
      </c>
      <c r="C28" s="51" t="n">
        <v>0.2</v>
      </c>
      <c r="D28" s="51" t="n">
        <v>0.25</v>
      </c>
      <c r="E28" s="51" t="n">
        <v>0.3</v>
      </c>
      <c r="G28" s="45" t="inlineStr">
        <is>
          <t>the conservative case loses money you have four levers: more</t>
        </is>
      </c>
    </row>
    <row r="29" ht="15" customHeight="1" s="32">
      <c r="G29" s="45" t="inlineStr">
        <is>
          <t>capacity, a longer program, a higher deal value, or a smaller</t>
        </is>
      </c>
    </row>
    <row r="30" ht="19.5" customHeight="1" s="32">
      <c r="B30" s="36" t="inlineStr">
        <is>
          <t xml:space="preserve">  5.   THE FUNNEL   (full program potential)</t>
        </is>
      </c>
      <c r="G30" s="45" t="inlineStr">
        <is>
          <t>budget. Growing the segment alone rarely helps, because</t>
        </is>
      </c>
    </row>
    <row r="31" ht="15" customHeight="1" s="32">
      <c r="B31" s="49" t="inlineStr">
        <is>
          <t>Stage</t>
        </is>
      </c>
      <c r="C31" s="50" t="inlineStr">
        <is>
          <t>Conservative</t>
        </is>
      </c>
      <c r="D31" s="50" t="inlineStr">
        <is>
          <t>Expected</t>
        </is>
      </c>
      <c r="E31" s="50" t="inlineStr">
        <is>
          <t>Optimistic</t>
        </is>
      </c>
      <c r="G31" s="45" t="inlineStr">
        <is>
          <t>capacity caps how much of it you can touch.</t>
        </is>
      </c>
    </row>
    <row r="32" ht="15" customHeight="1" s="32">
      <c r="B32" s="37" t="inlineStr">
        <is>
          <t>Accounts reached</t>
        </is>
      </c>
      <c r="C32" s="52">
        <f>$C$14</f>
        <v/>
      </c>
      <c r="D32" s="52">
        <f>$C$14</f>
        <v/>
      </c>
      <c r="E32" s="52">
        <f>$C$14</f>
        <v/>
      </c>
    </row>
    <row r="33" ht="15" customHeight="1" s="32">
      <c r="B33" s="37" t="inlineStr">
        <is>
          <t>Engaged accounts</t>
        </is>
      </c>
      <c r="C33" s="53">
        <f>ROUND(C32*C25,0)</f>
        <v/>
      </c>
      <c r="D33" s="53">
        <f>ROUND(D32*D25,0)</f>
        <v/>
      </c>
      <c r="E33" s="53">
        <f>ROUND(E32*E25,0)</f>
        <v/>
      </c>
      <c r="G33" s="44" t="inlineStr">
        <is>
          <t>Small cold segments need large deals.</t>
        </is>
      </c>
    </row>
    <row r="34" ht="15" customHeight="1" s="32">
      <c r="B34" s="37" t="inlineStr">
        <is>
          <t>Meetings</t>
        </is>
      </c>
      <c r="C34" s="52">
        <f>ROUND(C33*C26,0)</f>
        <v/>
      </c>
      <c r="D34" s="52">
        <f>ROUND(D33*D26,0)</f>
        <v/>
      </c>
      <c r="E34" s="52">
        <f>ROUND(E33*E26,0)</f>
        <v/>
      </c>
      <c r="G34" s="45" t="inlineStr">
        <is>
          <t>Four stages of compounding mean roughly one closed-won deal</t>
        </is>
      </c>
    </row>
    <row r="35" ht="15" customHeight="1" s="32">
      <c r="B35" s="37" t="inlineStr">
        <is>
          <t>Opportunities</t>
        </is>
      </c>
      <c r="C35" s="53">
        <f>ROUND(C34*C27,0)</f>
        <v/>
      </c>
      <c r="D35" s="53">
        <f>ROUND(D34*D27,0)</f>
        <v/>
      </c>
      <c r="E35" s="53">
        <f>ROUND(E34*E27,0)</f>
        <v/>
      </c>
      <c r="G35" s="45" t="inlineStr">
        <is>
          <t>per 180 accounts reached at the expected rates. If your deal</t>
        </is>
      </c>
    </row>
    <row r="36" ht="15" customHeight="1" s="32">
      <c r="B36" s="44" t="inlineStr">
        <is>
          <t>Closed-won deals</t>
        </is>
      </c>
      <c r="C36" s="46">
        <f>ROUND(C35*C28,0)</f>
        <v/>
      </c>
      <c r="D36" s="46">
        <f>ROUND(D35*D28,0)</f>
        <v/>
      </c>
      <c r="E36" s="46">
        <f>ROUND(E35*E28,0)</f>
        <v/>
      </c>
      <c r="G36" s="45" t="inlineStr">
        <is>
          <t>value is under $20K, a segment of 25 cold accounts cannot</t>
        </is>
      </c>
    </row>
    <row r="37" ht="15" customHeight="1" s="32">
      <c r="G37" s="45" t="inlineStr">
        <is>
          <t>work at any budget.</t>
        </is>
      </c>
    </row>
    <row r="38" ht="19.5" customHeight="1" s="32">
      <c r="B38" s="36" t="inlineStr">
        <is>
          <t xml:space="preserve">  6.   TIMING   (what lands inside the window)</t>
        </is>
      </c>
    </row>
    <row r="39" ht="15" customHeight="1" s="32">
      <c r="B39" s="49" t="inlineStr">
        <is>
          <t>Stage</t>
        </is>
      </c>
      <c r="C39" s="50" t="inlineStr">
        <is>
          <t>Conservative</t>
        </is>
      </c>
      <c r="D39" s="50" t="inlineStr">
        <is>
          <t>Expected</t>
        </is>
      </c>
      <c r="E39" s="50" t="inlineStr">
        <is>
          <t>Optimistic</t>
        </is>
      </c>
      <c r="G39" s="44" t="inlineStr">
        <is>
          <t>Pipeline is not revenue.</t>
        </is>
      </c>
    </row>
    <row r="40" ht="15" customHeight="1" s="32">
      <c r="B40" s="37" t="inlineStr">
        <is>
          <t>Share of deals closing inside the window</t>
        </is>
      </c>
      <c r="C40" s="54">
        <f>IF($C$9=0,"",MAX(0,MIN(1,($C$9-$C$10)/$C$9)))</f>
        <v/>
      </c>
      <c r="D40" s="54">
        <f>IF($C$9=0,"",MAX(0,MIN(1,($C$9-$C$10)/$C$9)))</f>
        <v/>
      </c>
      <c r="E40" s="54">
        <f>IF($C$9=0,"",MAX(0,MIN(1,($C$9-$C$10)/$C$9)))</f>
        <v/>
      </c>
      <c r="G40" s="45" t="inlineStr">
        <is>
          <t>Row 46 will be the largest number here and the least useful.</t>
        </is>
      </c>
    </row>
    <row r="41" ht="15" customHeight="1" s="32">
      <c r="B41" s="44" t="inlineStr">
        <is>
          <t>Deals closing inside the window</t>
        </is>
      </c>
      <c r="C41" s="46">
        <f>ROUND(C36*C40,0)</f>
        <v/>
      </c>
      <c r="D41" s="46">
        <f>ROUND(D36*D40,0)</f>
        <v/>
      </c>
      <c r="E41" s="46">
        <f>ROUND(E36*E40,0)</f>
        <v/>
      </c>
      <c r="G41" s="45" t="inlineStr">
        <is>
          <t>Lead with row 49.</t>
        </is>
      </c>
    </row>
    <row r="42" ht="15" customHeight="1" s="32">
      <c r="B42" s="37" t="inlineStr">
        <is>
          <t>Deals closing after the program ends</t>
        </is>
      </c>
      <c r="C42" s="53">
        <f>C36-ROUND(C36*C40,0)</f>
        <v/>
      </c>
      <c r="D42" s="53">
        <f>D36-ROUND(D36*D40,0)</f>
        <v/>
      </c>
      <c r="E42" s="53">
        <f>E36-ROUND(E36*E40,0)</f>
        <v/>
      </c>
    </row>
    <row r="43" ht="15" customHeight="1" s="32">
      <c r="G43" s="44" t="inlineStr">
        <is>
          <t>Run this per segment, not per program.</t>
        </is>
      </c>
    </row>
    <row r="44" ht="19.5" customHeight="1" s="32">
      <c r="B44" s="36" t="inlineStr">
        <is>
          <t xml:space="preserve">  7.   RESULTS</t>
        </is>
      </c>
      <c r="G44" s="45" t="inlineStr">
        <is>
          <t>Segments differ in deal value, cycle length, and conversion</t>
        </is>
      </c>
    </row>
    <row r="45" ht="15" customHeight="1" s="32">
      <c r="B45" s="49" t="inlineStr">
        <is>
          <t>Stage</t>
        </is>
      </c>
      <c r="C45" s="50" t="inlineStr">
        <is>
          <t>Conservative</t>
        </is>
      </c>
      <c r="D45" s="50" t="inlineStr">
        <is>
          <t>Expected</t>
        </is>
      </c>
      <c r="E45" s="50" t="inlineStr">
        <is>
          <t>Optimistic</t>
        </is>
      </c>
      <c r="G45" s="45" t="inlineStr">
        <is>
          <t>rates. Averaging them hides the one dragging you down.</t>
        </is>
      </c>
    </row>
    <row r="46" ht="15" customHeight="1" s="32">
      <c r="B46" s="37" t="inlineStr">
        <is>
          <t>Pipeline generated</t>
        </is>
      </c>
      <c r="C46" s="55">
        <f>ROUND(C35*$C$8,0)</f>
        <v/>
      </c>
      <c r="D46" s="55">
        <f>ROUND(D35*$C$8,0)</f>
        <v/>
      </c>
      <c r="E46" s="55">
        <f>ROUND(E35*$C$8,0)</f>
        <v/>
      </c>
    </row>
    <row r="47" ht="15" customHeight="1" s="32">
      <c r="B47" s="37" t="inlineStr">
        <is>
          <t>Revenue inside the window</t>
        </is>
      </c>
      <c r="C47" s="56">
        <f>ROUND(C41*$C$8,0)</f>
        <v/>
      </c>
      <c r="D47" s="56">
        <f>ROUND(D41*$C$8,0)</f>
        <v/>
      </c>
      <c r="E47" s="56">
        <f>ROUND(E41*$C$8,0)</f>
        <v/>
      </c>
      <c r="G47" s="44" t="inlineStr">
        <is>
          <t>First-year ARR only.</t>
        </is>
      </c>
    </row>
    <row r="48" ht="15" customHeight="1" s="32">
      <c r="B48" s="37" t="inlineStr">
        <is>
          <t>Revenue landing after the window</t>
        </is>
      </c>
      <c r="C48" s="55">
        <f>ROUND(C42*$C$8,0)</f>
        <v/>
      </c>
      <c r="D48" s="55">
        <f>ROUND(D42*$C$8,0)</f>
        <v/>
      </c>
      <c r="E48" s="55">
        <f>ROUND(E42*$C$8,0)</f>
        <v/>
      </c>
      <c r="G48" s="45" t="inlineStr">
        <is>
          <t>Renewals and expansion are excluded. If net revenue retention</t>
        </is>
      </c>
    </row>
    <row r="49" ht="15" customHeight="1" s="32">
      <c r="B49" s="44" t="inlineStr">
        <is>
          <t>Total revenue (new ARR)</t>
        </is>
      </c>
      <c r="C49" s="48">
        <f>ROUND(C36*$C$8,0)</f>
        <v/>
      </c>
      <c r="D49" s="48">
        <f>ROUND(D36*$C$8,0)</f>
        <v/>
      </c>
      <c r="E49" s="48">
        <f>ROUND(E36*$C$8,0)</f>
        <v/>
      </c>
      <c r="G49" s="45" t="inlineStr">
        <is>
          <t>is above 100%, the real return is higher than anything here.</t>
        </is>
      </c>
    </row>
    <row r="50" ht="15" customHeight="1" s="32">
      <c r="B50" s="37" t="inlineStr">
        <is>
          <t>Total investment</t>
        </is>
      </c>
      <c r="C50" s="55">
        <f>$C$20</f>
        <v/>
      </c>
      <c r="D50" s="55">
        <f>$C$20</f>
        <v/>
      </c>
      <c r="E50" s="55">
        <f>$C$20</f>
        <v/>
      </c>
      <c r="G50" s="45" t="inlineStr">
        <is>
          <t>Deliberately conservative.</t>
        </is>
      </c>
    </row>
    <row r="51" ht="15" customHeight="1" s="32">
      <c r="B51" s="37" t="inlineStr">
        <is>
          <t>ROI   (in-window revenue only)</t>
        </is>
      </c>
      <c r="C51" s="47">
        <f>IF($C$20=0,"",(C47-$C$20)/$C$20)</f>
        <v/>
      </c>
      <c r="D51" s="47">
        <f>IF($C$20=0,"",(D47-$C$20)/$C$20)</f>
        <v/>
      </c>
      <c r="E51" s="47">
        <f>IF($C$20=0,"",(E47-$C$20)/$C$20)</f>
        <v/>
      </c>
    </row>
    <row r="52" ht="15" customHeight="1" s="32">
      <c r="B52" s="44" t="inlineStr">
        <is>
          <t>ROI   (total revenue)</t>
        </is>
      </c>
      <c r="C52" s="57">
        <f>IF($C$20=0,"",(C49-$C$20)/$C$20)</f>
        <v/>
      </c>
      <c r="D52" s="57">
        <f>IF($C$20=0,"",(D49-$C$20)/$C$20)</f>
        <v/>
      </c>
      <c r="E52" s="57">
        <f>IF($C$20=0,"",(E49-$C$20)/$C$20)</f>
        <v/>
      </c>
    </row>
    <row r="54" ht="19.5" customHeight="1" s="32">
      <c r="B54" s="36" t="inlineStr">
        <is>
          <t xml:space="preserve">  8.   COST EFFICIENCY</t>
        </is>
      </c>
    </row>
    <row r="55" ht="15" customHeight="1" s="32">
      <c r="B55" s="49" t="inlineStr">
        <is>
          <t>Stage</t>
        </is>
      </c>
      <c r="C55" s="50" t="inlineStr">
        <is>
          <t>Conservative</t>
        </is>
      </c>
      <c r="D55" s="50" t="inlineStr">
        <is>
          <t>Expected</t>
        </is>
      </c>
      <c r="E55" s="50" t="inlineStr">
        <is>
          <t>Optimistic</t>
        </is>
      </c>
    </row>
    <row r="56" ht="15" customHeight="1" s="32">
      <c r="B56" s="37" t="inlineStr">
        <is>
          <t>Cost per engaged account</t>
        </is>
      </c>
      <c r="C56" s="55">
        <f>IF(C33=0,"",$C$20/C33)</f>
        <v/>
      </c>
      <c r="D56" s="55">
        <f>IF(D33=0,"",$C$20/D33)</f>
        <v/>
      </c>
      <c r="E56" s="55">
        <f>IF(E33=0,"",$C$20/E33)</f>
        <v/>
      </c>
    </row>
    <row r="57" ht="15" customHeight="1" s="32">
      <c r="B57" s="37" t="inlineStr">
        <is>
          <t>Cost per meeting</t>
        </is>
      </c>
      <c r="C57" s="56">
        <f>IF(C34=0,"",$C$20/C34)</f>
        <v/>
      </c>
      <c r="D57" s="56">
        <f>IF(D34=0,"",$C$20/D34)</f>
        <v/>
      </c>
      <c r="E57" s="56">
        <f>IF(E34=0,"",$C$20/E34)</f>
        <v/>
      </c>
    </row>
    <row r="58" ht="15" customHeight="1" s="32">
      <c r="B58" s="37" t="inlineStr">
        <is>
          <t>Cost per opportunity</t>
        </is>
      </c>
      <c r="C58" s="55">
        <f>IF(C35=0,"",$C$20/C35)</f>
        <v/>
      </c>
      <c r="D58" s="55">
        <f>IF(D35=0,"",$C$20/D35)</f>
        <v/>
      </c>
      <c r="E58" s="55">
        <f>IF(E35=0,"",$C$20/E35)</f>
        <v/>
      </c>
    </row>
    <row r="59" ht="15" customHeight="1" s="32">
      <c r="B59" s="37" t="inlineStr">
        <is>
          <t>Customer acquisition cost</t>
        </is>
      </c>
      <c r="C59" s="56">
        <f>IF(C36=0,"",$C$20/C36)</f>
        <v/>
      </c>
      <c r="D59" s="56">
        <f>IF(D36=0,"",$C$20/D36)</f>
        <v/>
      </c>
      <c r="E59" s="56">
        <f>IF(E36=0,"",$C$20/E36)</f>
        <v/>
      </c>
    </row>
    <row r="60" ht="15" customHeight="1" s="32">
      <c r="B60" s="37" t="inlineStr">
        <is>
          <t>CAC as % of first-year ARR</t>
        </is>
      </c>
      <c r="C60" s="54">
        <f>IF(OR(C36=0,$C$8=0),"",($C$20/C36)/$C$8)</f>
        <v/>
      </c>
      <c r="D60" s="54">
        <f>IF(OR(D36=0,$C$8=0),"",($C$20/D36)/$C$8)</f>
        <v/>
      </c>
      <c r="E60" s="54">
        <f>IF(OR(E36=0,$C$8=0),"",($C$20/E36)/$C$8)</f>
        <v/>
      </c>
    </row>
    <row r="62" ht="19.5" customHeight="1" s="32">
      <c r="B62" s="36" t="inlineStr">
        <is>
          <t xml:space="preserve">  9.   BREAK-EVEN</t>
        </is>
      </c>
    </row>
    <row r="63" ht="21.75" customHeight="1" s="32">
      <c r="B63" s="44" t="inlineStr">
        <is>
          <t>Closed-won deals needed to break even</t>
        </is>
      </c>
      <c r="C63" s="58">
        <f>IF($C$8=0,"",ROUNDUP($C$20/$C$8,0))</f>
        <v/>
      </c>
    </row>
    <row r="64" ht="15" customHeight="1" s="32">
      <c r="B64" s="37" t="inlineStr">
        <is>
          <t>Conservative case produces (total)</t>
        </is>
      </c>
      <c r="C64" s="52">
        <f>C36</f>
        <v/>
      </c>
    </row>
    <row r="65" ht="15" customHeight="1" s="32">
      <c r="B65" s="37" t="inlineStr">
        <is>
          <t>Conservative case produces (inside window)</t>
        </is>
      </c>
      <c r="C65" s="53">
        <f>C41</f>
        <v/>
      </c>
    </row>
    <row r="66" ht="19.5" customHeight="1" s="32">
      <c r="B66" s="44" t="inlineStr">
        <is>
          <t>Verdict</t>
        </is>
      </c>
      <c r="C66" s="59">
        <f>IF($C$8=0,"",IF(C36&gt;=ROUNDUP($C$20/$C$8,0),"Clears break-even in the conservative case","Does not clear break-even in the conservative case"))</f>
        <v/>
      </c>
      <c r="D66" s="60" t="n"/>
      <c r="E66" s="61" t="n"/>
    </row>
    <row r="68" ht="15" customHeight="1" s="32">
      <c r="B68" s="37" t="inlineStr">
        <is>
          <t>Months needed for the conservative case to break even</t>
        </is>
      </c>
      <c r="C68" s="53">
        <f>IF(OR($C$8=0,$C$13=0,C25*C26*C27*C28=0),"",ROUNDUP(($C$20/$C$8)/($C$13*C25*C26*C27*C28),0))</f>
        <v/>
      </c>
    </row>
    <row r="70" ht="15" customHeight="1" s="32">
      <c r="B70" s="39" t="inlineStr">
        <is>
          <t>Questions on your assumptions? Send the completed model to franco@saasmql.com</t>
        </is>
      </c>
    </row>
    <row r="71" ht="15" customHeight="1" s="32">
      <c r="B71" s="40" t="inlineStr">
        <is>
          <t>SaaSMQL   ·   saasmql.com</t>
        </is>
      </c>
    </row>
  </sheetData>
  <mergeCells count="10">
    <mergeCell ref="B17:E17"/>
    <mergeCell ref="C66:E66"/>
    <mergeCell ref="B12:E12"/>
    <mergeCell ref="B6:E6"/>
    <mergeCell ref="B30:E30"/>
    <mergeCell ref="B38:E38"/>
    <mergeCell ref="B44:E44"/>
    <mergeCell ref="B54:E54"/>
    <mergeCell ref="B62:E62"/>
    <mergeCell ref="B22:E22"/>
  </mergeCells>
  <printOptions horizontalCentered="0" verticalCentered="0" headings="0" gridLines="0" gridLinesSet="1"/>
  <pageMargins left="0.75" right="0.75" top="1" bottom="1" header="0.511811023622047" footer="0.511811023622047"/>
  <pageSetup orientation="landscape" paperSize="9" scale="100" fitToHeight="0" fitToWidth="1" pageOrder="downThenOver" blackAndWhite="0" draft="0" horizontalDpi="300" verticalDpi="300" copies="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filterMode="0">
    <outlinePr summaryBelow="1" summaryRight="1"/>
    <pageSetUpPr fitToPage="1"/>
  </sheetPr>
  <dimension ref="A1:G33"/>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31" min="1" max="1"/>
    <col width="40" customWidth="1" style="31" min="2" max="2"/>
    <col width="15" customWidth="1" style="31" min="3" max="5"/>
    <col width="4" customWidth="1" style="31" min="6" max="6"/>
    <col width="58" customWidth="1" style="31" min="7" max="7"/>
  </cols>
  <sheetData>
    <row r="1" ht="42" customHeight="1" s="32">
      <c r="A1" s="33" t="n"/>
      <c r="B1" s="33" t="n"/>
      <c r="C1" s="33" t="n"/>
      <c r="D1" s="33" t="n"/>
      <c r="E1" s="33" t="n"/>
      <c r="F1" s="33" t="n"/>
      <c r="G1" s="33" t="n"/>
    </row>
    <row r="2" ht="6" customHeight="1" s="32"/>
    <row r="3" ht="22.05" customHeight="1" s="32">
      <c r="B3" s="34" t="inlineStr">
        <is>
          <t>Reference Conversion Rates</t>
        </is>
      </c>
    </row>
    <row r="4" ht="15" customHeight="1" s="32">
      <c r="B4" s="35" t="inlineStr">
        <is>
          <t>Starting points only. Replace with your own numbers as soon as you have them.</t>
        </is>
      </c>
    </row>
    <row r="6" ht="19.5" customHeight="1" s="32">
      <c r="B6" s="36" t="inlineStr">
        <is>
          <t xml:space="preserve">  RANGES ACROSS B2B SAAS ABM PROGRAMS</t>
        </is>
      </c>
      <c r="G6" s="41" t="inlineStr">
        <is>
          <t>THREE THINGS BENCHMARKS WILL NOT TELL YOU</t>
        </is>
      </c>
    </row>
    <row r="7" ht="15" customHeight="1" s="32">
      <c r="B7" s="49" t="inlineStr">
        <is>
          <t>Stage</t>
        </is>
      </c>
      <c r="C7" s="50" t="inlineStr">
        <is>
          <t>Low</t>
        </is>
      </c>
      <c r="D7" s="50" t="inlineStr">
        <is>
          <t>Typical</t>
        </is>
      </c>
      <c r="E7" s="50" t="inlineStr">
        <is>
          <t>High</t>
        </is>
      </c>
    </row>
    <row r="8" ht="15" customHeight="1" s="32">
      <c r="B8" s="37" t="inlineStr">
        <is>
          <t>Accounts reached  →  Engaged</t>
        </is>
      </c>
      <c r="C8" s="54" t="n">
        <v>0.2</v>
      </c>
      <c r="D8" s="62" t="n">
        <v>0.35</v>
      </c>
      <c r="E8" s="54" t="n">
        <v>0.5</v>
      </c>
      <c r="G8" s="44" t="inlineStr">
        <is>
          <t>1.   Warm beats cold by a wide margin.</t>
        </is>
      </c>
    </row>
    <row r="9" ht="15" customHeight="1" s="32">
      <c r="B9" s="37" t="inlineStr">
        <is>
          <t>Engaged  →  Meeting</t>
        </is>
      </c>
      <c r="C9" s="54" t="n">
        <v>0.15</v>
      </c>
      <c r="D9" s="62" t="n">
        <v>0.25</v>
      </c>
      <c r="E9" s="54" t="n">
        <v>0.35</v>
      </c>
      <c r="G9" s="45" t="inlineStr">
        <is>
          <t>Accounts that showed intent in the last 12 to 18 months convert</t>
        </is>
      </c>
    </row>
    <row r="10" ht="15" customHeight="1" s="32">
      <c r="B10" s="37" t="inlineStr">
        <is>
          <t>Meeting  →  Opportunity</t>
        </is>
      </c>
      <c r="C10" s="54" t="n">
        <v>0.35</v>
      </c>
      <c r="D10" s="62" t="n">
        <v>0.5</v>
      </c>
      <c r="E10" s="54" t="n">
        <v>0.65</v>
      </c>
      <c r="G10" s="45" t="inlineStr">
        <is>
          <t>several times better at every stage. Modelling a cold segment,</t>
        </is>
      </c>
    </row>
    <row r="11" ht="15" customHeight="1" s="32">
      <c r="B11" s="37" t="inlineStr">
        <is>
          <t>Opportunity  →  Closed-won</t>
        </is>
      </c>
      <c r="C11" s="54" t="n">
        <v>0.15</v>
      </c>
      <c r="D11" s="62" t="n">
        <v>0.25</v>
      </c>
      <c r="E11" s="54" t="n">
        <v>0.35</v>
      </c>
      <c r="G11" s="45" t="inlineStr">
        <is>
          <t>use the low end. Re-engaging closed-lost opportunities or demo</t>
        </is>
      </c>
    </row>
    <row r="12" ht="15" customHeight="1" s="32">
      <c r="G12" s="45" t="inlineStr">
        <is>
          <t>no-shows, you can justify the high end.</t>
        </is>
      </c>
    </row>
    <row r="13" ht="15" customHeight="1" s="32">
      <c r="B13" s="40" t="inlineStr">
        <is>
          <t>Drawn from mid-market B2B SaaS programs. Your own CRM is a better source than any</t>
        </is>
      </c>
    </row>
    <row r="14" ht="15" customHeight="1" s="32">
      <c r="B14" s="40" t="inlineStr">
        <is>
          <t>benchmark table, including this one.</t>
        </is>
      </c>
      <c r="G14" s="44" t="inlineStr">
        <is>
          <t>2.   Single-channel programs convert worse.</t>
        </is>
      </c>
    </row>
    <row r="15" ht="15" customHeight="1" s="32">
      <c r="G15" s="45" t="inlineStr">
        <is>
          <t>These ranges assume coordinated multichannel: email, direct</t>
        </is>
      </c>
    </row>
    <row r="16" ht="19.5" customHeight="1" s="32">
      <c r="B16" s="36" t="inlineStr">
        <is>
          <t xml:space="preserve">  WHERE TO FIND YOUR OWN NUMBERS</t>
        </is>
      </c>
      <c r="G16" s="45" t="inlineStr">
        <is>
          <t>mail, paid, and sales outreach hitting the same accounts with</t>
        </is>
      </c>
    </row>
    <row r="17" ht="30" customHeight="1" s="32">
      <c r="B17" s="44" t="inlineStr">
        <is>
          <t>Accounts reached  →  Engaged</t>
        </is>
      </c>
      <c r="C17" s="63" t="inlineStr">
        <is>
          <t>The hardest one to source. If you have never run ABM, use the low end. Engagement is not an open or an impression: it is a reply, a meeting accept, a pricing page visit, a direct mail response.</t>
        </is>
      </c>
      <c r="G17" s="45" t="inlineStr">
        <is>
          <t>the same message. Email alone lands below the low end.</t>
        </is>
      </c>
    </row>
    <row r="18" ht="15.75" customHeight="1" s="32"/>
    <row r="19" ht="15" customHeight="1" s="32">
      <c r="G19" s="44" t="inlineStr">
        <is>
          <t>3.   Segment size changes the rate.</t>
        </is>
      </c>
    </row>
    <row r="20" ht="30" customHeight="1" s="32">
      <c r="B20" s="44" t="inlineStr">
        <is>
          <t>Engaged  →  Meeting</t>
        </is>
      </c>
      <c r="C20" s="63" t="inlineStr">
        <is>
          <t>Look at how many engaged accounts from past campaigns actually booked. Without that history, assume the low end. Overestimating here is the most common modelling error.</t>
        </is>
      </c>
      <c r="G20" s="45" t="inlineStr">
        <is>
          <t>A tight segment of 200 accounts with genuinely shared pain</t>
        </is>
      </c>
    </row>
    <row r="21" ht="15.75" customHeight="1" s="32">
      <c r="G21" s="45" t="inlineStr">
        <is>
          <t>converts better than 2,000 accounts sharing only a firmographic</t>
        </is>
      </c>
    </row>
    <row r="22" ht="15" customHeight="1" s="32">
      <c r="G22" s="45" t="inlineStr">
        <is>
          <t>filter. Tighter is better, not bigger.</t>
        </is>
      </c>
    </row>
    <row r="23" ht="30" customHeight="1" s="32">
      <c r="B23" s="44" t="inlineStr">
        <is>
          <t>Meeting  →  Opportunity</t>
        </is>
      </c>
      <c r="C23" s="63" t="inlineStr">
        <is>
          <t>Your sales team has this. It is the meeting-to-qualified-opportunity rate and it is already in the CRM.</t>
        </is>
      </c>
    </row>
    <row r="24" ht="15.75" customHeight="1" s="32"/>
    <row r="25" ht="15" customHeight="1" s="32">
      <c r="G25" s="41" t="inlineStr">
        <is>
          <t>A NOTE ON TIMING</t>
        </is>
      </c>
    </row>
    <row r="26" ht="30" customHeight="1" s="32">
      <c r="B26" s="44" t="inlineStr">
        <is>
          <t>Opportunity  →  Closed-won</t>
        </is>
      </c>
      <c r="C26" s="63" t="inlineStr">
        <is>
          <t>Also in the CRM, filtered to the segment you are modelling. Do not use the company-wide average if this segment behaves differently.</t>
        </is>
      </c>
    </row>
    <row r="27" ht="15.75" customHeight="1" s="32">
      <c r="G27" s="45" t="inlineStr">
        <is>
          <t>The forecast tab handles timing explicitly, and it matters more</t>
        </is>
      </c>
    </row>
    <row r="28" ht="15" customHeight="1" s="32">
      <c r="G28" s="45" t="inlineStr">
        <is>
          <t>than most teams expect. If deals take five months to close and</t>
        </is>
      </c>
    </row>
    <row r="29" ht="15" customHeight="1" s="32">
      <c r="G29" s="45" t="inlineStr">
        <is>
          <t>the program runs six, most of the modelled revenue lands after</t>
        </is>
      </c>
    </row>
    <row r="30" ht="15" customHeight="1" s="32">
      <c r="B30" s="40" t="inlineStr">
        <is>
          <t>SaaSMQL   ·   saasmql.com</t>
        </is>
      </c>
      <c r="G30" s="45" t="inlineStr">
        <is>
          <t>the program ends.</t>
        </is>
      </c>
    </row>
    <row r="32" ht="15" customHeight="1" s="32">
      <c r="G32" s="45" t="inlineStr">
        <is>
          <t>Settle that before agreeing to be measured on closed-won inside</t>
        </is>
      </c>
    </row>
    <row r="33" ht="15" customHeight="1" s="32">
      <c r="G33" s="45" t="inlineStr">
        <is>
          <t>the program window.</t>
        </is>
      </c>
    </row>
  </sheetData>
  <mergeCells count="6">
    <mergeCell ref="C26:E27"/>
    <mergeCell ref="B6:E6"/>
    <mergeCell ref="C23:E24"/>
    <mergeCell ref="B16:E16"/>
    <mergeCell ref="C17:E18"/>
    <mergeCell ref="C20:E21"/>
  </mergeCells>
  <printOptions horizontalCentered="0" verticalCentered="0" headings="0" gridLines="0" gridLinesSet="1"/>
  <pageMargins left="0.75" right="0.75" top="1" bottom="1" header="0.511811023622047" footer="0.511811023622047"/>
  <pageSetup orientation="landscape"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2026-09-24T18:25:42Z</dcterms:created>
  <dcterms:modified xmlns:dcterms="http://purl.org/dc/terms/" xmlns:xsi="http://www.w3.org/2001/XMLSchema-instance" xsi:type="dcterms:W3CDTF">2026-09-26T19:24:50Z</dcterms:modified>
  <cp:revision>0</cp:revision>
</cp:coreProperties>
</file>