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rionTeam\Downloads\"/>
    </mc:Choice>
  </mc:AlternateContent>
  <xr:revisionPtr revIDLastSave="0" documentId="8_{EFAA5386-7D18-45FF-B280-F087FF45593E}" xr6:coauthVersionLast="47" xr6:coauthVersionMax="47" xr10:uidLastSave="{00000000-0000-0000-0000-000000000000}"/>
  <bookViews>
    <workbookView xWindow="-120" yWindow="-120" windowWidth="29040" windowHeight="15720" xr2:uid="{3642ED2E-6EE0-4491-8E7F-04B9FCB6E783}"/>
  </bookViews>
  <sheets>
    <sheet name="Streamline Worksheet" sheetId="1" r:id="rId1"/>
    <sheet name="List Options" sheetId="2" state="hidden" r:id="rId2"/>
  </sheets>
  <definedNames>
    <definedName name="_xlnm.Print_Area" localSheetId="0">'Streamline Worksheet'!$B$1:$E$66</definedName>
    <definedName name="PRIOR">'List Options'!$A$1:$A$4</definedName>
    <definedName name="PROPOSED">'List Options'!$A$7:$A$10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5" i="1" l="1"/>
  <c r="D53" i="1"/>
  <c r="D63" i="1" s="1"/>
  <c r="D40" i="1"/>
  <c r="D34" i="1"/>
  <c r="D13" i="1"/>
  <c r="D16" i="1" s="1"/>
  <c r="D49" i="1" l="1"/>
  <c r="D62" i="1" s="1"/>
  <c r="D61" i="1" l="1"/>
  <c r="D20" i="1" l="1"/>
  <c r="D37" i="1"/>
  <c r="D55" i="1" l="1"/>
  <c r="D56" i="1" s="1"/>
  <c r="D66" i="1"/>
  <c r="D22" i="1" l="1"/>
  <c r="D24" i="1" s="1"/>
  <c r="D26" i="1" s="1"/>
  <c r="D28" i="1" l="1"/>
  <c r="D29" i="1" l="1"/>
  <c r="D30" i="1" s="1"/>
</calcChain>
</file>

<file path=xl/sharedStrings.xml><?xml version="1.0" encoding="utf-8"?>
<sst xmlns="http://schemas.openxmlformats.org/spreadsheetml/2006/main" count="67" uniqueCount="57">
  <si>
    <t>FHA Streamline Maximum Mortgage Worksheet</t>
  </si>
  <si>
    <t>Complete gray fields.</t>
  </si>
  <si>
    <t>New Case Assignment Date:</t>
  </si>
  <si>
    <t>Previous Case Endorsement Date:</t>
  </si>
  <si>
    <t>A.  Determine Maximum Mortgage Amount</t>
  </si>
  <si>
    <t>Lesser of:</t>
  </si>
  <si>
    <r>
      <t xml:space="preserve">Outstanding Principal Balance </t>
    </r>
    <r>
      <rPr>
        <b/>
        <sz val="11"/>
        <color theme="1"/>
        <rFont val="Calibri"/>
        <family val="2"/>
        <scheme val="minor"/>
      </rPr>
      <t>without</t>
    </r>
    <r>
      <rPr>
        <sz val="11"/>
        <color theme="1"/>
        <rFont val="Calibri"/>
        <family val="2"/>
        <scheme val="minor"/>
      </rPr>
      <t xml:space="preserve"> Interest Charge:</t>
    </r>
  </si>
  <si>
    <t>Interest due on existing Mortgage:</t>
  </si>
  <si>
    <t>Monthly MIP due on existing Mortgage:</t>
  </si>
  <si>
    <r>
      <t xml:space="preserve">Late Charges on current Payoff </t>
    </r>
    <r>
      <rPr>
        <i/>
        <sz val="9"/>
        <color theme="1"/>
        <rFont val="Calibri"/>
        <family val="2"/>
        <scheme val="minor"/>
      </rPr>
      <t>(enter 0 if not applicable)</t>
    </r>
    <r>
      <rPr>
        <sz val="11"/>
        <color theme="1"/>
        <rFont val="Calibri"/>
        <family val="2"/>
        <scheme val="minor"/>
      </rPr>
      <t>:</t>
    </r>
  </si>
  <si>
    <r>
      <t xml:space="preserve">Escrow Shortgages on current Payoff </t>
    </r>
    <r>
      <rPr>
        <i/>
        <sz val="9"/>
        <color theme="1"/>
        <rFont val="Calibri"/>
        <family val="2"/>
        <scheme val="minor"/>
      </rPr>
      <t>(enter 0 if not applicable)</t>
    </r>
  </si>
  <si>
    <t>Calculated Outstanding Principal Balance:</t>
  </si>
  <si>
    <t>OR</t>
  </si>
  <si>
    <t>Original Principal Balance (including UFMIP)</t>
  </si>
  <si>
    <t>Maximum Total Loan Amount Permitted</t>
  </si>
  <si>
    <t>B.  Calculate Total Mortgage Amount</t>
  </si>
  <si>
    <t>Step 1:  Base Mortgage Amount</t>
  </si>
  <si>
    <t>Minus MIP Refund from netting authorization:</t>
  </si>
  <si>
    <t>Base Mortgage Amount:</t>
  </si>
  <si>
    <t>Step 2:  Add MIP</t>
  </si>
  <si>
    <t>Multiplied by the Upfront MIP Factor:</t>
  </si>
  <si>
    <t>Upfront MIP:</t>
  </si>
  <si>
    <t>Step 3:  Add UFMIP and Base Mortgage Amount to get the Total Loan Amount</t>
  </si>
  <si>
    <t>New Base Mortgage Amount:</t>
  </si>
  <si>
    <t>New UFMIP:</t>
  </si>
  <si>
    <t>Total Mortgage Amount:</t>
  </si>
  <si>
    <t>C.  Determine Program Eligibility</t>
  </si>
  <si>
    <t>Note date for current loan</t>
  </si>
  <si>
    <r>
      <rPr>
        <b/>
        <sz val="11"/>
        <color theme="1"/>
        <rFont val="Calibri"/>
        <family val="2"/>
        <scheme val="minor"/>
      </rPr>
      <t>PLUS</t>
    </r>
    <r>
      <rPr>
        <sz val="11"/>
        <color theme="1"/>
        <rFont val="Calibri"/>
        <family val="2"/>
        <scheme val="minor"/>
      </rPr>
      <t xml:space="preserve"> 210 days = Earliest Case Number Assignment date</t>
    </r>
  </si>
  <si>
    <t>Remaining term (in years) of current loan</t>
  </si>
  <si>
    <r>
      <t>PLUS</t>
    </r>
    <r>
      <rPr>
        <sz val="11"/>
        <rFont val="Calibri"/>
        <family val="2"/>
        <scheme val="minor"/>
      </rPr>
      <t xml:space="preserve"> 12 years = Maximum term permitted (not to exceed 30)</t>
    </r>
  </si>
  <si>
    <t>First Payment Date of the current loan</t>
  </si>
  <si>
    <r>
      <rPr>
        <b/>
        <sz val="11"/>
        <color theme="1"/>
        <rFont val="Calibri"/>
        <family val="2"/>
        <scheme val="minor"/>
      </rPr>
      <t xml:space="preserve">PLUS </t>
    </r>
    <r>
      <rPr>
        <sz val="11"/>
        <color theme="1"/>
        <rFont val="Calibri"/>
        <family val="2"/>
        <scheme val="minor"/>
      </rPr>
      <t>6 months = Earliest Close Date</t>
    </r>
  </si>
  <si>
    <t>D.  Determine Net Tangible Benefit</t>
  </si>
  <si>
    <t>Current Amortization Type:</t>
  </si>
  <si>
    <t>Required</t>
  </si>
  <si>
    <t>Proposed Amortization Type:</t>
  </si>
  <si>
    <r>
      <t>Reduction in Combined Rate</t>
    </r>
    <r>
      <rPr>
        <b/>
        <vertAlign val="superscript"/>
        <sz val="11"/>
        <color theme="1"/>
        <rFont val="Calibri"/>
        <family val="2"/>
        <scheme val="minor"/>
      </rPr>
      <t xml:space="preserve"> </t>
    </r>
  </si>
  <si>
    <t>Current interest rate:</t>
  </si>
  <si>
    <t>Current MIP rate:</t>
  </si>
  <si>
    <t>Current Combined Rate:</t>
  </si>
  <si>
    <t>Proposed interest rate:</t>
  </si>
  <si>
    <t>Proposed MIP rate:</t>
  </si>
  <si>
    <t>Proposed Combined Rate:</t>
  </si>
  <si>
    <t>Combined Rate Difference:</t>
  </si>
  <si>
    <t>RESULT:</t>
  </si>
  <si>
    <t>Reduction in Term of 3 Years or More</t>
  </si>
  <si>
    <t>Current term (in years):</t>
  </si>
  <si>
    <t>Proposed term (in years):</t>
  </si>
  <si>
    <t>Term Reduction Years:</t>
  </si>
  <si>
    <t>Current Combined P&amp;I and MIP payment:</t>
  </si>
  <si>
    <t>Proposed Combined P&amp;I, and MIP payment:</t>
  </si>
  <si>
    <t>Fixed</t>
  </si>
  <si>
    <t>ARM &lt; 15 Mos to Pmt Change Date</t>
  </si>
  <si>
    <t>ARM ≥ 15 Mos to Pmt Change Date</t>
  </si>
  <si>
    <t>1 Year ARM</t>
  </si>
  <si>
    <t>Hybrid (Fixed) ARM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</si>
</sst>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m/d/yyyy;@"/>
    <numFmt numFmtId="166" formatCode="0.000%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20"/>
      <name val="Arial"/>
      <family val="2"/>
    </font>
    <font>
      <sz val="20"/>
      <name val="Calibri"/>
      <family val="2"/>
      <scheme val="minor"/>
    </font>
    <font>
      <b/>
      <sz val="14"/>
      <color theme="1"/>
      <name val="Calibri Light"/>
      <family val="2"/>
      <scheme val="major"/>
    </font>
    <font>
      <b/>
      <sz val="16"/>
      <color rgb="FFFF0000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8"/>
      <name val="Arial"/>
      <family val="2"/>
    </font>
    <font>
      <i/>
      <sz val="9"/>
      <color rgb="FF85497F"/>
      <name val="Calibri"/>
      <family val="2"/>
      <scheme val="minor"/>
    </font>
    <font>
      <b/>
      <sz val="10"/>
      <color theme="1"/>
      <name val="Calibri Light"/>
      <family val="2"/>
      <scheme val="major"/>
    </font>
    <font>
      <b/>
      <sz val="11"/>
      <color rgb="FFBA9900"/>
      <name val="Calibri"/>
      <family val="2"/>
      <scheme val="minor"/>
    </font>
    <font>
      <b/>
      <sz val="11"/>
      <color rgb="FF3EA8B9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A99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3EA8B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44" fontId="1" fillId="0" borderId="0" applyFont="0" applyFill="0" applyBorder="0" applyAlignment="0" applyProtection="0"/>
  </cellStyleXfs>
  <cellXfs count="115">
    <xf numFmtId="0" fontId="0" fillId="0" borderId="0" xfId="0"/>
    <xf numFmtId="14" fontId="2" fillId="3" borderId="0" xfId="1" applyNumberFormat="1" applyFont="1" applyFill="1" applyBorder="1" applyAlignment="1" applyProtection="1">
      <alignment horizontal="right" vertical="center"/>
      <protection locked="0"/>
    </xf>
    <xf numFmtId="164" fontId="2" fillId="3" borderId="6" xfId="1" applyNumberFormat="1" applyFont="1" applyFill="1" applyBorder="1" applyAlignment="1" applyProtection="1">
      <alignment horizontal="right" vertical="center"/>
      <protection locked="0"/>
    </xf>
    <xf numFmtId="164" fontId="2" fillId="3" borderId="6" xfId="0" applyNumberFormat="1" applyFont="1" applyFill="1" applyBorder="1" applyAlignment="1" applyProtection="1">
      <alignment horizontal="right" vertical="center"/>
      <protection locked="0"/>
    </xf>
    <xf numFmtId="166" fontId="0" fillId="3" borderId="6" xfId="0" applyNumberFormat="1" applyFill="1" applyBorder="1" applyAlignment="1" applyProtection="1">
      <alignment horizontal="right" vertical="center"/>
      <protection locked="0"/>
    </xf>
    <xf numFmtId="1" fontId="13" fillId="3" borderId="6" xfId="0" applyNumberFormat="1" applyFont="1" applyFill="1" applyBorder="1" applyAlignment="1" applyProtection="1">
      <alignment horizontal="right" vertical="center"/>
      <protection locked="0"/>
    </xf>
    <xf numFmtId="0" fontId="20" fillId="0" borderId="0" xfId="0" applyFont="1" applyAlignment="1">
      <alignment horizontal="center"/>
    </xf>
    <xf numFmtId="164" fontId="9" fillId="4" borderId="8" xfId="1" applyNumberFormat="1" applyFont="1" applyFill="1" applyBorder="1" applyAlignment="1" applyProtection="1">
      <alignment horizontal="right" vertical="center"/>
    </xf>
    <xf numFmtId="0" fontId="21" fillId="3" borderId="15" xfId="0" applyFont="1" applyFill="1" applyBorder="1" applyAlignment="1" applyProtection="1">
      <alignment horizontal="center" vertical="center"/>
      <protection locked="0"/>
    </xf>
    <xf numFmtId="164" fontId="0" fillId="0" borderId="6" xfId="1" applyNumberFormat="1" applyFont="1" applyFill="1" applyBorder="1" applyAlignment="1" applyProtection="1">
      <alignment horizontal="right" vertical="center"/>
    </xf>
    <xf numFmtId="10" fontId="0" fillId="0" borderId="6" xfId="2" applyNumberFormat="1" applyFont="1" applyFill="1" applyBorder="1" applyAlignment="1" applyProtection="1">
      <alignment horizontal="right" vertical="center"/>
    </xf>
    <xf numFmtId="0" fontId="4" fillId="0" borderId="0" xfId="3" applyFont="1" applyAlignment="1">
      <alignment horizontal="center"/>
    </xf>
    <xf numFmtId="0" fontId="5" fillId="0" borderId="0" xfId="0" applyFont="1"/>
    <xf numFmtId="0" fontId="6" fillId="0" borderId="0" xfId="0" applyFont="1"/>
    <xf numFmtId="0" fontId="0" fillId="0" borderId="6" xfId="0" applyBorder="1"/>
    <xf numFmtId="0" fontId="0" fillId="0" borderId="5" xfId="0" applyBorder="1"/>
    <xf numFmtId="0" fontId="16" fillId="0" borderId="6" xfId="0" applyFont="1" applyBorder="1"/>
    <xf numFmtId="0" fontId="0" fillId="0" borderId="7" xfId="0" applyBorder="1" applyAlignment="1">
      <alignment horizontal="center" vertical="center"/>
    </xf>
    <xf numFmtId="0" fontId="11" fillId="0" borderId="1" xfId="0" applyFont="1" applyBorder="1" applyAlignment="1">
      <alignment horizontal="right"/>
    </xf>
    <xf numFmtId="0" fontId="10" fillId="0" borderId="5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0" fillId="0" borderId="5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14" fontId="12" fillId="0" borderId="6" xfId="0" applyNumberFormat="1" applyFont="1" applyBorder="1" applyAlignment="1">
      <alignment horizontal="center" vertical="center" wrapText="1"/>
    </xf>
    <xf numFmtId="14" fontId="12" fillId="0" borderId="6" xfId="0" applyNumberFormat="1" applyFont="1" applyBorder="1" applyAlignment="1">
      <alignment horizontal="right" vertical="top" wrapText="1"/>
    </xf>
    <xf numFmtId="0" fontId="2" fillId="0" borderId="5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1" fontId="12" fillId="0" borderId="6" xfId="0" applyNumberFormat="1" applyFont="1" applyBorder="1" applyAlignment="1">
      <alignment horizontal="right" vertical="top" wrapText="1"/>
    </xf>
    <xf numFmtId="165" fontId="12" fillId="0" borderId="8" xfId="0" applyNumberFormat="1" applyFont="1" applyBorder="1" applyAlignment="1">
      <alignment horizontal="center" vertical="center" wrapText="1"/>
    </xf>
    <xf numFmtId="0" fontId="10" fillId="0" borderId="6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8" fillId="0" borderId="6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166" fontId="2" fillId="0" borderId="6" xfId="0" applyNumberFormat="1" applyFont="1" applyBorder="1" applyAlignment="1">
      <alignment horizontal="right" vertical="center"/>
    </xf>
    <xf numFmtId="166" fontId="0" fillId="0" borderId="6" xfId="0" applyNumberFormat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166" fontId="11" fillId="4" borderId="6" xfId="0" applyNumberFormat="1" applyFont="1" applyFill="1" applyBorder="1" applyAlignment="1">
      <alignment horizontal="right" vertical="center"/>
    </xf>
    <xf numFmtId="0" fontId="9" fillId="0" borderId="0" xfId="0" applyFont="1" applyAlignment="1">
      <alignment horizontal="right" vertical="center"/>
    </xf>
    <xf numFmtId="166" fontId="11" fillId="0" borderId="15" xfId="0" quotePrefix="1" applyNumberFormat="1" applyFont="1" applyBorder="1" applyAlignment="1">
      <alignment horizontal="center" vertical="center"/>
    </xf>
    <xf numFmtId="0" fontId="13" fillId="0" borderId="5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1" fillId="0" borderId="0" xfId="0" applyFont="1" applyAlignment="1">
      <alignment horizontal="right" vertical="center"/>
    </xf>
    <xf numFmtId="1" fontId="11" fillId="4" borderId="6" xfId="0" applyNumberFormat="1" applyFont="1" applyFill="1" applyBorder="1" applyAlignment="1">
      <alignment horizontal="right" vertical="center"/>
    </xf>
    <xf numFmtId="166" fontId="11" fillId="0" borderId="6" xfId="0" applyNumberFormat="1" applyFont="1" applyBorder="1" applyAlignment="1">
      <alignment horizontal="right" vertical="center"/>
    </xf>
    <xf numFmtId="0" fontId="11" fillId="0" borderId="0" xfId="0" applyFont="1" applyAlignment="1">
      <alignment horizontal="left" vertical="center"/>
    </xf>
    <xf numFmtId="0" fontId="13" fillId="0" borderId="7" xfId="0" applyFont="1" applyBorder="1" applyAlignment="1">
      <alignment horizontal="left" vertical="center"/>
    </xf>
    <xf numFmtId="0" fontId="11" fillId="0" borderId="1" xfId="0" applyFont="1" applyBorder="1" applyAlignment="1">
      <alignment horizontal="right" vertical="center"/>
    </xf>
    <xf numFmtId="164" fontId="11" fillId="0" borderId="15" xfId="0" applyNumberFormat="1" applyFont="1" applyBorder="1" applyAlignment="1">
      <alignment horizontal="center" vertical="center"/>
    </xf>
    <xf numFmtId="0" fontId="10" fillId="0" borderId="8" xfId="0" applyFont="1" applyBorder="1" applyAlignment="1">
      <alignment horizontal="left" vertical="center"/>
    </xf>
    <xf numFmtId="164" fontId="15" fillId="4" borderId="8" xfId="4" applyNumberFormat="1" applyFont="1" applyFill="1" applyBorder="1" applyAlignment="1" applyProtection="1">
      <alignment horizontal="right" vertical="center"/>
    </xf>
    <xf numFmtId="0" fontId="16" fillId="0" borderId="6" xfId="0" applyFont="1" applyBorder="1" applyAlignment="1">
      <alignment horizontal="left" vertical="center"/>
    </xf>
    <xf numFmtId="166" fontId="2" fillId="0" borderId="6" xfId="2" applyNumberFormat="1" applyFont="1" applyBorder="1" applyAlignment="1">
      <alignment horizontal="right" vertical="center"/>
    </xf>
    <xf numFmtId="14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1" fontId="11" fillId="3" borderId="6" xfId="0" applyNumberFormat="1" applyFont="1" applyFill="1" applyBorder="1" applyAlignment="1" applyProtection="1">
      <alignment horizontal="center" vertical="center" wrapText="1"/>
      <protection locked="0"/>
    </xf>
    <xf numFmtId="165" fontId="11" fillId="3" borderId="6" xfId="0" applyNumberFormat="1" applyFont="1" applyFill="1" applyBorder="1" applyAlignment="1" applyProtection="1">
      <alignment horizontal="center" vertical="center" wrapText="1"/>
      <protection locked="0"/>
    </xf>
    <xf numFmtId="1" fontId="11" fillId="0" borderId="6" xfId="0" applyNumberFormat="1" applyFont="1" applyBorder="1" applyAlignment="1">
      <alignment horizontal="center" vertical="center" wrapText="1"/>
    </xf>
    <xf numFmtId="2" fontId="0" fillId="3" borderId="6" xfId="0" applyNumberFormat="1" applyFill="1" applyBorder="1" applyAlignment="1" applyProtection="1">
      <alignment horizontal="right" vertical="center"/>
      <protection locked="0"/>
    </xf>
    <xf numFmtId="164" fontId="13" fillId="3" borderId="6" xfId="0" applyNumberFormat="1" applyFont="1" applyFill="1" applyBorder="1" applyAlignment="1" applyProtection="1">
      <alignment horizontal="right" vertical="center"/>
      <protection locked="0"/>
    </xf>
    <xf numFmtId="0" fontId="17" fillId="2" borderId="11" xfId="3" applyFont="1" applyFill="1" applyBorder="1" applyAlignment="1">
      <alignment horizontal="center" vertical="center"/>
    </xf>
    <xf numFmtId="0" fontId="17" fillId="2" borderId="12" xfId="3" applyFont="1" applyFill="1" applyBorder="1" applyAlignment="1">
      <alignment horizontal="center" vertical="center"/>
    </xf>
    <xf numFmtId="0" fontId="17" fillId="2" borderId="10" xfId="3" applyFont="1" applyFill="1" applyBorder="1" applyAlignment="1">
      <alignment horizontal="center" vertical="center"/>
    </xf>
    <xf numFmtId="0" fontId="16" fillId="0" borderId="6" xfId="0" applyFont="1" applyBorder="1" applyAlignment="1">
      <alignment horizontal="left" vertical="center" wrapText="1"/>
    </xf>
    <xf numFmtId="0" fontId="0" fillId="0" borderId="5" xfId="0" applyBorder="1"/>
    <xf numFmtId="0" fontId="0" fillId="0" borderId="0" xfId="0"/>
    <xf numFmtId="0" fontId="16" fillId="0" borderId="6" xfId="0" applyFont="1" applyBorder="1" applyAlignment="1">
      <alignment vertical="center" wrapText="1"/>
    </xf>
    <xf numFmtId="0" fontId="2" fillId="2" borderId="2" xfId="0" applyFont="1" applyFill="1" applyBorder="1"/>
    <xf numFmtId="0" fontId="2" fillId="2" borderId="3" xfId="0" applyFont="1" applyFill="1" applyBorder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0" xfId="0" applyFont="1" applyFill="1"/>
    <xf numFmtId="0" fontId="2" fillId="2" borderId="6" xfId="0" applyFont="1" applyFill="1" applyBorder="1"/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19" fillId="0" borderId="13" xfId="0" applyFont="1" applyBorder="1" applyAlignment="1">
      <alignment horizontal="right"/>
    </xf>
    <xf numFmtId="0" fontId="19" fillId="0" borderId="14" xfId="0" applyFont="1" applyBorder="1" applyAlignment="1">
      <alignment horizontal="right"/>
    </xf>
    <xf numFmtId="43" fontId="7" fillId="0" borderId="5" xfId="1" applyFont="1" applyBorder="1" applyAlignment="1" applyProtection="1">
      <alignment horizontal="center"/>
    </xf>
    <xf numFmtId="43" fontId="7" fillId="0" borderId="0" xfId="1" applyFont="1" applyBorder="1" applyAlignment="1" applyProtection="1">
      <alignment horizontal="center"/>
    </xf>
    <xf numFmtId="0" fontId="10" fillId="0" borderId="5" xfId="0" applyFont="1" applyBorder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2" borderId="5" xfId="0" applyFont="1" applyFill="1" applyBorder="1" applyAlignment="1">
      <alignment vertical="center" wrapText="1"/>
    </xf>
    <xf numFmtId="0" fontId="2" fillId="2" borderId="0" xfId="0" applyFont="1" applyFill="1" applyAlignment="1">
      <alignment vertical="center" wrapText="1"/>
    </xf>
    <xf numFmtId="0" fontId="2" fillId="2" borderId="6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11" fillId="2" borderId="5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1" fillId="0" borderId="5" xfId="0" applyFont="1" applyBorder="1" applyAlignment="1">
      <alignment horizontal="left"/>
    </xf>
    <xf numFmtId="0" fontId="13" fillId="0" borderId="0" xfId="0" applyFont="1" applyAlignment="1">
      <alignment horizontal="left"/>
    </xf>
    <xf numFmtId="0" fontId="13" fillId="0" borderId="6" xfId="0" applyFont="1" applyBorder="1" applyAlignment="1">
      <alignment horizontal="left"/>
    </xf>
    <xf numFmtId="0" fontId="10" fillId="0" borderId="5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0" fillId="0" borderId="2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1" fillId="0" borderId="5" xfId="0" applyFont="1" applyBorder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0" fillId="0" borderId="6" xfId="0" applyFont="1" applyBorder="1" applyAlignment="1">
      <alignment horizontal="left" vertical="center"/>
    </xf>
    <xf numFmtId="0" fontId="16" fillId="0" borderId="9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right"/>
    </xf>
    <xf numFmtId="0" fontId="2" fillId="0" borderId="1" xfId="0" applyFont="1" applyBorder="1" applyAlignment="1">
      <alignment horizontal="right"/>
    </xf>
    <xf numFmtId="0" fontId="8" fillId="0" borderId="5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</cellXfs>
  <cellStyles count="5">
    <cellStyle name="Comma" xfId="1" builtinId="3"/>
    <cellStyle name="Currency" xfId="4" builtinId="4"/>
    <cellStyle name="Normal" xfId="0" builtinId="0"/>
    <cellStyle name="Normal 3" xfId="3" xr:uid="{CA03A6C1-A015-4C8B-9EFB-5CA4B3A2C48E}"/>
    <cellStyle name="Percent" xfId="2" builtinId="5"/>
  </cellStyles>
  <dxfs count="6"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00B05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  <color rgb="FF00B050"/>
      </font>
    </dxf>
    <dxf>
      <font>
        <b/>
        <i val="0"/>
        <color rgb="FF00B050"/>
      </font>
    </dxf>
  </dxfs>
  <tableStyles count="0" defaultTableStyle="TableStyleMedium2" defaultPivotStyle="PivotStyleLight16"/>
  <colors>
    <mruColors>
      <color rgb="FF3EA8B9"/>
      <color rgb="FFEA6D1A"/>
      <color rgb="FFBA9900"/>
      <color rgb="FFA3A3AD"/>
      <color rgb="FF85497F"/>
      <color rgb="FF4747A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180975</xdr:colOff>
      <xdr:row>0</xdr:row>
      <xdr:rowOff>28575</xdr:rowOff>
    </xdr:from>
    <xdr:to>
      <xdr:col>2</xdr:col>
      <xdr:colOff>1714500</xdr:colOff>
      <xdr:row>1</xdr:row>
      <xdr:rowOff>146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B22269A-04EB-8472-D5B1-971E1FB2D9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8625" y="28575"/>
          <a:ext cx="1781175" cy="59069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C8B6F7-17EF-46D4-8820-55E887215985}">
  <sheetPr>
    <pageSetUpPr fitToPage="1"/>
  </sheetPr>
  <dimension ref="A1:R66"/>
  <sheetViews>
    <sheetView showGridLines="0" showRowColHeaders="0" tabSelected="1" workbookViewId="0">
      <selection activeCell="D3" sqref="D3"/>
    </sheetView>
  </sheetViews>
  <sheetFormatPr defaultColWidth="9.140625" defaultRowHeight="15" x14ac:dyDescent="0.25"/>
  <cols>
    <col min="1" max="2" width="3.7109375" customWidth="1"/>
    <col min="3" max="3" width="50.7109375" customWidth="1"/>
    <col min="4" max="4" width="31.28515625" customWidth="1"/>
    <col min="5" max="5" width="75.7109375" customWidth="1"/>
    <col min="6" max="6" width="2.5703125" customWidth="1"/>
    <col min="7" max="7" width="17.85546875" customWidth="1"/>
    <col min="8" max="8" width="7.28515625" customWidth="1"/>
    <col min="9" max="9" width="9.140625" customWidth="1"/>
    <col min="10" max="10" width="14.5703125" customWidth="1"/>
    <col min="12" max="12" width="15.85546875" customWidth="1"/>
  </cols>
  <sheetData>
    <row r="1" spans="1:18" ht="50.25" customHeight="1" x14ac:dyDescent="0.4">
      <c r="A1" s="11"/>
      <c r="B1" s="59" t="s">
        <v>0</v>
      </c>
      <c r="C1" s="60"/>
      <c r="D1" s="60"/>
      <c r="E1" s="61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</row>
    <row r="2" spans="1:18" ht="13.5" customHeight="1" x14ac:dyDescent="0.3">
      <c r="A2" s="13"/>
      <c r="B2" s="75" t="s">
        <v>1</v>
      </c>
      <c r="C2" s="76"/>
      <c r="D2" s="76"/>
      <c r="E2" s="14"/>
    </row>
    <row r="3" spans="1:18" ht="15" customHeight="1" x14ac:dyDescent="0.25">
      <c r="B3" s="63" t="s">
        <v>2</v>
      </c>
      <c r="C3" s="64"/>
      <c r="D3" s="1"/>
      <c r="E3" s="14"/>
    </row>
    <row r="4" spans="1:18" ht="15" customHeight="1" x14ac:dyDescent="0.25">
      <c r="B4" s="63" t="s">
        <v>3</v>
      </c>
      <c r="C4" s="64"/>
      <c r="D4" s="1"/>
      <c r="E4" s="14"/>
    </row>
    <row r="5" spans="1:18" ht="7.5" customHeight="1" x14ac:dyDescent="0.35">
      <c r="B5" s="77"/>
      <c r="C5" s="78"/>
      <c r="D5" s="78"/>
      <c r="E5" s="14"/>
    </row>
    <row r="6" spans="1:18" ht="15" customHeight="1" thickBot="1" x14ac:dyDescent="0.3">
      <c r="B6" s="79" t="s">
        <v>4</v>
      </c>
      <c r="C6" s="80"/>
      <c r="D6" s="80"/>
      <c r="E6" s="14"/>
    </row>
    <row r="7" spans="1:18" ht="15" customHeight="1" x14ac:dyDescent="0.25">
      <c r="B7" s="81" t="s">
        <v>5</v>
      </c>
      <c r="C7" s="82"/>
      <c r="D7" s="83"/>
      <c r="E7" s="14"/>
    </row>
    <row r="8" spans="1:18" ht="15" customHeight="1" x14ac:dyDescent="0.25">
      <c r="B8" s="63" t="s">
        <v>6</v>
      </c>
      <c r="C8" s="64"/>
      <c r="D8" s="2"/>
      <c r="E8" s="14"/>
    </row>
    <row r="9" spans="1:18" ht="15" customHeight="1" x14ac:dyDescent="0.25">
      <c r="B9" s="63" t="s">
        <v>7</v>
      </c>
      <c r="C9" s="64"/>
      <c r="D9" s="3"/>
      <c r="E9" s="16"/>
    </row>
    <row r="10" spans="1:18" ht="15" customHeight="1" x14ac:dyDescent="0.25">
      <c r="B10" s="63" t="s">
        <v>8</v>
      </c>
      <c r="C10" s="64"/>
      <c r="D10" s="3"/>
      <c r="E10" s="14"/>
    </row>
    <row r="11" spans="1:18" ht="15" customHeight="1" x14ac:dyDescent="0.25">
      <c r="B11" s="63" t="s">
        <v>9</v>
      </c>
      <c r="C11" s="64"/>
      <c r="D11" s="3"/>
      <c r="E11" s="65"/>
    </row>
    <row r="12" spans="1:18" ht="15" customHeight="1" x14ac:dyDescent="0.25">
      <c r="B12" s="63" t="s">
        <v>10</v>
      </c>
      <c r="C12" s="64"/>
      <c r="D12" s="3"/>
      <c r="E12" s="65"/>
    </row>
    <row r="13" spans="1:18" ht="15" customHeight="1" x14ac:dyDescent="0.25">
      <c r="B13" s="63" t="s">
        <v>11</v>
      </c>
      <c r="C13" s="64"/>
      <c r="D13" s="9">
        <f>SUM(D8:D12)</f>
        <v>0</v>
      </c>
      <c r="E13" s="14"/>
    </row>
    <row r="14" spans="1:18" ht="15" customHeight="1" x14ac:dyDescent="0.25">
      <c r="B14" s="87" t="s">
        <v>12</v>
      </c>
      <c r="C14" s="88"/>
      <c r="D14" s="89"/>
      <c r="E14" s="14"/>
    </row>
    <row r="15" spans="1:18" ht="15" customHeight="1" x14ac:dyDescent="0.25">
      <c r="B15" s="63" t="s">
        <v>13</v>
      </c>
      <c r="C15" s="64"/>
      <c r="D15" s="2"/>
      <c r="E15" s="14"/>
    </row>
    <row r="16" spans="1:18" ht="15" customHeight="1" thickBot="1" x14ac:dyDescent="0.3">
      <c r="B16" s="17"/>
      <c r="C16" s="18" t="s">
        <v>14</v>
      </c>
      <c r="D16" s="50">
        <f>MIN(D13,D15)</f>
        <v>0</v>
      </c>
      <c r="E16" s="14"/>
    </row>
    <row r="17" spans="2:5" ht="8.25" customHeight="1" x14ac:dyDescent="0.25">
      <c r="B17" s="72"/>
      <c r="C17" s="73"/>
      <c r="D17" s="73"/>
      <c r="E17" s="74"/>
    </row>
    <row r="18" spans="2:5" ht="15" customHeight="1" thickBot="1" x14ac:dyDescent="0.3">
      <c r="B18" s="113" t="s">
        <v>15</v>
      </c>
      <c r="C18" s="114"/>
      <c r="D18" s="114"/>
      <c r="E18" s="14"/>
    </row>
    <row r="19" spans="2:5" ht="15" customHeight="1" x14ac:dyDescent="0.25">
      <c r="B19" s="66" t="s">
        <v>16</v>
      </c>
      <c r="C19" s="67"/>
      <c r="D19" s="68"/>
      <c r="E19" s="14"/>
    </row>
    <row r="20" spans="2:5" ht="15" customHeight="1" x14ac:dyDescent="0.25">
      <c r="B20" s="63" t="s">
        <v>11</v>
      </c>
      <c r="C20" s="64"/>
      <c r="D20" s="9">
        <f>D16</f>
        <v>0</v>
      </c>
      <c r="E20" s="14"/>
    </row>
    <row r="21" spans="2:5" ht="15" customHeight="1" x14ac:dyDescent="0.25">
      <c r="B21" s="63" t="s">
        <v>17</v>
      </c>
      <c r="C21" s="64"/>
      <c r="D21" s="2"/>
      <c r="E21" s="14"/>
    </row>
    <row r="22" spans="2:5" ht="15" customHeight="1" x14ac:dyDescent="0.25">
      <c r="B22" s="63" t="s">
        <v>18</v>
      </c>
      <c r="C22" s="64"/>
      <c r="D22" s="9">
        <f>+D20-D21</f>
        <v>0</v>
      </c>
      <c r="E22" s="14"/>
    </row>
    <row r="23" spans="2:5" ht="15" customHeight="1" x14ac:dyDescent="0.25">
      <c r="B23" s="69" t="s">
        <v>19</v>
      </c>
      <c r="C23" s="70"/>
      <c r="D23" s="71"/>
      <c r="E23" s="14"/>
    </row>
    <row r="24" spans="2:5" ht="15" customHeight="1" x14ac:dyDescent="0.25">
      <c r="B24" s="63" t="s">
        <v>18</v>
      </c>
      <c r="C24" s="64"/>
      <c r="D24" s="9">
        <f>+D22</f>
        <v>0</v>
      </c>
      <c r="E24" s="14"/>
    </row>
    <row r="25" spans="2:5" ht="15" customHeight="1" x14ac:dyDescent="0.25">
      <c r="B25" s="63" t="s">
        <v>20</v>
      </c>
      <c r="C25" s="64"/>
      <c r="D25" s="10" t="str">
        <f>IF(OR(D3="",D4=""),"",0.0175)</f>
        <v/>
      </c>
      <c r="E25" s="14"/>
    </row>
    <row r="26" spans="2:5" ht="15" customHeight="1" x14ac:dyDescent="0.25">
      <c r="B26" s="63" t="s">
        <v>21</v>
      </c>
      <c r="C26" s="64"/>
      <c r="D26" s="9" t="str">
        <f>IFERROR(D24*D25,"")</f>
        <v/>
      </c>
      <c r="E26" s="14"/>
    </row>
    <row r="27" spans="2:5" ht="15" customHeight="1" x14ac:dyDescent="0.25">
      <c r="B27" s="84" t="s">
        <v>22</v>
      </c>
      <c r="C27" s="85"/>
      <c r="D27" s="86"/>
      <c r="E27" s="14"/>
    </row>
    <row r="28" spans="2:5" ht="15" customHeight="1" x14ac:dyDescent="0.25">
      <c r="B28" s="63" t="s">
        <v>23</v>
      </c>
      <c r="C28" s="64"/>
      <c r="D28" s="9">
        <f>D22</f>
        <v>0</v>
      </c>
      <c r="E28" s="14"/>
    </row>
    <row r="29" spans="2:5" ht="15" customHeight="1" x14ac:dyDescent="0.25">
      <c r="B29" s="63" t="s">
        <v>24</v>
      </c>
      <c r="C29" s="64"/>
      <c r="D29" s="9" t="str">
        <f>D26</f>
        <v/>
      </c>
      <c r="E29" s="14"/>
    </row>
    <row r="30" spans="2:5" ht="15" customHeight="1" thickBot="1" x14ac:dyDescent="0.3">
      <c r="B30" s="111" t="s">
        <v>25</v>
      </c>
      <c r="C30" s="112"/>
      <c r="D30" s="7" t="str">
        <f>IF(OR(D28="",D29=""),"",ROUNDDOWN(SUM(D28,D29),0))</f>
        <v/>
      </c>
      <c r="E30" s="14"/>
    </row>
    <row r="31" spans="2:5" ht="7.5" customHeight="1" x14ac:dyDescent="0.25">
      <c r="B31" s="72"/>
      <c r="C31" s="73"/>
      <c r="D31" s="73"/>
      <c r="E31" s="74"/>
    </row>
    <row r="32" spans="2:5" ht="15" customHeight="1" thickBot="1" x14ac:dyDescent="0.3">
      <c r="B32" s="99" t="s">
        <v>26</v>
      </c>
      <c r="C32" s="100"/>
      <c r="D32" s="100"/>
      <c r="E32" s="14"/>
    </row>
    <row r="33" spans="2:5" ht="15" customHeight="1" x14ac:dyDescent="0.25">
      <c r="B33" s="101" t="s">
        <v>27</v>
      </c>
      <c r="C33" s="102"/>
      <c r="D33" s="53"/>
      <c r="E33" s="14"/>
    </row>
    <row r="34" spans="2:5" ht="15" customHeight="1" x14ac:dyDescent="0.25">
      <c r="B34" s="103" t="s">
        <v>28</v>
      </c>
      <c r="C34" s="104"/>
      <c r="D34" s="23" t="str">
        <f>IF(D33="","",D33+210)</f>
        <v/>
      </c>
      <c r="E34" s="14"/>
    </row>
    <row r="35" spans="2:5" ht="7.5" customHeight="1" x14ac:dyDescent="0.25">
      <c r="B35" s="21"/>
      <c r="C35" s="22"/>
      <c r="D35" s="24"/>
      <c r="E35" s="14"/>
    </row>
    <row r="36" spans="2:5" ht="15" customHeight="1" x14ac:dyDescent="0.25">
      <c r="B36" s="103" t="s">
        <v>29</v>
      </c>
      <c r="C36" s="104"/>
      <c r="D36" s="54"/>
      <c r="E36" s="62"/>
    </row>
    <row r="37" spans="2:5" ht="15" customHeight="1" x14ac:dyDescent="0.25">
      <c r="B37" s="105" t="s">
        <v>30</v>
      </c>
      <c r="C37" s="106"/>
      <c r="D37" s="56" t="str">
        <f>IF(D36="","",MIN(30,D36+12))</f>
        <v/>
      </c>
      <c r="E37" s="62"/>
    </row>
    <row r="38" spans="2:5" ht="7.5" customHeight="1" x14ac:dyDescent="0.25">
      <c r="B38" s="25"/>
      <c r="C38" s="26"/>
      <c r="D38" s="27"/>
      <c r="E38" s="110"/>
    </row>
    <row r="39" spans="2:5" ht="15" customHeight="1" x14ac:dyDescent="0.25">
      <c r="B39" s="103" t="s">
        <v>31</v>
      </c>
      <c r="C39" s="104"/>
      <c r="D39" s="55"/>
      <c r="E39" s="110"/>
    </row>
    <row r="40" spans="2:5" ht="15" customHeight="1" thickBot="1" x14ac:dyDescent="0.3">
      <c r="B40" s="107" t="s">
        <v>32</v>
      </c>
      <c r="C40" s="108"/>
      <c r="D40" s="28" t="str">
        <f>IF(D39="","",EOMONTH(D39,5)+1)</f>
        <v/>
      </c>
      <c r="E40" s="110"/>
    </row>
    <row r="41" spans="2:5" ht="7.5" customHeight="1" x14ac:dyDescent="0.25">
      <c r="B41" s="15"/>
      <c r="E41" s="14"/>
    </row>
    <row r="42" spans="2:5" ht="15" customHeight="1" thickBot="1" x14ac:dyDescent="0.3">
      <c r="B42" s="99" t="s">
        <v>33</v>
      </c>
      <c r="C42" s="100"/>
      <c r="D42" s="100"/>
      <c r="E42" s="109"/>
    </row>
    <row r="43" spans="2:5" ht="15" customHeight="1" thickBot="1" x14ac:dyDescent="0.3">
      <c r="B43" s="81" t="s">
        <v>34</v>
      </c>
      <c r="C43" s="82"/>
      <c r="D43" s="8" t="s">
        <v>35</v>
      </c>
      <c r="E43" s="29"/>
    </row>
    <row r="44" spans="2:5" ht="15" customHeight="1" thickBot="1" x14ac:dyDescent="0.3">
      <c r="B44" s="90" t="s">
        <v>36</v>
      </c>
      <c r="C44" s="91"/>
      <c r="D44" s="8" t="s">
        <v>35</v>
      </c>
      <c r="E44" s="29"/>
    </row>
    <row r="45" spans="2:5" ht="7.5" customHeight="1" x14ac:dyDescent="0.25">
      <c r="B45" s="19"/>
      <c r="C45" s="20"/>
      <c r="D45" s="29"/>
      <c r="E45" s="29"/>
    </row>
    <row r="46" spans="2:5" ht="15" customHeight="1" x14ac:dyDescent="0.25">
      <c r="B46" s="90" t="s">
        <v>37</v>
      </c>
      <c r="C46" s="91"/>
      <c r="D46" s="92"/>
      <c r="E46" s="32"/>
    </row>
    <row r="47" spans="2:5" ht="15" customHeight="1" x14ac:dyDescent="0.25">
      <c r="B47" s="30"/>
      <c r="C47" s="33" t="s">
        <v>38</v>
      </c>
      <c r="D47" s="4"/>
      <c r="E47" s="29"/>
    </row>
    <row r="48" spans="2:5" ht="15" customHeight="1" x14ac:dyDescent="0.25">
      <c r="B48" s="30"/>
      <c r="C48" s="33" t="s">
        <v>39</v>
      </c>
      <c r="D48" s="57"/>
      <c r="E48" s="51"/>
    </row>
    <row r="49" spans="2:5" ht="15" customHeight="1" x14ac:dyDescent="0.25">
      <c r="B49" s="30"/>
      <c r="C49" s="31" t="s">
        <v>40</v>
      </c>
      <c r="D49" s="52">
        <f>SUM(D47,D48/100)</f>
        <v>0</v>
      </c>
      <c r="E49" s="29"/>
    </row>
    <row r="50" spans="2:5" ht="7.5" customHeight="1" x14ac:dyDescent="0.25">
      <c r="B50" s="30"/>
      <c r="C50" s="33"/>
      <c r="D50" s="35"/>
      <c r="E50" s="29"/>
    </row>
    <row r="51" spans="2:5" ht="15" customHeight="1" x14ac:dyDescent="0.25">
      <c r="B51" s="30"/>
      <c r="C51" s="33" t="s">
        <v>41</v>
      </c>
      <c r="D51" s="4"/>
      <c r="E51" s="29"/>
    </row>
    <row r="52" spans="2:5" ht="15" customHeight="1" x14ac:dyDescent="0.25">
      <c r="B52" s="30"/>
      <c r="C52" s="33" t="s">
        <v>42</v>
      </c>
      <c r="D52" s="57"/>
      <c r="E52" s="51"/>
    </row>
    <row r="53" spans="2:5" ht="15" customHeight="1" x14ac:dyDescent="0.25">
      <c r="B53" s="30"/>
      <c r="C53" s="31" t="s">
        <v>43</v>
      </c>
      <c r="D53" s="34">
        <f>SUM(D51,D52/100)</f>
        <v>0</v>
      </c>
      <c r="E53" s="29"/>
    </row>
    <row r="54" spans="2:5" ht="7.5" customHeight="1" x14ac:dyDescent="0.25">
      <c r="B54" s="30"/>
      <c r="C54" s="31"/>
      <c r="D54" s="35"/>
      <c r="E54" s="29"/>
    </row>
    <row r="55" spans="2:5" ht="16.5" customHeight="1" thickBot="1" x14ac:dyDescent="0.3">
      <c r="B55" s="30"/>
      <c r="C55" s="36" t="s">
        <v>44</v>
      </c>
      <c r="D55" s="37">
        <f>((D53-D49))</f>
        <v>0</v>
      </c>
      <c r="E55" s="29"/>
    </row>
    <row r="56" spans="2:5" ht="15" customHeight="1" thickBot="1" x14ac:dyDescent="0.3">
      <c r="B56" s="30"/>
      <c r="C56" s="38" t="s">
        <v>45</v>
      </c>
      <c r="D56" s="39" t="str">
        <f>IF(OR(D3="",D4="",D8="",D9="",D10="",D11="",D12="",D21="",D33="",D36="",D39="",D43="Required",D44="Required",D47="",D48="",D51="",D52=""),"Please complete fields above.",IF(AND(D43="ARM &lt; 15 Mos to Pmt Change Date",D44="Fixed",D55&gt;=2.01%),"FAIL",IF(AND(D43="ARM ≥ 15 Mos to Pmt Change Date",D44="Fixed",D55&gt;=2.01%),"FAIL",IF(AND(D43="Fixed",D44="Fixed",D55&gt;=-0.49%),"FAIL",IF(AND(D43="Fixed",D44="1 Year ARM",D55&gt;=-1.99%),"FAIL",IF(AND(D43="ARM ≥ 15 Mos to Pmt Change Date",D44="1 Year ARM",D55&gt;=-1.99%),"FAIL",IF(AND(D43="Fixed",D44="Hybrid (Fixed) ARM",D55&gt;=-1.99%),"FAIL",IF(AND(D43="ARM &lt; 15 Mos to Pmt Change Date",D44="1 Year ARM",D55&gt;=-0.99%),"FAIL",IF(AND(D43="ARM &lt; 15 Mos to Pmt Change Date",D44="Hybrid (Fixed) ARM",D55&gt;=-0.99%),"FAIL",IF(AND(D43="ARM ≥ 15 Mos to Pmt Change Date",D44="Hybrid (Fixed) ARM",D55&gt;=-0.99%),"FAIL","PASS"))))))))))</f>
        <v>Please complete fields above.</v>
      </c>
      <c r="E56" s="29"/>
    </row>
    <row r="57" spans="2:5" ht="15" customHeight="1" x14ac:dyDescent="0.25">
      <c r="B57" s="93" t="s">
        <v>12</v>
      </c>
      <c r="C57" s="94"/>
      <c r="D57" s="95"/>
      <c r="E57" s="29"/>
    </row>
    <row r="58" spans="2:5" ht="15" customHeight="1" x14ac:dyDescent="0.25">
      <c r="B58" s="96" t="s">
        <v>46</v>
      </c>
      <c r="C58" s="97"/>
      <c r="D58" s="98"/>
      <c r="E58" s="29"/>
    </row>
    <row r="59" spans="2:5" ht="15" customHeight="1" x14ac:dyDescent="0.25">
      <c r="B59" s="40"/>
      <c r="C59" s="41" t="s">
        <v>47</v>
      </c>
      <c r="D59" s="5"/>
      <c r="E59" s="29"/>
    </row>
    <row r="60" spans="2:5" ht="15" customHeight="1" x14ac:dyDescent="0.25">
      <c r="B60" s="40"/>
      <c r="C60" s="41" t="s">
        <v>48</v>
      </c>
      <c r="D60" s="5"/>
      <c r="E60" s="29"/>
    </row>
    <row r="61" spans="2:5" ht="15" customHeight="1" x14ac:dyDescent="0.25">
      <c r="B61" s="40"/>
      <c r="C61" s="42" t="s">
        <v>49</v>
      </c>
      <c r="D61" s="43">
        <f>D59-D60</f>
        <v>0</v>
      </c>
      <c r="E61" s="29"/>
    </row>
    <row r="62" spans="2:5" ht="15" customHeight="1" x14ac:dyDescent="0.25">
      <c r="B62" s="40"/>
      <c r="C62" s="31" t="s">
        <v>38</v>
      </c>
      <c r="D62" s="44">
        <f>D49</f>
        <v>0</v>
      </c>
      <c r="E62" s="29"/>
    </row>
    <row r="63" spans="2:5" ht="15" customHeight="1" x14ac:dyDescent="0.25">
      <c r="B63" s="40"/>
      <c r="C63" s="45" t="s">
        <v>41</v>
      </c>
      <c r="D63" s="44">
        <f>D53</f>
        <v>0</v>
      </c>
      <c r="E63" s="29"/>
    </row>
    <row r="64" spans="2:5" ht="15" customHeight="1" x14ac:dyDescent="0.25">
      <c r="B64" s="40"/>
      <c r="C64" s="41" t="s">
        <v>50</v>
      </c>
      <c r="D64" s="58"/>
      <c r="E64" s="29"/>
    </row>
    <row r="65" spans="2:5" ht="15" customHeight="1" thickBot="1" x14ac:dyDescent="0.3">
      <c r="B65" s="40"/>
      <c r="C65" s="41" t="s">
        <v>51</v>
      </c>
      <c r="D65" s="58"/>
      <c r="E65" s="29"/>
    </row>
    <row r="66" spans="2:5" ht="15" customHeight="1" thickBot="1" x14ac:dyDescent="0.3">
      <c r="B66" s="46"/>
      <c r="C66" s="47" t="s">
        <v>45</v>
      </c>
      <c r="D66" s="48" t="str">
        <f>IF(OR(D3="",D4="",D8="",D9="",D10="",D11="",D12="",D21="",D33="",D36="",D39="",D43="Required",D44="Required",D47="",D48="",D51="",D52="",D59="",D60="",D64="",D65=""),"Please complete fields above.",IF(AND(D43="fixed",D44="fixed",D61&gt;=3,D63&lt;D62,D65&lt;D64+50.01),"PASS",IF(AND(D43="ARM &lt; Mos to Pmt Change Date",D44="Fixed",D61&gt;=3,D55&gt;=-1.99%,D65&lt;D64+50.01),"PASS",IF(AND(D43="ARM ≥ Mos to Pmt Change Date",D44="Fixed",D61&gt;=3,D55&gt;=-1.99%,D65&lt;D64+50.01),"PASS","FAIL"))))</f>
        <v>Please complete fields above.</v>
      </c>
      <c r="E66" s="49"/>
    </row>
  </sheetData>
  <sheetProtection sheet="1" objects="1" scenarios="1" selectLockedCells="1"/>
  <mergeCells count="46">
    <mergeCell ref="B29:C29"/>
    <mergeCell ref="B30:C30"/>
    <mergeCell ref="B26:C26"/>
    <mergeCell ref="B18:D18"/>
    <mergeCell ref="B20:C20"/>
    <mergeCell ref="B28:C28"/>
    <mergeCell ref="B46:D46"/>
    <mergeCell ref="B57:D57"/>
    <mergeCell ref="B58:D58"/>
    <mergeCell ref="B32:D32"/>
    <mergeCell ref="B33:C33"/>
    <mergeCell ref="B34:C34"/>
    <mergeCell ref="B36:C36"/>
    <mergeCell ref="B37:C37"/>
    <mergeCell ref="B39:C39"/>
    <mergeCell ref="B40:C40"/>
    <mergeCell ref="B42:E42"/>
    <mergeCell ref="B44:C44"/>
    <mergeCell ref="E38:E40"/>
    <mergeCell ref="B43:C43"/>
    <mergeCell ref="B7:D7"/>
    <mergeCell ref="B15:C15"/>
    <mergeCell ref="B3:C3"/>
    <mergeCell ref="B27:D27"/>
    <mergeCell ref="B21:C21"/>
    <mergeCell ref="B22:C22"/>
    <mergeCell ref="B24:C24"/>
    <mergeCell ref="B25:C25"/>
    <mergeCell ref="B13:C13"/>
    <mergeCell ref="B14:D14"/>
    <mergeCell ref="B1:E1"/>
    <mergeCell ref="E36:E37"/>
    <mergeCell ref="B11:C11"/>
    <mergeCell ref="B12:C12"/>
    <mergeCell ref="E11:E12"/>
    <mergeCell ref="B19:D19"/>
    <mergeCell ref="B23:D23"/>
    <mergeCell ref="B17:E17"/>
    <mergeCell ref="B31:E31"/>
    <mergeCell ref="B2:D2"/>
    <mergeCell ref="B4:C4"/>
    <mergeCell ref="B5:D5"/>
    <mergeCell ref="B8:C8"/>
    <mergeCell ref="B9:C9"/>
    <mergeCell ref="B10:C10"/>
    <mergeCell ref="B6:D6"/>
  </mergeCells>
  <conditionalFormatting sqref="D34">
    <cfRule type="cellIs" dxfId="5" priority="18" operator="lessThanOrEqual">
      <formula>D3</formula>
    </cfRule>
  </conditionalFormatting>
  <conditionalFormatting sqref="D40">
    <cfRule type="cellIs" dxfId="4" priority="16" operator="lessThanOrEqual">
      <formula>D3</formula>
    </cfRule>
  </conditionalFormatting>
  <conditionalFormatting sqref="D56">
    <cfRule type="containsText" dxfId="3" priority="1" operator="containsText" text="FAIL">
      <formula>NOT(ISERROR(SEARCH("FAIL",D56)))</formula>
    </cfRule>
    <cfRule type="containsText" dxfId="2" priority="2" operator="containsText" text="PASS">
      <formula>NOT(ISERROR(SEARCH("PASS",D56)))</formula>
    </cfRule>
  </conditionalFormatting>
  <conditionalFormatting sqref="D66">
    <cfRule type="containsText" dxfId="1" priority="3" operator="containsText" text="FAIL">
      <formula>NOT(ISERROR(SEARCH("FAIL",D66)))</formula>
    </cfRule>
    <cfRule type="containsText" dxfId="0" priority="4" operator="containsText" text="PASS">
      <formula>NOT(ISERROR(SEARCH("PASS",D66)))</formula>
    </cfRule>
  </conditionalFormatting>
  <dataValidations count="3">
    <dataValidation type="date" operator="greaterThanOrEqual" allowBlank="1" showInputMessage="1" showErrorMessage="1" error="Case date must be greater than or equaul to 4/18/11" sqref="D3" xr:uid="{6DF60449-9731-4925-879E-AC188B064D01}">
      <formula1>40651</formula1>
    </dataValidation>
    <dataValidation type="list" allowBlank="1" showInputMessage="1" showErrorMessage="1" sqref="D43" xr:uid="{BF6E437F-EC6B-4226-9318-550AB99A7AB4}">
      <formula1>PRIOR</formula1>
    </dataValidation>
    <dataValidation type="list" allowBlank="1" showInputMessage="1" showErrorMessage="1" sqref="D44" xr:uid="{105E623D-F396-4C7E-B6C2-99BB2085D9D7}">
      <formula1>PROPOSED</formula1>
    </dataValidation>
  </dataValidations>
  <printOptions horizontalCentered="1"/>
  <pageMargins left="0.25" right="0.25" top="0.75" bottom="0.75" header="0" footer="0"/>
  <pageSetup scale="63" orientation="portrait" errors="blank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FAD347-BF87-4876-AE6A-8387A6F3ECEC}">
  <dimension ref="A1:A10"/>
  <sheetViews>
    <sheetView workbookViewId="0">
      <selection activeCell="A5" sqref="A5"/>
    </sheetView>
  </sheetViews>
  <sheetFormatPr defaultRowHeight="15" x14ac:dyDescent="0.25"/>
  <cols>
    <col min="1" max="1" width="54.7109375" customWidth="1"/>
  </cols>
  <sheetData>
    <row r="1" spans="1:1" x14ac:dyDescent="0.25">
      <c r="A1" s="6" t="s">
        <v>35</v>
      </c>
    </row>
    <row r="2" spans="1:1" x14ac:dyDescent="0.25">
      <c r="A2" t="s">
        <v>52</v>
      </c>
    </row>
    <row r="3" spans="1:1" x14ac:dyDescent="0.25">
      <c r="A3" t="s">
        <v>53</v>
      </c>
    </row>
    <row r="4" spans="1:1" x14ac:dyDescent="0.25">
      <c r="A4" t="s">
        <v>54</v>
      </c>
    </row>
    <row r="7" spans="1:1" x14ac:dyDescent="0.25">
      <c r="A7" s="6" t="s">
        <v>35</v>
      </c>
    </row>
    <row r="8" spans="1:1" x14ac:dyDescent="0.25">
      <c r="A8" t="s">
        <v>52</v>
      </c>
    </row>
    <row r="9" spans="1:1" x14ac:dyDescent="0.25">
      <c r="A9" t="s">
        <v>55</v>
      </c>
    </row>
    <row r="10" spans="1:1" x14ac:dyDescent="0.25">
      <c r="A10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Streamline Worksheet</vt:lpstr>
      <vt:lpstr>List Options</vt:lpstr>
      <vt:lpstr>'Streamline Worksheet'!Print_Area</vt:lpstr>
      <vt:lpstr>PRIOR</vt:lpstr>
      <vt:lpstr>PROPOSED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Shanon Levandowski</dc:creator>
  <cp:keywords/>
  <dc:description/>
  <cp:lastModifiedBy>Allyson Foley</cp:lastModifiedBy>
  <cp:revision/>
  <dcterms:created xsi:type="dcterms:W3CDTF">2024-01-19T15:50:54Z</dcterms:created>
  <dcterms:modified xsi:type="dcterms:W3CDTF">2026-02-27T18:26:48Z</dcterms:modified>
  <cp:category/>
  <cp:contentStatus/>
</cp:coreProperties>
</file>