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bdiocese-my.sharepoint.com/personal/becky_sleven_abdiocese_org_uk/Documents/Desktop/"/>
    </mc:Choice>
  </mc:AlternateContent>
  <xr:revisionPtr revIDLastSave="0" documentId="8_{3CAAE97A-354A-401B-B28D-2DA1D0C28158}" xr6:coauthVersionLast="47" xr6:coauthVersionMax="47" xr10:uidLastSave="{00000000-0000-0000-0000-000000000000}"/>
  <bookViews>
    <workbookView xWindow="-109" yWindow="-109" windowWidth="26301" windowHeight="14169" tabRatio="764" xr2:uid="{00000000-000D-0000-FFFF-FFFF00000000}"/>
  </bookViews>
  <sheets>
    <sheet name="Instructions" sheetId="3" r:id="rId1"/>
    <sheet name="Bid" sheetId="9" r:id="rId2"/>
    <sheet name="Post tender" sheetId="1" r:id="rId3"/>
    <sheet name="Interim Claim 1" sheetId="4" r:id="rId4"/>
    <sheet name="Interim Claim 2" sheetId="6" r:id="rId5"/>
    <sheet name="Interim Claim 3" sheetId="7" r:id="rId6"/>
    <sheet name="Interim Claim 4" sheetId="10" r:id="rId7"/>
    <sheet name="Interim Claim 5" sheetId="11" r:id="rId8"/>
    <sheet name="Interim Claim 6" sheetId="12" r:id="rId9"/>
    <sheet name="Final Claim" sheetId="5" r:id="rId10"/>
    <sheet name="URN order" sheetId="8" state="hidden" r:id="rId11"/>
  </sheets>
  <definedNames>
    <definedName name="Dropdown5" localSheetId="1">Bid!#REF!</definedName>
    <definedName name="Dropdown5" localSheetId="2">'Post tender'!$A$39</definedName>
    <definedName name="Dropdown7" localSheetId="1">Bid!$A$94</definedName>
    <definedName name="Dropdown7" localSheetId="2">'Post tender'!$A$89</definedName>
    <definedName name="LA_Nos" localSheetId="1">Bid!$N$2:$P$6</definedName>
    <definedName name="LA_Nos">'Post tender'!#REF!</definedName>
    <definedName name="_xlnm.Print_Area" localSheetId="1">Bid!$A$110:$K$142</definedName>
    <definedName name="_xlnm.Print_Area" localSheetId="9">'Final Claim'!$A:$K</definedName>
    <definedName name="_xlnm.Print_Area" localSheetId="3">'Interim Claim 1'!$A:$K</definedName>
    <definedName name="_xlnm.Print_Area" localSheetId="4">'Interim Claim 2'!$A:$K</definedName>
    <definedName name="_xlnm.Print_Area" localSheetId="5">'Interim Claim 3'!$A:$K</definedName>
    <definedName name="_xlnm.Print_Area" localSheetId="6">'Interim Claim 4'!$A:$K</definedName>
    <definedName name="_xlnm.Print_Area" localSheetId="7">'Interim Claim 5'!$A:$K</definedName>
    <definedName name="_xlnm.Print_Area" localSheetId="8">'Interim Claim 6'!$A:$K</definedName>
    <definedName name="_xlnm.Print_Area" localSheetId="2">'Post tender'!$A:$K</definedName>
    <definedName name="School_ID" localSheetId="10">'URN order'!$G$2:$G$47</definedName>
    <definedName name="School_ID">#REF!</definedName>
    <definedName name="School_LA" localSheetId="10">'URN order'!$E$2:$E$47</definedName>
    <definedName name="School_LA">#REF!</definedName>
    <definedName name="School_URN_Data">'URN order'!$A$1:$S$47</definedName>
    <definedName name="Schools_Data" localSheetId="10">'URN order'!$B$2:$S$47</definedName>
    <definedName name="Schools_Data">#REF!</definedName>
    <definedName name="Text13" localSheetId="1">Bid!$A$96</definedName>
    <definedName name="Text13" localSheetId="2">'Post tender'!$A$91</definedName>
    <definedName name="Text17" localSheetId="1">Bid!$A$102</definedName>
    <definedName name="Text17" localSheetId="9">'Final Claim'!$A$49</definedName>
    <definedName name="Text17" localSheetId="3">'Interim Claim 1'!$A$60</definedName>
    <definedName name="Text17" localSheetId="4">'Interim Claim 2'!$A$59</definedName>
    <definedName name="Text17" localSheetId="5">'Interim Claim 3'!$A$59</definedName>
    <definedName name="Text17" localSheetId="6">'Interim Claim 4'!$A$59</definedName>
    <definedName name="Text17" localSheetId="7">'Interim Claim 5'!$A$59</definedName>
    <definedName name="Text17" localSheetId="8">'Interim Claim 6'!$A$59</definedName>
    <definedName name="Text17" localSheetId="2">'Post tender'!$A$98</definedName>
    <definedName name="Text19" localSheetId="1">Bid!$A$104</definedName>
    <definedName name="Text19" localSheetId="9">'Final Claim'!$A$51</definedName>
    <definedName name="Text19" localSheetId="3">'Interim Claim 1'!$A$62</definedName>
    <definedName name="Text19" localSheetId="4">'Interim Claim 2'!$A$61</definedName>
    <definedName name="Text19" localSheetId="5">'Interim Claim 3'!$A$61</definedName>
    <definedName name="Text19" localSheetId="6">'Interim Claim 4'!$A$61</definedName>
    <definedName name="Text19" localSheetId="7">'Interim Claim 5'!$A$61</definedName>
    <definedName name="Text19" localSheetId="8">'Interim Claim 6'!$A$61</definedName>
    <definedName name="Text19" localSheetId="2">'Post tender'!$A$100</definedName>
    <definedName name="Text22" localSheetId="1">Bid!$A$25</definedName>
    <definedName name="Text22" localSheetId="2">'Post tender'!$A$17</definedName>
    <definedName name="Text23" localSheetId="1">Bid!$A$26</definedName>
    <definedName name="Text23" localSheetId="2">'Post tender'!$A$18</definedName>
    <definedName name="Text7" localSheetId="1">Bid!$A$24</definedName>
    <definedName name="Text7" localSheetId="2">'Post tender'!$A$16</definedName>
    <definedName name="YesNo" localSheetId="10">'URN order'!$B$49:$B$50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3" l="1"/>
  <c r="G14" i="12"/>
  <c r="E26" i="4"/>
  <c r="E67" i="1"/>
  <c r="I26" i="5"/>
  <c r="I26" i="12"/>
  <c r="I26" i="11"/>
  <c r="I26" i="10"/>
  <c r="I26" i="7"/>
  <c r="I26" i="6"/>
  <c r="E41" i="5"/>
  <c r="E39" i="5"/>
  <c r="C98" i="4"/>
  <c r="C97" i="4"/>
  <c r="E99" i="1"/>
  <c r="I98" i="1"/>
  <c r="A144" i="9" l="1"/>
  <c r="A2" i="3"/>
  <c r="A2" i="9" s="1"/>
  <c r="A2" i="1" s="1"/>
  <c r="E72" i="9"/>
  <c r="A8" i="9"/>
  <c r="A2" i="5"/>
  <c r="A2" i="7"/>
  <c r="A2" i="10"/>
  <c r="A2" i="11"/>
  <c r="A2" i="12"/>
  <c r="A2" i="6"/>
  <c r="C23" i="1"/>
  <c r="C22" i="1"/>
  <c r="A2" i="4"/>
  <c r="E87" i="9"/>
  <c r="C81" i="1" s="1"/>
  <c r="E103" i="9"/>
  <c r="I102" i="9"/>
  <c r="A110" i="9"/>
  <c r="A106" i="1" s="1"/>
  <c r="I87" i="9"/>
  <c r="G81" i="1" s="1"/>
  <c r="G87" i="9"/>
  <c r="E81" i="1" s="1"/>
  <c r="E14" i="4"/>
  <c r="C8" i="4"/>
  <c r="C8" i="6"/>
  <c r="C8" i="7"/>
  <c r="C8" i="10"/>
  <c r="C8" i="11"/>
  <c r="C8" i="12"/>
  <c r="C98" i="6" l="1"/>
  <c r="C99" i="7" s="1"/>
  <c r="C98" i="10" s="1"/>
  <c r="C98" i="11" s="1"/>
  <c r="C98" i="12" s="1"/>
  <c r="C91" i="5" s="1"/>
  <c r="C97" i="6"/>
  <c r="C98" i="7" s="1"/>
  <c r="C97" i="10" s="1"/>
  <c r="C97" i="11" s="1"/>
  <c r="C97" i="12" s="1"/>
  <c r="C90" i="5" s="1"/>
  <c r="G40" i="10"/>
  <c r="C122" i="1"/>
  <c r="B104" i="1"/>
  <c r="B103" i="1"/>
  <c r="B102" i="1"/>
  <c r="C8" i="5"/>
  <c r="B82" i="12" l="1"/>
  <c r="C95" i="6"/>
  <c r="B84" i="6"/>
  <c r="B83" i="6"/>
  <c r="B82" i="6"/>
  <c r="E25" i="6"/>
  <c r="E25" i="7" s="1"/>
  <c r="E25" i="10" s="1"/>
  <c r="E25" i="11" s="1"/>
  <c r="E25" i="12" s="1"/>
  <c r="E23" i="6"/>
  <c r="E23" i="7" s="1"/>
  <c r="E23" i="10" s="1"/>
  <c r="E23" i="11" s="1"/>
  <c r="E23" i="12" s="1"/>
  <c r="E21" i="6"/>
  <c r="E21" i="7" s="1"/>
  <c r="E21" i="10" s="1"/>
  <c r="E21" i="11" s="1"/>
  <c r="E21" i="12" s="1"/>
  <c r="E19" i="6"/>
  <c r="E19" i="7" s="1"/>
  <c r="E19" i="10" s="1"/>
  <c r="E19" i="11" s="1"/>
  <c r="E19" i="12" s="1"/>
  <c r="E17" i="6"/>
  <c r="E17" i="7" s="1"/>
  <c r="E17" i="10" s="1"/>
  <c r="E17" i="11" s="1"/>
  <c r="E17" i="12" s="1"/>
  <c r="C95" i="12"/>
  <c r="B84" i="12"/>
  <c r="B83" i="12"/>
  <c r="I24" i="12"/>
  <c r="I20" i="12"/>
  <c r="I16" i="12"/>
  <c r="C95" i="11"/>
  <c r="B84" i="11"/>
  <c r="B83" i="11"/>
  <c r="B82" i="11"/>
  <c r="I24" i="11"/>
  <c r="I20" i="11"/>
  <c r="I16" i="11"/>
  <c r="C95" i="10"/>
  <c r="B84" i="10"/>
  <c r="B83" i="10"/>
  <c r="B82" i="10"/>
  <c r="I24" i="10"/>
  <c r="I20" i="10"/>
  <c r="I16" i="10"/>
  <c r="C120" i="1"/>
  <c r="C30" i="1"/>
  <c r="C28" i="1"/>
  <c r="C17" i="1"/>
  <c r="C18" i="1"/>
  <c r="C19" i="1"/>
  <c r="C16" i="1"/>
  <c r="C9" i="1"/>
  <c r="C9" i="6" l="1"/>
  <c r="C9" i="10"/>
  <c r="C9" i="11"/>
  <c r="C9" i="12"/>
  <c r="E94" i="11"/>
  <c r="I28" i="10"/>
  <c r="E115" i="9"/>
  <c r="I28" i="11" l="1"/>
  <c r="C79" i="11" s="1"/>
  <c r="E94" i="12"/>
  <c r="I28" i="12"/>
  <c r="C79" i="10"/>
  <c r="E94" i="10"/>
  <c r="C79" i="12" l="1"/>
  <c r="G72" i="9" l="1"/>
  <c r="I72" i="9"/>
  <c r="K70" i="9"/>
  <c r="O63" i="1" s="1"/>
  <c r="G68" i="9"/>
  <c r="I68" i="9"/>
  <c r="E68" i="9"/>
  <c r="K66" i="9"/>
  <c r="O59" i="1" s="1"/>
  <c r="G64" i="9"/>
  <c r="I64" i="9"/>
  <c r="E64" i="9"/>
  <c r="E74" i="9" s="1"/>
  <c r="K62" i="9"/>
  <c r="O55" i="1" s="1"/>
  <c r="C21" i="9"/>
  <c r="A93" i="4" s="1"/>
  <c r="A93" i="6" s="1"/>
  <c r="C20" i="9"/>
  <c r="C19" i="9"/>
  <c r="A91" i="4" s="1"/>
  <c r="A91" i="6" s="1"/>
  <c r="C18" i="9"/>
  <c r="A90" i="4" s="1"/>
  <c r="A90" i="6" s="1"/>
  <c r="C17" i="9"/>
  <c r="E15" i="9"/>
  <c r="C15" i="9"/>
  <c r="C14" i="9"/>
  <c r="A12" i="9" s="1"/>
  <c r="I76" i="9" l="1"/>
  <c r="K80" i="9" s="1"/>
  <c r="G76" i="9"/>
  <c r="K79" i="9" s="1"/>
  <c r="A92" i="7"/>
  <c r="A91" i="10" s="1"/>
  <c r="A91" i="11" s="1"/>
  <c r="A91" i="12" s="1"/>
  <c r="A84" i="5" s="1"/>
  <c r="A91" i="7"/>
  <c r="A90" i="10" s="1"/>
  <c r="A90" i="11" s="1"/>
  <c r="A90" i="12" s="1"/>
  <c r="A83" i="5" s="1"/>
  <c r="A94" i="7"/>
  <c r="A93" i="10" s="1"/>
  <c r="A93" i="11" s="1"/>
  <c r="A93" i="12" s="1"/>
  <c r="A86" i="5" s="1"/>
  <c r="C128" i="9"/>
  <c r="A89" i="4"/>
  <c r="A89" i="6" s="1"/>
  <c r="A92" i="4"/>
  <c r="A92" i="6" s="1"/>
  <c r="K64" i="9"/>
  <c r="O57" i="1" s="1"/>
  <c r="K72" i="9"/>
  <c r="O65" i="1" s="1"/>
  <c r="K68" i="9"/>
  <c r="O61" i="1" s="1"/>
  <c r="K74" i="9"/>
  <c r="O67" i="1" s="1"/>
  <c r="C88" i="5"/>
  <c r="B78" i="5"/>
  <c r="B77" i="5"/>
  <c r="B76" i="5"/>
  <c r="C79" i="9" l="1"/>
  <c r="A90" i="7"/>
  <c r="A89" i="10" s="1"/>
  <c r="A89" i="11" s="1"/>
  <c r="A89" i="12" s="1"/>
  <c r="A82" i="5" s="1"/>
  <c r="A93" i="7"/>
  <c r="A92" i="10" s="1"/>
  <c r="A92" i="11" s="1"/>
  <c r="A92" i="12" s="1"/>
  <c r="A85" i="5" s="1"/>
  <c r="E76" i="9"/>
  <c r="C10" i="1"/>
  <c r="E89" i="9" l="1"/>
  <c r="G89" i="9" s="1"/>
  <c r="K76" i="9"/>
  <c r="O69" i="1" s="1"/>
  <c r="M69" i="1" s="1"/>
  <c r="K78" i="9"/>
  <c r="K81" i="9" s="1"/>
  <c r="G124" i="9" s="1"/>
  <c r="C78" i="9"/>
  <c r="A8" i="1"/>
  <c r="E11" i="1"/>
  <c r="C13" i="1"/>
  <c r="C11" i="1"/>
  <c r="I89" i="9" l="1"/>
  <c r="K89" i="9" s="1"/>
  <c r="I91" i="9" s="1"/>
  <c r="C7" i="12"/>
  <c r="C7" i="6"/>
  <c r="C7" i="10"/>
  <c r="C7" i="11"/>
  <c r="C80" i="9"/>
  <c r="C81" i="9" s="1"/>
  <c r="C96" i="7"/>
  <c r="B85" i="7"/>
  <c r="B84" i="7"/>
  <c r="B83" i="7"/>
  <c r="I24" i="7"/>
  <c r="I20" i="7"/>
  <c r="I16" i="7"/>
  <c r="C9" i="7"/>
  <c r="C95" i="4"/>
  <c r="K22" i="4"/>
  <c r="G22" i="6" s="1"/>
  <c r="K18" i="4"/>
  <c r="G18" i="6" s="1"/>
  <c r="K18" i="6" s="1"/>
  <c r="G18" i="7" s="1"/>
  <c r="K14" i="4"/>
  <c r="G14" i="6" s="1"/>
  <c r="I24" i="6"/>
  <c r="I20" i="6"/>
  <c r="I16" i="6"/>
  <c r="B83" i="4"/>
  <c r="B84" i="4"/>
  <c r="B82" i="4"/>
  <c r="K18" i="7" l="1"/>
  <c r="K22" i="6"/>
  <c r="G22" i="7" s="1"/>
  <c r="K22" i="7" s="1"/>
  <c r="C73" i="4"/>
  <c r="C73" i="6" s="1"/>
  <c r="C74" i="7" s="1"/>
  <c r="C73" i="10" s="1"/>
  <c r="C73" i="11" s="1"/>
  <c r="C73" i="12" s="1"/>
  <c r="C65" i="5" s="1"/>
  <c r="C71" i="4"/>
  <c r="C71" i="6" s="1"/>
  <c r="C72" i="7" s="1"/>
  <c r="C71" i="10" s="1"/>
  <c r="C71" i="11" s="1"/>
  <c r="C71" i="12" s="1"/>
  <c r="C61" i="5" s="1"/>
  <c r="I24" i="5"/>
  <c r="I20" i="5"/>
  <c r="I16" i="5"/>
  <c r="C9" i="5"/>
  <c r="G22" i="10" l="1"/>
  <c r="K22" i="10" s="1"/>
  <c r="G22" i="11" s="1"/>
  <c r="K22" i="11" s="1"/>
  <c r="G22" i="12" s="1"/>
  <c r="K22" i="12" s="1"/>
  <c r="G22" i="5" s="1"/>
  <c r="K22" i="5" s="1"/>
  <c r="G18" i="10"/>
  <c r="K18" i="10" s="1"/>
  <c r="G18" i="11" s="1"/>
  <c r="K18" i="11" s="1"/>
  <c r="G18" i="12" s="1"/>
  <c r="K18" i="12" s="1"/>
  <c r="G18" i="5" s="1"/>
  <c r="K18" i="5" s="1"/>
  <c r="I28" i="6"/>
  <c r="C79" i="6" s="1"/>
  <c r="E94" i="6"/>
  <c r="E95" i="7"/>
  <c r="I28" i="7"/>
  <c r="C80" i="7" s="1"/>
  <c r="E61" i="4"/>
  <c r="E60" i="6" s="1"/>
  <c r="E60" i="7" s="1"/>
  <c r="E60" i="10" s="1"/>
  <c r="E60" i="11" s="1"/>
  <c r="E60" i="12" s="1"/>
  <c r="E50" i="5" s="1"/>
  <c r="I60" i="4"/>
  <c r="I59" i="6" s="1"/>
  <c r="I59" i="7" s="1"/>
  <c r="I59" i="10" s="1"/>
  <c r="I59" i="11" s="1"/>
  <c r="I59" i="12" s="1"/>
  <c r="I49" i="5" s="1"/>
  <c r="E22" i="4"/>
  <c r="E18" i="4"/>
  <c r="C9" i="4"/>
  <c r="I24" i="4"/>
  <c r="K24" i="4" s="1"/>
  <c r="G24" i="6" s="1"/>
  <c r="K24" i="6" s="1"/>
  <c r="G24" i="7" s="1"/>
  <c r="K24" i="7" s="1"/>
  <c r="I20" i="4"/>
  <c r="K20" i="4" s="1"/>
  <c r="G20" i="6" s="1"/>
  <c r="K20" i="6" s="1"/>
  <c r="G20" i="7" s="1"/>
  <c r="K20" i="7" s="1"/>
  <c r="I16" i="4"/>
  <c r="E18" i="6" l="1"/>
  <c r="E20" i="4"/>
  <c r="E14" i="6"/>
  <c r="E38" i="6" s="1"/>
  <c r="E16" i="4"/>
  <c r="E22" i="6"/>
  <c r="E24" i="4"/>
  <c r="G24" i="10"/>
  <c r="K24" i="10" s="1"/>
  <c r="G24" i="11" s="1"/>
  <c r="K24" i="11" s="1"/>
  <c r="G24" i="12" s="1"/>
  <c r="K24" i="12" s="1"/>
  <c r="G24" i="5" s="1"/>
  <c r="K24" i="5" s="1"/>
  <c r="G20" i="10"/>
  <c r="K20" i="10" s="1"/>
  <c r="G20" i="11" s="1"/>
  <c r="K20" i="11" s="1"/>
  <c r="G20" i="12" s="1"/>
  <c r="K20" i="12" s="1"/>
  <c r="G20" i="5" s="1"/>
  <c r="K20" i="5" s="1"/>
  <c r="E46" i="4"/>
  <c r="G46" i="4" s="1"/>
  <c r="E42" i="4"/>
  <c r="G42" i="4" s="1"/>
  <c r="K16" i="4"/>
  <c r="G16" i="6" s="1"/>
  <c r="K16" i="6" s="1"/>
  <c r="G16" i="7" s="1"/>
  <c r="K16" i="7" s="1"/>
  <c r="I26" i="4"/>
  <c r="E94" i="4" s="1"/>
  <c r="I28" i="5"/>
  <c r="C73" i="5" s="1"/>
  <c r="E87" i="5"/>
  <c r="K14" i="6"/>
  <c r="G14" i="7" s="1"/>
  <c r="E38" i="4"/>
  <c r="G65" i="1"/>
  <c r="I65" i="1"/>
  <c r="E65" i="1"/>
  <c r="K63" i="1"/>
  <c r="E14" i="7" l="1"/>
  <c r="E14" i="10" s="1"/>
  <c r="E22" i="7"/>
  <c r="E46" i="6"/>
  <c r="G46" i="6" s="1"/>
  <c r="G48" i="6" s="1"/>
  <c r="G16" i="10"/>
  <c r="K16" i="10" s="1"/>
  <c r="G16" i="11" s="1"/>
  <c r="E18" i="7"/>
  <c r="E42" i="6"/>
  <c r="G42" i="6" s="1"/>
  <c r="K14" i="7"/>
  <c r="G48" i="4"/>
  <c r="G44" i="4"/>
  <c r="I28" i="4"/>
  <c r="K26" i="4"/>
  <c r="G26" i="6" s="1"/>
  <c r="K26" i="6" s="1"/>
  <c r="G26" i="7" s="1"/>
  <c r="K26" i="7" s="1"/>
  <c r="I46" i="4"/>
  <c r="G38" i="4"/>
  <c r="G38" i="6" s="1"/>
  <c r="G40" i="6" s="1"/>
  <c r="I42" i="4"/>
  <c r="K65" i="1"/>
  <c r="E38" i="7" l="1"/>
  <c r="G44" i="6"/>
  <c r="G50" i="6" s="1"/>
  <c r="E48" i="4"/>
  <c r="I48" i="4" s="1"/>
  <c r="E24" i="6"/>
  <c r="E22" i="10"/>
  <c r="E46" i="7"/>
  <c r="G46" i="7" s="1"/>
  <c r="G48" i="7" s="1"/>
  <c r="G26" i="10"/>
  <c r="K26" i="10" s="1"/>
  <c r="G26" i="11" s="1"/>
  <c r="K26" i="11" s="1"/>
  <c r="G26" i="12" s="1"/>
  <c r="K26" i="12" s="1"/>
  <c r="G26" i="5" s="1"/>
  <c r="K26" i="5" s="1"/>
  <c r="G14" i="10"/>
  <c r="K16" i="11"/>
  <c r="G16" i="12" s="1"/>
  <c r="E18" i="10"/>
  <c r="E42" i="7"/>
  <c r="G42" i="7" s="1"/>
  <c r="G44" i="7" s="1"/>
  <c r="E14" i="11"/>
  <c r="E38" i="10"/>
  <c r="G28" i="7"/>
  <c r="K28" i="7" s="1"/>
  <c r="I46" i="6"/>
  <c r="I42" i="6"/>
  <c r="G38" i="7"/>
  <c r="I38" i="6"/>
  <c r="C79" i="4"/>
  <c r="K28" i="4"/>
  <c r="G28" i="6"/>
  <c r="K28" i="6" s="1"/>
  <c r="G40" i="4"/>
  <c r="I38" i="4"/>
  <c r="G61" i="1"/>
  <c r="I61" i="1"/>
  <c r="E61" i="1"/>
  <c r="K59" i="1"/>
  <c r="G57" i="1"/>
  <c r="I57" i="1"/>
  <c r="E57" i="1"/>
  <c r="K55" i="1"/>
  <c r="P59" i="1" l="1"/>
  <c r="G38" i="11"/>
  <c r="G40" i="7"/>
  <c r="G50" i="7" s="1"/>
  <c r="I38" i="10"/>
  <c r="E46" i="10"/>
  <c r="G46" i="10" s="1"/>
  <c r="G48" i="10" s="1"/>
  <c r="E22" i="11"/>
  <c r="E24" i="7"/>
  <c r="E48" i="6"/>
  <c r="I48" i="6" s="1"/>
  <c r="I46" i="7"/>
  <c r="G28" i="10"/>
  <c r="K28" i="10" s="1"/>
  <c r="K14" i="10"/>
  <c r="G14" i="11" s="1"/>
  <c r="K16" i="12"/>
  <c r="G16" i="5" s="1"/>
  <c r="K16" i="5" s="1"/>
  <c r="E42" i="10"/>
  <c r="G42" i="10" s="1"/>
  <c r="E18" i="11"/>
  <c r="E14" i="12"/>
  <c r="E14" i="5" s="1"/>
  <c r="E38" i="11"/>
  <c r="I42" i="7"/>
  <c r="E16" i="6"/>
  <c r="E16" i="7" s="1"/>
  <c r="E16" i="10" s="1"/>
  <c r="I38" i="7"/>
  <c r="C7" i="7"/>
  <c r="G50" i="4"/>
  <c r="C7" i="5"/>
  <c r="C7" i="4"/>
  <c r="I69" i="1"/>
  <c r="K57" i="1"/>
  <c r="K61" i="1"/>
  <c r="I38" i="11" l="1"/>
  <c r="G38" i="12"/>
  <c r="G40" i="12" s="1"/>
  <c r="G40" i="11"/>
  <c r="G44" i="10"/>
  <c r="G50" i="10" s="1"/>
  <c r="I46" i="10"/>
  <c r="E24" i="10"/>
  <c r="E48" i="7"/>
  <c r="I48" i="7" s="1"/>
  <c r="E22" i="12"/>
  <c r="E46" i="11"/>
  <c r="K14" i="11"/>
  <c r="G28" i="11"/>
  <c r="K28" i="11" s="1"/>
  <c r="E42" i="11"/>
  <c r="G42" i="11" s="1"/>
  <c r="E18" i="12"/>
  <c r="E44" i="4"/>
  <c r="I44" i="4" s="1"/>
  <c r="E20" i="6"/>
  <c r="E38" i="12"/>
  <c r="E40" i="10"/>
  <c r="E16" i="11"/>
  <c r="I42" i="10"/>
  <c r="K73" i="1"/>
  <c r="I39" i="5"/>
  <c r="E40" i="6"/>
  <c r="I40" i="6" s="1"/>
  <c r="E40" i="7"/>
  <c r="E40" i="4"/>
  <c r="I40" i="4" s="1"/>
  <c r="E69" i="1"/>
  <c r="G52" i="4"/>
  <c r="K67" i="1"/>
  <c r="G69" i="1"/>
  <c r="I38" i="12" l="1"/>
  <c r="E46" i="12"/>
  <c r="G46" i="12" s="1"/>
  <c r="G48" i="12" s="1"/>
  <c r="E22" i="5"/>
  <c r="E42" i="12"/>
  <c r="G42" i="12" s="1"/>
  <c r="G44" i="12" s="1"/>
  <c r="E18" i="5"/>
  <c r="G44" i="11"/>
  <c r="G46" i="11"/>
  <c r="G48" i="11" s="1"/>
  <c r="G52" i="10"/>
  <c r="E24" i="11"/>
  <c r="E48" i="10"/>
  <c r="I48" i="10" s="1"/>
  <c r="K14" i="12"/>
  <c r="G14" i="5" s="1"/>
  <c r="K14" i="5" s="1"/>
  <c r="G28" i="12"/>
  <c r="K28" i="12" s="1"/>
  <c r="E20" i="7"/>
  <c r="E44" i="6"/>
  <c r="I44" i="6" s="1"/>
  <c r="E50" i="4"/>
  <c r="I50" i="4" s="1"/>
  <c r="E26" i="6"/>
  <c r="E28" i="6" s="1"/>
  <c r="K30" i="6" s="1"/>
  <c r="K31" i="6" s="1"/>
  <c r="E40" i="11"/>
  <c r="I40" i="11" s="1"/>
  <c r="E16" i="12"/>
  <c r="E16" i="5" s="1"/>
  <c r="I40" i="10"/>
  <c r="I42" i="11"/>
  <c r="C83" i="1"/>
  <c r="E83" i="1" s="1"/>
  <c r="C71" i="1"/>
  <c r="K71" i="1"/>
  <c r="G52" i="6"/>
  <c r="G52" i="7"/>
  <c r="K69" i="1"/>
  <c r="E28" i="4"/>
  <c r="K30" i="4" s="1"/>
  <c r="K31" i="4" s="1"/>
  <c r="I40" i="7"/>
  <c r="C72" i="1"/>
  <c r="K72" i="1"/>
  <c r="I46" i="11" l="1"/>
  <c r="G50" i="12"/>
  <c r="G52" i="12" s="1"/>
  <c r="I46" i="12"/>
  <c r="G50" i="11"/>
  <c r="G52" i="11" s="1"/>
  <c r="G28" i="5"/>
  <c r="K28" i="5" s="1"/>
  <c r="G37" i="5" s="1"/>
  <c r="G43" i="5" s="1"/>
  <c r="E24" i="12"/>
  <c r="E48" i="11"/>
  <c r="I48" i="11" s="1"/>
  <c r="E20" i="10"/>
  <c r="E44" i="7"/>
  <c r="I44" i="7" s="1"/>
  <c r="E40" i="12"/>
  <c r="I40" i="12" s="1"/>
  <c r="E26" i="7"/>
  <c r="E50" i="6"/>
  <c r="I50" i="6" s="1"/>
  <c r="I42" i="12"/>
  <c r="C73" i="1"/>
  <c r="C74" i="1" s="1"/>
  <c r="E52" i="4"/>
  <c r="I52" i="4" s="1"/>
  <c r="K74" i="1"/>
  <c r="I41" i="5"/>
  <c r="E52" i="6"/>
  <c r="I52" i="6" s="1"/>
  <c r="I83" i="1"/>
  <c r="A85" i="1" s="1"/>
  <c r="E48" i="12" l="1"/>
  <c r="I48" i="12" s="1"/>
  <c r="E24" i="5"/>
  <c r="E44" i="10"/>
  <c r="I44" i="10" s="1"/>
  <c r="E20" i="11"/>
  <c r="E26" i="10"/>
  <c r="E50" i="7"/>
  <c r="I50" i="7" s="1"/>
  <c r="E28" i="7"/>
  <c r="K30" i="7" s="1"/>
  <c r="K31" i="7" s="1"/>
  <c r="E44" i="11" l="1"/>
  <c r="I44" i="11" s="1"/>
  <c r="E20" i="12"/>
  <c r="E52" i="7"/>
  <c r="I52" i="7" s="1"/>
  <c r="E26" i="11"/>
  <c r="E50" i="10"/>
  <c r="I50" i="10" s="1"/>
  <c r="E28" i="10"/>
  <c r="K30" i="10" s="1"/>
  <c r="K31" i="10" s="1"/>
  <c r="E44" i="12" l="1"/>
  <c r="I44" i="12" s="1"/>
  <c r="E20" i="5"/>
  <c r="E26" i="12"/>
  <c r="E26" i="5" s="1"/>
  <c r="E50" i="11"/>
  <c r="I50" i="11" s="1"/>
  <c r="E28" i="11"/>
  <c r="K30" i="11" s="1"/>
  <c r="K31" i="11" s="1"/>
  <c r="E52" i="10"/>
  <c r="I52" i="10" s="1"/>
  <c r="E28" i="5" l="1"/>
  <c r="E52" i="11"/>
  <c r="I52" i="11" s="1"/>
  <c r="E50" i="12"/>
  <c r="I50" i="12" s="1"/>
  <c r="E28" i="12"/>
  <c r="K30" i="12" s="1"/>
  <c r="K31" i="12" s="1"/>
  <c r="K29" i="5" l="1"/>
  <c r="E37" i="5"/>
  <c r="E52" i="12"/>
  <c r="I52" i="12" s="1"/>
  <c r="E43" i="5" l="1"/>
  <c r="I43" i="5" s="1"/>
  <c r="I37" i="5"/>
</calcChain>
</file>

<file path=xl/sharedStrings.xml><?xml version="1.0" encoding="utf-8"?>
<sst xmlns="http://schemas.openxmlformats.org/spreadsheetml/2006/main" count="1453" uniqueCount="587">
  <si>
    <t>2024 v1.0 - column width not protected (can now cope with bigger claims); also clarified entry format for bank sort code.</t>
  </si>
  <si>
    <t>Voluntary Aided School Condition Allocation (VASCA)</t>
  </si>
  <si>
    <t>This workbook contains forms for bidding for capital projects and, if the bid is successful, for the administration of the project</t>
  </si>
  <si>
    <t>GENERAL NOTES</t>
  </si>
  <si>
    <t>Boxes shaded pale yellow like this may be over-written, even if pre-filled (except this cell!).</t>
  </si>
  <si>
    <t>Any changes made to the pale yellow cells at any point will cascade onwards through the workbook as relevant.</t>
  </si>
  <si>
    <r>
      <rPr>
        <b/>
        <sz val="12"/>
        <color rgb="FF000000"/>
        <rFont val="Arial"/>
        <family val="2"/>
      </rPr>
      <t>PLEASE</t>
    </r>
    <r>
      <rPr>
        <sz val="12"/>
        <color rgb="FF000000"/>
        <rFont val="Arial"/>
        <family val="2"/>
      </rPr>
      <t xml:space="preserve"> remember to fill the </t>
    </r>
    <r>
      <rPr>
        <b/>
        <sz val="12"/>
        <color rgb="FF000000"/>
        <rFont val="Arial"/>
        <family val="2"/>
      </rPr>
      <t>bank account details</t>
    </r>
    <r>
      <rPr>
        <sz val="12"/>
        <color rgb="FF000000"/>
        <rFont val="Arial"/>
        <family val="2"/>
      </rPr>
      <t xml:space="preserve"> right from the bid phase (rows 109 - 111).</t>
    </r>
  </si>
  <si>
    <t>Missing bank details are the most common cause of delay in payment of claims…</t>
  </si>
  <si>
    <t>Bids are to be made on the bid form to be received at the Education Service by October 31 each year.</t>
  </si>
  <si>
    <t>Written confirmation from the Head and Chair of Governors that the school can meet 10% of cost will be required for the bid to be considered (scanned and e-mailed is adequate).</t>
  </si>
  <si>
    <t>The print area on the bid page is already set to print out only what is needed for that confirmation.</t>
  </si>
  <si>
    <t>For bids to be considered it is also a requirement that the Education service has a copy of a premises survey completed within the previous five years.</t>
  </si>
  <si>
    <t>NOTIFICATION</t>
  </si>
  <si>
    <t>Schools will be given confirmation in principle of their project early in the following calendar year.</t>
  </si>
  <si>
    <t>That confirmation is based on a budget cost; schools then undertake a tender exercise and the prices returned will be different.</t>
  </si>
  <si>
    <r>
      <t xml:space="preserve">Use the "Post Tender" sheet to provide details of the </t>
    </r>
    <r>
      <rPr>
        <b/>
        <sz val="12"/>
        <color rgb="FF000000"/>
        <rFont val="Arial"/>
        <family val="2"/>
      </rPr>
      <t>actual expected costs</t>
    </r>
    <r>
      <rPr>
        <sz val="12"/>
        <color rgb="FF000000"/>
        <rFont val="Arial"/>
        <family val="2"/>
      </rPr>
      <t xml:space="preserve">. </t>
    </r>
    <r>
      <rPr>
        <b/>
        <sz val="12"/>
        <color rgb="FF000000"/>
        <rFont val="Arial"/>
        <family val="2"/>
      </rPr>
      <t xml:space="preserve"> Send the whole workbook - it will save us all time in the long run!</t>
    </r>
  </si>
  <si>
    <t>Depending on how close to the original budget the tender returns are, there may be the need for further discussion at this point.</t>
  </si>
  <si>
    <t>When the project has been agreed, the workbook will be returned to you with a project reference allocated.</t>
  </si>
  <si>
    <t>Any order placed before this has happened is at the school's risk.</t>
  </si>
  <si>
    <t>IMPLEMENTATION</t>
  </si>
  <si>
    <r>
      <t>As the project proceeds, you will wish to</t>
    </r>
    <r>
      <rPr>
        <b/>
        <sz val="12"/>
        <color rgb="FF000000"/>
        <rFont val="Arial"/>
        <family val="2"/>
      </rPr>
      <t xml:space="preserve"> draw down money</t>
    </r>
    <r>
      <rPr>
        <sz val="12"/>
        <color rgb="FF000000"/>
        <rFont val="Arial"/>
        <family val="2"/>
      </rPr>
      <t>.  Use the next "Interim Claim" sheet for that, acompanied by a scan of the invoice(s) to which the claim relates.</t>
    </r>
  </si>
  <si>
    <t>You will also need to include receipts for any / all previous claims made on this project.</t>
  </si>
  <si>
    <t xml:space="preserve">Please also review the projected final account at each claim stage. </t>
  </si>
  <si>
    <t>Most projects will include some contingency at commencement; it is anticipated that the final project cost should be less than the allocation in the majority of cases, if this is not spent.</t>
  </si>
  <si>
    <t>Allocated monies should not be spent on items other than those related to this project.</t>
  </si>
  <si>
    <t>Final accounts should be agreed as soon as possible after practical completion, if not before.</t>
  </si>
  <si>
    <r>
      <t xml:space="preserve">Please use an interim claim form (with nil amount claimed if needs be) to </t>
    </r>
    <r>
      <rPr>
        <b/>
        <sz val="12"/>
        <color rgb="FF000000"/>
        <rFont val="Arial"/>
        <family val="2"/>
      </rPr>
      <t>confirm the final account value</t>
    </r>
    <r>
      <rPr>
        <sz val="12"/>
        <color rgb="FF000000"/>
        <rFont val="Arial"/>
        <family val="2"/>
      </rPr>
      <t xml:space="preserve"> as soon as possible after it has been agreed.</t>
    </r>
  </si>
  <si>
    <t>CLOSING OUT</t>
  </si>
  <si>
    <r>
      <t>Use the Final Claim form to</t>
    </r>
    <r>
      <rPr>
        <b/>
        <sz val="12"/>
        <color rgb="FF000000"/>
        <rFont val="Arial"/>
        <family val="2"/>
      </rPr>
      <t xml:space="preserve"> claim the last amounts due</t>
    </r>
    <r>
      <rPr>
        <sz val="12"/>
        <color rgb="FF000000"/>
        <rFont val="Arial"/>
        <family val="2"/>
      </rPr>
      <t>; all monies except the final diocesan administration fee must have been paid and receipts obtained and included with the claim.</t>
    </r>
  </si>
  <si>
    <t>If this requirement proves problematic, please consult us.</t>
  </si>
  <si>
    <t>CONTACTS</t>
  </si>
  <si>
    <r>
      <t xml:space="preserve">All forms sent to the diocese should be sent to </t>
    </r>
    <r>
      <rPr>
        <b/>
        <sz val="12"/>
        <color rgb="FF000000"/>
        <rFont val="Arial"/>
        <family val="2"/>
      </rPr>
      <t>schoolbuildings@abdiocese.org.uk</t>
    </r>
  </si>
  <si>
    <t>Any changes to timetable, scope of works, personnel or costs should be notified to the Education Service as soon as they are known.</t>
  </si>
  <si>
    <t>Feedback is always welcome - mailto:schoolbuildings@abdiocese.org.uk or mark.brunet@abdiocese.org.uk</t>
  </si>
  <si>
    <t>FORM ADMINISTRATION</t>
  </si>
  <si>
    <t>To use this for for different years, amend the date in cell B1 and all other dates in the workbook will change accordingly.</t>
  </si>
  <si>
    <t>To update the assigned VASCA funding on any page (and subsequent pages) the relevant page must be un-protected.</t>
  </si>
  <si>
    <t>The same applies to any other rarely used field such as Bank Account details.</t>
  </si>
  <si>
    <t>There is no password applied to protection.</t>
  </si>
  <si>
    <t>Note the URN lookups are on a hidden tab.</t>
  </si>
  <si>
    <t>IT WOULD BE NICE IF…</t>
  </si>
  <si>
    <t>Ideally you'd protect the forms without allowing selection of locked cells.</t>
  </si>
  <si>
    <t>However, if you do that and only allow unlocked cell selection, the cursor always moves after data entry…</t>
  </si>
  <si>
    <t>…to the next unlocked cell in the column you are in, or the right hand column where cells are merged.</t>
  </si>
  <si>
    <t>Not helpful on the bid form in particular - some cells become difficult to access.</t>
  </si>
  <si>
    <t>IF MS decide to change the behaviour of the cell protection at some point, it would be good to deploy proper cell locking.</t>
  </si>
  <si>
    <t>Project Proposal</t>
  </si>
  <si>
    <t>LA's</t>
  </si>
  <si>
    <t>Project types</t>
  </si>
  <si>
    <t xml:space="preserve"> Click cell and select from list</t>
  </si>
  <si>
    <t>Click cell and select from list</t>
  </si>
  <si>
    <t>Brighton &amp; Hove</t>
  </si>
  <si>
    <t>E10000011</t>
  </si>
  <si>
    <t>Additional Accommodation</t>
  </si>
  <si>
    <t>East Sussex</t>
  </si>
  <si>
    <t>E06000043</t>
  </si>
  <si>
    <t>Asbestos Removal &amp; Management</t>
  </si>
  <si>
    <t>This year, the Governing Body is invited to submit:</t>
  </si>
  <si>
    <t>Surrey</t>
  </si>
  <si>
    <t>E10000030</t>
  </si>
  <si>
    <t>Boilers/Heating</t>
  </si>
  <si>
    <t>ONE CONDITION RELATED PROJECT</t>
  </si>
  <si>
    <t>West Sussex</t>
  </si>
  <si>
    <t>E10000032</t>
  </si>
  <si>
    <t>Disabled Access</t>
  </si>
  <si>
    <t>Please email your proposal to schoolbuildings@abdiocese.org.uk</t>
  </si>
  <si>
    <t>Electrical Services</t>
  </si>
  <si>
    <t>ICT</t>
  </si>
  <si>
    <t>The print area of this page only should also be printed, signed, scanned and e-mailed.</t>
  </si>
  <si>
    <t>Kitchen</t>
  </si>
  <si>
    <t>Mechanical Services</t>
  </si>
  <si>
    <t>Section 1: School and Professional Adviser Details</t>
  </si>
  <si>
    <t>Nursery</t>
  </si>
  <si>
    <t>Other</t>
  </si>
  <si>
    <t>URN:</t>
  </si>
  <si>
    <t>Roofing</t>
  </si>
  <si>
    <t>Local Authority</t>
  </si>
  <si>
    <t>Structural Repair</t>
  </si>
  <si>
    <t>School Number</t>
  </si>
  <si>
    <t>/</t>
  </si>
  <si>
    <t>Windows</t>
  </si>
  <si>
    <t>School Name:</t>
  </si>
  <si>
    <t>Condition Ratings</t>
  </si>
  <si>
    <t>Address Line 1:</t>
  </si>
  <si>
    <t>Click and select a Condition Rating:</t>
  </si>
  <si>
    <t>Address Line 2:</t>
  </si>
  <si>
    <t>n/a</t>
  </si>
  <si>
    <t>Address Line 3:</t>
  </si>
  <si>
    <t>A.     Good.  Performing as intended and operating efficiently</t>
  </si>
  <si>
    <t>Postcode:</t>
  </si>
  <si>
    <t>B.     Satisfactory. Performing as intended but exhibiting minor deterioration</t>
  </si>
  <si>
    <t>C.     Poor. Exhibiting major defects and/or not operating as intended.</t>
  </si>
  <si>
    <t>Details of school’s adviser to project (if any)</t>
  </si>
  <si>
    <t>D.     Bad. Life expired and/or serious risk of imminent failure.</t>
  </si>
  <si>
    <t>Name of contact:</t>
  </si>
  <si>
    <t>Name of Firm:</t>
  </si>
  <si>
    <t>Condition Priority Ratings</t>
  </si>
  <si>
    <t>Address:</t>
  </si>
  <si>
    <t>Click and select a Priority Rating:</t>
  </si>
  <si>
    <t xml:space="preserve">e-mail: </t>
  </si>
  <si>
    <t>1.    Urgent – will prevent immediate closure of premises and/or address an immediate risk to the health and safety of occupants and/or remedy a serious breach of legislation.</t>
  </si>
  <si>
    <t>Details of School Business Manager</t>
  </si>
  <si>
    <t>2.    Essential work required within two years that will prevent serious deterioration of the fabric or services and/or address a medium risk to the health and safety of occupants and/or remedy a less serious breach of the legislation.</t>
  </si>
  <si>
    <t>Name:</t>
  </si>
  <si>
    <t>SBM Name</t>
  </si>
  <si>
    <t>3.    Desirable work required within three to five years that will prevent deterioration of the fabric or services and/or address a low risk to the health and safety of occupants and/or remedy a less minor breach of the legislation.</t>
  </si>
  <si>
    <t>e-mail</t>
  </si>
  <si>
    <t>SBM e-mail</t>
  </si>
  <si>
    <t>4.    Long term work required outside the five year planning period.</t>
  </si>
  <si>
    <t>Section 2: Project Title / Details</t>
  </si>
  <si>
    <t>Suitability Ratings</t>
  </si>
  <si>
    <t>Please provide a title, a purpose (from the list) and brief details of the project.</t>
  </si>
  <si>
    <t>Click and select a Suitability rating</t>
  </si>
  <si>
    <t>Title:</t>
  </si>
  <si>
    <t>A.       Unable to teach the curriculum – most likely to be associated with numbers &amp; types of teaching spaces available. There should be enough spaces to accommodate all pupils for the whole of the curriculum.</t>
  </si>
  <si>
    <t>B.       Teaching methods inhibited – unsuitability of spaces may mean that the schools’ preferred teaching methods are inhibited.</t>
  </si>
  <si>
    <t>Primary Purpose of Funding:</t>
  </si>
  <si>
    <t>C.       Management or organisation of school affected adversely – unsuitability of spaces and/or the way they relate to each other may affect the organisation or management of the school.</t>
  </si>
  <si>
    <t>D.       Pupil or staff morale or pupil behaviour affected adversely – unsuitability of spaces may affect staff or pupil morale or pupil behaviour.</t>
  </si>
  <si>
    <r>
      <t xml:space="preserve">Details:
</t>
    </r>
    <r>
      <rPr>
        <sz val="12"/>
        <color theme="1"/>
        <rFont val="Arial"/>
        <family val="2"/>
      </rPr>
      <t>Note: to enter a new paragraph in the cell, use</t>
    </r>
    <r>
      <rPr>
        <sz val="12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Alt-Enter</t>
    </r>
    <r>
      <rPr>
        <sz val="12"/>
        <color theme="1"/>
        <rFont val="Arial"/>
        <family val="2"/>
      </rPr>
      <t xml:space="preserve"> rather than just Enter!
Expand the row to show all by clicking on the line between number "40" and "41" to the left of the row then dragging.</t>
    </r>
  </si>
  <si>
    <t>details of project in here</t>
  </si>
  <si>
    <t>Section 3: Project Rationale</t>
  </si>
  <si>
    <t>Priority will be given to projects which address maintenance issues affecting the condition of buildings or address Health &amp; Safety issues.</t>
  </si>
  <si>
    <t>However, where school premises are unsuitable for the needs of the school, relevant projects will be considered.</t>
  </si>
  <si>
    <r>
      <t xml:space="preserve">Projects do </t>
    </r>
    <r>
      <rPr>
        <u/>
        <sz val="12"/>
        <color theme="1"/>
        <rFont val="Arial"/>
        <family val="2"/>
      </rPr>
      <t>not</t>
    </r>
    <r>
      <rPr>
        <sz val="12"/>
        <color theme="1"/>
        <rFont val="Arial"/>
        <family val="2"/>
      </rPr>
      <t xml:space="preserve"> have to fulfil both criteria – it is likely that only one is relevant.</t>
    </r>
  </si>
  <si>
    <t>If this application is based on the condition of the buildings, select both a rating and priority from the drop-down lists below; otherwise, select “n/a”</t>
  </si>
  <si>
    <t>Condition Rating</t>
  </si>
  <si>
    <t xml:space="preserve">Condition Priority </t>
  </si>
  <si>
    <t>If this application is based on inadequate suitability select rating below otherwise select “n/a”</t>
  </si>
  <si>
    <t>Suitability Rating</t>
  </si>
  <si>
    <t>Section 4: Project finances for which approval is sought:</t>
  </si>
  <si>
    <t>VASCA</t>
  </si>
  <si>
    <t>DFC Direct</t>
  </si>
  <si>
    <t>Extra Governors’ on top of 10%</t>
  </si>
  <si>
    <t xml:space="preserve">Total Project Costs </t>
  </si>
  <si>
    <t>90% from Diocese; 10% from governors</t>
  </si>
  <si>
    <t>90% from funds already given to school by ESFA; 10% from governors</t>
  </si>
  <si>
    <t>Any extra school contribution</t>
  </si>
  <si>
    <t>£</t>
  </si>
  <si>
    <t>Building work (excluding VAT)</t>
  </si>
  <si>
    <t>VAT on Building Work *</t>
  </si>
  <si>
    <t>Professional fees (excluding VAT)</t>
  </si>
  <si>
    <t>VAT on Professional fees</t>
  </si>
  <si>
    <t>Furniture, fixtures and fittings (excluding VAT)</t>
  </si>
  <si>
    <t>VAT on Furniture, fixtures and fittings</t>
  </si>
  <si>
    <t>Diocesan administration fee (calculated)</t>
  </si>
  <si>
    <t>TOTAL</t>
  </si>
  <si>
    <t>SCA cash:</t>
  </si>
  <si>
    <t>Governors cash:</t>
  </si>
  <si>
    <t>SCA bit</t>
  </si>
  <si>
    <t>DFC cash:</t>
  </si>
  <si>
    <t>DFC bit</t>
  </si>
  <si>
    <t>Governors' cash:</t>
  </si>
  <si>
    <t>Top-up</t>
  </si>
  <si>
    <t>Total:</t>
  </si>
  <si>
    <t>Total Govs</t>
  </si>
  <si>
    <t xml:space="preserve"> Total phasing of governor’s VASCA aided expenditure in each financial year (100% figures)</t>
  </si>
  <si>
    <t>The boxes are pre-filled assuming 2.5% retention into second year; over-write if different</t>
  </si>
  <si>
    <t>Section 5: Project cost assurance.</t>
  </si>
  <si>
    <t xml:space="preserve">Please confirm how the project costs have been arrived at: </t>
  </si>
  <si>
    <t>Click this cell and select an option:</t>
  </si>
  <si>
    <t>Please identify the amount of contingency included in the project costs: </t>
  </si>
  <si>
    <t>£ Enter</t>
  </si>
  <si>
    <t>Please identify whether there is asbestos present in the area where works are to take place:</t>
  </si>
  <si>
    <t>Select this cell and choose from the options:</t>
  </si>
  <si>
    <t>One quote obtained</t>
  </si>
  <si>
    <t>More than one quote obtained</t>
  </si>
  <si>
    <t>Section 6: School Contact Information (over-write if not SBM)</t>
  </si>
  <si>
    <t>Estimated costs</t>
  </si>
  <si>
    <t>Queries from the Diocese to the school about this project should be sent to:</t>
  </si>
  <si>
    <t xml:space="preserve">       whose e-mail address is:</t>
  </si>
  <si>
    <t>We have confirmed that there is no asbestos</t>
  </si>
  <si>
    <t>There is asbestos and associated costs are included</t>
  </si>
  <si>
    <r>
      <t>Bank Account details (</t>
    </r>
    <r>
      <rPr>
        <b/>
        <sz val="12"/>
        <color rgb="FF000000"/>
        <rFont val="Arial"/>
        <family val="2"/>
      </rPr>
      <t>this should be the Governors' Bank account for capital funds</t>
    </r>
    <r>
      <rPr>
        <sz val="12"/>
        <color rgb="FF000000"/>
        <rFont val="Arial"/>
        <family val="2"/>
        <charset val="1"/>
      </rPr>
      <t>)</t>
    </r>
  </si>
  <si>
    <t>Presence of asbestos not known.</t>
  </si>
  <si>
    <t>Account name:</t>
  </si>
  <si>
    <t>Enter bank account name</t>
  </si>
  <si>
    <t>Sort code:</t>
  </si>
  <si>
    <t>Enter sort code in form xx-yy-zz - not as number please</t>
  </si>
  <si>
    <t>Account Number:</t>
  </si>
  <si>
    <t>Enter account number</t>
  </si>
  <si>
    <t>Governors must ensure that they have the financial resources to meet their contributions (i.e. 10% of VASCA &amp; DFC as well as 100% of any "top-up" offered)</t>
  </si>
  <si>
    <t>The governing body is reminded of their responsibility to appoint, where appropriate, a consultant who holds Professional Indemnity Insurance.
Governors are also reminded of their responsibilities under the Construction (Design and Management) Regulations.</t>
  </si>
  <si>
    <t>Ref: application for VASCA funding for      </t>
  </si>
  <si>
    <t>We certify that this form is correct and that the project will comply with all relevant statutory requirements including those listed below:</t>
  </si>
  <si>
    <r>
      <t>•</t>
    </r>
    <r>
      <rPr>
        <sz val="12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>Education (School Premises) regulations 1999;</t>
    </r>
  </si>
  <si>
    <r>
      <t>•</t>
    </r>
    <r>
      <rPr>
        <sz val="12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>The Workplace (Health, Safety and Welfare) Regulations 1992;</t>
    </r>
  </si>
  <si>
    <r>
      <t>•</t>
    </r>
    <r>
      <rPr>
        <sz val="12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>The Construction (Design and Management) Regulations 1994;</t>
    </r>
  </si>
  <si>
    <r>
      <t>•</t>
    </r>
    <r>
      <rPr>
        <sz val="12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>Building Regulations 2000 (SI 2000/2531) as amended;</t>
    </r>
  </si>
  <si>
    <r>
      <t>•</t>
    </r>
    <r>
      <rPr>
        <sz val="12"/>
        <color rgb="FF000000"/>
        <rFont val="Times New Roman"/>
        <family val="1"/>
      </rPr>
      <t xml:space="preserve">        </t>
    </r>
    <r>
      <rPr>
        <sz val="12"/>
        <color rgb="FF000000"/>
        <rFont val="Arial"/>
        <family val="2"/>
      </rPr>
      <t>Equalities Act</t>
    </r>
  </si>
  <si>
    <t>We confirm that the financial details listed above are correct.  We confirm that the Governors have their 10% contribution available to spend and will, should the project be approved, ensure that this commitment is met by the governors within the time required by the project.</t>
  </si>
  <si>
    <t>Governing Body cash commitment to be met:</t>
  </si>
  <si>
    <t>We confirm that our latest building condition survey report is dated:</t>
  </si>
  <si>
    <t>Name of school:             </t>
  </si>
  <si>
    <t>Headteacher name:       </t>
  </si>
  <si>
    <t>Insert Head name</t>
  </si>
  <si>
    <t xml:space="preserve">Headteacher 
e-mail address: </t>
  </si>
  <si>
    <t>Insert Head e-mail</t>
  </si>
  <si>
    <t xml:space="preserve">Headteacher’s signature: </t>
  </si>
  <si>
    <t>Chair of Governors name:       </t>
  </si>
  <si>
    <t>Insert CoG name</t>
  </si>
  <si>
    <t>Chair of Governors e-mail address:       </t>
  </si>
  <si>
    <t>Insert CoG e-mail</t>
  </si>
  <si>
    <t>Chair of Governors’ signature:</t>
  </si>
  <si>
    <t xml:space="preserve">Date </t>
  </si>
  <si>
    <t>Insert date of submission</t>
  </si>
  <si>
    <t>Tender Return - Details for approval</t>
  </si>
  <si>
    <t>School Name</t>
  </si>
  <si>
    <t>Please provide a title, purpose (from the list) and brief details of the project.</t>
  </si>
  <si>
    <t>Section 3: Preliminaries</t>
  </si>
  <si>
    <t>Is Planning permission required?</t>
  </si>
  <si>
    <t>No</t>
  </si>
  <si>
    <t>Click to change</t>
  </si>
  <si>
    <t>Has planning permission been obtained?</t>
  </si>
  <si>
    <t>Tender date:</t>
  </si>
  <si>
    <t>dd/mm/yy</t>
  </si>
  <si>
    <t>Return:</t>
  </si>
  <si>
    <t>Proposed Start:</t>
  </si>
  <si>
    <t>Duration:</t>
  </si>
  <si>
    <t>weeks</t>
  </si>
  <si>
    <t>If project has not been put out to tender, please explain why not:</t>
  </si>
  <si>
    <t>Three lowest tenders:</t>
  </si>
  <si>
    <t>Contractor</t>
  </si>
  <si>
    <t>Tender (£ net)</t>
  </si>
  <si>
    <t>Section 4: Project finances for which final approval is sought:</t>
  </si>
  <si>
    <t>Amount approved by Diocesan Finance Committee</t>
  </si>
  <si>
    <t>Original bid</t>
  </si>
  <si>
    <t>Note: this may be less than the bid</t>
  </si>
  <si>
    <r>
      <t xml:space="preserve">Indicate below the expected spend profile of </t>
    </r>
    <r>
      <rPr>
        <b/>
        <u/>
        <sz val="10"/>
        <color rgb="FF000000"/>
        <rFont val="Arial"/>
        <family val="2"/>
      </rPr>
      <t>VASCA</t>
    </r>
    <r>
      <rPr>
        <b/>
        <sz val="10"/>
        <color rgb="FF000000"/>
        <rFont val="Arial"/>
        <family val="2"/>
        <charset val="1"/>
      </rPr>
      <t xml:space="preserve"> expenditure (100% terms)</t>
    </r>
  </si>
  <si>
    <t>The boxes are pre-filled assuming retention into second year; over-write if different</t>
  </si>
  <si>
    <t xml:space="preserve"> Total phasing of governor’s VASCA aided expenditure in each financial year</t>
  </si>
  <si>
    <t>Bank Account details (this should be the Governors' Bank account for capital funds)</t>
  </si>
  <si>
    <t>The governing body is reminded of their responsibility to appoint, where appropriate, a consultant who holds Professional Indemnity Insurance.
Governors are reminded of their responsibilities under the Construction (Design and Management) Regulations.</t>
  </si>
  <si>
    <r>
      <t>•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Arial"/>
        <family val="2"/>
      </rPr>
      <t>Education (School Premises) regulations 1999;</t>
    </r>
  </si>
  <si>
    <r>
      <t>•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Arial"/>
        <family val="2"/>
      </rPr>
      <t>The Workplace (Health, Safety and Welfare) Regulations 1992;</t>
    </r>
  </si>
  <si>
    <r>
      <t>•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Arial"/>
        <family val="2"/>
      </rPr>
      <t>The Construction (Design and Management) Regulations 1994;</t>
    </r>
  </si>
  <si>
    <r>
      <t>•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Arial"/>
        <family val="2"/>
      </rPr>
      <t>Building Regulations 2000 (SI 2000/2531) as amended;</t>
    </r>
  </si>
  <si>
    <r>
      <t>•</t>
    </r>
    <r>
      <rPr>
        <sz val="7"/>
        <color rgb="FF000000"/>
        <rFont val="Times New Roman"/>
        <family val="1"/>
      </rPr>
      <t xml:space="preserve">        </t>
    </r>
    <r>
      <rPr>
        <sz val="11"/>
        <color rgb="FF000000"/>
        <rFont val="Arial"/>
        <family val="2"/>
      </rPr>
      <t>Equalities Act</t>
    </r>
  </si>
  <si>
    <t>We confirm that we have followed the relevant UK government procurement rules.</t>
  </si>
  <si>
    <t>We confirm that professional fees do not exceed 14% of the building work costs</t>
  </si>
  <si>
    <t>For Education Service use…</t>
  </si>
  <si>
    <t>Project reference given:</t>
  </si>
  <si>
    <t>School notified:</t>
  </si>
  <si>
    <t>Interim Claim 1</t>
  </si>
  <si>
    <t>Section 1: School and Project Details</t>
  </si>
  <si>
    <t>Project reference</t>
  </si>
  <si>
    <t>Section 2: Claim details</t>
  </si>
  <si>
    <t>VASCA Allocated (100%)</t>
  </si>
  <si>
    <t>Previously claimed</t>
  </si>
  <si>
    <t>This claim</t>
  </si>
  <si>
    <t>Total claimed including this (calculated)</t>
  </si>
  <si>
    <t>Nil</t>
  </si>
  <si>
    <t>Percent complete:</t>
  </si>
  <si>
    <t>Payment will be made at 90% of the total value claimed above.</t>
  </si>
  <si>
    <t>An invoice for the Diocesan administration fee will be raised and sent to the school.</t>
  </si>
  <si>
    <r>
      <t xml:space="preserve">Please note that payment is dependent on </t>
    </r>
    <r>
      <rPr>
        <u/>
        <sz val="12"/>
        <color rgb="FF000000"/>
        <rFont val="Arial"/>
        <family val="2"/>
      </rPr>
      <t>receipted</t>
    </r>
    <r>
      <rPr>
        <sz val="12"/>
        <color rgb="FF000000"/>
        <rFont val="Arial"/>
        <family val="2"/>
      </rPr>
      <t xml:space="preserve"> invoices for prior claims.</t>
    </r>
  </si>
  <si>
    <t>Section 3: Projected final claim amount - please update if expected to change from original allocation…</t>
  </si>
  <si>
    <t>Current VASCA Allocated (100%)</t>
  </si>
  <si>
    <t>Projected final claim amount (VASCA)</t>
  </si>
  <si>
    <r>
      <t xml:space="preserve">Movement (saving / </t>
    </r>
    <r>
      <rPr>
        <b/>
        <sz val="10"/>
        <color rgb="FFFF0000"/>
        <rFont val="Arial"/>
        <family val="2"/>
      </rPr>
      <t>(increase)</t>
    </r>
    <r>
      <rPr>
        <b/>
        <sz val="10"/>
        <color rgb="FF000000"/>
        <rFont val="Arial"/>
        <family val="2"/>
        <charset val="1"/>
      </rPr>
      <t>)</t>
    </r>
  </si>
  <si>
    <t>Please note the reason for any change below:</t>
  </si>
  <si>
    <t>If you have not taken out contingency - please explain why not…</t>
  </si>
  <si>
    <t>Section 4: School Contact Information</t>
  </si>
  <si>
    <t>Queries about this project should be sent to:</t>
  </si>
  <si>
    <t>Section 5: Governing Body certification</t>
  </si>
  <si>
    <t>We certify that:</t>
  </si>
  <si>
    <t>- the information on this form is correct;</t>
  </si>
  <si>
    <t>- the contractor(s) will be promptly paid on receipt of grant payment;</t>
  </si>
  <si>
    <r>
      <t xml:space="preserve">- grant payment has </t>
    </r>
    <r>
      <rPr>
        <b/>
        <sz val="12"/>
        <color rgb="FF000000"/>
        <rFont val="Arial"/>
        <family val="2"/>
      </rPr>
      <t>not</t>
    </r>
    <r>
      <rPr>
        <sz val="12"/>
        <color rgb="FF000000"/>
        <rFont val="Arial"/>
        <family val="2"/>
      </rPr>
      <t xml:space="preserve"> been previously sought for any invoice/certificates submitted with this claim;</t>
    </r>
  </si>
  <si>
    <t>- all invoices/certificates for work completed and being claimed, are enclosed;</t>
  </si>
  <si>
    <t>Office use only:</t>
  </si>
  <si>
    <t>Finance - please pay the approved amount to the bank account as below.</t>
  </si>
  <si>
    <t>Approved amount:</t>
  </si>
  <si>
    <t>Bank Account details</t>
  </si>
  <si>
    <t>And please raise an invoice for the school governors:</t>
  </si>
  <si>
    <t>The Governors</t>
  </si>
  <si>
    <t>Item - administration fee for capital project</t>
  </si>
  <si>
    <t>Project reference:</t>
  </si>
  <si>
    <t>Contact:</t>
  </si>
  <si>
    <t>Interim Claim 2</t>
  </si>
  <si>
    <t>- receipts for all previous monies claimed are enclosed.</t>
  </si>
  <si>
    <t>Interim Claim 3</t>
  </si>
  <si>
    <t>Interim Claim 4</t>
  </si>
  <si>
    <t>Interim Claim 5</t>
  </si>
  <si>
    <t>Interim Claim 6</t>
  </si>
  <si>
    <t>Final Claim</t>
  </si>
  <si>
    <t>Project number:</t>
  </si>
  <si>
    <r>
      <t xml:space="preserve">Please note that payment is dependent on </t>
    </r>
    <r>
      <rPr>
        <u/>
        <sz val="12"/>
        <color rgb="FF000000"/>
        <rFont val="Arial"/>
        <family val="2"/>
      </rPr>
      <t>receipts</t>
    </r>
    <r>
      <rPr>
        <sz val="12"/>
        <color rgb="FF000000"/>
        <rFont val="Arial"/>
        <family val="2"/>
      </rPr>
      <t xml:space="preserve"> for all claims </t>
    </r>
    <r>
      <rPr>
        <b/>
        <sz val="12"/>
        <color rgb="FF000000"/>
        <rFont val="Arial"/>
        <family val="2"/>
      </rPr>
      <t>including this one</t>
    </r>
    <r>
      <rPr>
        <sz val="12"/>
        <color rgb="FF000000"/>
        <rFont val="Arial"/>
        <family val="2"/>
      </rPr>
      <t xml:space="preserve"> (bar the final diocesan invoice).</t>
    </r>
  </si>
  <si>
    <t>Section 3: Final Account Overall</t>
  </si>
  <si>
    <t>Latest Allocation</t>
  </si>
  <si>
    <t>Final account</t>
  </si>
  <si>
    <t>VASCA (100%)</t>
  </si>
  <si>
    <t>Extra Governors' money</t>
  </si>
  <si>
    <t>DFCG (100%)</t>
  </si>
  <si>
    <t>- the contractor(s) has (have) been paid in full</t>
  </si>
  <si>
    <t>- all work is completed to our satisfaction</t>
  </si>
  <si>
    <t>- receipts for all monies claimed are enclosed or have been provided.</t>
  </si>
  <si>
    <t>URN</t>
  </si>
  <si>
    <t>School</t>
  </si>
  <si>
    <t>Town</t>
  </si>
  <si>
    <t>school / town</t>
  </si>
  <si>
    <t>LA ID</t>
  </si>
  <si>
    <t>new LA</t>
  </si>
  <si>
    <t>School ID</t>
  </si>
  <si>
    <t>DfE number</t>
  </si>
  <si>
    <t>UKPRN</t>
  </si>
  <si>
    <t>Type</t>
  </si>
  <si>
    <t>Education Auth</t>
  </si>
  <si>
    <t>Deanery</t>
  </si>
  <si>
    <t>Category</t>
  </si>
  <si>
    <t>Address 1</t>
  </si>
  <si>
    <t>Address 2</t>
  </si>
  <si>
    <t>Address 3</t>
  </si>
  <si>
    <t>County</t>
  </si>
  <si>
    <t>Post Code</t>
  </si>
  <si>
    <t>Telephone No</t>
  </si>
  <si>
    <t>St John The Baptist Catholic Primary School</t>
  </si>
  <si>
    <t>Brighton</t>
  </si>
  <si>
    <t>St John The Baptist Catholic Primary School, Brighton</t>
  </si>
  <si>
    <t>VA</t>
  </si>
  <si>
    <t>Prim</t>
  </si>
  <si>
    <t>Whitehawk Hill Road</t>
  </si>
  <si>
    <t>BN2  2AH</t>
  </si>
  <si>
    <t>01273 607924</t>
  </si>
  <si>
    <t>St Mary Magdalen Catholic Primary School</t>
  </si>
  <si>
    <t>St Mary Magdalen Catholic Primary School, Brighton</t>
  </si>
  <si>
    <t>Spring Street</t>
  </si>
  <si>
    <t>BN1  3EF</t>
  </si>
  <si>
    <t>01273 327533</t>
  </si>
  <si>
    <t>St Joseph's Catholic Primary School</t>
  </si>
  <si>
    <t>St Joseph's Catholic Primary School, Brighton</t>
  </si>
  <si>
    <t>Davey Drive</t>
  </si>
  <si>
    <t>Hollingdean</t>
  </si>
  <si>
    <t>BN1  7BF</t>
  </si>
  <si>
    <t>01273 556607</t>
  </si>
  <si>
    <t>Our Lady of Lourdes Catholic Primary School</t>
  </si>
  <si>
    <t>Rottingdean</t>
  </si>
  <si>
    <t>Our Lady of Lourdes Catholic Primary School, Rottingdean</t>
  </si>
  <si>
    <t>The Green</t>
  </si>
  <si>
    <t>High Street</t>
  </si>
  <si>
    <t>BN2  7HA</t>
  </si>
  <si>
    <t>01273 306980</t>
  </si>
  <si>
    <t>St Bernadette's Catholic Primary School</t>
  </si>
  <si>
    <t>St Bernadette's Catholic Primary School, Brighton</t>
  </si>
  <si>
    <t>Preston Road</t>
  </si>
  <si>
    <t>BN1  6UT</t>
  </si>
  <si>
    <t>01273 553813</t>
  </si>
  <si>
    <t>St Mary Magdalene Catholic Primary School</t>
  </si>
  <si>
    <t>Bexhill-on-Sea</t>
  </si>
  <si>
    <t>St Mary Magdalene Catholic Primary School, Bexhill-on-Sea</t>
  </si>
  <si>
    <t>Eastbourne &amp; St Leonard's</t>
  </si>
  <si>
    <t>Hastings Road</t>
  </si>
  <si>
    <t>TN40  2ND</t>
  </si>
  <si>
    <t>01424 735810</t>
  </si>
  <si>
    <t>St Mary's Catholic Primary School</t>
  </si>
  <si>
    <t>Crowborough</t>
  </si>
  <si>
    <t>St Mary's Catholic Primary School, Crowborough</t>
  </si>
  <si>
    <t>Mayfield</t>
  </si>
  <si>
    <t>Chapel Green</t>
  </si>
  <si>
    <t>TN6   2LB</t>
  </si>
  <si>
    <t>01892 655291</t>
  </si>
  <si>
    <t>Cottesmore St.Mary's Catholic Primary School</t>
  </si>
  <si>
    <t>Hove</t>
  </si>
  <si>
    <t>Cottesmore St.Mary's Catholic Primary School, Hove</t>
  </si>
  <si>
    <t>The Upper Drive</t>
  </si>
  <si>
    <t>BN3  6NB</t>
  </si>
  <si>
    <t>01273 555811</t>
  </si>
  <si>
    <t>St Pancras Catholic Primary School</t>
  </si>
  <si>
    <t>Lewes</t>
  </si>
  <si>
    <t>St Pancras Catholic Primary School, Lewes</t>
  </si>
  <si>
    <t>De Montford Road</t>
  </si>
  <si>
    <t>BN7   1SR</t>
  </si>
  <si>
    <t>01273 473017</t>
  </si>
  <si>
    <t>St Philip's Catholic Primary School</t>
  </si>
  <si>
    <t>Uckfield</t>
  </si>
  <si>
    <t>St Philip's Catholic Primary School, Uckfield</t>
  </si>
  <si>
    <t>New Town</t>
  </si>
  <si>
    <t>TN22  5DJ</t>
  </si>
  <si>
    <t>01825 762032</t>
  </si>
  <si>
    <t>Portslade</t>
  </si>
  <si>
    <t>St Mary's Catholic Primary School, Portslade</t>
  </si>
  <si>
    <t>Church Road</t>
  </si>
  <si>
    <t>BN41  1LB</t>
  </si>
  <si>
    <t>01273 418416</t>
  </si>
  <si>
    <t>St Mary Star of the Sea Catholic Primary School</t>
  </si>
  <si>
    <t>St Leonards-on-Sea</t>
  </si>
  <si>
    <t>St Mary Star of the Sea Catholic Primary School, St Leonards-on-Sea</t>
  </si>
  <si>
    <t>Magdalen Road</t>
  </si>
  <si>
    <t>TN37  6EU</t>
  </si>
  <si>
    <t>01424 427801</t>
  </si>
  <si>
    <t>Sacred Heart Catholic Primary School</t>
  </si>
  <si>
    <t>Hastings</t>
  </si>
  <si>
    <t>Sacred Heart Catholic Primary School, Hastings</t>
  </si>
  <si>
    <t>Old London Road</t>
  </si>
  <si>
    <t>TN35  5NA</t>
  </si>
  <si>
    <t>01424 429494</t>
  </si>
  <si>
    <t>St Thomas a Becket Catholic Primary School</t>
  </si>
  <si>
    <t>Eastbourne</t>
  </si>
  <si>
    <t>St Thomas a Becket Catholic Junior School, Eastbourne</t>
  </si>
  <si>
    <t>Tutt's Barn Lane</t>
  </si>
  <si>
    <t>BN22  8XT</t>
  </si>
  <si>
    <t>01323 737221</t>
  </si>
  <si>
    <t>Cardinal Newman Catholic School</t>
  </si>
  <si>
    <t>Cardinal Newman Catholic School, Hove</t>
  </si>
  <si>
    <t>Sec</t>
  </si>
  <si>
    <t>BN3  6ND</t>
  </si>
  <si>
    <t>01273 558551</t>
  </si>
  <si>
    <t>St Richard's Catholic College</t>
  </si>
  <si>
    <t>St Richard's Catholic College, Bexhill-on-Sea</t>
  </si>
  <si>
    <t>Ashdown Road</t>
  </si>
  <si>
    <t>TN40  1SE</t>
  </si>
  <si>
    <t>01424 731070</t>
  </si>
  <si>
    <t>St Francis Catholic Primary School</t>
  </si>
  <si>
    <t>Caterham</t>
  </si>
  <si>
    <t>St Francis Catholic Primary School, Caterham</t>
  </si>
  <si>
    <t>Redhill</t>
  </si>
  <si>
    <t>Whyteleafe Road</t>
  </si>
  <si>
    <t>CR3  5ED</t>
  </si>
  <si>
    <t>01883 342005</t>
  </si>
  <si>
    <t>Dorking</t>
  </si>
  <si>
    <t>St Joseph's Catholic Primary School, Dorking</t>
  </si>
  <si>
    <t>Epsom</t>
  </si>
  <si>
    <t>Fst</t>
  </si>
  <si>
    <t>Norfolk Road</t>
  </si>
  <si>
    <t>RH4  3JA</t>
  </si>
  <si>
    <t>01306 883934</t>
  </si>
  <si>
    <t>St Joseph's Catholic Primary School, Epsom</t>
  </si>
  <si>
    <t>Rosebank</t>
  </si>
  <si>
    <t>West Street</t>
  </si>
  <si>
    <t>KT18  7RT</t>
  </si>
  <si>
    <t>01372 727850</t>
  </si>
  <si>
    <t>St Cuthbert's Catholic Primary School</t>
  </si>
  <si>
    <t>Englefield Green</t>
  </si>
  <si>
    <t>St Cuthbert's Catholic Primary School, Englefield Green</t>
  </si>
  <si>
    <t>Weybridge</t>
  </si>
  <si>
    <t>Bagshot Road</t>
  </si>
  <si>
    <t>TW20  0RY</t>
  </si>
  <si>
    <t>01784 434128</t>
  </si>
  <si>
    <t>St Peter's Catholic Primary School</t>
  </si>
  <si>
    <t>Leatherhead</t>
  </si>
  <si>
    <t>St Peter's Catholic Primary School, Leatherhead</t>
  </si>
  <si>
    <t>Grange Road</t>
  </si>
  <si>
    <t>KT22  7JN</t>
  </si>
  <si>
    <t>01372 274913</t>
  </si>
  <si>
    <t>St Paul's Catholic Primary School</t>
  </si>
  <si>
    <t>Thames Ditton</t>
  </si>
  <si>
    <t>St Paul's Catholic Primary School, Thames Ditton</t>
  </si>
  <si>
    <t>Hampton Court Way</t>
  </si>
  <si>
    <t>KT7  0LP</t>
  </si>
  <si>
    <t>020 8398 6791</t>
  </si>
  <si>
    <t>St Edmunds Catholic Primary School</t>
  </si>
  <si>
    <t>Godalming</t>
  </si>
  <si>
    <t>St Edmunds Catholic Primary School, Godalming</t>
  </si>
  <si>
    <t>Guildford</t>
  </si>
  <si>
    <t>The Drive</t>
  </si>
  <si>
    <t>GU7  1PF</t>
  </si>
  <si>
    <t>01483 414497</t>
  </si>
  <si>
    <t>St Anne's Catholic Primary School</t>
  </si>
  <si>
    <t>Banstead</t>
  </si>
  <si>
    <t>St Anne's Catholic Primary School, Banstead</t>
  </si>
  <si>
    <t>Court Road</t>
  </si>
  <si>
    <t>SM7  2PH</t>
  </si>
  <si>
    <t>01737 350012</t>
  </si>
  <si>
    <t>St Clement's Catholic Primary School</t>
  </si>
  <si>
    <t>St Clement's Catholic Primary School, Epsom</t>
  </si>
  <si>
    <t>Fennells Mead</t>
  </si>
  <si>
    <t>KT17  1TX</t>
  </si>
  <si>
    <t>020 8393 8789</t>
  </si>
  <si>
    <t>St Joseph's Catholic Primary School, Redhill</t>
  </si>
  <si>
    <t>Linkfield Lane</t>
  </si>
  <si>
    <t>RH1  1DU</t>
  </si>
  <si>
    <t>01737 765373</t>
  </si>
  <si>
    <t>St Dunstan's Catholic Primary School</t>
  </si>
  <si>
    <t>Woking</t>
  </si>
  <si>
    <t>St Dunstan's Catholic Primary School, Woking</t>
  </si>
  <si>
    <t>Onslow Crescent</t>
  </si>
  <si>
    <t>GU22  7AX</t>
  </si>
  <si>
    <t>01483 715190</t>
  </si>
  <si>
    <t>St Andrew's Catholic School</t>
  </si>
  <si>
    <t>St Andrew's Catholic School, Leatherhead</t>
  </si>
  <si>
    <t>KT22  7JP</t>
  </si>
  <si>
    <t>01372 277881</t>
  </si>
  <si>
    <t>St Wilfrids Catholic Primary School</t>
  </si>
  <si>
    <t>Angmering</t>
  </si>
  <si>
    <t>St Wilfrids Catholic Primary School, Angmering</t>
  </si>
  <si>
    <t>Worthing</t>
  </si>
  <si>
    <t>Arundel Road</t>
  </si>
  <si>
    <t>BN16  4JR</t>
  </si>
  <si>
    <t>01903 782188</t>
  </si>
  <si>
    <t>Arundel</t>
  </si>
  <si>
    <t>St Philip's Catholic Primary School, Arundel</t>
  </si>
  <si>
    <t>Cathedral</t>
  </si>
  <si>
    <t>London Road</t>
  </si>
  <si>
    <t>BN18  9BA</t>
  </si>
  <si>
    <t>01903 882115</t>
  </si>
  <si>
    <t>Bognor Regis</t>
  </si>
  <si>
    <t>St Mary's Catholic Primary School, Bognor Regis</t>
  </si>
  <si>
    <t>Glamis Street</t>
  </si>
  <si>
    <t>PO21  1DJ</t>
  </si>
  <si>
    <t>01243 822287</t>
  </si>
  <si>
    <t>St Richard's Catholic Primary School</t>
  </si>
  <si>
    <t>Chichester</t>
  </si>
  <si>
    <t>St Richard's Catholic Primary School, Chichester</t>
  </si>
  <si>
    <t>Cawley Road</t>
  </si>
  <si>
    <t>PO19  1XB</t>
  </si>
  <si>
    <t>01243 784549</t>
  </si>
  <si>
    <t>St John's Catholic Primary School</t>
  </si>
  <si>
    <t>Horsham</t>
  </si>
  <si>
    <t>St John's Catholic Primary School, Horsham</t>
  </si>
  <si>
    <t>Crawley</t>
  </si>
  <si>
    <t>Blackbridge Lane</t>
  </si>
  <si>
    <t>RH12  1RR</t>
  </si>
  <si>
    <t>01403 265447</t>
  </si>
  <si>
    <t>St Catherine's Catholic Primary School</t>
  </si>
  <si>
    <t>Littlehampton</t>
  </si>
  <si>
    <t>St Catherine's Catholic Primary School, Littlehampton</t>
  </si>
  <si>
    <t>Highdown Drive</t>
  </si>
  <si>
    <t>BN17  6HL</t>
  </si>
  <si>
    <t>01903 716039</t>
  </si>
  <si>
    <t>Shoreham-by-Sea</t>
  </si>
  <si>
    <t>St Peter's Catholic Primary School, Shoreham-by-Sea</t>
  </si>
  <si>
    <t>Sullington Way</t>
  </si>
  <si>
    <t>W Sussex</t>
  </si>
  <si>
    <t>BN43  6PJ</t>
  </si>
  <si>
    <t>01273 454066</t>
  </si>
  <si>
    <t>Our Lady Queen of Heaven Catholic Primary School</t>
  </si>
  <si>
    <t>Our Lady Queen of Heaven Catholic Primary School, Crawley</t>
  </si>
  <si>
    <t>Hare Lane</t>
  </si>
  <si>
    <t>Langley Green</t>
  </si>
  <si>
    <t>RH11  7PZ</t>
  </si>
  <si>
    <t>01293 526057</t>
  </si>
  <si>
    <t>St Francis of Assisi Catholic Primary School</t>
  </si>
  <si>
    <t>St Francis of Assisi Catholic Primary School, Crawley</t>
  </si>
  <si>
    <t>Southgate Drive</t>
  </si>
  <si>
    <t>RH10  6HD</t>
  </si>
  <si>
    <t>01293 521009</t>
  </si>
  <si>
    <t>English Martyrs Catholic Primary School</t>
  </si>
  <si>
    <t>English Martyrs Catholic Primary School, Worthing</t>
  </si>
  <si>
    <t>Derwent Drive</t>
  </si>
  <si>
    <t>The Boulevard</t>
  </si>
  <si>
    <t>Goring, Worthing</t>
  </si>
  <si>
    <t>BN12  6LA</t>
  </si>
  <si>
    <t>01903 502868</t>
  </si>
  <si>
    <t>St Robert Southwell Catholic Primary School</t>
  </si>
  <si>
    <t>St Robert Southwell Catholic Primary School, Horsham</t>
  </si>
  <si>
    <t>Lamb's Farm Road</t>
  </si>
  <si>
    <t>Roffey</t>
  </si>
  <si>
    <t>RH12  4LP</t>
  </si>
  <si>
    <t>01403 252357</t>
  </si>
  <si>
    <t>Haywards Heath</t>
  </si>
  <si>
    <t>St Joseph's Catholic Primary School, Haywards Heath</t>
  </si>
  <si>
    <t>Hazelgrove Road</t>
  </si>
  <si>
    <t>RH16  3PQ</t>
  </si>
  <si>
    <t>01444 452584</t>
  </si>
  <si>
    <t>East Grinstead</t>
  </si>
  <si>
    <t>St Peter's Catholic Primary School, East Grinstead</t>
  </si>
  <si>
    <t>Chapman's Lane</t>
  </si>
  <si>
    <t>RH19  1JB</t>
  </si>
  <si>
    <t>01342 321985</t>
  </si>
  <si>
    <t>St Wilfrid's Catholic Primary School</t>
  </si>
  <si>
    <t>Burgess Hill</t>
  </si>
  <si>
    <t>St Wilfrid's Catholic Primary School, Burgess Hill</t>
  </si>
  <si>
    <t>School Close</t>
  </si>
  <si>
    <t>Queen Elizabeth Avenue</t>
  </si>
  <si>
    <t>RH15  9RJ</t>
  </si>
  <si>
    <t>01444 235254</t>
  </si>
  <si>
    <t>St Wilfrid's Catholic School</t>
  </si>
  <si>
    <t>St Wilfrid's Catholic School, Crawley</t>
  </si>
  <si>
    <t>Old Horsham Road</t>
  </si>
  <si>
    <t>Southgate</t>
  </si>
  <si>
    <t>RH11  8PG</t>
  </si>
  <si>
    <t>01293 421421</t>
  </si>
  <si>
    <t>Chatsmore Catholic High School</t>
  </si>
  <si>
    <t>St Oscar Romero Catholic School, Worthing</t>
  </si>
  <si>
    <t>Goring Street</t>
  </si>
  <si>
    <t>BN12  5AF</t>
  </si>
  <si>
    <t>01903 241368</t>
  </si>
  <si>
    <t>St Paul's Catholic College</t>
  </si>
  <si>
    <t>St Paul's Catholic College, Burgess Hill</t>
  </si>
  <si>
    <t>Jane Murray Way</t>
  </si>
  <si>
    <t>RH15 8GA</t>
  </si>
  <si>
    <t>01444 873898</t>
  </si>
  <si>
    <t>St Joseph's Catholic Primary School, Guildford</t>
  </si>
  <si>
    <t>155 Aldershot Road</t>
  </si>
  <si>
    <t>GU2  8YH</t>
  </si>
  <si>
    <t>01483 888401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</si>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</sst>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\£#,##0"/>
    <numFmt numFmtId="166" formatCode="#,##0.00;[Red]\(#,##0.00\)"/>
    <numFmt numFmtId="167" formatCode="dd/mm/yyyy;@"/>
    <numFmt numFmtId="168" formatCode="dd/mm/yy;@"/>
    <numFmt numFmtId="169" formatCode="\£#,##0.00"/>
    <numFmt numFmtId="170" formatCode="0.0%"/>
    <numFmt numFmtId="171" formatCode="&quot;£&quot;#,##0.00"/>
  </numFmts>
  <fonts count="56" x14ac:knownFonts="1"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u/>
      <sz val="10"/>
      <color rgb="FF0000FF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MS Sans Serif"/>
      <family val="2"/>
      <charset val="1"/>
    </font>
    <font>
      <sz val="11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b/>
      <sz val="12"/>
      <color rgb="FF000000"/>
      <name val="Arial"/>
      <family val="2"/>
      <charset val="1"/>
    </font>
    <font>
      <i/>
      <sz val="11"/>
      <color rgb="FFFF0000"/>
      <name val="Arial"/>
      <family val="2"/>
      <charset val="1"/>
    </font>
    <font>
      <i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i/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i/>
      <sz val="11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b/>
      <sz val="22"/>
      <color rgb="FF000000"/>
      <name val="Arial"/>
      <family val="2"/>
      <charset val="1"/>
    </font>
    <font>
      <b/>
      <sz val="11"/>
      <color rgb="FF000000"/>
      <name val="Arial"/>
      <family val="2"/>
    </font>
    <font>
      <b/>
      <u/>
      <sz val="10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Times New Roman"/>
      <family val="1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1.5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0"/>
      <color theme="2" tint="-0.499984740745262"/>
      <name val="Arial"/>
      <family val="2"/>
      <charset val="1"/>
    </font>
    <font>
      <sz val="12"/>
      <color theme="0" tint="-0.34998626667073579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Arial"/>
      <family val="2"/>
    </font>
    <font>
      <u/>
      <sz val="12"/>
      <color rgb="FF0000FF"/>
      <name val="Calibri"/>
      <family val="2"/>
      <charset val="1"/>
    </font>
    <font>
      <i/>
      <sz val="12"/>
      <color rgb="FFFF0000"/>
      <name val="Arial"/>
      <family val="2"/>
      <charset val="1"/>
    </font>
    <font>
      <sz val="12"/>
      <color rgb="FF0070C0"/>
      <name val="Arial"/>
      <family val="2"/>
      <charset val="1"/>
    </font>
    <font>
      <i/>
      <sz val="12"/>
      <color rgb="FF000000"/>
      <name val="Arial"/>
      <family val="2"/>
      <charset val="1"/>
    </font>
    <font>
      <sz val="12"/>
      <color rgb="FFFF0000"/>
      <name val="Arial"/>
      <family val="2"/>
    </font>
    <font>
      <u/>
      <sz val="12"/>
      <color theme="1"/>
      <name val="Arial"/>
      <family val="2"/>
    </font>
    <font>
      <i/>
      <sz val="12"/>
      <name val="Arial"/>
      <family val="2"/>
      <charset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24"/>
      <color rgb="FF000000"/>
      <name val="Arial"/>
      <family val="2"/>
      <charset val="1"/>
    </font>
    <font>
      <sz val="20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0" fillId="0" borderId="0" applyBorder="0" applyProtection="0"/>
    <xf numFmtId="0" fontId="2" fillId="0" borderId="0" applyBorder="0" applyProtection="0"/>
    <xf numFmtId="0" fontId="2" fillId="0" borderId="0" applyBorder="0" applyProtection="0"/>
    <xf numFmtId="0" fontId="3" fillId="0" borderId="0"/>
    <xf numFmtId="0" fontId="3" fillId="0" borderId="0"/>
    <xf numFmtId="0" fontId="4" fillId="0" borderId="0"/>
    <xf numFmtId="9" fontId="20" fillId="0" borderId="0" applyBorder="0" applyProtection="0"/>
    <xf numFmtId="43" fontId="20" fillId="0" borderId="0" applyFon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0" borderId="0"/>
    <xf numFmtId="9" fontId="32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281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1" fillId="0" borderId="0" xfId="0" applyFont="1"/>
    <xf numFmtId="0" fontId="8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164" fontId="8" fillId="0" borderId="0" xfId="0" applyNumberFormat="1" applyFont="1" applyAlignment="1">
      <alignment horizontal="right" vertical="top" wrapText="1"/>
    </xf>
    <xf numFmtId="165" fontId="5" fillId="0" borderId="1" xfId="0" applyNumberFormat="1" applyFont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right" vertical="top"/>
    </xf>
    <xf numFmtId="0" fontId="5" fillId="0" borderId="9" xfId="0" applyFont="1" applyBorder="1" applyAlignment="1" applyProtection="1">
      <alignment horizontal="center" vertical="top"/>
      <protection locked="0"/>
    </xf>
    <xf numFmtId="0" fontId="18" fillId="0" borderId="0" xfId="0" applyFont="1"/>
    <xf numFmtId="0" fontId="14" fillId="0" borderId="0" xfId="0" applyFont="1"/>
    <xf numFmtId="0" fontId="19" fillId="0" borderId="0" xfId="0" applyFont="1"/>
    <xf numFmtId="0" fontId="18" fillId="0" borderId="10" xfId="0" applyFont="1" applyBorder="1"/>
    <xf numFmtId="0" fontId="14" fillId="0" borderId="10" xfId="6" applyFont="1" applyBorder="1" applyAlignment="1">
      <alignment horizontal="left" wrapText="1"/>
    </xf>
    <xf numFmtId="0" fontId="14" fillId="0" borderId="0" xfId="6" applyFont="1" applyAlignment="1">
      <alignment horizontal="left" wrapText="1"/>
    </xf>
    <xf numFmtId="0" fontId="21" fillId="0" borderId="0" xfId="0" applyFont="1" applyAlignment="1">
      <alignment vertical="top"/>
    </xf>
    <xf numFmtId="0" fontId="24" fillId="0" borderId="0" xfId="0" applyFont="1" applyAlignment="1">
      <alignment horizontal="left" vertical="center" indent="5"/>
    </xf>
    <xf numFmtId="0" fontId="28" fillId="0" borderId="0" xfId="9"/>
    <xf numFmtId="0" fontId="1" fillId="0" borderId="0" xfId="9" applyFont="1" applyAlignment="1">
      <alignment horizontal="justify" wrapText="1"/>
    </xf>
    <xf numFmtId="0" fontId="1" fillId="0" borderId="0" xfId="9" applyFont="1" applyAlignment="1">
      <alignment horizontal="left" vertical="top" wrapText="1"/>
    </xf>
    <xf numFmtId="0" fontId="1" fillId="0" borderId="0" xfId="9" applyFont="1" applyAlignment="1">
      <alignment horizontal="justify" vertical="top" wrapText="1"/>
    </xf>
    <xf numFmtId="0" fontId="5" fillId="0" borderId="2" xfId="0" applyFont="1" applyBorder="1" applyAlignment="1">
      <alignment vertical="top"/>
    </xf>
    <xf numFmtId="43" fontId="8" fillId="3" borderId="1" xfId="8" applyFont="1" applyFill="1" applyBorder="1" applyAlignment="1" applyProtection="1">
      <alignment horizontal="right" vertical="top" wrapText="1"/>
      <protection locked="0"/>
    </xf>
    <xf numFmtId="43" fontId="8" fillId="0" borderId="3" xfId="8" applyFont="1" applyBorder="1" applyAlignment="1" applyProtection="1">
      <alignment horizontal="right" vertical="top" wrapText="1"/>
    </xf>
    <xf numFmtId="43" fontId="8" fillId="3" borderId="1" xfId="8" applyFont="1" applyFill="1" applyBorder="1" applyAlignment="1" applyProtection="1">
      <alignment horizontal="right" vertical="top" wrapText="1"/>
    </xf>
    <xf numFmtId="43" fontId="8" fillId="0" borderId="0" xfId="8" applyFont="1" applyBorder="1" applyAlignment="1" applyProtection="1">
      <alignment horizontal="right" vertical="top" wrapText="1"/>
    </xf>
    <xf numFmtId="43" fontId="8" fillId="0" borderId="7" xfId="8" applyFont="1" applyBorder="1" applyAlignment="1" applyProtection="1">
      <alignment horizontal="right" vertical="top" wrapText="1"/>
    </xf>
    <xf numFmtId="43" fontId="8" fillId="0" borderId="0" xfId="8" applyFont="1" applyAlignment="1" applyProtection="1">
      <alignment horizontal="right" vertical="top"/>
    </xf>
    <xf numFmtId="43" fontId="8" fillId="0" borderId="4" xfId="8" applyFont="1" applyBorder="1" applyAlignment="1" applyProtection="1">
      <alignment horizontal="right" vertical="top"/>
    </xf>
    <xf numFmtId="43" fontId="5" fillId="3" borderId="1" xfId="8" applyFont="1" applyFill="1" applyBorder="1" applyAlignment="1" applyProtection="1">
      <alignment horizontal="right" vertical="top" wrapText="1"/>
    </xf>
    <xf numFmtId="0" fontId="24" fillId="0" borderId="0" xfId="0" applyFont="1"/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36" fillId="0" borderId="0" xfId="0" applyFont="1"/>
    <xf numFmtId="0" fontId="24" fillId="0" borderId="0" xfId="0" applyFont="1" applyAlignment="1">
      <alignment vertical="top"/>
    </xf>
    <xf numFmtId="49" fontId="24" fillId="0" borderId="0" xfId="0" applyNumberFormat="1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2" xfId="0" applyFont="1" applyBorder="1" applyAlignment="1">
      <alignment vertical="top"/>
    </xf>
    <xf numFmtId="43" fontId="16" fillId="3" borderId="1" xfId="8" applyFont="1" applyFill="1" applyBorder="1" applyAlignment="1" applyProtection="1">
      <alignment horizontal="right" vertical="top" wrapText="1"/>
      <protection locked="0"/>
    </xf>
    <xf numFmtId="43" fontId="16" fillId="0" borderId="3" xfId="8" applyFont="1" applyBorder="1" applyAlignment="1" applyProtection="1">
      <alignment horizontal="right" vertical="top" wrapText="1"/>
    </xf>
    <xf numFmtId="43" fontId="16" fillId="0" borderId="0" xfId="8" applyFont="1" applyBorder="1" applyAlignment="1" applyProtection="1">
      <alignment horizontal="right" vertical="top" wrapText="1"/>
    </xf>
    <xf numFmtId="43" fontId="16" fillId="0" borderId="7" xfId="8" applyFont="1" applyBorder="1" applyAlignment="1" applyProtection="1">
      <alignment horizontal="right" vertical="top" wrapText="1"/>
    </xf>
    <xf numFmtId="166" fontId="16" fillId="0" borderId="7" xfId="8" applyNumberFormat="1" applyFont="1" applyBorder="1" applyAlignment="1" applyProtection="1">
      <alignment horizontal="right" vertical="top" wrapText="1"/>
    </xf>
    <xf numFmtId="43" fontId="16" fillId="3" borderId="1" xfId="8" applyFont="1" applyFill="1" applyBorder="1" applyAlignment="1" applyProtection="1">
      <alignment horizontal="right" vertical="top" wrapText="1"/>
    </xf>
    <xf numFmtId="0" fontId="16" fillId="0" borderId="0" xfId="0" applyFont="1" applyAlignment="1">
      <alignment horizontal="left" vertical="top"/>
    </xf>
    <xf numFmtId="43" fontId="24" fillId="3" borderId="1" xfId="8" applyFont="1" applyFill="1" applyBorder="1" applyAlignment="1" applyProtection="1">
      <alignment horizontal="right" vertical="top" wrapText="1"/>
      <protection locked="0"/>
    </xf>
    <xf numFmtId="43" fontId="24" fillId="0" borderId="3" xfId="8" applyFont="1" applyBorder="1" applyAlignment="1" applyProtection="1">
      <alignment horizontal="right" vertical="top" wrapText="1"/>
    </xf>
    <xf numFmtId="43" fontId="24" fillId="3" borderId="1" xfId="8" applyFont="1" applyFill="1" applyBorder="1" applyAlignment="1" applyProtection="1">
      <alignment horizontal="right" vertical="top" wrapText="1"/>
    </xf>
    <xf numFmtId="43" fontId="24" fillId="0" borderId="0" xfId="8" applyFont="1" applyBorder="1" applyAlignment="1" applyProtection="1">
      <alignment horizontal="right" vertical="top" wrapText="1"/>
    </xf>
    <xf numFmtId="43" fontId="24" fillId="0" borderId="7" xfId="8" applyFont="1" applyBorder="1" applyAlignment="1" applyProtection="1">
      <alignment horizontal="right" vertical="top" wrapText="1"/>
    </xf>
    <xf numFmtId="43" fontId="24" fillId="3" borderId="0" xfId="8" applyFont="1" applyFill="1" applyBorder="1" applyAlignment="1" applyProtection="1">
      <alignment horizontal="right" vertical="top" wrapText="1"/>
    </xf>
    <xf numFmtId="164" fontId="24" fillId="0" borderId="0" xfId="0" applyNumberFormat="1" applyFont="1" applyAlignment="1">
      <alignment horizontal="right" vertical="top" wrapText="1"/>
    </xf>
    <xf numFmtId="0" fontId="24" fillId="0" borderId="0" xfId="0" applyFont="1" applyAlignment="1">
      <alignment horizontal="right" vertical="top"/>
    </xf>
    <xf numFmtId="9" fontId="24" fillId="0" borderId="0" xfId="16" applyFont="1" applyAlignment="1">
      <alignment vertical="top"/>
    </xf>
    <xf numFmtId="0" fontId="27" fillId="0" borderId="0" xfId="0" applyFont="1" applyAlignment="1">
      <alignment vertical="top"/>
    </xf>
    <xf numFmtId="0" fontId="8" fillId="0" borderId="0" xfId="0" applyFont="1" applyAlignment="1">
      <alignment horizontal="right" vertical="top" wrapText="1"/>
    </xf>
    <xf numFmtId="44" fontId="5" fillId="0" borderId="0" xfId="17" applyFont="1" applyAlignment="1">
      <alignment vertical="top"/>
    </xf>
    <xf numFmtId="0" fontId="14" fillId="0" borderId="10" xfId="0" applyFont="1" applyBorder="1"/>
    <xf numFmtId="0" fontId="5" fillId="0" borderId="1" xfId="0" applyFont="1" applyBorder="1" applyAlignment="1" applyProtection="1">
      <alignment vertical="top"/>
      <protection locked="0"/>
    </xf>
    <xf numFmtId="49" fontId="5" fillId="0" borderId="0" xfId="0" applyNumberFormat="1" applyFont="1" applyAlignment="1">
      <alignment vertical="top"/>
    </xf>
    <xf numFmtId="0" fontId="34" fillId="0" borderId="0" xfId="0" applyFont="1"/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quotePrefix="1" applyFont="1" applyAlignment="1">
      <alignment horizontal="center" vertical="top"/>
    </xf>
    <xf numFmtId="0" fontId="1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/>
    <xf numFmtId="0" fontId="13" fillId="0" borderId="0" xfId="0" applyFont="1"/>
    <xf numFmtId="0" fontId="15" fillId="0" borderId="0" xfId="0" applyFont="1" applyAlignment="1">
      <alignment vertical="top"/>
    </xf>
    <xf numFmtId="0" fontId="9" fillId="0" borderId="0" xfId="0" applyFont="1" applyAlignment="1">
      <alignment wrapText="1"/>
    </xf>
    <xf numFmtId="0" fontId="15" fillId="0" borderId="0" xfId="0" applyFont="1" applyAlignment="1">
      <alignment horizontal="left" vertical="top" wrapText="1"/>
    </xf>
    <xf numFmtId="0" fontId="40" fillId="0" borderId="0" xfId="0" applyFont="1"/>
    <xf numFmtId="0" fontId="9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43" fontId="8" fillId="0" borderId="0" xfId="8" applyFont="1" applyAlignment="1" applyProtection="1">
      <alignment vertical="top"/>
    </xf>
    <xf numFmtId="0" fontId="9" fillId="0" borderId="4" xfId="0" applyFont="1" applyBorder="1" applyAlignment="1">
      <alignment horizontal="left" vertical="top"/>
    </xf>
    <xf numFmtId="43" fontId="8" fillId="0" borderId="4" xfId="8" applyFont="1" applyBorder="1" applyAlignment="1" applyProtection="1">
      <alignment vertical="top"/>
    </xf>
    <xf numFmtId="0" fontId="7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43" fontId="5" fillId="0" borderId="0" xfId="8" applyFont="1" applyAlignment="1" applyProtection="1">
      <alignment horizontal="left" vertical="top"/>
    </xf>
    <xf numFmtId="43" fontId="5" fillId="0" borderId="0" xfId="8" applyFont="1" applyAlignment="1" applyProtection="1">
      <alignment vertical="top"/>
    </xf>
    <xf numFmtId="0" fontId="5" fillId="0" borderId="0" xfId="0" applyFont="1"/>
    <xf numFmtId="0" fontId="40" fillId="0" borderId="0" xfId="0" applyFont="1" applyAlignment="1">
      <alignment vertical="top"/>
    </xf>
    <xf numFmtId="0" fontId="1" fillId="0" borderId="7" xfId="9" applyFont="1" applyBorder="1" applyAlignment="1">
      <alignment vertical="top"/>
    </xf>
    <xf numFmtId="0" fontId="1" fillId="0" borderId="8" xfId="9" applyFont="1" applyBorder="1" applyAlignment="1">
      <alignment vertical="top"/>
    </xf>
    <xf numFmtId="43" fontId="5" fillId="3" borderId="1" xfId="8" applyFont="1" applyFill="1" applyBorder="1" applyAlignment="1" applyProtection="1">
      <alignment horizontal="right" vertical="top" wrapText="1"/>
      <protection locked="0"/>
    </xf>
    <xf numFmtId="0" fontId="8" fillId="0" borderId="15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right" vertical="top" wrapText="1"/>
    </xf>
    <xf numFmtId="0" fontId="22" fillId="0" borderId="0" xfId="0" applyFont="1" applyAlignment="1">
      <alignment horizontal="right" vertical="top"/>
    </xf>
    <xf numFmtId="0" fontId="22" fillId="0" borderId="0" xfId="0" applyFont="1" applyAlignment="1">
      <alignment vertical="top"/>
    </xf>
    <xf numFmtId="0" fontId="0" fillId="0" borderId="12" xfId="0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0" fillId="0" borderId="0" xfId="0" applyAlignment="1">
      <alignment vertical="top"/>
    </xf>
    <xf numFmtId="0" fontId="25" fillId="0" borderId="0" xfId="0" applyFont="1" applyAlignment="1">
      <alignment vertical="center"/>
    </xf>
    <xf numFmtId="0" fontId="27" fillId="0" borderId="0" xfId="0" applyFont="1"/>
    <xf numFmtId="0" fontId="33" fillId="0" borderId="0" xfId="0" applyFont="1" applyAlignment="1">
      <alignment vertical="top"/>
    </xf>
    <xf numFmtId="0" fontId="5" fillId="0" borderId="0" xfId="0" applyFont="1" applyAlignment="1" applyProtection="1">
      <alignment vertical="top"/>
      <protection locked="0"/>
    </xf>
    <xf numFmtId="168" fontId="7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vertical="top"/>
      <protection locked="0"/>
    </xf>
    <xf numFmtId="0" fontId="37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9" fontId="24" fillId="0" borderId="0" xfId="16" applyFont="1" applyAlignment="1" applyProtection="1">
      <alignment vertical="top"/>
    </xf>
    <xf numFmtId="166" fontId="16" fillId="3" borderId="1" xfId="8" applyNumberFormat="1" applyFont="1" applyFill="1" applyBorder="1" applyAlignment="1" applyProtection="1">
      <alignment horizontal="right" vertical="top" wrapText="1"/>
    </xf>
    <xf numFmtId="0" fontId="16" fillId="0" borderId="0" xfId="0" applyFont="1" applyAlignment="1">
      <alignment horizontal="left" vertical="top" wrapText="1"/>
    </xf>
    <xf numFmtId="49" fontId="16" fillId="0" borderId="0" xfId="0" applyNumberFormat="1" applyFont="1" applyAlignment="1">
      <alignment vertical="top"/>
    </xf>
    <xf numFmtId="0" fontId="1" fillId="0" borderId="6" xfId="9" applyFont="1" applyBorder="1" applyAlignment="1">
      <alignment vertical="top"/>
    </xf>
    <xf numFmtId="170" fontId="5" fillId="0" borderId="0" xfId="16" applyNumberFormat="1" applyFont="1" applyAlignment="1" applyProtection="1">
      <alignment vertical="top"/>
    </xf>
    <xf numFmtId="43" fontId="41" fillId="3" borderId="1" xfId="8" applyFont="1" applyFill="1" applyBorder="1" applyAlignment="1" applyProtection="1">
      <alignment horizontal="right" vertical="top" wrapText="1"/>
    </xf>
    <xf numFmtId="43" fontId="41" fillId="0" borderId="7" xfId="8" applyFont="1" applyBorder="1" applyAlignment="1" applyProtection="1">
      <alignment horizontal="right" vertical="top" wrapText="1"/>
    </xf>
    <xf numFmtId="43" fontId="5" fillId="0" borderId="9" xfId="8" applyFont="1" applyBorder="1" applyAlignment="1" applyProtection="1">
      <alignment vertical="top"/>
      <protection locked="0"/>
    </xf>
    <xf numFmtId="0" fontId="8" fillId="0" borderId="14" xfId="0" applyFont="1" applyBorder="1" applyAlignment="1" applyProtection="1">
      <alignment horizontal="left" vertical="top"/>
      <protection locked="0"/>
    </xf>
    <xf numFmtId="0" fontId="16" fillId="0" borderId="0" xfId="0" applyFont="1" applyAlignment="1">
      <alignment horizontal="right" vertical="top" wrapText="1"/>
    </xf>
    <xf numFmtId="49" fontId="8" fillId="0" borderId="0" xfId="0" applyNumberFormat="1" applyFont="1" applyAlignment="1">
      <alignment horizontal="left" vertical="top"/>
    </xf>
    <xf numFmtId="0" fontId="8" fillId="0" borderId="14" xfId="0" applyFont="1" applyBorder="1" applyAlignment="1" applyProtection="1">
      <alignment vertical="top"/>
      <protection locked="0"/>
    </xf>
    <xf numFmtId="0" fontId="8" fillId="0" borderId="0" xfId="0" applyFont="1" applyAlignment="1">
      <alignment horizontal="right"/>
    </xf>
    <xf numFmtId="4" fontId="9" fillId="2" borderId="0" xfId="0" applyNumberFormat="1" applyFont="1" applyFill="1" applyAlignment="1">
      <alignment horizontal="center" vertical="top" wrapText="1"/>
    </xf>
    <xf numFmtId="171" fontId="5" fillId="0" borderId="0" xfId="17" applyNumberFormat="1" applyFont="1" applyAlignment="1">
      <alignment vertical="top"/>
    </xf>
    <xf numFmtId="0" fontId="5" fillId="0" borderId="0" xfId="0" applyFont="1" applyAlignment="1" applyProtection="1">
      <alignment horizontal="left" vertical="top"/>
      <protection locked="0"/>
    </xf>
    <xf numFmtId="14" fontId="5" fillId="4" borderId="0" xfId="0" applyNumberFormat="1" applyFont="1" applyFill="1" applyAlignment="1" applyProtection="1">
      <alignment vertical="top"/>
      <protection locked="0"/>
    </xf>
    <xf numFmtId="0" fontId="16" fillId="0" borderId="0" xfId="0" applyFont="1" applyAlignment="1">
      <alignment horizontal="center" vertical="top"/>
    </xf>
    <xf numFmtId="0" fontId="43" fillId="0" borderId="0" xfId="0" applyFont="1"/>
    <xf numFmtId="0" fontId="11" fillId="0" borderId="0" xfId="0" applyFont="1" applyAlignment="1">
      <alignment vertical="top"/>
    </xf>
    <xf numFmtId="43" fontId="16" fillId="0" borderId="1" xfId="8" applyFont="1" applyFill="1" applyBorder="1" applyAlignment="1" applyProtection="1">
      <alignment horizontal="right" vertical="top" wrapText="1"/>
    </xf>
    <xf numFmtId="171" fontId="5" fillId="0" borderId="0" xfId="17" applyNumberFormat="1" applyFont="1" applyAlignment="1" applyProtection="1">
      <alignment vertical="top"/>
    </xf>
    <xf numFmtId="49" fontId="34" fillId="0" borderId="0" xfId="0" applyNumberFormat="1" applyFont="1" applyAlignment="1">
      <alignment horizontal="left" vertical="top"/>
    </xf>
    <xf numFmtId="0" fontId="44" fillId="0" borderId="0" xfId="0" applyFont="1" applyAlignment="1">
      <alignment horizontal="left" vertical="top"/>
    </xf>
    <xf numFmtId="0" fontId="45" fillId="0" borderId="0" xfId="1" applyFont="1" applyProtection="1"/>
    <xf numFmtId="0" fontId="44" fillId="0" borderId="0" xfId="0" applyFont="1" applyAlignment="1">
      <alignment vertical="top"/>
    </xf>
    <xf numFmtId="0" fontId="46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0" fontId="16" fillId="0" borderId="1" xfId="0" applyFont="1" applyBorder="1" applyAlignment="1" applyProtection="1">
      <alignment horizontal="left" vertical="top"/>
      <protection locked="0"/>
    </xf>
    <xf numFmtId="0" fontId="16" fillId="0" borderId="0" xfId="0" quotePrefix="1" applyFont="1" applyAlignment="1">
      <alignment horizontal="center" vertical="top"/>
    </xf>
    <xf numFmtId="0" fontId="16" fillId="0" borderId="0" xfId="0" applyFont="1" applyAlignment="1">
      <alignment vertical="top" wrapText="1"/>
    </xf>
    <xf numFmtId="0" fontId="47" fillId="0" borderId="0" xfId="0" applyFont="1" applyAlignment="1">
      <alignment vertical="top"/>
    </xf>
    <xf numFmtId="0" fontId="44" fillId="0" borderId="0" xfId="0" applyFont="1" applyAlignment="1">
      <alignment horizontal="left" indent="2"/>
    </xf>
    <xf numFmtId="0" fontId="48" fillId="0" borderId="0" xfId="0" applyFont="1" applyAlignment="1">
      <alignment vertical="top"/>
    </xf>
    <xf numFmtId="0" fontId="16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indent="3"/>
    </xf>
    <xf numFmtId="0" fontId="48" fillId="0" borderId="0" xfId="0" applyFont="1"/>
    <xf numFmtId="0" fontId="11" fillId="0" borderId="0" xfId="0" applyFont="1" applyAlignment="1">
      <alignment wrapText="1"/>
    </xf>
    <xf numFmtId="0" fontId="48" fillId="0" borderId="0" xfId="0" applyFont="1" applyAlignment="1">
      <alignment horizontal="left" vertical="top" wrapText="1"/>
    </xf>
    <xf numFmtId="0" fontId="44" fillId="0" borderId="0" xfId="0" applyFont="1" applyAlignment="1">
      <alignment horizontal="left" indent="3"/>
    </xf>
    <xf numFmtId="0" fontId="44" fillId="0" borderId="0" xfId="0" applyFont="1"/>
    <xf numFmtId="0" fontId="11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164" fontId="16" fillId="0" borderId="0" xfId="0" applyNumberFormat="1" applyFont="1" applyAlignment="1">
      <alignment horizontal="right" vertical="top" wrapText="1"/>
    </xf>
    <xf numFmtId="43" fontId="16" fillId="0" borderId="0" xfId="8" applyFont="1" applyAlignment="1" applyProtection="1">
      <alignment horizontal="right" vertical="top"/>
    </xf>
    <xf numFmtId="43" fontId="16" fillId="0" borderId="0" xfId="8" applyFont="1" applyAlignment="1" applyProtection="1">
      <alignment vertical="top"/>
    </xf>
    <xf numFmtId="0" fontId="11" fillId="0" borderId="4" xfId="0" applyFont="1" applyBorder="1" applyAlignment="1">
      <alignment horizontal="left" vertical="top"/>
    </xf>
    <xf numFmtId="43" fontId="16" fillId="0" borderId="4" xfId="8" applyFont="1" applyBorder="1" applyAlignment="1" applyProtection="1">
      <alignment horizontal="right" vertical="top"/>
    </xf>
    <xf numFmtId="43" fontId="16" fillId="0" borderId="4" xfId="8" applyFont="1" applyBorder="1" applyAlignment="1" applyProtection="1">
      <alignment vertical="top"/>
    </xf>
    <xf numFmtId="0" fontId="11" fillId="0" borderId="0" xfId="0" applyFont="1" applyAlignment="1">
      <alignment horizontal="left" vertical="top" wrapText="1"/>
    </xf>
    <xf numFmtId="0" fontId="11" fillId="2" borderId="2" xfId="0" applyFont="1" applyFill="1" applyBorder="1" applyAlignment="1">
      <alignment horizontal="center" vertical="top" wrapText="1"/>
    </xf>
    <xf numFmtId="0" fontId="16" fillId="3" borderId="0" xfId="0" applyFont="1" applyFill="1" applyAlignment="1">
      <alignment horizontal="left" vertical="top" wrapText="1"/>
    </xf>
    <xf numFmtId="43" fontId="16" fillId="0" borderId="0" xfId="8" applyFont="1" applyAlignment="1" applyProtection="1">
      <alignment horizontal="left" vertical="top"/>
    </xf>
    <xf numFmtId="0" fontId="51" fillId="0" borderId="0" xfId="0" applyFont="1" applyAlignment="1">
      <alignment vertical="top"/>
    </xf>
    <xf numFmtId="165" fontId="16" fillId="0" borderId="1" xfId="0" applyNumberFormat="1" applyFont="1" applyBorder="1" applyAlignment="1" applyProtection="1">
      <alignment horizontal="right" vertical="top"/>
      <protection locked="0"/>
    </xf>
    <xf numFmtId="0" fontId="16" fillId="0" borderId="15" xfId="0" applyFont="1" applyBorder="1" applyAlignment="1" applyProtection="1">
      <alignment horizontal="left" vertical="top"/>
      <protection locked="0"/>
    </xf>
    <xf numFmtId="0" fontId="16" fillId="0" borderId="14" xfId="0" applyFont="1" applyBorder="1" applyAlignment="1" applyProtection="1">
      <alignment horizontal="left" vertical="top"/>
      <protection locked="0"/>
    </xf>
    <xf numFmtId="0" fontId="43" fillId="0" borderId="0" xfId="0" applyFont="1" applyAlignment="1">
      <alignment vertical="top"/>
    </xf>
    <xf numFmtId="49" fontId="16" fillId="0" borderId="14" xfId="0" applyNumberFormat="1" applyFont="1" applyBorder="1" applyAlignment="1" applyProtection="1">
      <alignment horizontal="left" vertical="top"/>
      <protection locked="0"/>
    </xf>
    <xf numFmtId="49" fontId="16" fillId="0" borderId="0" xfId="0" applyNumberFormat="1" applyFont="1" applyAlignment="1">
      <alignment horizontal="left" vertical="top"/>
    </xf>
    <xf numFmtId="17" fontId="44" fillId="0" borderId="1" xfId="0" applyNumberFormat="1" applyFont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justify" wrapText="1"/>
    </xf>
    <xf numFmtId="0" fontId="44" fillId="0" borderId="0" xfId="0" applyFont="1" applyAlignment="1">
      <alignment horizontal="justify" vertical="top" wrapText="1"/>
    </xf>
    <xf numFmtId="0" fontId="53" fillId="0" borderId="0" xfId="9" applyFont="1"/>
    <xf numFmtId="0" fontId="44" fillId="0" borderId="6" xfId="9" applyFont="1" applyBorder="1" applyAlignment="1">
      <alignment horizontal="center" vertical="top"/>
    </xf>
    <xf numFmtId="0" fontId="44" fillId="0" borderId="7" xfId="9" applyFont="1" applyBorder="1" applyAlignment="1">
      <alignment vertical="top"/>
    </xf>
    <xf numFmtId="0" fontId="44" fillId="0" borderId="8" xfId="9" applyFont="1" applyBorder="1" applyAlignment="1">
      <alignment vertical="top"/>
    </xf>
    <xf numFmtId="0" fontId="7" fillId="2" borderId="0" xfId="0" applyFont="1" applyFill="1" applyAlignment="1">
      <alignment horizontal="center" vertical="top" wrapText="1"/>
    </xf>
    <xf numFmtId="0" fontId="4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4" fillId="0" borderId="0" xfId="9" applyFont="1" applyAlignment="1">
      <alignment horizontal="center" vertical="center" wrapText="1"/>
    </xf>
    <xf numFmtId="0" fontId="54" fillId="0" borderId="0" xfId="0" applyFont="1" applyAlignment="1">
      <alignment vertical="top"/>
    </xf>
    <xf numFmtId="0" fontId="55" fillId="0" borderId="0" xfId="0" applyFont="1" applyAlignment="1">
      <alignment vertical="top"/>
    </xf>
    <xf numFmtId="0" fontId="40" fillId="0" borderId="0" xfId="0" applyFont="1" applyAlignment="1">
      <alignment horizontal="right" vertical="center" wrapText="1"/>
    </xf>
    <xf numFmtId="169" fontId="44" fillId="0" borderId="0" xfId="0" applyNumberFormat="1" applyFont="1" applyAlignment="1">
      <alignment horizontal="center" vertical="center"/>
    </xf>
    <xf numFmtId="0" fontId="40" fillId="0" borderId="0" xfId="0" applyFont="1" applyAlignment="1">
      <alignment vertical="top" wrapText="1"/>
    </xf>
    <xf numFmtId="0" fontId="16" fillId="0" borderId="0" xfId="0" applyFont="1" applyAlignment="1">
      <alignment horizontal="center" vertical="top"/>
    </xf>
    <xf numFmtId="0" fontId="42" fillId="0" borderId="0" xfId="0" applyFont="1" applyAlignment="1">
      <alignment horizontal="left" vertical="top" wrapText="1"/>
    </xf>
    <xf numFmtId="0" fontId="24" fillId="4" borderId="0" xfId="0" applyFont="1" applyFill="1" applyAlignment="1">
      <alignment horizontal="left"/>
    </xf>
    <xf numFmtId="0" fontId="51" fillId="0" borderId="0" xfId="0" applyFont="1" applyAlignment="1">
      <alignment horizontal="left" vertical="top"/>
    </xf>
    <xf numFmtId="0" fontId="44" fillId="0" borderId="6" xfId="9" applyFont="1" applyBorder="1" applyAlignment="1" applyProtection="1">
      <alignment horizontal="center" vertical="top"/>
      <protection locked="0"/>
    </xf>
    <xf numFmtId="0" fontId="44" fillId="0" borderId="7" xfId="9" applyFont="1" applyBorder="1" applyAlignment="1" applyProtection="1">
      <alignment horizontal="center" vertical="top"/>
      <protection locked="0"/>
    </xf>
    <xf numFmtId="0" fontId="44" fillId="0" borderId="8" xfId="9" applyFont="1" applyBorder="1" applyAlignment="1" applyProtection="1">
      <alignment horizontal="center" vertical="top"/>
      <protection locked="0"/>
    </xf>
    <xf numFmtId="167" fontId="44" fillId="0" borderId="6" xfId="9" applyNumberFormat="1" applyFont="1" applyBorder="1" applyAlignment="1" applyProtection="1">
      <alignment horizontal="center" vertical="top"/>
      <protection locked="0"/>
    </xf>
    <xf numFmtId="167" fontId="44" fillId="0" borderId="7" xfId="9" applyNumberFormat="1" applyFont="1" applyBorder="1" applyAlignment="1" applyProtection="1">
      <alignment horizontal="center" vertical="top"/>
      <protection locked="0"/>
    </xf>
    <xf numFmtId="167" fontId="44" fillId="0" borderId="8" xfId="9" applyNumberFormat="1" applyFont="1" applyBorder="1" applyAlignment="1" applyProtection="1">
      <alignment horizontal="center" vertical="top"/>
      <protection locked="0"/>
    </xf>
    <xf numFmtId="0" fontId="16" fillId="0" borderId="0" xfId="0" applyFont="1" applyAlignment="1">
      <alignment horizontal="right" vertical="top" wrapText="1"/>
    </xf>
    <xf numFmtId="0" fontId="24" fillId="0" borderId="0" xfId="0" applyFont="1" applyAlignment="1">
      <alignment vertical="top" wrapText="1"/>
    </xf>
    <xf numFmtId="0" fontId="43" fillId="0" borderId="0" xfId="0" applyFont="1" applyAlignment="1">
      <alignment vertical="top" wrapText="1"/>
    </xf>
    <xf numFmtId="0" fontId="34" fillId="0" borderId="0" xfId="0" applyFont="1" applyAlignment="1">
      <alignment vertical="center" wrapText="1"/>
    </xf>
    <xf numFmtId="0" fontId="43" fillId="0" borderId="0" xfId="0" applyFont="1" applyAlignment="1">
      <alignment wrapText="1"/>
    </xf>
    <xf numFmtId="0" fontId="44" fillId="0" borderId="0" xfId="0" applyFont="1" applyAlignment="1">
      <alignment horizontal="center" vertical="top" wrapText="1"/>
    </xf>
    <xf numFmtId="0" fontId="40" fillId="0" borderId="0" xfId="0" applyFont="1" applyAlignment="1">
      <alignment horizontal="right" vertical="center" wrapText="1"/>
    </xf>
    <xf numFmtId="169" fontId="4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44" fillId="0" borderId="0" xfId="0" applyFont="1" applyAlignment="1">
      <alignment horizontal="right" vertical="center" wrapText="1"/>
    </xf>
    <xf numFmtId="0" fontId="43" fillId="0" borderId="0" xfId="0" applyFont="1" applyAlignment="1">
      <alignment horizontal="right" vertical="center"/>
    </xf>
    <xf numFmtId="0" fontId="44" fillId="0" borderId="6" xfId="9" applyFont="1" applyBorder="1" applyAlignment="1">
      <alignment horizontal="center" vertical="top"/>
    </xf>
    <xf numFmtId="0" fontId="44" fillId="0" borderId="7" xfId="9" applyFont="1" applyBorder="1" applyAlignment="1">
      <alignment horizontal="center" vertical="top"/>
    </xf>
    <xf numFmtId="0" fontId="44" fillId="0" borderId="8" xfId="9" applyFont="1" applyBorder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16" fillId="0" borderId="1" xfId="0" applyFont="1" applyBorder="1" applyAlignment="1" applyProtection="1">
      <alignment vertical="top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6" fillId="0" borderId="1" xfId="0" applyFont="1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top" wrapText="1"/>
    </xf>
    <xf numFmtId="0" fontId="48" fillId="0" borderId="15" xfId="0" applyFont="1" applyBorder="1" applyAlignment="1" applyProtection="1">
      <alignment horizontal="left" vertical="top" wrapText="1"/>
      <protection locked="0"/>
    </xf>
    <xf numFmtId="0" fontId="48" fillId="0" borderId="16" xfId="0" applyFont="1" applyBorder="1" applyAlignment="1" applyProtection="1">
      <alignment horizontal="left" vertical="top" wrapText="1"/>
      <protection locked="0"/>
    </xf>
    <xf numFmtId="0" fontId="48" fillId="0" borderId="17" xfId="0" applyFont="1" applyBorder="1" applyAlignment="1" applyProtection="1">
      <alignment horizontal="left" vertical="top" wrapText="1"/>
      <protection locked="0"/>
    </xf>
    <xf numFmtId="0" fontId="43" fillId="0" borderId="18" xfId="0" applyFont="1" applyBorder="1" applyAlignment="1" applyProtection="1">
      <alignment vertical="top"/>
      <protection locked="0"/>
    </xf>
    <xf numFmtId="0" fontId="43" fillId="0" borderId="19" xfId="0" applyFont="1" applyBorder="1" applyAlignment="1" applyProtection="1">
      <alignment vertical="top"/>
      <protection locked="0"/>
    </xf>
    <xf numFmtId="0" fontId="43" fillId="0" borderId="20" xfId="0" applyFont="1" applyBorder="1" applyAlignment="1" applyProtection="1">
      <alignment vertical="top"/>
      <protection locked="0"/>
    </xf>
    <xf numFmtId="0" fontId="40" fillId="0" borderId="0" xfId="0" applyFont="1" applyAlignment="1">
      <alignment vertical="top" wrapText="1"/>
    </xf>
    <xf numFmtId="0" fontId="43" fillId="0" borderId="0" xfId="0" applyFont="1" applyAlignment="1">
      <alignment vertical="top"/>
    </xf>
    <xf numFmtId="0" fontId="44" fillId="0" borderId="6" xfId="0" applyFont="1" applyBorder="1" applyAlignment="1" applyProtection="1">
      <alignment horizontal="left" vertical="top" wrapText="1"/>
      <protection locked="0"/>
    </xf>
    <xf numFmtId="0" fontId="44" fillId="0" borderId="7" xfId="0" applyFont="1" applyBorder="1" applyAlignment="1" applyProtection="1">
      <alignment horizontal="left" vertical="top" wrapText="1"/>
      <protection locked="0"/>
    </xf>
    <xf numFmtId="0" fontId="44" fillId="0" borderId="8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right" vertical="top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right" vertical="top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vertical="top"/>
    </xf>
    <xf numFmtId="0" fontId="1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8" fontId="7" fillId="0" borderId="0" xfId="0" applyNumberFormat="1" applyFont="1" applyAlignment="1" applyProtection="1">
      <alignment horizontal="center" vertical="top" wrapText="1"/>
      <protection locked="0"/>
    </xf>
    <xf numFmtId="49" fontId="5" fillId="0" borderId="11" xfId="0" applyNumberFormat="1" applyFont="1" applyBorder="1" applyAlignment="1" applyProtection="1">
      <alignment horizontal="left" vertical="top"/>
      <protection locked="0"/>
    </xf>
    <xf numFmtId="49" fontId="5" fillId="0" borderId="12" xfId="0" applyNumberFormat="1" applyFont="1" applyBorder="1" applyAlignment="1" applyProtection="1">
      <alignment horizontal="left" vertical="top"/>
      <protection locked="0"/>
    </xf>
    <xf numFmtId="49" fontId="5" fillId="0" borderId="13" xfId="0" applyNumberFormat="1" applyFont="1" applyBorder="1" applyAlignment="1" applyProtection="1">
      <alignment horizontal="left" vertical="top"/>
      <protection locked="0"/>
    </xf>
    <xf numFmtId="14" fontId="5" fillId="0" borderId="11" xfId="0" applyNumberFormat="1" applyFont="1" applyBorder="1" applyAlignment="1" applyProtection="1">
      <alignment vertical="top"/>
      <protection locked="0"/>
    </xf>
    <xf numFmtId="14" fontId="5" fillId="0" borderId="12" xfId="0" applyNumberFormat="1" applyFont="1" applyBorder="1" applyAlignment="1" applyProtection="1">
      <alignment vertical="top"/>
      <protection locked="0"/>
    </xf>
    <xf numFmtId="14" fontId="5" fillId="0" borderId="13" xfId="0" applyNumberFormat="1" applyFont="1" applyBorder="1" applyAlignment="1" applyProtection="1">
      <alignment vertical="top"/>
      <protection locked="0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2" fillId="0" borderId="0" xfId="0" applyFont="1" applyAlignment="1">
      <alignment vertical="center" wrapText="1"/>
    </xf>
    <xf numFmtId="0" fontId="0" fillId="0" borderId="0" xfId="0" applyAlignment="1">
      <alignment wrapText="1"/>
    </xf>
    <xf numFmtId="167" fontId="1" fillId="0" borderId="6" xfId="9" applyNumberFormat="1" applyFont="1" applyBorder="1" applyAlignment="1" applyProtection="1">
      <alignment horizontal="center" vertical="top"/>
      <protection locked="0"/>
    </xf>
    <xf numFmtId="167" fontId="1" fillId="0" borderId="7" xfId="9" applyNumberFormat="1" applyFont="1" applyBorder="1" applyAlignment="1" applyProtection="1">
      <alignment horizontal="center" vertical="top"/>
      <protection locked="0"/>
    </xf>
    <xf numFmtId="167" fontId="1" fillId="0" borderId="8" xfId="9" applyNumberFormat="1" applyFont="1" applyBorder="1" applyAlignment="1" applyProtection="1">
      <alignment horizontal="center" vertical="top"/>
      <protection locked="0"/>
    </xf>
    <xf numFmtId="0" fontId="1" fillId="0" borderId="6" xfId="9" applyFont="1" applyBorder="1" applyAlignment="1" applyProtection="1">
      <alignment horizontal="center" vertical="top"/>
      <protection locked="0"/>
    </xf>
    <xf numFmtId="0" fontId="1" fillId="0" borderId="7" xfId="9" applyFont="1" applyBorder="1" applyAlignment="1" applyProtection="1">
      <alignment horizontal="center" vertical="top"/>
      <protection locked="0"/>
    </xf>
    <xf numFmtId="0" fontId="1" fillId="0" borderId="8" xfId="9" applyFont="1" applyBorder="1" applyAlignment="1" applyProtection="1">
      <alignment horizontal="center" vertical="top"/>
      <protection locked="0"/>
    </xf>
    <xf numFmtId="0" fontId="2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14" fontId="1" fillId="0" borderId="6" xfId="9" applyNumberFormat="1" applyFont="1" applyBorder="1" applyAlignment="1" applyProtection="1">
      <alignment horizontal="center" vertical="top"/>
      <protection locked="0"/>
    </xf>
    <xf numFmtId="14" fontId="1" fillId="0" borderId="7" xfId="9" applyNumberFormat="1" applyFont="1" applyBorder="1" applyAlignment="1" applyProtection="1">
      <alignment horizontal="center" vertical="top"/>
      <protection locked="0"/>
    </xf>
    <xf numFmtId="14" fontId="1" fillId="0" borderId="8" xfId="9" applyNumberFormat="1" applyFont="1" applyBorder="1" applyAlignment="1" applyProtection="1">
      <alignment horizontal="center" vertical="top"/>
      <protection locked="0"/>
    </xf>
    <xf numFmtId="0" fontId="16" fillId="0" borderId="6" xfId="0" applyFont="1" applyBorder="1" applyAlignment="1" applyProtection="1">
      <alignment horizontal="left" vertical="top"/>
      <protection locked="0"/>
    </xf>
    <xf numFmtId="0" fontId="16" fillId="0" borderId="7" xfId="0" applyFont="1" applyBorder="1" applyAlignment="1" applyProtection="1">
      <alignment horizontal="left" vertical="top"/>
      <protection locked="0"/>
    </xf>
    <xf numFmtId="0" fontId="16" fillId="0" borderId="8" xfId="0" applyFont="1" applyBorder="1" applyAlignment="1" applyProtection="1">
      <alignment horizontal="left" vertical="top"/>
      <protection locked="0"/>
    </xf>
    <xf numFmtId="0" fontId="1" fillId="0" borderId="6" xfId="9" applyFont="1" applyBorder="1" applyAlignment="1">
      <alignment horizontal="center" vertical="top"/>
    </xf>
    <xf numFmtId="0" fontId="1" fillId="0" borderId="7" xfId="9" applyFont="1" applyBorder="1" applyAlignment="1">
      <alignment horizontal="center" vertical="top"/>
    </xf>
    <xf numFmtId="0" fontId="1" fillId="0" borderId="8" xfId="9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</cellXfs>
  <cellStyles count="18">
    <cellStyle name="Comma" xfId="8" builtinId="3"/>
    <cellStyle name="Currency" xfId="17" builtinId="4"/>
    <cellStyle name="Hyperlink" xfId="1" builtinId="8"/>
    <cellStyle name="Hyperlink 2" xfId="2" xr:uid="{00000000-0005-0000-0000-000006000000}"/>
    <cellStyle name="Hyperlink 2 2" xfId="11" xr:uid="{15131AD2-5DC2-44DD-B1F4-4B9B02775447}"/>
    <cellStyle name="Hyperlink 3" xfId="3" xr:uid="{00000000-0005-0000-0000-000007000000}"/>
    <cellStyle name="Hyperlink 3 2" xfId="12" xr:uid="{ADA537B8-ADCF-4673-8BE6-C2B55D68968E}"/>
    <cellStyle name="Hyperlink 4" xfId="10" xr:uid="{D4DD1DA9-FE08-4C06-AAD2-42B702115991}"/>
    <cellStyle name="Normal" xfId="0" builtinId="0"/>
    <cellStyle name="Normal 2" xfId="4" xr:uid="{00000000-0005-0000-0000-000008000000}"/>
    <cellStyle name="Normal 2 2" xfId="13" xr:uid="{81A9D97E-FC1A-422C-89BD-9B9DE240A90B}"/>
    <cellStyle name="Normal 3" xfId="5" xr:uid="{00000000-0005-0000-0000-000009000000}"/>
    <cellStyle name="Normal 3 2" xfId="14" xr:uid="{27325E49-DD3F-4146-9C51-65A528010CEC}"/>
    <cellStyle name="Normal 4" xfId="9" xr:uid="{83C98573-A476-4693-820C-90A98E51D6AE}"/>
    <cellStyle name="Normal_Sheet1" xfId="6" xr:uid="{00000000-0005-0000-0000-00000A000000}"/>
    <cellStyle name="Percent" xfId="16" builtinId="5"/>
    <cellStyle name="Percent 2" xfId="7" xr:uid="{00000000-0005-0000-0000-00000B000000}"/>
    <cellStyle name="Percent 2 2" xfId="15" xr:uid="{DF382E1C-4107-4CCE-B199-DC5F5A428BF0}"/>
  </cellStyles>
  <dxfs count="33"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0000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DDF648"/>
      <color rgb="FFD7F4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2722099</xdr:colOff>
      <xdr:row>0</xdr:row>
      <xdr:rowOff>816553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2C786D5-757C-4832-9902-B8C871A2E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06859" cy="8108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98168</xdr:colOff>
      <xdr:row>0</xdr:row>
      <xdr:rowOff>820745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58CDB5-A8A0-4943-8E24-72BFDE309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11828" cy="820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592309</xdr:colOff>
      <xdr:row>0</xdr:row>
      <xdr:rowOff>816935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9E5D07-74A1-4E24-9482-857A6FA16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06859" cy="811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154159</xdr:colOff>
      <xdr:row>1</xdr:row>
      <xdr:rowOff>1595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8B02E4-BCDD-440D-AB46-5A35CBB03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06859" cy="8112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16668</xdr:colOff>
      <xdr:row>1</xdr:row>
      <xdr:rowOff>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8EC06D-81D9-4B40-8A27-01656E9C3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06859" cy="8112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36546</xdr:colOff>
      <xdr:row>1</xdr:row>
      <xdr:rowOff>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69E203-6D51-4EB8-9E00-0FBA9F267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06859" cy="8112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193915</xdr:colOff>
      <xdr:row>0</xdr:row>
      <xdr:rowOff>816935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9BD7D4-4A55-4DB3-AF53-75A5C4019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20111" cy="8169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193915</xdr:colOff>
      <xdr:row>0</xdr:row>
      <xdr:rowOff>816935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5A1DCEA-3B41-458A-A2DF-D4A275B7E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20111" cy="82074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193915</xdr:colOff>
      <xdr:row>0</xdr:row>
      <xdr:rowOff>820745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5371CB-F1A7-401E-84CD-806D6FACD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11828" cy="82074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193915</xdr:colOff>
      <xdr:row>0</xdr:row>
      <xdr:rowOff>820745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87CF00-65DD-41B7-A209-A407BB65B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11828" cy="820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oolbuildings@abdiocese.org.u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6700-2384-4D29-8C92-134E7081BB3D}">
  <sheetPr codeName="Sheet1"/>
  <dimension ref="A1:AMK62"/>
  <sheetViews>
    <sheetView tabSelected="1" workbookViewId="0">
      <selection activeCell="A6" sqref="A6"/>
    </sheetView>
  </sheetViews>
  <sheetFormatPr defaultColWidth="8.875" defaultRowHeight="15.65" x14ac:dyDescent="0.25"/>
  <cols>
    <col min="1" max="1" width="43.625" style="35" customWidth="1"/>
    <col min="2" max="2" width="12.125" style="35" bestFit="1" customWidth="1"/>
    <col min="3" max="16384" width="8.875" style="35"/>
  </cols>
  <sheetData>
    <row r="1" spans="1:1025" s="135" customFormat="1" ht="71.5" customHeight="1" x14ac:dyDescent="0.3">
      <c r="A1" s="42"/>
      <c r="B1" s="133">
        <v>46113</v>
      </c>
      <c r="C1" s="38"/>
      <c r="D1" s="42"/>
      <c r="E1" s="195" t="s">
        <v>0</v>
      </c>
      <c r="F1" s="195"/>
      <c r="G1" s="195"/>
      <c r="H1" s="195"/>
      <c r="I1" s="195"/>
      <c r="J1" s="195"/>
      <c r="K1" s="195"/>
      <c r="L1" s="195"/>
      <c r="M1" s="195"/>
      <c r="N1" s="194"/>
      <c r="O1" s="194"/>
      <c r="P1" s="134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  <c r="IX1" s="42"/>
      <c r="IY1" s="42"/>
      <c r="IZ1" s="42"/>
      <c r="JA1" s="42"/>
      <c r="JB1" s="42"/>
      <c r="JC1" s="42"/>
      <c r="JD1" s="42"/>
      <c r="JE1" s="42"/>
      <c r="JF1" s="42"/>
      <c r="JG1" s="42"/>
      <c r="JH1" s="42"/>
      <c r="JI1" s="42"/>
      <c r="JJ1" s="42"/>
      <c r="JK1" s="42"/>
      <c r="JL1" s="42"/>
      <c r="JM1" s="42"/>
      <c r="JN1" s="42"/>
      <c r="JO1" s="42"/>
      <c r="JP1" s="42"/>
      <c r="JQ1" s="42"/>
      <c r="JR1" s="42"/>
      <c r="JS1" s="42"/>
      <c r="JT1" s="42"/>
      <c r="JU1" s="42"/>
      <c r="JV1" s="42"/>
      <c r="JW1" s="42"/>
      <c r="JX1" s="42"/>
      <c r="JY1" s="42"/>
      <c r="JZ1" s="42"/>
      <c r="KA1" s="42"/>
      <c r="KB1" s="42"/>
      <c r="KC1" s="42"/>
      <c r="KD1" s="42"/>
      <c r="KE1" s="42"/>
      <c r="KF1" s="42"/>
      <c r="KG1" s="42"/>
      <c r="KH1" s="42"/>
      <c r="KI1" s="42"/>
      <c r="KJ1" s="42"/>
      <c r="KK1" s="42"/>
      <c r="KL1" s="42"/>
      <c r="KM1" s="42"/>
      <c r="KN1" s="42"/>
      <c r="KO1" s="42"/>
      <c r="KP1" s="42"/>
      <c r="KQ1" s="42"/>
      <c r="KR1" s="42"/>
      <c r="KS1" s="42"/>
      <c r="KT1" s="42"/>
      <c r="KU1" s="42"/>
      <c r="KV1" s="42"/>
      <c r="KW1" s="42"/>
      <c r="KX1" s="42"/>
      <c r="KY1" s="42"/>
      <c r="KZ1" s="42"/>
      <c r="LA1" s="42"/>
      <c r="LB1" s="42"/>
      <c r="LC1" s="42"/>
      <c r="LD1" s="42"/>
      <c r="LE1" s="42"/>
      <c r="LF1" s="42"/>
      <c r="LG1" s="42"/>
      <c r="LH1" s="42"/>
      <c r="LI1" s="42"/>
      <c r="LJ1" s="42"/>
      <c r="LK1" s="42"/>
      <c r="LL1" s="42"/>
      <c r="LM1" s="42"/>
      <c r="LN1" s="42"/>
      <c r="LO1" s="42"/>
      <c r="LP1" s="42"/>
      <c r="LQ1" s="42"/>
      <c r="LR1" s="42"/>
      <c r="LS1" s="42"/>
      <c r="LT1" s="42"/>
      <c r="LU1" s="42"/>
      <c r="LV1" s="42"/>
      <c r="LW1" s="42"/>
      <c r="LX1" s="42"/>
      <c r="LY1" s="42"/>
      <c r="LZ1" s="42"/>
      <c r="MA1" s="42"/>
      <c r="MB1" s="42"/>
      <c r="MC1" s="42"/>
      <c r="MD1" s="42"/>
      <c r="ME1" s="42"/>
      <c r="MF1" s="42"/>
      <c r="MG1" s="42"/>
      <c r="MH1" s="42"/>
      <c r="MI1" s="42"/>
      <c r="MJ1" s="42"/>
      <c r="MK1" s="42"/>
      <c r="ML1" s="42"/>
      <c r="MM1" s="42"/>
      <c r="MN1" s="42"/>
      <c r="MO1" s="42"/>
      <c r="MP1" s="42"/>
      <c r="MQ1" s="42"/>
      <c r="MR1" s="42"/>
      <c r="MS1" s="42"/>
      <c r="MT1" s="42"/>
      <c r="MU1" s="42"/>
      <c r="MV1" s="42"/>
      <c r="MW1" s="42"/>
      <c r="MX1" s="42"/>
      <c r="MY1" s="42"/>
      <c r="MZ1" s="42"/>
      <c r="NA1" s="42"/>
      <c r="NB1" s="42"/>
      <c r="NC1" s="42"/>
      <c r="ND1" s="42"/>
      <c r="NE1" s="42"/>
      <c r="NF1" s="42"/>
      <c r="NG1" s="42"/>
      <c r="NH1" s="42"/>
      <c r="NI1" s="42"/>
      <c r="NJ1" s="42"/>
      <c r="NK1" s="42"/>
      <c r="NL1" s="42"/>
      <c r="NM1" s="42"/>
      <c r="NN1" s="42"/>
      <c r="NO1" s="42"/>
      <c r="NP1" s="42"/>
      <c r="NQ1" s="42"/>
      <c r="NR1" s="42"/>
      <c r="NS1" s="42"/>
      <c r="NT1" s="42"/>
      <c r="NU1" s="42"/>
      <c r="NV1" s="42"/>
      <c r="NW1" s="42"/>
      <c r="NX1" s="42"/>
      <c r="NY1" s="42"/>
      <c r="NZ1" s="42"/>
      <c r="OA1" s="42"/>
      <c r="OB1" s="42"/>
      <c r="OC1" s="42"/>
      <c r="OD1" s="42"/>
      <c r="OE1" s="42"/>
      <c r="OF1" s="42"/>
      <c r="OG1" s="42"/>
      <c r="OH1" s="42"/>
      <c r="OI1" s="42"/>
      <c r="OJ1" s="42"/>
      <c r="OK1" s="42"/>
      <c r="OL1" s="42"/>
      <c r="OM1" s="42"/>
      <c r="ON1" s="42"/>
      <c r="OO1" s="42"/>
      <c r="OP1" s="42"/>
      <c r="OQ1" s="42"/>
      <c r="OR1" s="42"/>
      <c r="OS1" s="42"/>
      <c r="OT1" s="42"/>
      <c r="OU1" s="42"/>
      <c r="OV1" s="42"/>
      <c r="OW1" s="42"/>
      <c r="OX1" s="42"/>
      <c r="OY1" s="42"/>
      <c r="OZ1" s="42"/>
      <c r="PA1" s="42"/>
      <c r="PB1" s="42"/>
      <c r="PC1" s="42"/>
      <c r="PD1" s="42"/>
      <c r="PE1" s="42"/>
      <c r="PF1" s="42"/>
      <c r="PG1" s="42"/>
      <c r="PH1" s="42"/>
      <c r="PI1" s="42"/>
      <c r="PJ1" s="42"/>
      <c r="PK1" s="42"/>
      <c r="PL1" s="42"/>
      <c r="PM1" s="42"/>
      <c r="PN1" s="42"/>
      <c r="PO1" s="42"/>
      <c r="PP1" s="42"/>
      <c r="PQ1" s="42"/>
      <c r="PR1" s="42"/>
      <c r="PS1" s="42"/>
      <c r="PT1" s="42"/>
      <c r="PU1" s="42"/>
      <c r="PV1" s="42"/>
      <c r="PW1" s="42"/>
      <c r="PX1" s="42"/>
      <c r="PY1" s="42"/>
      <c r="PZ1" s="42"/>
      <c r="QA1" s="42"/>
      <c r="QB1" s="42"/>
      <c r="QC1" s="42"/>
      <c r="QD1" s="42"/>
      <c r="QE1" s="42"/>
      <c r="QF1" s="42"/>
      <c r="QG1" s="42"/>
      <c r="QH1" s="42"/>
      <c r="QI1" s="42"/>
      <c r="QJ1" s="42"/>
      <c r="QK1" s="42"/>
      <c r="QL1" s="42"/>
      <c r="QM1" s="42"/>
      <c r="QN1" s="42"/>
      <c r="QO1" s="42"/>
      <c r="QP1" s="42"/>
      <c r="QQ1" s="42"/>
      <c r="QR1" s="42"/>
      <c r="QS1" s="42"/>
      <c r="QT1" s="42"/>
      <c r="QU1" s="42"/>
      <c r="QV1" s="42"/>
      <c r="QW1" s="42"/>
      <c r="QX1" s="42"/>
      <c r="QY1" s="42"/>
      <c r="QZ1" s="42"/>
      <c r="RA1" s="42"/>
      <c r="RB1" s="42"/>
      <c r="RC1" s="42"/>
      <c r="RD1" s="42"/>
      <c r="RE1" s="42"/>
      <c r="RF1" s="42"/>
      <c r="RG1" s="42"/>
      <c r="RH1" s="42"/>
      <c r="RI1" s="42"/>
      <c r="RJ1" s="42"/>
      <c r="RK1" s="42"/>
      <c r="RL1" s="42"/>
      <c r="RM1" s="42"/>
      <c r="RN1" s="42"/>
      <c r="RO1" s="42"/>
      <c r="RP1" s="42"/>
      <c r="RQ1" s="42"/>
      <c r="RR1" s="42"/>
      <c r="RS1" s="42"/>
      <c r="RT1" s="42"/>
      <c r="RU1" s="42"/>
      <c r="RV1" s="42"/>
      <c r="RW1" s="42"/>
      <c r="RX1" s="42"/>
      <c r="RY1" s="42"/>
      <c r="RZ1" s="42"/>
      <c r="SA1" s="42"/>
      <c r="SB1" s="42"/>
      <c r="SC1" s="42"/>
      <c r="SD1" s="42"/>
      <c r="SE1" s="42"/>
      <c r="SF1" s="42"/>
      <c r="SG1" s="42"/>
      <c r="SH1" s="42"/>
      <c r="SI1" s="42"/>
      <c r="SJ1" s="42"/>
      <c r="SK1" s="42"/>
      <c r="SL1" s="42"/>
      <c r="SM1" s="42"/>
      <c r="SN1" s="42"/>
      <c r="SO1" s="42"/>
      <c r="SP1" s="42"/>
      <c r="SQ1" s="42"/>
      <c r="SR1" s="42"/>
      <c r="SS1" s="42"/>
      <c r="ST1" s="42"/>
      <c r="SU1" s="42"/>
      <c r="SV1" s="42"/>
      <c r="SW1" s="42"/>
      <c r="SX1" s="42"/>
      <c r="SY1" s="42"/>
      <c r="SZ1" s="42"/>
      <c r="TA1" s="42"/>
      <c r="TB1" s="42"/>
      <c r="TC1" s="42"/>
      <c r="TD1" s="42"/>
      <c r="TE1" s="42"/>
      <c r="TF1" s="42"/>
      <c r="TG1" s="42"/>
      <c r="TH1" s="42"/>
      <c r="TI1" s="42"/>
      <c r="TJ1" s="42"/>
      <c r="TK1" s="42"/>
      <c r="TL1" s="42"/>
      <c r="TM1" s="42"/>
      <c r="TN1" s="42"/>
      <c r="TO1" s="42"/>
      <c r="TP1" s="42"/>
      <c r="TQ1" s="42"/>
      <c r="TR1" s="42"/>
      <c r="TS1" s="42"/>
      <c r="TT1" s="42"/>
      <c r="TU1" s="42"/>
      <c r="TV1" s="42"/>
      <c r="TW1" s="42"/>
      <c r="TX1" s="42"/>
      <c r="TY1" s="42"/>
      <c r="TZ1" s="42"/>
      <c r="UA1" s="42"/>
      <c r="UB1" s="42"/>
      <c r="UC1" s="42"/>
      <c r="UD1" s="42"/>
      <c r="UE1" s="42"/>
      <c r="UF1" s="42"/>
      <c r="UG1" s="42"/>
      <c r="UH1" s="42"/>
      <c r="UI1" s="42"/>
      <c r="UJ1" s="42"/>
      <c r="UK1" s="42"/>
      <c r="UL1" s="42"/>
      <c r="UM1" s="42"/>
      <c r="UN1" s="42"/>
      <c r="UO1" s="42"/>
      <c r="UP1" s="42"/>
      <c r="UQ1" s="42"/>
      <c r="UR1" s="42"/>
      <c r="US1" s="42"/>
      <c r="UT1" s="42"/>
      <c r="UU1" s="42"/>
      <c r="UV1" s="42"/>
      <c r="UW1" s="42"/>
      <c r="UX1" s="42"/>
      <c r="UY1" s="42"/>
      <c r="UZ1" s="42"/>
      <c r="VA1" s="42"/>
      <c r="VB1" s="42"/>
      <c r="VC1" s="42"/>
      <c r="VD1" s="42"/>
      <c r="VE1" s="42"/>
      <c r="VF1" s="42"/>
      <c r="VG1" s="42"/>
      <c r="VH1" s="42"/>
      <c r="VI1" s="42"/>
      <c r="VJ1" s="42"/>
      <c r="VK1" s="42"/>
      <c r="VL1" s="42"/>
      <c r="VM1" s="42"/>
      <c r="VN1" s="42"/>
      <c r="VO1" s="42"/>
      <c r="VP1" s="42"/>
      <c r="VQ1" s="42"/>
      <c r="VR1" s="42"/>
      <c r="VS1" s="42"/>
      <c r="VT1" s="42"/>
      <c r="VU1" s="42"/>
      <c r="VV1" s="42"/>
      <c r="VW1" s="42"/>
      <c r="VX1" s="42"/>
      <c r="VY1" s="42"/>
      <c r="VZ1" s="42"/>
      <c r="WA1" s="42"/>
      <c r="WB1" s="42"/>
      <c r="WC1" s="42"/>
      <c r="WD1" s="42"/>
      <c r="WE1" s="42"/>
      <c r="WF1" s="42"/>
      <c r="WG1" s="42"/>
      <c r="WH1" s="42"/>
      <c r="WI1" s="42"/>
      <c r="WJ1" s="42"/>
      <c r="WK1" s="42"/>
      <c r="WL1" s="42"/>
      <c r="WM1" s="42"/>
      <c r="WN1" s="42"/>
      <c r="WO1" s="42"/>
      <c r="WP1" s="42"/>
      <c r="WQ1" s="42"/>
      <c r="WR1" s="42"/>
      <c r="WS1" s="42"/>
      <c r="WT1" s="42"/>
      <c r="WU1" s="42"/>
      <c r="WV1" s="42"/>
      <c r="WW1" s="42"/>
      <c r="WX1" s="42"/>
      <c r="WY1" s="42"/>
      <c r="WZ1" s="42"/>
      <c r="XA1" s="42"/>
      <c r="XB1" s="42"/>
      <c r="XC1" s="42"/>
      <c r="XD1" s="42"/>
      <c r="XE1" s="42"/>
      <c r="XF1" s="42"/>
      <c r="XG1" s="42"/>
      <c r="XH1" s="42"/>
      <c r="XI1" s="42"/>
      <c r="XJ1" s="42"/>
      <c r="XK1" s="42"/>
      <c r="XL1" s="42"/>
      <c r="XM1" s="42"/>
      <c r="XN1" s="42"/>
      <c r="XO1" s="42"/>
      <c r="XP1" s="42"/>
      <c r="XQ1" s="42"/>
      <c r="XR1" s="42"/>
      <c r="XS1" s="42"/>
      <c r="XT1" s="42"/>
      <c r="XU1" s="42"/>
      <c r="XV1" s="42"/>
      <c r="XW1" s="42"/>
      <c r="XX1" s="42"/>
      <c r="XY1" s="42"/>
      <c r="XZ1" s="42"/>
      <c r="YA1" s="42"/>
      <c r="YB1" s="42"/>
      <c r="YC1" s="42"/>
      <c r="YD1" s="42"/>
      <c r="YE1" s="42"/>
      <c r="YF1" s="42"/>
      <c r="YG1" s="42"/>
      <c r="YH1" s="42"/>
      <c r="YI1" s="42"/>
      <c r="YJ1" s="42"/>
      <c r="YK1" s="42"/>
      <c r="YL1" s="42"/>
      <c r="YM1" s="42"/>
      <c r="YN1" s="42"/>
      <c r="YO1" s="42"/>
      <c r="YP1" s="42"/>
      <c r="YQ1" s="42"/>
      <c r="YR1" s="42"/>
      <c r="YS1" s="42"/>
      <c r="YT1" s="42"/>
      <c r="YU1" s="42"/>
      <c r="YV1" s="42"/>
      <c r="YW1" s="42"/>
      <c r="YX1" s="42"/>
      <c r="YY1" s="42"/>
      <c r="YZ1" s="42"/>
      <c r="ZA1" s="42"/>
      <c r="ZB1" s="42"/>
      <c r="ZC1" s="42"/>
      <c r="ZD1" s="42"/>
      <c r="ZE1" s="42"/>
      <c r="ZF1" s="42"/>
      <c r="ZG1" s="42"/>
      <c r="ZH1" s="42"/>
      <c r="ZI1" s="42"/>
      <c r="ZJ1" s="42"/>
      <c r="ZK1" s="42"/>
      <c r="ZL1" s="42"/>
      <c r="ZM1" s="42"/>
      <c r="ZN1" s="42"/>
      <c r="ZO1" s="42"/>
      <c r="ZP1" s="42"/>
      <c r="ZQ1" s="42"/>
      <c r="ZR1" s="42"/>
      <c r="ZS1" s="42"/>
      <c r="ZT1" s="42"/>
      <c r="ZU1" s="42"/>
      <c r="ZV1" s="42"/>
      <c r="ZW1" s="42"/>
      <c r="ZX1" s="42"/>
      <c r="ZY1" s="42"/>
      <c r="ZZ1" s="42"/>
      <c r="AAA1" s="42"/>
      <c r="AAB1" s="42"/>
      <c r="AAC1" s="42"/>
      <c r="AAD1" s="42"/>
      <c r="AAE1" s="42"/>
      <c r="AAF1" s="42"/>
      <c r="AAG1" s="42"/>
      <c r="AAH1" s="42"/>
      <c r="AAI1" s="42"/>
      <c r="AAJ1" s="42"/>
      <c r="AAK1" s="42"/>
      <c r="AAL1" s="42"/>
      <c r="AAM1" s="42"/>
      <c r="AAN1" s="42"/>
      <c r="AAO1" s="42"/>
      <c r="AAP1" s="42"/>
      <c r="AAQ1" s="42"/>
      <c r="AAR1" s="42"/>
      <c r="AAS1" s="42"/>
      <c r="AAT1" s="42"/>
      <c r="AAU1" s="42"/>
      <c r="AAV1" s="42"/>
      <c r="AAW1" s="42"/>
      <c r="AAX1" s="42"/>
      <c r="AAY1" s="42"/>
      <c r="AAZ1" s="42"/>
      <c r="ABA1" s="42"/>
      <c r="ABB1" s="42"/>
      <c r="ABC1" s="42"/>
      <c r="ABD1" s="42"/>
      <c r="ABE1" s="42"/>
      <c r="ABF1" s="42"/>
      <c r="ABG1" s="42"/>
      <c r="ABH1" s="42"/>
      <c r="ABI1" s="42"/>
      <c r="ABJ1" s="42"/>
      <c r="ABK1" s="42"/>
      <c r="ABL1" s="42"/>
      <c r="ABM1" s="42"/>
      <c r="ABN1" s="42"/>
      <c r="ABO1" s="42"/>
      <c r="ABP1" s="42"/>
      <c r="ABQ1" s="42"/>
      <c r="ABR1" s="42"/>
      <c r="ABS1" s="42"/>
      <c r="ABT1" s="42"/>
      <c r="ABU1" s="42"/>
      <c r="ABV1" s="42"/>
      <c r="ABW1" s="42"/>
      <c r="ABX1" s="42"/>
      <c r="ABY1" s="42"/>
      <c r="ABZ1" s="42"/>
      <c r="ACA1" s="42"/>
      <c r="ACB1" s="42"/>
      <c r="ACC1" s="42"/>
      <c r="ACD1" s="42"/>
      <c r="ACE1" s="42"/>
      <c r="ACF1" s="42"/>
      <c r="ACG1" s="42"/>
      <c r="ACH1" s="42"/>
      <c r="ACI1" s="42"/>
      <c r="ACJ1" s="42"/>
      <c r="ACK1" s="42"/>
      <c r="ACL1" s="42"/>
      <c r="ACM1" s="42"/>
      <c r="ACN1" s="42"/>
      <c r="ACO1" s="42"/>
      <c r="ACP1" s="42"/>
      <c r="ACQ1" s="42"/>
      <c r="ACR1" s="42"/>
      <c r="ACS1" s="42"/>
      <c r="ACT1" s="42"/>
      <c r="ACU1" s="42"/>
      <c r="ACV1" s="42"/>
      <c r="ACW1" s="42"/>
      <c r="ACX1" s="42"/>
      <c r="ACY1" s="42"/>
      <c r="ACZ1" s="42"/>
      <c r="ADA1" s="42"/>
      <c r="ADB1" s="42"/>
      <c r="ADC1" s="42"/>
      <c r="ADD1" s="42"/>
      <c r="ADE1" s="42"/>
      <c r="ADF1" s="42"/>
      <c r="ADG1" s="42"/>
      <c r="ADH1" s="42"/>
      <c r="ADI1" s="42"/>
      <c r="ADJ1" s="42"/>
      <c r="ADK1" s="42"/>
      <c r="ADL1" s="42"/>
      <c r="ADM1" s="42"/>
      <c r="ADN1" s="42"/>
      <c r="ADO1" s="42"/>
      <c r="ADP1" s="42"/>
      <c r="ADQ1" s="42"/>
      <c r="ADR1" s="42"/>
      <c r="ADS1" s="42"/>
      <c r="ADT1" s="42"/>
      <c r="ADU1" s="42"/>
      <c r="ADV1" s="42"/>
      <c r="ADW1" s="42"/>
      <c r="ADX1" s="42"/>
      <c r="ADY1" s="42"/>
      <c r="ADZ1" s="42"/>
      <c r="AEA1" s="42"/>
      <c r="AEB1" s="42"/>
      <c r="AEC1" s="42"/>
      <c r="AED1" s="42"/>
      <c r="AEE1" s="42"/>
      <c r="AEF1" s="42"/>
      <c r="AEG1" s="42"/>
      <c r="AEH1" s="42"/>
      <c r="AEI1" s="42"/>
      <c r="AEJ1" s="42"/>
      <c r="AEK1" s="42"/>
      <c r="AEL1" s="42"/>
      <c r="AEM1" s="42"/>
      <c r="AEN1" s="42"/>
      <c r="AEO1" s="42"/>
      <c r="AEP1" s="42"/>
      <c r="AEQ1" s="42"/>
      <c r="AER1" s="42"/>
      <c r="AES1" s="42"/>
      <c r="AET1" s="42"/>
      <c r="AEU1" s="42"/>
      <c r="AEV1" s="42"/>
      <c r="AEW1" s="42"/>
      <c r="AEX1" s="42"/>
      <c r="AEY1" s="42"/>
      <c r="AEZ1" s="42"/>
      <c r="AFA1" s="42"/>
      <c r="AFB1" s="42"/>
      <c r="AFC1" s="42"/>
      <c r="AFD1" s="42"/>
      <c r="AFE1" s="42"/>
      <c r="AFF1" s="42"/>
      <c r="AFG1" s="42"/>
      <c r="AFH1" s="42"/>
      <c r="AFI1" s="42"/>
      <c r="AFJ1" s="42"/>
      <c r="AFK1" s="42"/>
      <c r="AFL1" s="42"/>
      <c r="AFM1" s="42"/>
      <c r="AFN1" s="42"/>
      <c r="AFO1" s="42"/>
      <c r="AFP1" s="42"/>
      <c r="AFQ1" s="42"/>
      <c r="AFR1" s="42"/>
      <c r="AFS1" s="42"/>
      <c r="AFT1" s="42"/>
      <c r="AFU1" s="42"/>
      <c r="AFV1" s="42"/>
      <c r="AFW1" s="42"/>
      <c r="AFX1" s="42"/>
      <c r="AFY1" s="42"/>
      <c r="AFZ1" s="42"/>
      <c r="AGA1" s="42"/>
      <c r="AGB1" s="42"/>
      <c r="AGC1" s="42"/>
      <c r="AGD1" s="42"/>
      <c r="AGE1" s="42"/>
      <c r="AGF1" s="42"/>
      <c r="AGG1" s="42"/>
      <c r="AGH1" s="42"/>
      <c r="AGI1" s="42"/>
      <c r="AGJ1" s="42"/>
      <c r="AGK1" s="42"/>
      <c r="AGL1" s="42"/>
      <c r="AGM1" s="42"/>
      <c r="AGN1" s="42"/>
      <c r="AGO1" s="42"/>
      <c r="AGP1" s="42"/>
      <c r="AGQ1" s="42"/>
      <c r="AGR1" s="42"/>
      <c r="AGS1" s="42"/>
      <c r="AGT1" s="42"/>
      <c r="AGU1" s="42"/>
      <c r="AGV1" s="42"/>
      <c r="AGW1" s="42"/>
      <c r="AGX1" s="42"/>
      <c r="AGY1" s="42"/>
      <c r="AGZ1" s="42"/>
      <c r="AHA1" s="42"/>
      <c r="AHB1" s="42"/>
      <c r="AHC1" s="42"/>
      <c r="AHD1" s="42"/>
      <c r="AHE1" s="42"/>
      <c r="AHF1" s="42"/>
      <c r="AHG1" s="42"/>
      <c r="AHH1" s="42"/>
      <c r="AHI1" s="42"/>
      <c r="AHJ1" s="42"/>
      <c r="AHK1" s="42"/>
      <c r="AHL1" s="42"/>
      <c r="AHM1" s="42"/>
      <c r="AHN1" s="42"/>
      <c r="AHO1" s="42"/>
      <c r="AHP1" s="42"/>
      <c r="AHQ1" s="42"/>
      <c r="AHR1" s="42"/>
      <c r="AHS1" s="42"/>
      <c r="AHT1" s="42"/>
      <c r="AHU1" s="42"/>
      <c r="AHV1" s="42"/>
      <c r="AHW1" s="42"/>
      <c r="AHX1" s="42"/>
      <c r="AHY1" s="42"/>
      <c r="AHZ1" s="42"/>
      <c r="AIA1" s="42"/>
      <c r="AIB1" s="42"/>
      <c r="AIC1" s="42"/>
      <c r="AID1" s="42"/>
      <c r="AIE1" s="42"/>
      <c r="AIF1" s="42"/>
      <c r="AIG1" s="42"/>
      <c r="AIH1" s="42"/>
      <c r="AII1" s="42"/>
      <c r="AIJ1" s="42"/>
      <c r="AIK1" s="42"/>
      <c r="AIL1" s="42"/>
      <c r="AIM1" s="42"/>
      <c r="AIN1" s="42"/>
      <c r="AIO1" s="42"/>
      <c r="AIP1" s="42"/>
      <c r="AIQ1" s="42"/>
      <c r="AIR1" s="42"/>
      <c r="AIS1" s="42"/>
      <c r="AIT1" s="42"/>
      <c r="AIU1" s="42"/>
      <c r="AIV1" s="42"/>
      <c r="AIW1" s="42"/>
      <c r="AIX1" s="42"/>
      <c r="AIY1" s="42"/>
      <c r="AIZ1" s="42"/>
      <c r="AJA1" s="42"/>
      <c r="AJB1" s="42"/>
      <c r="AJC1" s="42"/>
      <c r="AJD1" s="42"/>
      <c r="AJE1" s="42"/>
      <c r="AJF1" s="42"/>
      <c r="AJG1" s="42"/>
      <c r="AJH1" s="42"/>
      <c r="AJI1" s="42"/>
      <c r="AJJ1" s="42"/>
      <c r="AJK1" s="42"/>
      <c r="AJL1" s="42"/>
      <c r="AJM1" s="42"/>
      <c r="AJN1" s="42"/>
      <c r="AJO1" s="42"/>
      <c r="AJP1" s="42"/>
      <c r="AJQ1" s="42"/>
      <c r="AJR1" s="42"/>
      <c r="AJS1" s="42"/>
      <c r="AJT1" s="42"/>
      <c r="AJU1" s="42"/>
      <c r="AJV1" s="42"/>
      <c r="AJW1" s="42"/>
      <c r="AJX1" s="42"/>
      <c r="AJY1" s="42"/>
      <c r="AJZ1" s="42"/>
      <c r="AKA1" s="42"/>
      <c r="AKB1" s="42"/>
      <c r="AKC1" s="42"/>
      <c r="AKD1" s="42"/>
      <c r="AKE1" s="42"/>
      <c r="AKF1" s="42"/>
      <c r="AKG1" s="42"/>
      <c r="AKH1" s="42"/>
      <c r="AKI1" s="42"/>
      <c r="AKJ1" s="42"/>
      <c r="AKK1" s="42"/>
      <c r="AKL1" s="42"/>
      <c r="AKM1" s="42"/>
      <c r="AKN1" s="42"/>
      <c r="AKO1" s="42"/>
      <c r="AKP1" s="42"/>
      <c r="AKQ1" s="42"/>
      <c r="AKR1" s="42"/>
      <c r="AKS1" s="42"/>
      <c r="AKT1" s="42"/>
      <c r="AKU1" s="42"/>
      <c r="AKV1" s="42"/>
      <c r="AKW1" s="42"/>
      <c r="AKX1" s="42"/>
      <c r="AKY1" s="42"/>
      <c r="AKZ1" s="42"/>
      <c r="ALA1" s="42"/>
      <c r="ALB1" s="42"/>
      <c r="ALC1" s="42"/>
      <c r="ALD1" s="42"/>
      <c r="ALE1" s="42"/>
      <c r="ALF1" s="42"/>
      <c r="ALG1" s="42"/>
      <c r="ALH1" s="42"/>
      <c r="ALI1" s="42"/>
      <c r="ALJ1" s="42"/>
      <c r="ALK1" s="42"/>
      <c r="ALL1" s="42"/>
      <c r="ALM1" s="42"/>
      <c r="ALN1" s="42"/>
      <c r="ALO1" s="42"/>
      <c r="ALP1" s="42"/>
      <c r="ALQ1" s="42"/>
      <c r="ALR1" s="42"/>
      <c r="ALS1" s="42"/>
      <c r="ALT1" s="42"/>
      <c r="ALU1" s="42"/>
      <c r="ALV1" s="42"/>
      <c r="ALW1" s="42"/>
      <c r="ALX1" s="42"/>
      <c r="ALY1" s="42"/>
      <c r="ALZ1" s="42"/>
      <c r="AMA1" s="42"/>
      <c r="AMB1" s="42"/>
      <c r="AMC1" s="42"/>
      <c r="AMD1" s="42"/>
      <c r="AME1" s="42"/>
      <c r="AMF1" s="42"/>
      <c r="AMG1" s="42"/>
      <c r="AMH1" s="42"/>
      <c r="AMI1" s="42"/>
      <c r="AMJ1" s="42"/>
      <c r="AMK1" s="42"/>
    </row>
    <row r="2" spans="1:1025" s="135" customFormat="1" ht="18" customHeight="1" x14ac:dyDescent="0.3">
      <c r="A2" s="136" t="str">
        <f>"Capital Project Form - for projects to commence in Financial Year commencing "&amp;TEXT(DATE(YEAR(B1),4,1),"DD MMMM YYYY")</f>
        <v>Capital Project Form - for projects to commence in Financial Year commencing 01 April 2026</v>
      </c>
      <c r="B2" s="42"/>
      <c r="C2" s="136"/>
      <c r="D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2"/>
      <c r="JF2" s="42"/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2"/>
      <c r="JR2" s="42"/>
      <c r="JS2" s="42"/>
      <c r="JT2" s="42"/>
      <c r="JU2" s="42"/>
      <c r="JV2" s="42"/>
      <c r="JW2" s="42"/>
      <c r="JX2" s="42"/>
      <c r="JY2" s="42"/>
      <c r="JZ2" s="42"/>
      <c r="KA2" s="42"/>
      <c r="KB2" s="42"/>
      <c r="KC2" s="42"/>
      <c r="KD2" s="42"/>
      <c r="KE2" s="42"/>
      <c r="KF2" s="42"/>
      <c r="KG2" s="42"/>
      <c r="KH2" s="42"/>
      <c r="KI2" s="42"/>
      <c r="KJ2" s="42"/>
      <c r="KK2" s="42"/>
      <c r="KL2" s="42"/>
      <c r="KM2" s="42"/>
      <c r="KN2" s="42"/>
      <c r="KO2" s="42"/>
      <c r="KP2" s="42"/>
      <c r="KQ2" s="42"/>
      <c r="KR2" s="42"/>
      <c r="KS2" s="42"/>
      <c r="KT2" s="42"/>
      <c r="KU2" s="42"/>
      <c r="KV2" s="42"/>
      <c r="KW2" s="42"/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42"/>
      <c r="MQ2" s="42"/>
      <c r="MR2" s="42"/>
      <c r="MS2" s="42"/>
      <c r="MT2" s="42"/>
      <c r="MU2" s="42"/>
      <c r="MV2" s="42"/>
      <c r="MW2" s="42"/>
      <c r="MX2" s="42"/>
      <c r="MY2" s="42"/>
      <c r="MZ2" s="42"/>
      <c r="NA2" s="42"/>
      <c r="NB2" s="42"/>
      <c r="NC2" s="42"/>
      <c r="ND2" s="42"/>
      <c r="NE2" s="42"/>
      <c r="NF2" s="42"/>
      <c r="NG2" s="42"/>
      <c r="NH2" s="42"/>
      <c r="NI2" s="42"/>
      <c r="NJ2" s="42"/>
      <c r="NK2" s="42"/>
      <c r="NL2" s="42"/>
      <c r="NM2" s="42"/>
      <c r="NN2" s="42"/>
      <c r="NO2" s="42"/>
      <c r="NP2" s="42"/>
      <c r="NQ2" s="42"/>
      <c r="NR2" s="42"/>
      <c r="NS2" s="42"/>
      <c r="NT2" s="42"/>
      <c r="NU2" s="42"/>
      <c r="NV2" s="42"/>
      <c r="NW2" s="42"/>
      <c r="NX2" s="42"/>
      <c r="NY2" s="42"/>
      <c r="NZ2" s="42"/>
      <c r="OA2" s="42"/>
      <c r="OB2" s="42"/>
      <c r="OC2" s="42"/>
      <c r="OD2" s="42"/>
      <c r="OE2" s="42"/>
      <c r="OF2" s="42"/>
      <c r="OG2" s="42"/>
      <c r="OH2" s="42"/>
      <c r="OI2" s="42"/>
      <c r="OJ2" s="42"/>
      <c r="OK2" s="42"/>
      <c r="OL2" s="42"/>
      <c r="OM2" s="42"/>
      <c r="ON2" s="42"/>
      <c r="OO2" s="42"/>
      <c r="OP2" s="42"/>
      <c r="OQ2" s="42"/>
      <c r="OR2" s="42"/>
      <c r="OS2" s="42"/>
      <c r="OT2" s="42"/>
      <c r="OU2" s="42"/>
      <c r="OV2" s="42"/>
      <c r="OW2" s="42"/>
      <c r="OX2" s="42"/>
      <c r="OY2" s="42"/>
      <c r="OZ2" s="42"/>
      <c r="PA2" s="42"/>
      <c r="PB2" s="42"/>
      <c r="PC2" s="42"/>
      <c r="PD2" s="42"/>
      <c r="PE2" s="42"/>
      <c r="PF2" s="42"/>
      <c r="PG2" s="42"/>
      <c r="PH2" s="42"/>
      <c r="PI2" s="42"/>
      <c r="PJ2" s="42"/>
      <c r="PK2" s="42"/>
      <c r="PL2" s="42"/>
      <c r="PM2" s="42"/>
      <c r="PN2" s="42"/>
      <c r="PO2" s="42"/>
      <c r="PP2" s="42"/>
      <c r="PQ2" s="42"/>
      <c r="PR2" s="42"/>
      <c r="PS2" s="42"/>
      <c r="PT2" s="42"/>
      <c r="PU2" s="42"/>
      <c r="PV2" s="42"/>
      <c r="PW2" s="42"/>
      <c r="PX2" s="42"/>
      <c r="PY2" s="42"/>
      <c r="PZ2" s="42"/>
      <c r="QA2" s="42"/>
      <c r="QB2" s="42"/>
      <c r="QC2" s="42"/>
      <c r="QD2" s="42"/>
      <c r="QE2" s="42"/>
      <c r="QF2" s="42"/>
      <c r="QG2" s="42"/>
      <c r="QH2" s="42"/>
      <c r="QI2" s="42"/>
      <c r="QJ2" s="42"/>
      <c r="QK2" s="42"/>
      <c r="QL2" s="42"/>
      <c r="QM2" s="42"/>
      <c r="QN2" s="42"/>
      <c r="QO2" s="42"/>
      <c r="QP2" s="42"/>
      <c r="QQ2" s="42"/>
      <c r="QR2" s="42"/>
      <c r="QS2" s="42"/>
      <c r="QT2" s="42"/>
      <c r="QU2" s="42"/>
      <c r="QV2" s="42"/>
      <c r="QW2" s="42"/>
      <c r="QX2" s="42"/>
      <c r="QY2" s="42"/>
      <c r="QZ2" s="42"/>
      <c r="RA2" s="42"/>
      <c r="RB2" s="42"/>
      <c r="RC2" s="42"/>
      <c r="RD2" s="42"/>
      <c r="RE2" s="42"/>
      <c r="RF2" s="42"/>
      <c r="RG2" s="42"/>
      <c r="RH2" s="42"/>
      <c r="RI2" s="42"/>
      <c r="RJ2" s="42"/>
      <c r="RK2" s="42"/>
      <c r="RL2" s="42"/>
      <c r="RM2" s="42"/>
      <c r="RN2" s="42"/>
      <c r="RO2" s="42"/>
      <c r="RP2" s="42"/>
      <c r="RQ2" s="42"/>
      <c r="RR2" s="42"/>
      <c r="RS2" s="42"/>
      <c r="RT2" s="42"/>
      <c r="RU2" s="42"/>
      <c r="RV2" s="42"/>
      <c r="RW2" s="42"/>
      <c r="RX2" s="42"/>
      <c r="RY2" s="42"/>
      <c r="RZ2" s="42"/>
      <c r="SA2" s="42"/>
      <c r="SB2" s="42"/>
      <c r="SC2" s="42"/>
      <c r="SD2" s="42"/>
      <c r="SE2" s="42"/>
      <c r="SF2" s="42"/>
      <c r="SG2" s="42"/>
      <c r="SH2" s="42"/>
      <c r="SI2" s="42"/>
      <c r="SJ2" s="42"/>
      <c r="SK2" s="42"/>
      <c r="SL2" s="42"/>
      <c r="SM2" s="42"/>
      <c r="SN2" s="42"/>
      <c r="SO2" s="42"/>
      <c r="SP2" s="42"/>
      <c r="SQ2" s="42"/>
      <c r="SR2" s="42"/>
      <c r="SS2" s="42"/>
      <c r="ST2" s="42"/>
      <c r="SU2" s="42"/>
      <c r="SV2" s="42"/>
      <c r="SW2" s="42"/>
      <c r="SX2" s="42"/>
      <c r="SY2" s="42"/>
      <c r="SZ2" s="42"/>
      <c r="TA2" s="42"/>
      <c r="TB2" s="42"/>
      <c r="TC2" s="42"/>
      <c r="TD2" s="42"/>
      <c r="TE2" s="42"/>
      <c r="TF2" s="42"/>
      <c r="TG2" s="42"/>
      <c r="TH2" s="42"/>
      <c r="TI2" s="42"/>
      <c r="TJ2" s="42"/>
      <c r="TK2" s="42"/>
      <c r="TL2" s="42"/>
      <c r="TM2" s="42"/>
      <c r="TN2" s="42"/>
      <c r="TO2" s="42"/>
      <c r="TP2" s="42"/>
      <c r="TQ2" s="42"/>
      <c r="TR2" s="42"/>
      <c r="TS2" s="42"/>
      <c r="TT2" s="42"/>
      <c r="TU2" s="42"/>
      <c r="TV2" s="42"/>
      <c r="TW2" s="42"/>
      <c r="TX2" s="42"/>
      <c r="TY2" s="42"/>
      <c r="TZ2" s="42"/>
      <c r="UA2" s="42"/>
      <c r="UB2" s="42"/>
      <c r="UC2" s="42"/>
      <c r="UD2" s="42"/>
      <c r="UE2" s="42"/>
      <c r="UF2" s="42"/>
      <c r="UG2" s="42"/>
      <c r="UH2" s="42"/>
      <c r="UI2" s="42"/>
      <c r="UJ2" s="42"/>
      <c r="UK2" s="42"/>
      <c r="UL2" s="42"/>
      <c r="UM2" s="42"/>
      <c r="UN2" s="42"/>
      <c r="UO2" s="42"/>
      <c r="UP2" s="42"/>
      <c r="UQ2" s="42"/>
      <c r="UR2" s="42"/>
      <c r="US2" s="42"/>
      <c r="UT2" s="42"/>
      <c r="UU2" s="42"/>
      <c r="UV2" s="42"/>
      <c r="UW2" s="42"/>
      <c r="UX2" s="42"/>
      <c r="UY2" s="42"/>
      <c r="UZ2" s="42"/>
      <c r="VA2" s="42"/>
      <c r="VB2" s="42"/>
      <c r="VC2" s="42"/>
      <c r="VD2" s="42"/>
      <c r="VE2" s="42"/>
      <c r="VF2" s="42"/>
      <c r="VG2" s="42"/>
      <c r="VH2" s="42"/>
      <c r="VI2" s="42"/>
      <c r="VJ2" s="42"/>
      <c r="VK2" s="42"/>
      <c r="VL2" s="42"/>
      <c r="VM2" s="42"/>
      <c r="VN2" s="42"/>
      <c r="VO2" s="42"/>
      <c r="VP2" s="42"/>
      <c r="VQ2" s="42"/>
      <c r="VR2" s="42"/>
      <c r="VS2" s="42"/>
      <c r="VT2" s="42"/>
      <c r="VU2" s="42"/>
      <c r="VV2" s="42"/>
      <c r="VW2" s="42"/>
      <c r="VX2" s="42"/>
      <c r="VY2" s="42"/>
      <c r="VZ2" s="42"/>
      <c r="WA2" s="42"/>
      <c r="WB2" s="42"/>
      <c r="WC2" s="42"/>
      <c r="WD2" s="42"/>
      <c r="WE2" s="42"/>
      <c r="WF2" s="42"/>
      <c r="WG2" s="42"/>
      <c r="WH2" s="42"/>
      <c r="WI2" s="42"/>
      <c r="WJ2" s="42"/>
      <c r="WK2" s="42"/>
      <c r="WL2" s="42"/>
      <c r="WM2" s="42"/>
      <c r="WN2" s="42"/>
      <c r="WO2" s="42"/>
      <c r="WP2" s="42"/>
      <c r="WQ2" s="42"/>
      <c r="WR2" s="42"/>
      <c r="WS2" s="42"/>
      <c r="WT2" s="42"/>
      <c r="WU2" s="42"/>
      <c r="WV2" s="42"/>
      <c r="WW2" s="42"/>
      <c r="WX2" s="42"/>
      <c r="WY2" s="42"/>
      <c r="WZ2" s="42"/>
      <c r="XA2" s="42"/>
      <c r="XB2" s="42"/>
      <c r="XC2" s="42"/>
      <c r="XD2" s="42"/>
      <c r="XE2" s="42"/>
      <c r="XF2" s="42"/>
      <c r="XG2" s="42"/>
      <c r="XH2" s="42"/>
      <c r="XI2" s="42"/>
      <c r="XJ2" s="42"/>
      <c r="XK2" s="42"/>
      <c r="XL2" s="42"/>
      <c r="XM2" s="42"/>
      <c r="XN2" s="42"/>
      <c r="XO2" s="42"/>
      <c r="XP2" s="42"/>
      <c r="XQ2" s="42"/>
      <c r="XR2" s="42"/>
      <c r="XS2" s="42"/>
      <c r="XT2" s="42"/>
      <c r="XU2" s="42"/>
      <c r="XV2" s="42"/>
      <c r="XW2" s="42"/>
      <c r="XX2" s="42"/>
      <c r="XY2" s="42"/>
      <c r="XZ2" s="42"/>
      <c r="YA2" s="42"/>
      <c r="YB2" s="42"/>
      <c r="YC2" s="42"/>
      <c r="YD2" s="42"/>
      <c r="YE2" s="42"/>
      <c r="YF2" s="42"/>
      <c r="YG2" s="42"/>
      <c r="YH2" s="42"/>
      <c r="YI2" s="42"/>
      <c r="YJ2" s="42"/>
      <c r="YK2" s="42"/>
      <c r="YL2" s="42"/>
      <c r="YM2" s="42"/>
      <c r="YN2" s="42"/>
      <c r="YO2" s="42"/>
      <c r="YP2" s="42"/>
      <c r="YQ2" s="42"/>
      <c r="YR2" s="42"/>
      <c r="YS2" s="42"/>
      <c r="YT2" s="42"/>
      <c r="YU2" s="42"/>
      <c r="YV2" s="42"/>
      <c r="YW2" s="42"/>
      <c r="YX2" s="42"/>
      <c r="YY2" s="42"/>
      <c r="YZ2" s="42"/>
      <c r="ZA2" s="42"/>
      <c r="ZB2" s="42"/>
      <c r="ZC2" s="42"/>
      <c r="ZD2" s="42"/>
      <c r="ZE2" s="42"/>
      <c r="ZF2" s="42"/>
      <c r="ZG2" s="42"/>
      <c r="ZH2" s="42"/>
      <c r="ZI2" s="42"/>
      <c r="ZJ2" s="42"/>
      <c r="ZK2" s="42"/>
      <c r="ZL2" s="42"/>
      <c r="ZM2" s="42"/>
      <c r="ZN2" s="42"/>
      <c r="ZO2" s="42"/>
      <c r="ZP2" s="42"/>
      <c r="ZQ2" s="42"/>
      <c r="ZR2" s="42"/>
      <c r="ZS2" s="42"/>
      <c r="ZT2" s="42"/>
      <c r="ZU2" s="42"/>
      <c r="ZV2" s="42"/>
      <c r="ZW2" s="42"/>
      <c r="ZX2" s="42"/>
      <c r="ZY2" s="42"/>
      <c r="ZZ2" s="42"/>
      <c r="AAA2" s="42"/>
      <c r="AAB2" s="42"/>
      <c r="AAC2" s="42"/>
      <c r="AAD2" s="42"/>
      <c r="AAE2" s="42"/>
      <c r="AAF2" s="42"/>
      <c r="AAG2" s="42"/>
      <c r="AAH2" s="42"/>
      <c r="AAI2" s="42"/>
      <c r="AAJ2" s="42"/>
      <c r="AAK2" s="42"/>
      <c r="AAL2" s="42"/>
      <c r="AAM2" s="42"/>
      <c r="AAN2" s="42"/>
      <c r="AAO2" s="42"/>
      <c r="AAP2" s="42"/>
      <c r="AAQ2" s="42"/>
      <c r="AAR2" s="42"/>
      <c r="AAS2" s="42"/>
      <c r="AAT2" s="42"/>
      <c r="AAU2" s="42"/>
      <c r="AAV2" s="42"/>
      <c r="AAW2" s="42"/>
      <c r="AAX2" s="42"/>
      <c r="AAY2" s="42"/>
      <c r="AAZ2" s="42"/>
      <c r="ABA2" s="42"/>
      <c r="ABB2" s="42"/>
      <c r="ABC2" s="42"/>
      <c r="ABD2" s="42"/>
      <c r="ABE2" s="42"/>
      <c r="ABF2" s="42"/>
      <c r="ABG2" s="42"/>
      <c r="ABH2" s="42"/>
      <c r="ABI2" s="42"/>
      <c r="ABJ2" s="42"/>
      <c r="ABK2" s="42"/>
      <c r="ABL2" s="42"/>
      <c r="ABM2" s="42"/>
      <c r="ABN2" s="42"/>
      <c r="ABO2" s="42"/>
      <c r="ABP2" s="42"/>
      <c r="ABQ2" s="42"/>
      <c r="ABR2" s="42"/>
      <c r="ABS2" s="42"/>
      <c r="ABT2" s="42"/>
      <c r="ABU2" s="42"/>
      <c r="ABV2" s="42"/>
      <c r="ABW2" s="42"/>
      <c r="ABX2" s="42"/>
      <c r="ABY2" s="42"/>
      <c r="ABZ2" s="42"/>
      <c r="ACA2" s="42"/>
      <c r="ACB2" s="42"/>
      <c r="ACC2" s="42"/>
      <c r="ACD2" s="42"/>
      <c r="ACE2" s="42"/>
      <c r="ACF2" s="42"/>
      <c r="ACG2" s="42"/>
      <c r="ACH2" s="42"/>
      <c r="ACI2" s="42"/>
      <c r="ACJ2" s="42"/>
      <c r="ACK2" s="42"/>
      <c r="ACL2" s="42"/>
      <c r="ACM2" s="42"/>
      <c r="ACN2" s="42"/>
      <c r="ACO2" s="42"/>
      <c r="ACP2" s="42"/>
      <c r="ACQ2" s="42"/>
      <c r="ACR2" s="42"/>
      <c r="ACS2" s="42"/>
      <c r="ACT2" s="42"/>
      <c r="ACU2" s="42"/>
      <c r="ACV2" s="42"/>
      <c r="ACW2" s="42"/>
      <c r="ACX2" s="42"/>
      <c r="ACY2" s="42"/>
      <c r="ACZ2" s="42"/>
      <c r="ADA2" s="42"/>
      <c r="ADB2" s="42"/>
      <c r="ADC2" s="42"/>
      <c r="ADD2" s="42"/>
      <c r="ADE2" s="42"/>
      <c r="ADF2" s="42"/>
      <c r="ADG2" s="42"/>
      <c r="ADH2" s="42"/>
      <c r="ADI2" s="42"/>
      <c r="ADJ2" s="42"/>
      <c r="ADK2" s="42"/>
      <c r="ADL2" s="42"/>
      <c r="ADM2" s="42"/>
      <c r="ADN2" s="42"/>
      <c r="ADO2" s="42"/>
      <c r="ADP2" s="42"/>
      <c r="ADQ2" s="42"/>
      <c r="ADR2" s="42"/>
      <c r="ADS2" s="42"/>
      <c r="ADT2" s="42"/>
      <c r="ADU2" s="42"/>
      <c r="ADV2" s="42"/>
      <c r="ADW2" s="42"/>
      <c r="ADX2" s="42"/>
      <c r="ADY2" s="42"/>
      <c r="ADZ2" s="42"/>
      <c r="AEA2" s="42"/>
      <c r="AEB2" s="42"/>
      <c r="AEC2" s="42"/>
      <c r="AED2" s="42"/>
      <c r="AEE2" s="42"/>
      <c r="AEF2" s="42"/>
      <c r="AEG2" s="42"/>
      <c r="AEH2" s="42"/>
      <c r="AEI2" s="42"/>
      <c r="AEJ2" s="42"/>
      <c r="AEK2" s="42"/>
      <c r="AEL2" s="42"/>
      <c r="AEM2" s="42"/>
      <c r="AEN2" s="42"/>
      <c r="AEO2" s="42"/>
      <c r="AEP2" s="42"/>
      <c r="AEQ2" s="42"/>
      <c r="AER2" s="42"/>
      <c r="AES2" s="42"/>
      <c r="AET2" s="42"/>
      <c r="AEU2" s="42"/>
      <c r="AEV2" s="42"/>
      <c r="AEW2" s="42"/>
      <c r="AEX2" s="42"/>
      <c r="AEY2" s="42"/>
      <c r="AEZ2" s="42"/>
      <c r="AFA2" s="42"/>
      <c r="AFB2" s="42"/>
      <c r="AFC2" s="42"/>
      <c r="AFD2" s="42"/>
      <c r="AFE2" s="42"/>
      <c r="AFF2" s="42"/>
      <c r="AFG2" s="42"/>
      <c r="AFH2" s="42"/>
      <c r="AFI2" s="42"/>
      <c r="AFJ2" s="42"/>
      <c r="AFK2" s="42"/>
      <c r="AFL2" s="42"/>
      <c r="AFM2" s="42"/>
      <c r="AFN2" s="42"/>
      <c r="AFO2" s="42"/>
      <c r="AFP2" s="42"/>
      <c r="AFQ2" s="42"/>
      <c r="AFR2" s="42"/>
      <c r="AFS2" s="42"/>
      <c r="AFT2" s="42"/>
      <c r="AFU2" s="42"/>
      <c r="AFV2" s="42"/>
      <c r="AFW2" s="42"/>
      <c r="AFX2" s="42"/>
      <c r="AFY2" s="42"/>
      <c r="AFZ2" s="42"/>
      <c r="AGA2" s="42"/>
      <c r="AGB2" s="42"/>
      <c r="AGC2" s="42"/>
      <c r="AGD2" s="42"/>
      <c r="AGE2" s="42"/>
      <c r="AGF2" s="42"/>
      <c r="AGG2" s="42"/>
      <c r="AGH2" s="42"/>
      <c r="AGI2" s="42"/>
      <c r="AGJ2" s="42"/>
      <c r="AGK2" s="42"/>
      <c r="AGL2" s="42"/>
      <c r="AGM2" s="42"/>
      <c r="AGN2" s="42"/>
      <c r="AGO2" s="42"/>
      <c r="AGP2" s="42"/>
      <c r="AGQ2" s="42"/>
      <c r="AGR2" s="42"/>
      <c r="AGS2" s="42"/>
      <c r="AGT2" s="42"/>
      <c r="AGU2" s="42"/>
      <c r="AGV2" s="42"/>
      <c r="AGW2" s="42"/>
      <c r="AGX2" s="42"/>
      <c r="AGY2" s="42"/>
      <c r="AGZ2" s="42"/>
      <c r="AHA2" s="42"/>
      <c r="AHB2" s="42"/>
      <c r="AHC2" s="42"/>
      <c r="AHD2" s="42"/>
      <c r="AHE2" s="42"/>
      <c r="AHF2" s="42"/>
      <c r="AHG2" s="42"/>
      <c r="AHH2" s="42"/>
      <c r="AHI2" s="42"/>
      <c r="AHJ2" s="42"/>
      <c r="AHK2" s="42"/>
      <c r="AHL2" s="42"/>
      <c r="AHM2" s="42"/>
      <c r="AHN2" s="42"/>
      <c r="AHO2" s="42"/>
      <c r="AHP2" s="42"/>
      <c r="AHQ2" s="42"/>
      <c r="AHR2" s="42"/>
      <c r="AHS2" s="42"/>
      <c r="AHT2" s="42"/>
      <c r="AHU2" s="42"/>
      <c r="AHV2" s="42"/>
      <c r="AHW2" s="42"/>
      <c r="AHX2" s="42"/>
      <c r="AHY2" s="42"/>
      <c r="AHZ2" s="42"/>
      <c r="AIA2" s="42"/>
      <c r="AIB2" s="42"/>
      <c r="AIC2" s="42"/>
      <c r="AID2" s="42"/>
      <c r="AIE2" s="42"/>
      <c r="AIF2" s="42"/>
      <c r="AIG2" s="42"/>
      <c r="AIH2" s="42"/>
      <c r="AII2" s="42"/>
      <c r="AIJ2" s="42"/>
      <c r="AIK2" s="42"/>
      <c r="AIL2" s="42"/>
      <c r="AIM2" s="42"/>
      <c r="AIN2" s="42"/>
      <c r="AIO2" s="42"/>
      <c r="AIP2" s="42"/>
      <c r="AIQ2" s="42"/>
      <c r="AIR2" s="42"/>
      <c r="AIS2" s="42"/>
      <c r="AIT2" s="42"/>
      <c r="AIU2" s="42"/>
      <c r="AIV2" s="42"/>
      <c r="AIW2" s="42"/>
      <c r="AIX2" s="42"/>
      <c r="AIY2" s="42"/>
      <c r="AIZ2" s="42"/>
      <c r="AJA2" s="42"/>
      <c r="AJB2" s="42"/>
      <c r="AJC2" s="42"/>
      <c r="AJD2" s="42"/>
      <c r="AJE2" s="42"/>
      <c r="AJF2" s="42"/>
      <c r="AJG2" s="42"/>
      <c r="AJH2" s="42"/>
      <c r="AJI2" s="42"/>
      <c r="AJJ2" s="42"/>
      <c r="AJK2" s="42"/>
      <c r="AJL2" s="42"/>
      <c r="AJM2" s="42"/>
      <c r="AJN2" s="42"/>
      <c r="AJO2" s="42"/>
      <c r="AJP2" s="42"/>
      <c r="AJQ2" s="42"/>
      <c r="AJR2" s="42"/>
      <c r="AJS2" s="42"/>
      <c r="AJT2" s="42"/>
      <c r="AJU2" s="42"/>
      <c r="AJV2" s="42"/>
      <c r="AJW2" s="42"/>
      <c r="AJX2" s="42"/>
      <c r="AJY2" s="42"/>
      <c r="AJZ2" s="42"/>
      <c r="AKA2" s="42"/>
      <c r="AKB2" s="42"/>
      <c r="AKC2" s="42"/>
      <c r="AKD2" s="42"/>
      <c r="AKE2" s="42"/>
      <c r="AKF2" s="42"/>
      <c r="AKG2" s="42"/>
      <c r="AKH2" s="42"/>
      <c r="AKI2" s="42"/>
      <c r="AKJ2" s="42"/>
      <c r="AKK2" s="42"/>
      <c r="AKL2" s="42"/>
      <c r="AKM2" s="42"/>
      <c r="AKN2" s="42"/>
      <c r="AKO2" s="42"/>
      <c r="AKP2" s="42"/>
      <c r="AKQ2" s="42"/>
      <c r="AKR2" s="42"/>
      <c r="AKS2" s="42"/>
      <c r="AKT2" s="42"/>
      <c r="AKU2" s="42"/>
      <c r="AKV2" s="42"/>
      <c r="AKW2" s="42"/>
      <c r="AKX2" s="42"/>
      <c r="AKY2" s="42"/>
      <c r="AKZ2" s="42"/>
      <c r="ALA2" s="42"/>
      <c r="ALB2" s="42"/>
      <c r="ALC2" s="42"/>
      <c r="ALD2" s="42"/>
      <c r="ALE2" s="42"/>
      <c r="ALF2" s="42"/>
      <c r="ALG2" s="42"/>
      <c r="ALH2" s="42"/>
      <c r="ALI2" s="42"/>
      <c r="ALJ2" s="42"/>
      <c r="ALK2" s="42"/>
      <c r="ALL2" s="42"/>
      <c r="ALM2" s="42"/>
      <c r="ALN2" s="42"/>
      <c r="ALO2" s="42"/>
      <c r="ALP2" s="42"/>
      <c r="ALQ2" s="42"/>
      <c r="ALR2" s="42"/>
      <c r="ALS2" s="42"/>
      <c r="ALT2" s="42"/>
      <c r="ALU2" s="42"/>
      <c r="ALV2" s="42"/>
      <c r="ALW2" s="42"/>
      <c r="ALX2" s="42"/>
      <c r="ALY2" s="42"/>
      <c r="ALZ2" s="42"/>
      <c r="AMA2" s="42"/>
      <c r="AMB2" s="42"/>
      <c r="AMC2" s="42"/>
      <c r="AMD2" s="42"/>
      <c r="AME2" s="42"/>
      <c r="AMF2" s="42"/>
      <c r="AMG2" s="42"/>
      <c r="AMH2" s="42"/>
      <c r="AMI2" s="42"/>
      <c r="AMJ2" s="42"/>
      <c r="AMK2" s="42"/>
    </row>
    <row r="3" spans="1:1025" x14ac:dyDescent="0.25">
      <c r="A3" s="136" t="s">
        <v>1</v>
      </c>
    </row>
    <row r="4" spans="1:1025" x14ac:dyDescent="0.25">
      <c r="A4" s="136"/>
    </row>
    <row r="5" spans="1:1025" x14ac:dyDescent="0.25">
      <c r="A5" s="66" t="s">
        <v>2</v>
      </c>
    </row>
    <row r="6" spans="1:1025" x14ac:dyDescent="0.25">
      <c r="A6" s="66"/>
    </row>
    <row r="7" spans="1:1025" x14ac:dyDescent="0.25">
      <c r="A7" s="66" t="s">
        <v>3</v>
      </c>
    </row>
    <row r="8" spans="1:1025" x14ac:dyDescent="0.25">
      <c r="A8" s="196" t="s">
        <v>4</v>
      </c>
      <c r="B8" s="196"/>
      <c r="C8" s="196"/>
      <c r="D8" s="196"/>
      <c r="E8" s="196"/>
      <c r="F8" s="196"/>
      <c r="G8" s="196"/>
    </row>
    <row r="9" spans="1:1025" x14ac:dyDescent="0.25">
      <c r="A9" s="35" t="s">
        <v>5</v>
      </c>
    </row>
    <row r="10" spans="1:1025" x14ac:dyDescent="0.25">
      <c r="A10" s="35" t="s">
        <v>6</v>
      </c>
    </row>
    <row r="11" spans="1:1025" x14ac:dyDescent="0.25">
      <c r="A11" s="35" t="s">
        <v>7</v>
      </c>
    </row>
    <row r="13" spans="1:1025" x14ac:dyDescent="0.25">
      <c r="A13" s="66" t="str">
        <f>"BIDDING - By OCTOBER 24 "&amp;TEXT(DATE(YEAR(B1)-1,4,1),"YYYY")</f>
        <v>BIDDING - By OCTOBER 24 2025</v>
      </c>
    </row>
    <row r="14" spans="1:1025" x14ac:dyDescent="0.25">
      <c r="A14" s="35" t="s">
        <v>8</v>
      </c>
    </row>
    <row r="15" spans="1:1025" x14ac:dyDescent="0.25">
      <c r="A15" s="35" t="s">
        <v>9</v>
      </c>
    </row>
    <row r="16" spans="1:1025" x14ac:dyDescent="0.25">
      <c r="A16" s="35" t="s">
        <v>10</v>
      </c>
    </row>
    <row r="17" spans="1:1" x14ac:dyDescent="0.25">
      <c r="A17" s="66" t="s">
        <v>11</v>
      </c>
    </row>
    <row r="19" spans="1:1" x14ac:dyDescent="0.25">
      <c r="A19" s="66" t="s">
        <v>12</v>
      </c>
    </row>
    <row r="20" spans="1:1" x14ac:dyDescent="0.25">
      <c r="A20" s="35" t="s">
        <v>13</v>
      </c>
    </row>
    <row r="21" spans="1:1" x14ac:dyDescent="0.25">
      <c r="A21" s="35" t="s">
        <v>14</v>
      </c>
    </row>
    <row r="22" spans="1:1" x14ac:dyDescent="0.25">
      <c r="A22" s="35" t="s">
        <v>15</v>
      </c>
    </row>
    <row r="23" spans="1:1" x14ac:dyDescent="0.25">
      <c r="A23" s="35" t="s">
        <v>16</v>
      </c>
    </row>
    <row r="25" spans="1:1" x14ac:dyDescent="0.25">
      <c r="A25" s="35" t="s">
        <v>17</v>
      </c>
    </row>
    <row r="26" spans="1:1" x14ac:dyDescent="0.25">
      <c r="A26" s="35" t="s">
        <v>18</v>
      </c>
    </row>
    <row r="28" spans="1:1" x14ac:dyDescent="0.25">
      <c r="A28" s="66" t="s">
        <v>19</v>
      </c>
    </row>
    <row r="29" spans="1:1" x14ac:dyDescent="0.25">
      <c r="A29" s="35" t="s">
        <v>20</v>
      </c>
    </row>
    <row r="30" spans="1:1" x14ac:dyDescent="0.25">
      <c r="A30" s="35" t="s">
        <v>21</v>
      </c>
    </row>
    <row r="32" spans="1:1" x14ac:dyDescent="0.25">
      <c r="A32" s="35" t="s">
        <v>22</v>
      </c>
    </row>
    <row r="33" spans="1:1" x14ac:dyDescent="0.25">
      <c r="A33" s="35" t="s">
        <v>23</v>
      </c>
    </row>
    <row r="34" spans="1:1" x14ac:dyDescent="0.25">
      <c r="A34" s="35" t="s">
        <v>24</v>
      </c>
    </row>
    <row r="36" spans="1:1" x14ac:dyDescent="0.25">
      <c r="A36" s="35" t="s">
        <v>25</v>
      </c>
    </row>
    <row r="37" spans="1:1" x14ac:dyDescent="0.25">
      <c r="A37" s="35" t="s">
        <v>26</v>
      </c>
    </row>
    <row r="39" spans="1:1" x14ac:dyDescent="0.25">
      <c r="A39" s="66" t="s">
        <v>27</v>
      </c>
    </row>
    <row r="40" spans="1:1" x14ac:dyDescent="0.25">
      <c r="A40" s="35" t="s">
        <v>28</v>
      </c>
    </row>
    <row r="41" spans="1:1" x14ac:dyDescent="0.25">
      <c r="A41" s="35" t="s">
        <v>29</v>
      </c>
    </row>
    <row r="43" spans="1:1" x14ac:dyDescent="0.25">
      <c r="A43" s="66" t="s">
        <v>30</v>
      </c>
    </row>
    <row r="44" spans="1:1" x14ac:dyDescent="0.25">
      <c r="A44" s="35" t="s">
        <v>31</v>
      </c>
    </row>
    <row r="46" spans="1:1" x14ac:dyDescent="0.25">
      <c r="A46" s="35" t="s">
        <v>32</v>
      </c>
    </row>
    <row r="48" spans="1:1" x14ac:dyDescent="0.25">
      <c r="A48" s="35" t="s">
        <v>33</v>
      </c>
    </row>
    <row r="50" spans="1:1" x14ac:dyDescent="0.25">
      <c r="A50" s="66" t="s">
        <v>34</v>
      </c>
    </row>
    <row r="51" spans="1:1" x14ac:dyDescent="0.25">
      <c r="A51" s="35" t="s">
        <v>35</v>
      </c>
    </row>
    <row r="52" spans="1:1" x14ac:dyDescent="0.25">
      <c r="A52" s="35" t="s">
        <v>36</v>
      </c>
    </row>
    <row r="53" spans="1:1" x14ac:dyDescent="0.25">
      <c r="A53" s="35" t="s">
        <v>37</v>
      </c>
    </row>
    <row r="54" spans="1:1" x14ac:dyDescent="0.25">
      <c r="A54" s="35" t="s">
        <v>38</v>
      </c>
    </row>
    <row r="55" spans="1:1" x14ac:dyDescent="0.25">
      <c r="A55" s="35" t="s">
        <v>39</v>
      </c>
    </row>
    <row r="57" spans="1:1" x14ac:dyDescent="0.25">
      <c r="A57" s="66" t="s">
        <v>40</v>
      </c>
    </row>
    <row r="58" spans="1:1" x14ac:dyDescent="0.25">
      <c r="A58" s="35" t="s">
        <v>41</v>
      </c>
    </row>
    <row r="59" spans="1:1" x14ac:dyDescent="0.25">
      <c r="A59" s="35" t="s">
        <v>42</v>
      </c>
    </row>
    <row r="60" spans="1:1" x14ac:dyDescent="0.25">
      <c r="A60" s="35" t="s">
        <v>43</v>
      </c>
    </row>
    <row r="61" spans="1:1" x14ac:dyDescent="0.25">
      <c r="A61" s="35" t="s">
        <v>44</v>
      </c>
    </row>
    <row r="62" spans="1:1" x14ac:dyDescent="0.25">
      <c r="A62" s="35" t="s">
        <v>45</v>
      </c>
    </row>
  </sheetData>
  <sheetProtection sheet="1" objects="1" scenarios="1"/>
  <mergeCells count="3">
    <mergeCell ref="N1:O1"/>
    <mergeCell ref="E1:M1"/>
    <mergeCell ref="A8:G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5DA3-C2EB-47F4-9D58-3DD243A3CD05}">
  <sheetPr codeName="Sheet7">
    <pageSetUpPr fitToPage="1"/>
  </sheetPr>
  <dimension ref="A1:AMB91"/>
  <sheetViews>
    <sheetView showZeros="0" zoomScaleNormal="100" workbookViewId="0">
      <selection activeCell="E41" sqref="E41"/>
    </sheetView>
  </sheetViews>
  <sheetFormatPr defaultColWidth="9.125" defaultRowHeight="14.3" x14ac:dyDescent="0.25"/>
  <cols>
    <col min="1" max="1" width="18" style="1" customWidth="1"/>
    <col min="2" max="2" width="4.625" style="1" customWidth="1"/>
    <col min="3" max="3" width="15.625" style="1" customWidth="1"/>
    <col min="4" max="4" width="3.125" style="1" customWidth="1"/>
    <col min="5" max="5" width="15.375" style="1" bestFit="1" customWidth="1"/>
    <col min="6" max="6" width="3.25" style="1" customWidth="1"/>
    <col min="7" max="7" width="15.375" style="1" bestFit="1" customWidth="1"/>
    <col min="8" max="8" width="3" style="1" customWidth="1"/>
    <col min="9" max="9" width="13.75" style="1" bestFit="1" customWidth="1"/>
    <col min="10" max="10" width="3" style="1" customWidth="1"/>
    <col min="11" max="11" width="15.375" style="1" bestFit="1" customWidth="1"/>
    <col min="12" max="17" width="9.125" style="1"/>
    <col min="18" max="18" width="9.125" style="1" customWidth="1"/>
    <col min="19" max="1016" width="9.125" style="1"/>
  </cols>
  <sheetData>
    <row r="1" spans="1:12" ht="74.400000000000006" customHeight="1" x14ac:dyDescent="0.25">
      <c r="C1" s="2"/>
      <c r="G1" s="20" t="s">
        <v>285</v>
      </c>
    </row>
    <row r="2" spans="1:12" ht="15.65" x14ac:dyDescent="0.25">
      <c r="A2" s="136" t="str">
        <f>"Capital Project Form - Financial Year "&amp;TEXT(DATE(YEAR(Instructions!$B1),4,1),"YYYY")&amp;" - "&amp;TEXT(DATE(YEAR(Instructions!$B1)+1,4,1),"YYYY")</f>
        <v>Capital Project Form - Financial Year 2026 - 2027</v>
      </c>
    </row>
    <row r="3" spans="1:12" ht="15.65" x14ac:dyDescent="0.25">
      <c r="A3" s="136" t="s">
        <v>1</v>
      </c>
    </row>
    <row r="4" spans="1:12" ht="5.45" customHeight="1" x14ac:dyDescent="0.25">
      <c r="A4" s="4"/>
      <c r="E4" s="5"/>
      <c r="F4" s="5"/>
      <c r="G4" s="5"/>
      <c r="H4" s="5"/>
      <c r="I4" s="6"/>
    </row>
    <row r="5" spans="1:12" ht="15.65" x14ac:dyDescent="0.25">
      <c r="A5" s="7" t="s">
        <v>244</v>
      </c>
      <c r="B5" s="7"/>
    </row>
    <row r="6" spans="1:12" s="1" customFormat="1" ht="4.95" customHeight="1" x14ac:dyDescent="0.25">
      <c r="C6" s="6"/>
      <c r="G6" s="12"/>
    </row>
    <row r="7" spans="1:12" s="1" customFormat="1" ht="13.6" x14ac:dyDescent="0.25">
      <c r="A7" s="1" t="s">
        <v>207</v>
      </c>
      <c r="C7" s="1" t="e">
        <f>'Post tender'!C13</f>
        <v>#N/A</v>
      </c>
    </row>
    <row r="8" spans="1:12" s="1" customFormat="1" thickBot="1" x14ac:dyDescent="0.3">
      <c r="A8" s="8" t="s">
        <v>286</v>
      </c>
      <c r="B8" s="8"/>
      <c r="C8" s="65">
        <f>'Post tender'!C127</f>
        <v>0</v>
      </c>
      <c r="G8" s="9"/>
    </row>
    <row r="9" spans="1:12" s="1" customFormat="1" ht="16.3" thickBot="1" x14ac:dyDescent="0.3">
      <c r="A9" s="7" t="s">
        <v>113</v>
      </c>
      <c r="C9" s="247">
        <f>'Post tender'!C28</f>
        <v>0</v>
      </c>
      <c r="D9" s="247"/>
      <c r="E9" s="247"/>
      <c r="F9" s="247"/>
      <c r="G9" s="247"/>
      <c r="H9" s="247"/>
      <c r="I9" s="247"/>
      <c r="J9" s="247"/>
      <c r="K9" s="247"/>
    </row>
    <row r="10" spans="1:12" s="1" customFormat="1" ht="13.6" x14ac:dyDescent="0.25"/>
    <row r="11" spans="1:12" s="1" customFormat="1" ht="46.9" customHeight="1" x14ac:dyDescent="0.25">
      <c r="A11" s="38" t="s">
        <v>246</v>
      </c>
      <c r="E11" s="80" t="s">
        <v>247</v>
      </c>
      <c r="F11" s="80"/>
      <c r="G11" s="80" t="s">
        <v>248</v>
      </c>
      <c r="H11" s="80"/>
      <c r="I11" s="80" t="s">
        <v>249</v>
      </c>
      <c r="J11" s="80"/>
      <c r="K11" s="80" t="s">
        <v>250</v>
      </c>
    </row>
    <row r="12" spans="1:12" s="1" customFormat="1" ht="12.1" customHeight="1" x14ac:dyDescent="0.25">
      <c r="A12" s="60"/>
      <c r="B12" s="60"/>
      <c r="C12" s="60"/>
      <c r="E12" s="80" t="s">
        <v>138</v>
      </c>
      <c r="F12" s="80"/>
      <c r="G12" s="80" t="s">
        <v>138</v>
      </c>
      <c r="H12" s="80"/>
      <c r="I12" s="80" t="s">
        <v>138</v>
      </c>
      <c r="J12" s="80"/>
      <c r="K12" s="80" t="s">
        <v>138</v>
      </c>
    </row>
    <row r="13" spans="1:12" s="1" customFormat="1" thickBot="1" x14ac:dyDescent="0.3">
      <c r="A13" s="60"/>
      <c r="B13" s="60"/>
      <c r="C13" s="60"/>
      <c r="E13" s="26"/>
      <c r="I13" s="26"/>
    </row>
    <row r="14" spans="1:12" s="1" customFormat="1" ht="16.3" thickBot="1" x14ac:dyDescent="0.3">
      <c r="A14" s="111" t="s">
        <v>139</v>
      </c>
      <c r="B14" s="60"/>
      <c r="C14" s="60"/>
      <c r="D14" s="40"/>
      <c r="E14" s="53">
        <f>'Interim Claim 6'!E14</f>
        <v>0</v>
      </c>
      <c r="F14" s="52"/>
      <c r="G14" s="53">
        <f>'Interim Claim 6'!K14</f>
        <v>0</v>
      </c>
      <c r="H14" s="52"/>
      <c r="I14" s="51"/>
      <c r="J14" s="52"/>
      <c r="K14" s="53">
        <f>G14+I14</f>
        <v>0</v>
      </c>
      <c r="L14" s="40"/>
    </row>
    <row r="15" spans="1:12" s="1" customFormat="1" ht="9.6999999999999993" customHeight="1" thickBot="1" x14ac:dyDescent="0.3">
      <c r="A15" s="111"/>
      <c r="B15" s="60"/>
      <c r="C15" s="60"/>
      <c r="D15" s="40"/>
      <c r="E15" s="54"/>
      <c r="F15" s="54"/>
      <c r="G15" s="55"/>
      <c r="H15" s="54"/>
      <c r="I15" s="55"/>
      <c r="J15" s="54"/>
      <c r="K15" s="55"/>
      <c r="L15" s="40"/>
    </row>
    <row r="16" spans="1:12" s="1" customFormat="1" ht="16.3" thickBot="1" x14ac:dyDescent="0.3">
      <c r="A16" s="111" t="s">
        <v>140</v>
      </c>
      <c r="B16" s="60"/>
      <c r="C16" s="60"/>
      <c r="D16" s="40"/>
      <c r="E16" s="53">
        <f>'Interim Claim 6'!E16</f>
        <v>0</v>
      </c>
      <c r="F16" s="52"/>
      <c r="G16" s="53">
        <f>'Interim Claim 6'!K16</f>
        <v>0</v>
      </c>
      <c r="H16" s="52"/>
      <c r="I16" s="51">
        <f>ROUND(I14*0.2,2)</f>
        <v>0</v>
      </c>
      <c r="J16" s="52"/>
      <c r="K16" s="53">
        <f>G16+I16</f>
        <v>0</v>
      </c>
      <c r="L16" s="40"/>
    </row>
    <row r="17" spans="1:12" s="1" customFormat="1" ht="9" customHeight="1" thickBot="1" x14ac:dyDescent="0.3">
      <c r="A17" s="111"/>
      <c r="B17" s="60"/>
      <c r="C17" s="60"/>
      <c r="D17" s="40"/>
      <c r="E17" s="54"/>
      <c r="F17" s="54"/>
      <c r="G17" s="55"/>
      <c r="H17" s="54"/>
      <c r="I17" s="55"/>
      <c r="J17" s="54"/>
      <c r="K17" s="55"/>
      <c r="L17" s="40"/>
    </row>
    <row r="18" spans="1:12" s="1" customFormat="1" ht="16.3" thickBot="1" x14ac:dyDescent="0.3">
      <c r="A18" s="111" t="s">
        <v>141</v>
      </c>
      <c r="B18" s="60"/>
      <c r="C18" s="60"/>
      <c r="D18" s="40"/>
      <c r="E18" s="53">
        <f>'Interim Claim 6'!E18</f>
        <v>0</v>
      </c>
      <c r="F18" s="52"/>
      <c r="G18" s="53">
        <f>'Interim Claim 6'!K18</f>
        <v>0</v>
      </c>
      <c r="H18" s="52"/>
      <c r="I18" s="51"/>
      <c r="J18" s="52"/>
      <c r="K18" s="53">
        <f>G18+I18</f>
        <v>0</v>
      </c>
      <c r="L18" s="40"/>
    </row>
    <row r="19" spans="1:12" s="1" customFormat="1" ht="7.15" customHeight="1" thickBot="1" x14ac:dyDescent="0.3">
      <c r="A19" s="111"/>
      <c r="B19" s="60"/>
      <c r="C19" s="60"/>
      <c r="D19" s="40"/>
      <c r="E19" s="54"/>
      <c r="F19" s="54"/>
      <c r="G19" s="55"/>
      <c r="H19" s="54"/>
      <c r="I19" s="55"/>
      <c r="J19" s="54"/>
      <c r="K19" s="55"/>
      <c r="L19" s="40"/>
    </row>
    <row r="20" spans="1:12" s="1" customFormat="1" ht="16.3" thickBot="1" x14ac:dyDescent="0.3">
      <c r="A20" s="111" t="s">
        <v>142</v>
      </c>
      <c r="B20" s="60"/>
      <c r="C20" s="60"/>
      <c r="D20" s="40"/>
      <c r="E20" s="53">
        <f>'Interim Claim 6'!E20</f>
        <v>0</v>
      </c>
      <c r="F20" s="52"/>
      <c r="G20" s="53">
        <f>'Interim Claim 6'!K20</f>
        <v>0</v>
      </c>
      <c r="H20" s="52"/>
      <c r="I20" s="51">
        <f>ROUND(I18*0.2,2)</f>
        <v>0</v>
      </c>
      <c r="J20" s="52"/>
      <c r="K20" s="53">
        <f>G20+I20</f>
        <v>0</v>
      </c>
      <c r="L20" s="40"/>
    </row>
    <row r="21" spans="1:12" s="1" customFormat="1" ht="6.65" customHeight="1" thickBot="1" x14ac:dyDescent="0.3">
      <c r="A21" s="111"/>
      <c r="B21" s="60"/>
      <c r="C21" s="60"/>
      <c r="D21" s="40"/>
      <c r="E21" s="55"/>
      <c r="F21" s="54"/>
      <c r="G21" s="55"/>
      <c r="H21" s="54"/>
      <c r="I21" s="55"/>
      <c r="J21" s="54"/>
      <c r="K21" s="55"/>
      <c r="L21" s="40"/>
    </row>
    <row r="22" spans="1:12" s="1" customFormat="1" ht="16.3" thickBot="1" x14ac:dyDescent="0.3">
      <c r="A22" s="111" t="s">
        <v>143</v>
      </c>
      <c r="B22" s="60"/>
      <c r="C22" s="60"/>
      <c r="D22" s="40"/>
      <c r="E22" s="53">
        <f>'Interim Claim 6'!E22</f>
        <v>0</v>
      </c>
      <c r="F22" s="52"/>
      <c r="G22" s="53">
        <f>'Interim Claim 6'!K22</f>
        <v>0</v>
      </c>
      <c r="H22" s="52"/>
      <c r="I22" s="51"/>
      <c r="J22" s="52"/>
      <c r="K22" s="53">
        <f>G22+I22</f>
        <v>0</v>
      </c>
      <c r="L22" s="40"/>
    </row>
    <row r="23" spans="1:12" s="1" customFormat="1" ht="7.15" customHeight="1" thickBot="1" x14ac:dyDescent="0.3">
      <c r="A23" s="112"/>
      <c r="B23" s="60"/>
      <c r="C23" s="60"/>
      <c r="D23" s="40"/>
      <c r="E23" s="54"/>
      <c r="F23" s="54"/>
      <c r="G23" s="55"/>
      <c r="H23" s="54"/>
      <c r="I23" s="55"/>
      <c r="J23" s="54"/>
      <c r="K23" s="55"/>
      <c r="L23" s="40"/>
    </row>
    <row r="24" spans="1:12" s="1" customFormat="1" ht="16.3" thickBot="1" x14ac:dyDescent="0.3">
      <c r="A24" s="111" t="s">
        <v>144</v>
      </c>
      <c r="B24" s="60"/>
      <c r="C24" s="60"/>
      <c r="D24" s="40"/>
      <c r="E24" s="53">
        <f>'Interim Claim 6'!E24</f>
        <v>0</v>
      </c>
      <c r="F24" s="52"/>
      <c r="G24" s="53">
        <f>'Interim Claim 6'!K24</f>
        <v>0</v>
      </c>
      <c r="H24" s="52"/>
      <c r="I24" s="51">
        <f>ROUND(I22*0.2,2)</f>
        <v>0</v>
      </c>
      <c r="J24" s="52"/>
      <c r="K24" s="53">
        <f>G24+I24</f>
        <v>0</v>
      </c>
      <c r="L24" s="40"/>
    </row>
    <row r="25" spans="1:12" s="1" customFormat="1" ht="7.15" customHeight="1" thickBot="1" x14ac:dyDescent="0.3">
      <c r="A25" s="112"/>
      <c r="B25" s="60"/>
      <c r="C25" s="60"/>
      <c r="D25" s="40"/>
      <c r="E25" s="54"/>
      <c r="F25" s="54"/>
      <c r="G25" s="55"/>
      <c r="H25" s="54"/>
      <c r="I25" s="55"/>
      <c r="J25" s="54"/>
      <c r="K25" s="55"/>
      <c r="L25" s="40"/>
    </row>
    <row r="26" spans="1:12" s="1" customFormat="1" ht="16.3" thickBot="1" x14ac:dyDescent="0.3">
      <c r="A26" s="111" t="s">
        <v>145</v>
      </c>
      <c r="B26" s="60"/>
      <c r="C26" s="60"/>
      <c r="D26" s="40"/>
      <c r="E26" s="53">
        <f>'Interim Claim 6'!E26</f>
        <v>0</v>
      </c>
      <c r="F26" s="52"/>
      <c r="G26" s="53">
        <f>'Interim Claim 6'!K26</f>
        <v>0</v>
      </c>
      <c r="H26" s="52"/>
      <c r="I26" s="53">
        <f>ROUND(SUM(I14:I24)*0.01,2)</f>
        <v>0</v>
      </c>
      <c r="J26" s="52"/>
      <c r="K26" s="53">
        <f>G26+I26</f>
        <v>0</v>
      </c>
      <c r="L26" s="40"/>
    </row>
    <row r="27" spans="1:12" s="1" customFormat="1" ht="9.6999999999999993" customHeight="1" thickBot="1" x14ac:dyDescent="0.3">
      <c r="A27" s="113"/>
      <c r="B27" s="60"/>
      <c r="C27" s="60"/>
      <c r="D27" s="40"/>
      <c r="E27" s="54"/>
      <c r="F27" s="54"/>
      <c r="G27" s="55"/>
      <c r="H27" s="54"/>
      <c r="I27" s="55"/>
      <c r="J27" s="54"/>
      <c r="K27" s="55"/>
      <c r="L27" s="40"/>
    </row>
    <row r="28" spans="1:12" s="1" customFormat="1" ht="21.6" customHeight="1" thickBot="1" x14ac:dyDescent="0.3">
      <c r="A28" s="113" t="s">
        <v>146</v>
      </c>
      <c r="B28" s="60"/>
      <c r="C28" s="60"/>
      <c r="D28" s="40"/>
      <c r="E28" s="53">
        <f>SUM(E14:E26)</f>
        <v>0</v>
      </c>
      <c r="F28" s="52"/>
      <c r="G28" s="53">
        <f>'Interim Claim 6'!K28</f>
        <v>0</v>
      </c>
      <c r="H28" s="52"/>
      <c r="I28" s="53">
        <f>SUM(I14:I26)</f>
        <v>0</v>
      </c>
      <c r="J28" s="52"/>
      <c r="K28" s="53">
        <f>G28+I28</f>
        <v>0</v>
      </c>
      <c r="L28" s="40"/>
    </row>
    <row r="29" spans="1:12" s="1" customFormat="1" ht="15.65" x14ac:dyDescent="0.25">
      <c r="A29" s="115"/>
      <c r="B29" s="115"/>
      <c r="C29" s="57"/>
      <c r="D29" s="57"/>
      <c r="E29" s="57"/>
      <c r="F29" s="57"/>
      <c r="G29" s="57"/>
      <c r="H29" s="57"/>
      <c r="I29" s="40"/>
      <c r="J29" s="58"/>
      <c r="K29" s="116" t="e">
        <f>K28/E28</f>
        <v>#DIV/0!</v>
      </c>
      <c r="L29" s="40"/>
    </row>
    <row r="30" spans="1:12" s="1" customFormat="1" ht="15.65" x14ac:dyDescent="0.25">
      <c r="A30" s="115" t="s">
        <v>253</v>
      </c>
      <c r="B30" s="115"/>
      <c r="C30" s="57"/>
      <c r="D30" s="57"/>
      <c r="E30" s="57"/>
      <c r="F30" s="57"/>
      <c r="G30" s="57"/>
      <c r="H30" s="57"/>
      <c r="I30" s="57"/>
      <c r="J30" s="40"/>
      <c r="K30" s="40"/>
      <c r="L30" s="40"/>
    </row>
    <row r="31" spans="1:12" s="1" customFormat="1" ht="15.65" x14ac:dyDescent="0.25">
      <c r="A31" s="115" t="s">
        <v>254</v>
      </c>
      <c r="B31" s="115"/>
      <c r="C31" s="57"/>
      <c r="D31" s="57"/>
      <c r="E31" s="57"/>
      <c r="F31" s="57"/>
      <c r="G31" s="57"/>
      <c r="H31" s="57"/>
      <c r="I31" s="57"/>
      <c r="J31" s="40"/>
      <c r="K31" s="40"/>
      <c r="L31" s="40"/>
    </row>
    <row r="32" spans="1:12" s="1" customFormat="1" ht="15.65" x14ac:dyDescent="0.25">
      <c r="A32" s="115" t="s">
        <v>287</v>
      </c>
      <c r="B32" s="115"/>
      <c r="C32" s="57"/>
      <c r="D32" s="57"/>
      <c r="E32" s="57"/>
      <c r="F32" s="57"/>
      <c r="G32" s="57"/>
      <c r="H32" s="57"/>
      <c r="I32" s="57"/>
      <c r="J32" s="40"/>
      <c r="K32" s="40"/>
      <c r="L32" s="40"/>
    </row>
    <row r="33" spans="1:13" ht="7.15" customHeight="1" x14ac:dyDescent="0.25"/>
    <row r="34" spans="1:13" ht="40.75" x14ac:dyDescent="0.25">
      <c r="A34" s="38" t="s">
        <v>288</v>
      </c>
      <c r="E34" s="80" t="s">
        <v>289</v>
      </c>
      <c r="F34" s="80"/>
      <c r="G34" s="80" t="s">
        <v>290</v>
      </c>
      <c r="H34" s="80"/>
      <c r="I34" s="80" t="s">
        <v>259</v>
      </c>
    </row>
    <row r="35" spans="1:13" x14ac:dyDescent="0.25">
      <c r="E35" s="80" t="s">
        <v>138</v>
      </c>
      <c r="F35" s="80"/>
      <c r="G35" s="80" t="s">
        <v>138</v>
      </c>
      <c r="H35" s="80"/>
      <c r="I35" s="80" t="s">
        <v>138</v>
      </c>
    </row>
    <row r="36" spans="1:13" ht="16.3" thickBot="1" x14ac:dyDescent="0.3">
      <c r="A36" s="42"/>
      <c r="B36" s="42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</row>
    <row r="37" spans="1:13" ht="16.3" thickBot="1" x14ac:dyDescent="0.3">
      <c r="A37" s="4" t="s">
        <v>291</v>
      </c>
      <c r="B37" s="42"/>
      <c r="C37" s="42"/>
      <c r="D37" s="42"/>
      <c r="E37" s="49">
        <f>E28</f>
        <v>0</v>
      </c>
      <c r="F37" s="45"/>
      <c r="G37" s="44">
        <f>K28</f>
        <v>0</v>
      </c>
      <c r="H37" s="42"/>
      <c r="I37" s="117">
        <f>E37-G37</f>
        <v>0</v>
      </c>
      <c r="J37" s="42"/>
      <c r="K37" s="42"/>
      <c r="L37" s="42"/>
      <c r="M37" s="42"/>
    </row>
    <row r="38" spans="1:13" ht="16.3" thickBot="1" x14ac:dyDescent="0.3">
      <c r="A38" s="4"/>
      <c r="B38" s="42"/>
      <c r="C38" s="42"/>
      <c r="D38" s="42"/>
      <c r="E38" s="46"/>
      <c r="F38" s="46"/>
      <c r="G38" s="47"/>
      <c r="H38" s="42"/>
      <c r="I38" s="48"/>
      <c r="J38" s="42"/>
      <c r="K38" s="42"/>
      <c r="L38" s="42"/>
      <c r="M38" s="42"/>
    </row>
    <row r="39" spans="1:13" ht="16.3" thickBot="1" x14ac:dyDescent="0.3">
      <c r="A39" s="4" t="s">
        <v>292</v>
      </c>
      <c r="B39" s="42"/>
      <c r="C39" s="42"/>
      <c r="D39" s="42"/>
      <c r="E39" s="49">
        <f>'Post tender'!I69</f>
        <v>0</v>
      </c>
      <c r="F39" s="45"/>
      <c r="G39" s="44"/>
      <c r="H39" s="42"/>
      <c r="I39" s="117">
        <f>E39-G39</f>
        <v>0</v>
      </c>
      <c r="J39" s="42"/>
      <c r="K39" s="42"/>
      <c r="L39" s="42"/>
      <c r="M39" s="42"/>
    </row>
    <row r="40" spans="1:13" ht="16.3" thickBot="1" x14ac:dyDescent="0.3">
      <c r="A40" s="4"/>
      <c r="B40" s="42"/>
      <c r="C40" s="42"/>
      <c r="D40" s="42"/>
      <c r="E40" s="46"/>
      <c r="F40" s="46"/>
      <c r="G40" s="47"/>
      <c r="H40" s="42"/>
      <c r="I40" s="48"/>
      <c r="J40" s="42"/>
      <c r="K40" s="42"/>
      <c r="L40" s="42"/>
      <c r="M40" s="42"/>
    </row>
    <row r="41" spans="1:13" ht="16.3" thickBot="1" x14ac:dyDescent="0.3">
      <c r="A41" s="4" t="s">
        <v>293</v>
      </c>
      <c r="B41" s="42"/>
      <c r="C41" s="42"/>
      <c r="D41" s="42"/>
      <c r="E41" s="49">
        <f>'Post tender'!G69</f>
        <v>0</v>
      </c>
      <c r="F41" s="45"/>
      <c r="G41" s="44"/>
      <c r="H41" s="42"/>
      <c r="I41" s="117">
        <f>E41-G41</f>
        <v>0</v>
      </c>
      <c r="J41" s="42"/>
      <c r="K41" s="42"/>
      <c r="L41" s="42"/>
      <c r="M41" s="42"/>
    </row>
    <row r="42" spans="1:13" ht="16.3" thickBot="1" x14ac:dyDescent="0.3">
      <c r="A42" s="4"/>
      <c r="B42" s="42"/>
      <c r="C42" s="42"/>
      <c r="D42" s="42"/>
      <c r="E42" s="46"/>
      <c r="F42" s="46"/>
      <c r="G42" s="47"/>
      <c r="H42" s="42"/>
      <c r="I42" s="48"/>
      <c r="J42" s="42"/>
      <c r="K42" s="42"/>
      <c r="L42" s="42"/>
      <c r="M42" s="42"/>
    </row>
    <row r="43" spans="1:13" s="1" customFormat="1" ht="16.3" thickBot="1" x14ac:dyDescent="0.3">
      <c r="A43" s="118" t="s">
        <v>146</v>
      </c>
      <c r="B43" s="42"/>
      <c r="C43" s="42"/>
      <c r="D43" s="42"/>
      <c r="E43" s="49">
        <f>SUM(E37:E41)</f>
        <v>0</v>
      </c>
      <c r="F43" s="45"/>
      <c r="G43" s="49">
        <f>SUM(G37:G41)</f>
        <v>0</v>
      </c>
      <c r="H43" s="42"/>
      <c r="I43" s="117">
        <f>E43-G43</f>
        <v>0</v>
      </c>
      <c r="J43" s="42"/>
      <c r="K43" s="42"/>
      <c r="L43" s="42"/>
      <c r="M43" s="42"/>
    </row>
    <row r="44" spans="1:13" s="1" customFormat="1" ht="15.65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1:13" s="1" customFormat="1" ht="16.3" thickBot="1" x14ac:dyDescent="0.3">
      <c r="A45" s="42" t="s">
        <v>260</v>
      </c>
      <c r="B45" s="42"/>
      <c r="C45" s="42"/>
      <c r="D45" s="42"/>
      <c r="E45" s="42"/>
      <c r="F45" s="42"/>
      <c r="G45" s="42"/>
      <c r="H45" s="42"/>
      <c r="I45" s="50"/>
      <c r="J45" s="42"/>
      <c r="K45" s="42"/>
      <c r="L45" s="42"/>
      <c r="M45" s="42"/>
    </row>
    <row r="46" spans="1:13" s="1" customFormat="1" ht="86.45" customHeight="1" thickBot="1" x14ac:dyDescent="0.3">
      <c r="A46" s="274"/>
      <c r="B46" s="275"/>
      <c r="C46" s="275"/>
      <c r="D46" s="275"/>
      <c r="E46" s="275"/>
      <c r="F46" s="275"/>
      <c r="G46" s="275"/>
      <c r="H46" s="275"/>
      <c r="I46" s="276"/>
      <c r="J46" s="42"/>
      <c r="K46" s="42"/>
      <c r="L46" s="42"/>
      <c r="M46" s="42"/>
    </row>
    <row r="47" spans="1:13" s="1" customFormat="1" ht="15.65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s="1" customFormat="1" ht="16.3" thickBot="1" x14ac:dyDescent="0.3">
      <c r="A48" s="7" t="s">
        <v>262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s="1" customFormat="1" ht="16.3" thickBot="1" x14ac:dyDescent="0.3">
      <c r="A49" s="280" t="s">
        <v>263</v>
      </c>
      <c r="B49" s="280"/>
      <c r="C49" s="280"/>
      <c r="D49" s="280"/>
      <c r="E49" s="280"/>
      <c r="F49" s="280"/>
      <c r="G49" s="280"/>
      <c r="H49" s="42"/>
      <c r="I49" s="224" t="str">
        <f>'Interim Claim 6'!I59</f>
        <v>SBM Name</v>
      </c>
      <c r="J49" s="224"/>
      <c r="K49" s="224"/>
      <c r="L49" s="42"/>
      <c r="M49" s="42"/>
    </row>
    <row r="50" spans="1:13" s="1" customFormat="1" ht="14.45" customHeight="1" thickBot="1" x14ac:dyDescent="0.3">
      <c r="A50" s="220" t="s">
        <v>170</v>
      </c>
      <c r="B50" s="220"/>
      <c r="C50" s="220"/>
      <c r="D50" s="42"/>
      <c r="E50" s="221" t="str">
        <f>'Interim Claim 6'!E60</f>
        <v>SBM e-mail</v>
      </c>
      <c r="F50" s="221"/>
      <c r="G50" s="221"/>
      <c r="H50" s="221"/>
      <c r="I50" s="221"/>
      <c r="J50" s="221"/>
      <c r="K50" s="221"/>
      <c r="L50" s="42"/>
      <c r="M50" s="42"/>
    </row>
    <row r="51" spans="1:13" s="1" customFormat="1" ht="14.45" customHeight="1" x14ac:dyDescent="0.25">
      <c r="A51" s="204"/>
      <c r="B51" s="204"/>
      <c r="C51" s="204"/>
      <c r="D51" s="204"/>
      <c r="E51" s="204"/>
      <c r="F51" s="204"/>
      <c r="G51" s="204"/>
      <c r="H51" s="42"/>
      <c r="I51" s="42"/>
      <c r="J51" s="42"/>
      <c r="K51" s="42"/>
      <c r="L51" s="42"/>
      <c r="M51" s="42"/>
    </row>
    <row r="52" spans="1:13" s="1" customFormat="1" ht="15.65" x14ac:dyDescent="0.25">
      <c r="A52" s="7" t="s">
        <v>264</v>
      </c>
      <c r="I52" s="6"/>
      <c r="J52" s="6"/>
      <c r="K52" s="6"/>
    </row>
    <row r="53" spans="1:13" s="1" customFormat="1" ht="9" customHeight="1" x14ac:dyDescent="0.25">
      <c r="I53" s="6"/>
      <c r="J53" s="6"/>
      <c r="K53" s="6"/>
    </row>
    <row r="54" spans="1:13" s="1" customFormat="1" ht="13.95" customHeight="1" x14ac:dyDescent="0.25">
      <c r="A54" s="39" t="s">
        <v>265</v>
      </c>
    </row>
    <row r="55" spans="1:13" s="1" customFormat="1" ht="15.65" x14ac:dyDescent="0.25">
      <c r="A55" s="21"/>
      <c r="B55" s="41" t="s">
        <v>266</v>
      </c>
    </row>
    <row r="56" spans="1:13" s="1" customFormat="1" ht="15.65" x14ac:dyDescent="0.25">
      <c r="A56" s="21"/>
      <c r="B56" s="139" t="s">
        <v>294</v>
      </c>
    </row>
    <row r="57" spans="1:13" s="1" customFormat="1" ht="15.65" x14ac:dyDescent="0.25">
      <c r="A57" s="21"/>
      <c r="B57" s="119" t="s">
        <v>295</v>
      </c>
    </row>
    <row r="58" spans="1:13" s="1" customFormat="1" ht="15.65" x14ac:dyDescent="0.25">
      <c r="A58" s="21"/>
      <c r="B58" s="41" t="s">
        <v>268</v>
      </c>
    </row>
    <row r="59" spans="1:13" s="1" customFormat="1" ht="15.65" x14ac:dyDescent="0.25">
      <c r="A59" s="21"/>
      <c r="B59" s="41" t="s">
        <v>296</v>
      </c>
    </row>
    <row r="60" spans="1:13" s="1" customFormat="1" ht="14.95" thickBot="1" x14ac:dyDescent="0.3">
      <c r="A60"/>
    </row>
    <row r="61" spans="1:13" s="1" customFormat="1" ht="37.9" customHeight="1" thickBot="1" x14ac:dyDescent="0.3">
      <c r="A61" s="23" t="s">
        <v>194</v>
      </c>
      <c r="B61" s="22"/>
      <c r="C61" s="266" t="str">
        <f>'Interim Claim 6'!C71</f>
        <v>Insert Head name</v>
      </c>
      <c r="D61" s="267"/>
      <c r="E61" s="267"/>
      <c r="F61" s="267"/>
      <c r="G61" s="268"/>
      <c r="H61" s="22"/>
      <c r="I61" s="22"/>
      <c r="J61" s="22"/>
      <c r="K61" s="22"/>
    </row>
    <row r="62" spans="1:13" s="1" customFormat="1" ht="14.95" thickBot="1" x14ac:dyDescent="0.3">
      <c r="A62" s="23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3" s="1" customFormat="1" ht="44" customHeight="1" thickBot="1" x14ac:dyDescent="0.3">
      <c r="A63" s="23" t="s">
        <v>198</v>
      </c>
      <c r="B63" s="22"/>
      <c r="C63" s="277"/>
      <c r="D63" s="278"/>
      <c r="E63" s="278"/>
      <c r="F63" s="278"/>
      <c r="G63" s="278"/>
      <c r="H63" s="278"/>
      <c r="I63" s="279"/>
      <c r="J63" s="22"/>
      <c r="K63" s="22"/>
    </row>
    <row r="64" spans="1:13" s="1" customFormat="1" ht="14.95" thickBot="1" x14ac:dyDescent="0.3">
      <c r="A64" s="23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s="1" customFormat="1" ht="27.85" thickBot="1" x14ac:dyDescent="0.3">
      <c r="A65" s="24" t="s">
        <v>199</v>
      </c>
      <c r="B65" s="22"/>
      <c r="C65" s="266" t="str">
        <f>'Interim Claim 6'!C73</f>
        <v>Insert CoG name</v>
      </c>
      <c r="D65" s="267"/>
      <c r="E65" s="267"/>
      <c r="F65" s="267"/>
      <c r="G65" s="268"/>
      <c r="H65" s="22"/>
      <c r="I65" s="22"/>
      <c r="J65" s="22"/>
      <c r="K65" s="22"/>
    </row>
    <row r="66" spans="1:11" s="1" customFormat="1" ht="14.95" thickBot="1" x14ac:dyDescent="0.3">
      <c r="A66" s="24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s="1" customFormat="1" ht="41.45" thickBot="1" x14ac:dyDescent="0.3">
      <c r="A67" s="24" t="s">
        <v>203</v>
      </c>
      <c r="B67" s="22"/>
      <c r="C67" s="120"/>
      <c r="D67" s="94"/>
      <c r="E67" s="94"/>
      <c r="F67" s="94"/>
      <c r="G67" s="94"/>
      <c r="H67" s="94"/>
      <c r="I67" s="95"/>
      <c r="J67" s="22"/>
      <c r="K67" s="22"/>
    </row>
    <row r="68" spans="1:11" s="1" customFormat="1" ht="14.95" thickBot="1" x14ac:dyDescent="0.3">
      <c r="A68" s="23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s="1" customFormat="1" ht="28.9" customHeight="1" thickBot="1" x14ac:dyDescent="0.3">
      <c r="A69" s="25" t="s">
        <v>204</v>
      </c>
      <c r="B69" s="22"/>
      <c r="C69" s="271"/>
      <c r="D69" s="272"/>
      <c r="E69" s="273"/>
      <c r="F69" s="22"/>
      <c r="G69" s="22"/>
      <c r="H69" s="22"/>
      <c r="I69" s="22"/>
      <c r="J69" s="22"/>
      <c r="K69" s="22"/>
    </row>
    <row r="71" spans="1:11" x14ac:dyDescent="0.25">
      <c r="A71" s="1" t="s">
        <v>270</v>
      </c>
    </row>
    <row r="72" spans="1:11" x14ac:dyDescent="0.25">
      <c r="A72" s="1" t="s">
        <v>271</v>
      </c>
    </row>
    <row r="73" spans="1:11" x14ac:dyDescent="0.25">
      <c r="A73" s="1" t="s">
        <v>272</v>
      </c>
      <c r="C73" s="138">
        <f>ROUND(I28*0.9,2)</f>
        <v>0</v>
      </c>
    </row>
    <row r="74" spans="1:11" ht="9" customHeight="1" x14ac:dyDescent="0.25"/>
    <row r="75" spans="1:11" x14ac:dyDescent="0.25">
      <c r="A75" s="4" t="s">
        <v>273</v>
      </c>
    </row>
    <row r="76" spans="1:11" x14ac:dyDescent="0.25">
      <c r="A76" s="61" t="s">
        <v>175</v>
      </c>
      <c r="B76" s="1" t="str">
        <f>'Post tender'!B102</f>
        <v>Enter bank account name</v>
      </c>
    </row>
    <row r="77" spans="1:11" x14ac:dyDescent="0.25">
      <c r="A77" s="61" t="s">
        <v>177</v>
      </c>
      <c r="B77" s="1" t="str">
        <f>'Post tender'!B103</f>
        <v>Enter sort code in form xx-yy-zz - not as number please</v>
      </c>
    </row>
    <row r="78" spans="1:11" x14ac:dyDescent="0.25">
      <c r="A78" s="61" t="s">
        <v>179</v>
      </c>
      <c r="B78" s="1" t="str">
        <f>'Post tender'!B104</f>
        <v>Enter account number</v>
      </c>
    </row>
    <row r="79" spans="1:11" x14ac:dyDescent="0.25">
      <c r="A79" s="1" t="s">
        <v>274</v>
      </c>
    </row>
    <row r="80" spans="1:11" x14ac:dyDescent="0.25">
      <c r="A80" s="1" t="s">
        <v>97</v>
      </c>
    </row>
    <row r="81" spans="1:5" x14ac:dyDescent="0.25">
      <c r="A81" s="1" t="s">
        <v>275</v>
      </c>
    </row>
    <row r="82" spans="1:5" x14ac:dyDescent="0.25">
      <c r="A82" s="1" t="e">
        <f>'Interim Claim 6'!A89</f>
        <v>#N/A</v>
      </c>
    </row>
    <row r="83" spans="1:5" x14ac:dyDescent="0.25">
      <c r="A83" s="1" t="e">
        <f>'Interim Claim 6'!A90</f>
        <v>#N/A</v>
      </c>
    </row>
    <row r="84" spans="1:5" x14ac:dyDescent="0.25">
      <c r="A84" s="1" t="e">
        <f>'Interim Claim 6'!A91</f>
        <v>#N/A</v>
      </c>
    </row>
    <row r="85" spans="1:5" x14ac:dyDescent="0.25">
      <c r="A85" s="1" t="e">
        <f>'Interim Claim 6'!A92</f>
        <v>#N/A</v>
      </c>
    </row>
    <row r="86" spans="1:5" x14ac:dyDescent="0.25">
      <c r="A86" s="1" t="e">
        <f>'Interim Claim 6'!A93</f>
        <v>#N/A</v>
      </c>
    </row>
    <row r="87" spans="1:5" x14ac:dyDescent="0.25">
      <c r="A87" s="1" t="s">
        <v>276</v>
      </c>
      <c r="E87" s="138">
        <f>I26</f>
        <v>0</v>
      </c>
    </row>
    <row r="88" spans="1:5" x14ac:dyDescent="0.25">
      <c r="A88" s="1" t="s">
        <v>277</v>
      </c>
      <c r="C88" s="1">
        <f>'Post tender'!C127</f>
        <v>0</v>
      </c>
    </row>
    <row r="89" spans="1:5" ht="8.5" customHeight="1" x14ac:dyDescent="0.25"/>
    <row r="90" spans="1:5" x14ac:dyDescent="0.25">
      <c r="A90" s="12" t="s">
        <v>278</v>
      </c>
      <c r="C90" s="108" t="str">
        <f>'Interim Claim 6'!C97</f>
        <v>SBM Name</v>
      </c>
    </row>
    <row r="91" spans="1:5" x14ac:dyDescent="0.25">
      <c r="C91" s="108" t="str">
        <f>'Interim Claim 6'!C98</f>
        <v>SBM e-mail</v>
      </c>
    </row>
  </sheetData>
  <sheetProtection sheet="1" formatColumns="0"/>
  <mergeCells count="11">
    <mergeCell ref="C9:K9"/>
    <mergeCell ref="A46:I46"/>
    <mergeCell ref="A49:G49"/>
    <mergeCell ref="I49:K49"/>
    <mergeCell ref="A50:C50"/>
    <mergeCell ref="E50:K50"/>
    <mergeCell ref="A51:G51"/>
    <mergeCell ref="C61:G61"/>
    <mergeCell ref="C63:I63"/>
    <mergeCell ref="C65:G65"/>
    <mergeCell ref="C69:E69"/>
  </mergeCells>
  <conditionalFormatting sqref="A77:B78 D77:XFD78 A79:XFD1048576">
    <cfRule type="expression" dxfId="1" priority="3">
      <formula>CELL("protect",A77)=0</formula>
    </cfRule>
  </conditionalFormatting>
  <conditionalFormatting sqref="A1:XFD76">
    <cfRule type="expression" dxfId="0" priority="1">
      <formula>CELL("protect",A1)=0</formula>
    </cfRule>
  </conditionalFormatting>
  <pageMargins left="0.39370078740157483" right="0.39370078740157483" top="0.55118110236220474" bottom="0.35433070866141736" header="0.51181102362204722" footer="0.31496062992125984"/>
  <pageSetup paperSize="9" scale="97" firstPageNumber="0" fitToHeight="0" orientation="portrait" horizontalDpi="300" verticalDpi="300" r:id="rId1"/>
  <headerFooter>
    <oddFooter>&amp;CPlease email completed form to mark.brunet@abdiocese.org.uk</oddFooter>
  </headerFooter>
  <rowBreaks count="1" manualBreakCount="1">
    <brk id="5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0B90-9E95-444D-9F04-6304C5D649F7}">
  <sheetPr codeName="Sheet9"/>
  <dimension ref="A1:AMK50"/>
  <sheetViews>
    <sheetView showZeros="0" zoomScaleNormal="100" workbookViewId="0">
      <pane xSplit="5" ySplit="1" topLeftCell="L8" activePane="bottomRight" state="frozen"/>
      <selection pane="topRight" activeCell="E1" sqref="E1"/>
      <selection pane="bottomLeft" activeCell="A2" sqref="A2"/>
      <selection pane="bottomRight" activeCell="B15" sqref="B15"/>
    </sheetView>
  </sheetViews>
  <sheetFormatPr defaultColWidth="9.125" defaultRowHeight="14.3" x14ac:dyDescent="0.25"/>
  <cols>
    <col min="1" max="1" width="14.25" style="14" customWidth="1"/>
    <col min="2" max="2" width="34.75" style="14" bestFit="1" customWidth="1"/>
    <col min="3" max="3" width="13.75" style="14" bestFit="1" customWidth="1"/>
    <col min="4" max="4" width="46.75" style="14" bestFit="1" customWidth="1"/>
    <col min="5" max="5" width="4.625" style="14" bestFit="1" customWidth="1"/>
    <col min="6" max="6" width="8" style="14" bestFit="1" customWidth="1"/>
    <col min="7" max="7" width="7.625" style="15" bestFit="1" customWidth="1"/>
    <col min="8" max="8" width="9" style="14" bestFit="1" customWidth="1"/>
    <col min="9" max="9" width="7" style="15" bestFit="1" customWidth="1"/>
    <col min="10" max="10" width="4.25" style="15" bestFit="1" customWidth="1"/>
    <col min="11" max="11" width="11.375" style="15" bestFit="1" customWidth="1"/>
    <col min="12" max="12" width="18.25" style="15" bestFit="1" customWidth="1"/>
    <col min="13" max="13" width="7.125" style="15" bestFit="1" customWidth="1"/>
    <col min="14" max="14" width="14.25" style="15" bestFit="1" customWidth="1"/>
    <col min="15" max="15" width="16.75" style="37" bestFit="1" customWidth="1"/>
    <col min="16" max="16" width="13.75" style="15" bestFit="1" customWidth="1"/>
    <col min="17" max="17" width="9.625" style="14" bestFit="1" customWidth="1"/>
    <col min="18" max="18" width="8.25" style="14" bestFit="1" customWidth="1"/>
    <col min="19" max="19" width="10.75" style="14" bestFit="1" customWidth="1"/>
    <col min="20" max="1025" width="9.125" style="14"/>
  </cols>
  <sheetData>
    <row r="1" spans="1:19" s="16" customFormat="1" ht="12.9" customHeight="1" x14ac:dyDescent="0.2">
      <c r="A1" s="16" t="s">
        <v>297</v>
      </c>
      <c r="B1" s="16" t="s">
        <v>298</v>
      </c>
      <c r="C1" s="16" t="s">
        <v>299</v>
      </c>
      <c r="D1" s="16" t="s">
        <v>300</v>
      </c>
      <c r="E1" s="16" t="s">
        <v>301</v>
      </c>
      <c r="F1" s="16" t="s">
        <v>302</v>
      </c>
      <c r="G1" s="16" t="s">
        <v>303</v>
      </c>
      <c r="H1" s="16" t="s">
        <v>304</v>
      </c>
      <c r="I1" s="16" t="s">
        <v>305</v>
      </c>
      <c r="J1" s="16" t="s">
        <v>306</v>
      </c>
      <c r="K1" s="16" t="s">
        <v>307</v>
      </c>
      <c r="L1" s="16" t="s">
        <v>308</v>
      </c>
      <c r="M1" s="16" t="s">
        <v>309</v>
      </c>
      <c r="N1" s="16" t="s">
        <v>310</v>
      </c>
      <c r="O1" s="36" t="s">
        <v>311</v>
      </c>
      <c r="P1" s="16" t="s">
        <v>312</v>
      </c>
      <c r="Q1" s="16" t="s">
        <v>313</v>
      </c>
      <c r="R1" s="16" t="s">
        <v>314</v>
      </c>
      <c r="S1" s="16" t="s">
        <v>315</v>
      </c>
    </row>
    <row r="2" spans="1:19" ht="12.9" customHeight="1" x14ac:dyDescent="0.25">
      <c r="A2" s="14">
        <v>114540</v>
      </c>
      <c r="B2" s="14" t="s">
        <v>316</v>
      </c>
      <c r="C2" s="14" t="s">
        <v>317</v>
      </c>
      <c r="D2" s="17" t="s">
        <v>318</v>
      </c>
      <c r="E2" s="14">
        <v>846</v>
      </c>
      <c r="F2" s="14" t="s">
        <v>55</v>
      </c>
      <c r="G2" s="18">
        <v>3311</v>
      </c>
      <c r="H2" s="14">
        <v>8463311</v>
      </c>
      <c r="I2" s="18"/>
      <c r="J2" s="18" t="s">
        <v>319</v>
      </c>
      <c r="K2" s="15" t="s">
        <v>51</v>
      </c>
      <c r="L2" s="14" t="s">
        <v>51</v>
      </c>
      <c r="M2" s="18" t="s">
        <v>320</v>
      </c>
      <c r="N2" s="18" t="s">
        <v>321</v>
      </c>
      <c r="O2" s="18" t="s">
        <v>317</v>
      </c>
      <c r="Q2" s="14" t="s">
        <v>54</v>
      </c>
      <c r="R2" s="14" t="s">
        <v>322</v>
      </c>
      <c r="S2" s="14" t="s">
        <v>323</v>
      </c>
    </row>
    <row r="3" spans="1:19" ht="12.9" customHeight="1" x14ac:dyDescent="0.25">
      <c r="A3" s="14">
        <v>114541</v>
      </c>
      <c r="B3" s="14" t="s">
        <v>324</v>
      </c>
      <c r="C3" s="14" t="s">
        <v>317</v>
      </c>
      <c r="D3" s="14" t="s">
        <v>325</v>
      </c>
      <c r="E3" s="14">
        <v>846</v>
      </c>
      <c r="F3" s="14" t="s">
        <v>55</v>
      </c>
      <c r="G3" s="18">
        <v>3313</v>
      </c>
      <c r="H3" s="14">
        <v>8463313</v>
      </c>
      <c r="I3" s="18"/>
      <c r="J3" s="18" t="s">
        <v>319</v>
      </c>
      <c r="K3" s="15" t="s">
        <v>51</v>
      </c>
      <c r="L3" s="14" t="s">
        <v>51</v>
      </c>
      <c r="M3" s="18" t="s">
        <v>320</v>
      </c>
      <c r="N3" s="18" t="s">
        <v>326</v>
      </c>
      <c r="O3" s="18" t="s">
        <v>317</v>
      </c>
      <c r="Q3" s="14" t="s">
        <v>54</v>
      </c>
      <c r="R3" s="14" t="s">
        <v>327</v>
      </c>
      <c r="S3" s="14" t="s">
        <v>328</v>
      </c>
    </row>
    <row r="4" spans="1:19" ht="12.9" customHeight="1" x14ac:dyDescent="0.25">
      <c r="A4" s="14">
        <v>114542</v>
      </c>
      <c r="B4" s="14" t="s">
        <v>329</v>
      </c>
      <c r="C4" s="14" t="s">
        <v>317</v>
      </c>
      <c r="D4" s="14" t="s">
        <v>330</v>
      </c>
      <c r="E4" s="14">
        <v>846</v>
      </c>
      <c r="F4" s="14" t="s">
        <v>55</v>
      </c>
      <c r="G4" s="18">
        <v>3314</v>
      </c>
      <c r="H4" s="14">
        <v>8463314</v>
      </c>
      <c r="I4" s="18"/>
      <c r="J4" s="18" t="s">
        <v>319</v>
      </c>
      <c r="K4" s="15" t="s">
        <v>51</v>
      </c>
      <c r="L4" s="14" t="s">
        <v>51</v>
      </c>
      <c r="M4" s="18" t="s">
        <v>320</v>
      </c>
      <c r="N4" s="18" t="s">
        <v>331</v>
      </c>
      <c r="O4" s="19" t="s">
        <v>332</v>
      </c>
      <c r="P4" s="18" t="s">
        <v>317</v>
      </c>
      <c r="Q4" s="14" t="s">
        <v>54</v>
      </c>
      <c r="R4" s="14" t="s">
        <v>333</v>
      </c>
      <c r="S4" s="14" t="s">
        <v>334</v>
      </c>
    </row>
    <row r="5" spans="1:19" ht="12.9" customHeight="1" x14ac:dyDescent="0.25">
      <c r="A5" s="14">
        <v>114544</v>
      </c>
      <c r="B5" s="14" t="s">
        <v>335</v>
      </c>
      <c r="C5" s="14" t="s">
        <v>336</v>
      </c>
      <c r="D5" s="14" t="s">
        <v>337</v>
      </c>
      <c r="E5" s="14">
        <v>846</v>
      </c>
      <c r="F5" s="14" t="s">
        <v>55</v>
      </c>
      <c r="G5" s="18">
        <v>3316</v>
      </c>
      <c r="H5" s="14">
        <v>8463316</v>
      </c>
      <c r="I5" s="18"/>
      <c r="J5" s="18" t="s">
        <v>319</v>
      </c>
      <c r="K5" s="15" t="s">
        <v>51</v>
      </c>
      <c r="L5" s="14" t="s">
        <v>51</v>
      </c>
      <c r="M5" s="18" t="s">
        <v>320</v>
      </c>
      <c r="N5" s="18" t="s">
        <v>338</v>
      </c>
      <c r="O5" s="19" t="s">
        <v>339</v>
      </c>
      <c r="P5" s="18" t="s">
        <v>336</v>
      </c>
      <c r="Q5" s="14" t="s">
        <v>54</v>
      </c>
      <c r="R5" s="14" t="s">
        <v>340</v>
      </c>
      <c r="S5" s="14" t="s">
        <v>341</v>
      </c>
    </row>
    <row r="6" spans="1:19" ht="12.9" customHeight="1" x14ac:dyDescent="0.25">
      <c r="A6" s="14">
        <v>114546</v>
      </c>
      <c r="B6" s="14" t="s">
        <v>342</v>
      </c>
      <c r="C6" s="14" t="s">
        <v>317</v>
      </c>
      <c r="D6" s="14" t="s">
        <v>343</v>
      </c>
      <c r="E6" s="14">
        <v>846</v>
      </c>
      <c r="F6" s="14" t="s">
        <v>55</v>
      </c>
      <c r="G6" s="18">
        <v>3318</v>
      </c>
      <c r="H6" s="14">
        <v>8463318</v>
      </c>
      <c r="I6" s="18"/>
      <c r="J6" s="18" t="s">
        <v>319</v>
      </c>
      <c r="K6" s="19" t="s">
        <v>51</v>
      </c>
      <c r="L6" s="14" t="s">
        <v>51</v>
      </c>
      <c r="M6" s="18" t="s">
        <v>320</v>
      </c>
      <c r="N6" s="18" t="s">
        <v>344</v>
      </c>
      <c r="O6" s="18" t="s">
        <v>317</v>
      </c>
      <c r="Q6" s="14" t="s">
        <v>54</v>
      </c>
      <c r="R6" s="14" t="s">
        <v>345</v>
      </c>
      <c r="S6" s="14" t="s">
        <v>346</v>
      </c>
    </row>
    <row r="7" spans="1:19" ht="12.9" customHeight="1" x14ac:dyDescent="0.25">
      <c r="A7" s="14">
        <v>114565</v>
      </c>
      <c r="B7" s="14" t="s">
        <v>347</v>
      </c>
      <c r="C7" s="14" t="s">
        <v>348</v>
      </c>
      <c r="D7" s="14" t="s">
        <v>349</v>
      </c>
      <c r="E7" s="14">
        <v>845</v>
      </c>
      <c r="F7" s="14" t="s">
        <v>52</v>
      </c>
      <c r="G7" s="18">
        <v>3339</v>
      </c>
      <c r="H7" s="14">
        <v>8453339</v>
      </c>
      <c r="I7" s="18"/>
      <c r="J7" s="18" t="s">
        <v>319</v>
      </c>
      <c r="K7" s="15" t="s">
        <v>54</v>
      </c>
      <c r="L7" s="17" t="s">
        <v>350</v>
      </c>
      <c r="M7" s="18" t="s">
        <v>320</v>
      </c>
      <c r="N7" s="18" t="s">
        <v>351</v>
      </c>
      <c r="O7" s="18" t="s">
        <v>348</v>
      </c>
      <c r="Q7" s="14" t="s">
        <v>54</v>
      </c>
      <c r="R7" s="14" t="s">
        <v>352</v>
      </c>
      <c r="S7" s="14" t="s">
        <v>353</v>
      </c>
    </row>
    <row r="8" spans="1:19" ht="12.9" customHeight="1" x14ac:dyDescent="0.25">
      <c r="A8" s="14">
        <v>114566</v>
      </c>
      <c r="B8" s="14" t="s">
        <v>354</v>
      </c>
      <c r="C8" s="14" t="s">
        <v>355</v>
      </c>
      <c r="D8" s="14" t="s">
        <v>356</v>
      </c>
      <c r="E8" s="14">
        <v>845</v>
      </c>
      <c r="F8" s="14" t="s">
        <v>52</v>
      </c>
      <c r="G8" s="18">
        <v>3340</v>
      </c>
      <c r="H8" s="14">
        <v>8453340</v>
      </c>
      <c r="I8" s="18"/>
      <c r="J8" s="18" t="s">
        <v>319</v>
      </c>
      <c r="K8" s="15" t="s">
        <v>54</v>
      </c>
      <c r="L8" s="17" t="s">
        <v>357</v>
      </c>
      <c r="M8" s="18" t="s">
        <v>320</v>
      </c>
      <c r="N8" s="18" t="s">
        <v>358</v>
      </c>
      <c r="O8" s="18" t="s">
        <v>355</v>
      </c>
      <c r="Q8" s="14" t="s">
        <v>54</v>
      </c>
      <c r="R8" s="14" t="s">
        <v>359</v>
      </c>
      <c r="S8" s="14" t="s">
        <v>360</v>
      </c>
    </row>
    <row r="9" spans="1:19" ht="12.9" customHeight="1" x14ac:dyDescent="0.25">
      <c r="A9" s="14">
        <v>114567</v>
      </c>
      <c r="B9" s="14" t="s">
        <v>361</v>
      </c>
      <c r="C9" s="14" t="s">
        <v>362</v>
      </c>
      <c r="D9" s="14" t="s">
        <v>363</v>
      </c>
      <c r="E9" s="14">
        <v>846</v>
      </c>
      <c r="F9" s="14" t="s">
        <v>55</v>
      </c>
      <c r="G9" s="18">
        <v>3341</v>
      </c>
      <c r="H9" s="14">
        <v>8463341</v>
      </c>
      <c r="I9" s="18"/>
      <c r="J9" s="18" t="s">
        <v>319</v>
      </c>
      <c r="K9" s="19" t="s">
        <v>51</v>
      </c>
      <c r="L9" s="17" t="s">
        <v>51</v>
      </c>
      <c r="M9" s="18" t="s">
        <v>320</v>
      </c>
      <c r="N9" s="18" t="s">
        <v>364</v>
      </c>
      <c r="O9" s="18" t="s">
        <v>362</v>
      </c>
      <c r="Q9" s="14" t="s">
        <v>54</v>
      </c>
      <c r="R9" s="14" t="s">
        <v>365</v>
      </c>
      <c r="S9" s="14" t="s">
        <v>366</v>
      </c>
    </row>
    <row r="10" spans="1:19" ht="12.9" customHeight="1" x14ac:dyDescent="0.25">
      <c r="A10" s="14">
        <v>114568</v>
      </c>
      <c r="B10" s="14" t="s">
        <v>367</v>
      </c>
      <c r="C10" s="14" t="s">
        <v>368</v>
      </c>
      <c r="D10" s="14" t="s">
        <v>369</v>
      </c>
      <c r="E10" s="14">
        <v>845</v>
      </c>
      <c r="F10" s="14" t="s">
        <v>52</v>
      </c>
      <c r="G10" s="18">
        <v>3342</v>
      </c>
      <c r="H10" s="14">
        <v>8453342</v>
      </c>
      <c r="I10" s="18"/>
      <c r="J10" s="18" t="s">
        <v>319</v>
      </c>
      <c r="K10" s="15" t="s">
        <v>54</v>
      </c>
      <c r="L10" s="17" t="s">
        <v>368</v>
      </c>
      <c r="M10" s="18" t="s">
        <v>320</v>
      </c>
      <c r="N10" s="18" t="s">
        <v>370</v>
      </c>
      <c r="O10" s="18" t="s">
        <v>368</v>
      </c>
      <c r="Q10" s="14" t="s">
        <v>54</v>
      </c>
      <c r="R10" s="14" t="s">
        <v>371</v>
      </c>
      <c r="S10" s="14" t="s">
        <v>372</v>
      </c>
    </row>
    <row r="11" spans="1:19" ht="12.9" customHeight="1" x14ac:dyDescent="0.25">
      <c r="A11" s="14">
        <v>114569</v>
      </c>
      <c r="B11" s="14" t="s">
        <v>373</v>
      </c>
      <c r="C11" s="14" t="s">
        <v>374</v>
      </c>
      <c r="D11" s="14" t="s">
        <v>375</v>
      </c>
      <c r="E11" s="14">
        <v>845</v>
      </c>
      <c r="F11" s="14" t="s">
        <v>52</v>
      </c>
      <c r="G11" s="18">
        <v>3343</v>
      </c>
      <c r="H11" s="14">
        <v>8453343</v>
      </c>
      <c r="I11" s="18"/>
      <c r="J11" s="18" t="s">
        <v>319</v>
      </c>
      <c r="K11" s="15" t="s">
        <v>54</v>
      </c>
      <c r="L11" s="14" t="s">
        <v>357</v>
      </c>
      <c r="M11" s="18" t="s">
        <v>320</v>
      </c>
      <c r="N11" s="18" t="s">
        <v>376</v>
      </c>
      <c r="O11" s="18" t="s">
        <v>374</v>
      </c>
      <c r="Q11" s="14" t="s">
        <v>54</v>
      </c>
      <c r="R11" s="14" t="s">
        <v>377</v>
      </c>
      <c r="S11" s="14" t="s">
        <v>378</v>
      </c>
    </row>
    <row r="12" spans="1:19" ht="12.9" customHeight="1" x14ac:dyDescent="0.25">
      <c r="A12" s="14">
        <v>114570</v>
      </c>
      <c r="B12" s="14" t="s">
        <v>354</v>
      </c>
      <c r="C12" s="14" t="s">
        <v>379</v>
      </c>
      <c r="D12" s="14" t="s">
        <v>380</v>
      </c>
      <c r="E12" s="14">
        <v>846</v>
      </c>
      <c r="F12" s="14" t="s">
        <v>55</v>
      </c>
      <c r="G12" s="18">
        <v>3344</v>
      </c>
      <c r="H12" s="14">
        <v>8463344</v>
      </c>
      <c r="I12" s="18"/>
      <c r="J12" s="18" t="s">
        <v>319</v>
      </c>
      <c r="K12" s="15" t="s">
        <v>51</v>
      </c>
      <c r="L12" s="14" t="s">
        <v>51</v>
      </c>
      <c r="M12" s="18" t="s">
        <v>320</v>
      </c>
      <c r="N12" s="18" t="s">
        <v>381</v>
      </c>
      <c r="O12" s="18" t="s">
        <v>379</v>
      </c>
      <c r="Q12" s="14" t="s">
        <v>54</v>
      </c>
      <c r="R12" s="14" t="s">
        <v>382</v>
      </c>
      <c r="S12" s="14" t="s">
        <v>383</v>
      </c>
    </row>
    <row r="13" spans="1:19" ht="12.9" customHeight="1" x14ac:dyDescent="0.25">
      <c r="A13" s="14">
        <v>114574</v>
      </c>
      <c r="B13" s="14" t="s">
        <v>384</v>
      </c>
      <c r="C13" s="14" t="s">
        <v>385</v>
      </c>
      <c r="D13" s="14" t="s">
        <v>386</v>
      </c>
      <c r="E13" s="14">
        <v>845</v>
      </c>
      <c r="F13" s="14" t="s">
        <v>52</v>
      </c>
      <c r="G13" s="18">
        <v>3353</v>
      </c>
      <c r="H13" s="14">
        <v>8453353</v>
      </c>
      <c r="I13" s="18"/>
      <c r="J13" s="18" t="s">
        <v>319</v>
      </c>
      <c r="K13" s="15" t="s">
        <v>54</v>
      </c>
      <c r="L13" s="14" t="s">
        <v>350</v>
      </c>
      <c r="M13" s="18" t="s">
        <v>320</v>
      </c>
      <c r="N13" s="18" t="s">
        <v>387</v>
      </c>
      <c r="O13" s="18" t="s">
        <v>385</v>
      </c>
      <c r="Q13" s="14" t="s">
        <v>54</v>
      </c>
      <c r="R13" s="14" t="s">
        <v>388</v>
      </c>
      <c r="S13" s="14" t="s">
        <v>389</v>
      </c>
    </row>
    <row r="14" spans="1:19" ht="12.9" customHeight="1" x14ac:dyDescent="0.25">
      <c r="A14" s="14">
        <v>114575</v>
      </c>
      <c r="B14" s="14" t="s">
        <v>390</v>
      </c>
      <c r="C14" s="14" t="s">
        <v>391</v>
      </c>
      <c r="D14" s="14" t="s">
        <v>392</v>
      </c>
      <c r="E14" s="14">
        <v>845</v>
      </c>
      <c r="F14" s="14" t="s">
        <v>52</v>
      </c>
      <c r="G14" s="18">
        <v>3354</v>
      </c>
      <c r="H14" s="14">
        <v>8453354</v>
      </c>
      <c r="I14" s="18"/>
      <c r="J14" s="18" t="s">
        <v>319</v>
      </c>
      <c r="K14" s="15" t="s">
        <v>54</v>
      </c>
      <c r="L14" s="17" t="s">
        <v>350</v>
      </c>
      <c r="M14" s="18" t="s">
        <v>320</v>
      </c>
      <c r="N14" s="18" t="s">
        <v>393</v>
      </c>
      <c r="O14" s="18" t="s">
        <v>391</v>
      </c>
      <c r="Q14" s="14" t="s">
        <v>54</v>
      </c>
      <c r="R14" s="14" t="s">
        <v>394</v>
      </c>
      <c r="S14" s="14" t="s">
        <v>395</v>
      </c>
    </row>
    <row r="15" spans="1:19" ht="12.9" customHeight="1" x14ac:dyDescent="0.25">
      <c r="A15" s="14">
        <v>114578</v>
      </c>
      <c r="B15" s="14" t="s">
        <v>396</v>
      </c>
      <c r="C15" s="14" t="s">
        <v>397</v>
      </c>
      <c r="D15" s="17" t="s">
        <v>398</v>
      </c>
      <c r="E15" s="14">
        <v>845</v>
      </c>
      <c r="F15" s="14" t="s">
        <v>52</v>
      </c>
      <c r="G15" s="18">
        <v>3363</v>
      </c>
      <c r="H15" s="14">
        <v>8453363</v>
      </c>
      <c r="I15" s="18"/>
      <c r="J15" s="18" t="s">
        <v>319</v>
      </c>
      <c r="K15" s="15" t="s">
        <v>54</v>
      </c>
      <c r="L15" s="17" t="s">
        <v>350</v>
      </c>
      <c r="M15" s="18" t="s">
        <v>320</v>
      </c>
      <c r="N15" s="18" t="s">
        <v>399</v>
      </c>
      <c r="O15" s="18" t="s">
        <v>397</v>
      </c>
      <c r="Q15" s="14" t="s">
        <v>54</v>
      </c>
      <c r="R15" s="14" t="s">
        <v>400</v>
      </c>
      <c r="S15" s="14" t="s">
        <v>401</v>
      </c>
    </row>
    <row r="16" spans="1:19" ht="12.9" customHeight="1" x14ac:dyDescent="0.25">
      <c r="A16" s="14">
        <v>114611</v>
      </c>
      <c r="B16" s="14" t="s">
        <v>402</v>
      </c>
      <c r="C16" s="14" t="s">
        <v>362</v>
      </c>
      <c r="D16" s="14" t="s">
        <v>403</v>
      </c>
      <c r="E16" s="14">
        <v>846</v>
      </c>
      <c r="F16" s="14" t="s">
        <v>55</v>
      </c>
      <c r="G16" s="18">
        <v>4605</v>
      </c>
      <c r="H16" s="14">
        <v>8464605</v>
      </c>
      <c r="I16" s="18">
        <v>10008145</v>
      </c>
      <c r="J16" s="18" t="s">
        <v>319</v>
      </c>
      <c r="K16" s="15" t="s">
        <v>51</v>
      </c>
      <c r="L16" s="14" t="s">
        <v>51</v>
      </c>
      <c r="M16" s="18" t="s">
        <v>404</v>
      </c>
      <c r="N16" s="18" t="s">
        <v>364</v>
      </c>
      <c r="O16" s="18" t="s">
        <v>362</v>
      </c>
      <c r="Q16" s="14" t="s">
        <v>54</v>
      </c>
      <c r="R16" s="14" t="s">
        <v>405</v>
      </c>
      <c r="S16" s="14" t="s">
        <v>406</v>
      </c>
    </row>
    <row r="17" spans="1:19" ht="12.9" customHeight="1" x14ac:dyDescent="0.25">
      <c r="A17" s="14">
        <v>114612</v>
      </c>
      <c r="B17" s="14" t="s">
        <v>407</v>
      </c>
      <c r="C17" s="14" t="s">
        <v>348</v>
      </c>
      <c r="D17" s="14" t="s">
        <v>408</v>
      </c>
      <c r="E17" s="14">
        <v>845</v>
      </c>
      <c r="F17" s="14" t="s">
        <v>52</v>
      </c>
      <c r="G17" s="18">
        <v>4606</v>
      </c>
      <c r="H17" s="14">
        <v>8454606</v>
      </c>
      <c r="I17" s="18">
        <v>10017797</v>
      </c>
      <c r="J17" s="18" t="s">
        <v>319</v>
      </c>
      <c r="K17" s="15" t="s">
        <v>54</v>
      </c>
      <c r="L17" s="17" t="s">
        <v>350</v>
      </c>
      <c r="M17" s="18" t="s">
        <v>404</v>
      </c>
      <c r="N17" s="18" t="s">
        <v>409</v>
      </c>
      <c r="O17" s="18" t="s">
        <v>348</v>
      </c>
      <c r="Q17" s="14" t="s">
        <v>54</v>
      </c>
      <c r="R17" s="14" t="s">
        <v>410</v>
      </c>
      <c r="S17" s="14" t="s">
        <v>411</v>
      </c>
    </row>
    <row r="18" spans="1:19" ht="12.9" customHeight="1" x14ac:dyDescent="0.25">
      <c r="A18" s="14">
        <v>125203</v>
      </c>
      <c r="B18" s="14" t="s">
        <v>412</v>
      </c>
      <c r="C18" s="14" t="s">
        <v>413</v>
      </c>
      <c r="D18" s="14" t="s">
        <v>414</v>
      </c>
      <c r="E18" s="14">
        <v>936</v>
      </c>
      <c r="F18" s="14" t="s">
        <v>59</v>
      </c>
      <c r="G18" s="18">
        <v>3421</v>
      </c>
      <c r="H18" s="14">
        <v>9363421</v>
      </c>
      <c r="I18" s="18"/>
      <c r="J18" s="18" t="s">
        <v>319</v>
      </c>
      <c r="K18" s="15" t="s">
        <v>58</v>
      </c>
      <c r="L18" s="14" t="s">
        <v>415</v>
      </c>
      <c r="M18" s="18" t="s">
        <v>320</v>
      </c>
      <c r="N18" s="18" t="s">
        <v>416</v>
      </c>
      <c r="O18" s="18" t="s">
        <v>413</v>
      </c>
      <c r="Q18" s="14" t="s">
        <v>58</v>
      </c>
      <c r="R18" s="14" t="s">
        <v>417</v>
      </c>
      <c r="S18" s="14" t="s">
        <v>418</v>
      </c>
    </row>
    <row r="19" spans="1:19" ht="12.9" customHeight="1" x14ac:dyDescent="0.25">
      <c r="A19" s="14">
        <v>125204</v>
      </c>
      <c r="B19" s="14" t="s">
        <v>329</v>
      </c>
      <c r="C19" s="14" t="s">
        <v>419</v>
      </c>
      <c r="D19" s="14" t="s">
        <v>420</v>
      </c>
      <c r="E19" s="14">
        <v>936</v>
      </c>
      <c r="F19" s="14" t="s">
        <v>59</v>
      </c>
      <c r="G19" s="18">
        <v>3422</v>
      </c>
      <c r="H19" s="14">
        <v>9363422</v>
      </c>
      <c r="I19" s="18"/>
      <c r="J19" s="18" t="s">
        <v>319</v>
      </c>
      <c r="K19" s="15" t="s">
        <v>58</v>
      </c>
      <c r="L19" s="14" t="s">
        <v>421</v>
      </c>
      <c r="M19" s="18" t="s">
        <v>422</v>
      </c>
      <c r="N19" s="18" t="s">
        <v>423</v>
      </c>
      <c r="O19" s="18" t="s">
        <v>419</v>
      </c>
      <c r="Q19" s="14" t="s">
        <v>58</v>
      </c>
      <c r="R19" s="14" t="s">
        <v>424</v>
      </c>
      <c r="S19" s="14" t="s">
        <v>425</v>
      </c>
    </row>
    <row r="20" spans="1:19" ht="12.9" customHeight="1" x14ac:dyDescent="0.25">
      <c r="A20" s="14">
        <v>125205</v>
      </c>
      <c r="B20" s="14" t="s">
        <v>329</v>
      </c>
      <c r="C20" s="14" t="s">
        <v>421</v>
      </c>
      <c r="D20" s="14" t="s">
        <v>426</v>
      </c>
      <c r="E20" s="14">
        <v>936</v>
      </c>
      <c r="F20" s="14" t="s">
        <v>59</v>
      </c>
      <c r="G20" s="18">
        <v>3423</v>
      </c>
      <c r="H20" s="14">
        <v>9363423</v>
      </c>
      <c r="I20" s="18"/>
      <c r="J20" s="18" t="s">
        <v>319</v>
      </c>
      <c r="K20" s="15" t="s">
        <v>58</v>
      </c>
      <c r="L20" s="14" t="s">
        <v>421</v>
      </c>
      <c r="M20" s="18" t="s">
        <v>320</v>
      </c>
      <c r="N20" s="18" t="s">
        <v>427</v>
      </c>
      <c r="O20" s="18" t="s">
        <v>428</v>
      </c>
      <c r="P20" s="18" t="s">
        <v>421</v>
      </c>
      <c r="Q20" s="14" t="s">
        <v>58</v>
      </c>
      <c r="R20" s="14" t="s">
        <v>429</v>
      </c>
      <c r="S20" s="14" t="s">
        <v>430</v>
      </c>
    </row>
    <row r="21" spans="1:19" ht="12.9" customHeight="1" x14ac:dyDescent="0.25">
      <c r="A21" s="14">
        <v>125209</v>
      </c>
      <c r="B21" s="14" t="s">
        <v>431</v>
      </c>
      <c r="C21" s="14" t="s">
        <v>432</v>
      </c>
      <c r="D21" s="14" t="s">
        <v>433</v>
      </c>
      <c r="E21" s="14">
        <v>936</v>
      </c>
      <c r="F21" s="14" t="s">
        <v>59</v>
      </c>
      <c r="G21" s="18">
        <v>3439</v>
      </c>
      <c r="H21" s="14">
        <v>9363439</v>
      </c>
      <c r="I21" s="18"/>
      <c r="J21" s="18" t="s">
        <v>319</v>
      </c>
      <c r="K21" s="15" t="s">
        <v>58</v>
      </c>
      <c r="L21" s="14" t="s">
        <v>434</v>
      </c>
      <c r="M21" s="18" t="s">
        <v>320</v>
      </c>
      <c r="N21" s="18" t="s">
        <v>435</v>
      </c>
      <c r="O21" s="18" t="s">
        <v>432</v>
      </c>
      <c r="Q21" s="14" t="s">
        <v>58</v>
      </c>
      <c r="R21" s="14" t="s">
        <v>436</v>
      </c>
      <c r="S21" s="14" t="s">
        <v>437</v>
      </c>
    </row>
    <row r="22" spans="1:19" ht="12.9" customHeight="1" x14ac:dyDescent="0.25">
      <c r="A22" s="14">
        <v>125211</v>
      </c>
      <c r="B22" s="14" t="s">
        <v>438</v>
      </c>
      <c r="C22" s="14" t="s">
        <v>439</v>
      </c>
      <c r="D22" s="14" t="s">
        <v>440</v>
      </c>
      <c r="E22" s="14">
        <v>936</v>
      </c>
      <c r="F22" s="14" t="s">
        <v>59</v>
      </c>
      <c r="G22" s="18">
        <v>3443</v>
      </c>
      <c r="H22" s="14">
        <v>9363443</v>
      </c>
      <c r="I22" s="18"/>
      <c r="J22" s="18" t="s">
        <v>319</v>
      </c>
      <c r="K22" s="19" t="s">
        <v>58</v>
      </c>
      <c r="L22" s="17" t="s">
        <v>421</v>
      </c>
      <c r="M22" s="18" t="s">
        <v>320</v>
      </c>
      <c r="N22" s="18" t="s">
        <v>441</v>
      </c>
      <c r="O22" s="18" t="s">
        <v>439</v>
      </c>
      <c r="Q22" s="14" t="s">
        <v>58</v>
      </c>
      <c r="R22" s="14" t="s">
        <v>442</v>
      </c>
      <c r="S22" s="14" t="s">
        <v>443</v>
      </c>
    </row>
    <row r="23" spans="1:19" ht="12.9" customHeight="1" x14ac:dyDescent="0.25">
      <c r="A23" s="14">
        <v>125212</v>
      </c>
      <c r="B23" s="14" t="s">
        <v>444</v>
      </c>
      <c r="C23" s="14" t="s">
        <v>445</v>
      </c>
      <c r="D23" s="14" t="s">
        <v>446</v>
      </c>
      <c r="E23" s="14">
        <v>936</v>
      </c>
      <c r="F23" s="14" t="s">
        <v>59</v>
      </c>
      <c r="G23" s="18">
        <v>3446</v>
      </c>
      <c r="H23" s="14">
        <v>9363446</v>
      </c>
      <c r="I23" s="18"/>
      <c r="J23" s="18" t="s">
        <v>319</v>
      </c>
      <c r="K23" s="15" t="s">
        <v>58</v>
      </c>
      <c r="L23" s="14" t="s">
        <v>434</v>
      </c>
      <c r="M23" s="18" t="s">
        <v>320</v>
      </c>
      <c r="N23" s="18" t="s">
        <v>447</v>
      </c>
      <c r="O23" s="18" t="s">
        <v>445</v>
      </c>
      <c r="Q23" s="14" t="s">
        <v>58</v>
      </c>
      <c r="R23" s="14" t="s">
        <v>448</v>
      </c>
      <c r="S23" s="14" t="s">
        <v>449</v>
      </c>
    </row>
    <row r="24" spans="1:19" ht="12.9" customHeight="1" x14ac:dyDescent="0.25">
      <c r="A24" s="14">
        <v>125216</v>
      </c>
      <c r="B24" s="14" t="s">
        <v>450</v>
      </c>
      <c r="C24" s="14" t="s">
        <v>451</v>
      </c>
      <c r="D24" s="14" t="s">
        <v>452</v>
      </c>
      <c r="E24" s="14">
        <v>936</v>
      </c>
      <c r="F24" s="14" t="s">
        <v>59</v>
      </c>
      <c r="G24" s="18">
        <v>3462</v>
      </c>
      <c r="H24" s="14">
        <v>9363462</v>
      </c>
      <c r="I24" s="18"/>
      <c r="J24" s="18" t="s">
        <v>319</v>
      </c>
      <c r="K24" s="18" t="s">
        <v>58</v>
      </c>
      <c r="L24" s="18" t="s">
        <v>453</v>
      </c>
      <c r="M24" s="18" t="s">
        <v>320</v>
      </c>
      <c r="N24" s="18" t="s">
        <v>454</v>
      </c>
      <c r="O24" s="18" t="s">
        <v>451</v>
      </c>
      <c r="Q24" s="14" t="s">
        <v>58</v>
      </c>
      <c r="R24" s="14" t="s">
        <v>455</v>
      </c>
      <c r="S24" s="14" t="s">
        <v>456</v>
      </c>
    </row>
    <row r="25" spans="1:19" ht="12.9" customHeight="1" x14ac:dyDescent="0.25">
      <c r="A25" s="14">
        <v>125219</v>
      </c>
      <c r="B25" s="14" t="s">
        <v>457</v>
      </c>
      <c r="C25" s="14" t="s">
        <v>458</v>
      </c>
      <c r="D25" s="14" t="s">
        <v>459</v>
      </c>
      <c r="E25" s="14">
        <v>936</v>
      </c>
      <c r="F25" s="14" t="s">
        <v>59</v>
      </c>
      <c r="G25" s="18">
        <v>3469</v>
      </c>
      <c r="H25" s="14">
        <v>9363469</v>
      </c>
      <c r="I25" s="18"/>
      <c r="J25" s="18" t="s">
        <v>319</v>
      </c>
      <c r="K25" s="19" t="s">
        <v>58</v>
      </c>
      <c r="L25" s="17" t="s">
        <v>421</v>
      </c>
      <c r="M25" s="18" t="s">
        <v>320</v>
      </c>
      <c r="N25" s="18" t="s">
        <v>460</v>
      </c>
      <c r="O25" s="18" t="s">
        <v>458</v>
      </c>
      <c r="Q25" s="14" t="s">
        <v>58</v>
      </c>
      <c r="R25" s="14" t="s">
        <v>461</v>
      </c>
      <c r="S25" s="14" t="s">
        <v>462</v>
      </c>
    </row>
    <row r="26" spans="1:19" ht="12.9" customHeight="1" x14ac:dyDescent="0.25">
      <c r="A26" s="14">
        <v>125220</v>
      </c>
      <c r="B26" s="14" t="s">
        <v>463</v>
      </c>
      <c r="C26" s="14" t="s">
        <v>421</v>
      </c>
      <c r="D26" s="14" t="s">
        <v>464</v>
      </c>
      <c r="E26" s="14">
        <v>936</v>
      </c>
      <c r="F26" s="14" t="s">
        <v>59</v>
      </c>
      <c r="G26" s="18">
        <v>3470</v>
      </c>
      <c r="H26" s="14">
        <v>9363470</v>
      </c>
      <c r="I26" s="18"/>
      <c r="J26" s="18" t="s">
        <v>319</v>
      </c>
      <c r="K26" s="15" t="s">
        <v>58</v>
      </c>
      <c r="L26" s="14" t="s">
        <v>421</v>
      </c>
      <c r="M26" s="18" t="s">
        <v>422</v>
      </c>
      <c r="N26" s="18" t="s">
        <v>465</v>
      </c>
      <c r="O26" s="18" t="s">
        <v>421</v>
      </c>
      <c r="Q26" s="14" t="s">
        <v>58</v>
      </c>
      <c r="R26" s="14" t="s">
        <v>466</v>
      </c>
      <c r="S26" s="14" t="s">
        <v>467</v>
      </c>
    </row>
    <row r="27" spans="1:19" ht="12.9" customHeight="1" x14ac:dyDescent="0.25">
      <c r="A27" s="14">
        <v>125234</v>
      </c>
      <c r="B27" s="14" t="s">
        <v>329</v>
      </c>
      <c r="C27" s="14" t="s">
        <v>415</v>
      </c>
      <c r="D27" s="14" t="s">
        <v>468</v>
      </c>
      <c r="E27" s="14">
        <v>936</v>
      </c>
      <c r="F27" s="14" t="s">
        <v>59</v>
      </c>
      <c r="G27" s="18">
        <v>3916</v>
      </c>
      <c r="H27" s="14">
        <v>9363916</v>
      </c>
      <c r="I27" s="18"/>
      <c r="J27" s="18" t="s">
        <v>319</v>
      </c>
      <c r="K27" s="15" t="s">
        <v>58</v>
      </c>
      <c r="L27" s="14" t="s">
        <v>415</v>
      </c>
      <c r="M27" s="18" t="s">
        <v>320</v>
      </c>
      <c r="N27" s="18" t="s">
        <v>469</v>
      </c>
      <c r="O27" s="18" t="s">
        <v>415</v>
      </c>
      <c r="Q27" s="14" t="s">
        <v>58</v>
      </c>
      <c r="R27" s="14" t="s">
        <v>470</v>
      </c>
      <c r="S27" s="14" t="s">
        <v>471</v>
      </c>
    </row>
    <row r="28" spans="1:19" ht="12.9" customHeight="1" x14ac:dyDescent="0.25">
      <c r="A28" s="14">
        <v>125238</v>
      </c>
      <c r="B28" s="14" t="s">
        <v>472</v>
      </c>
      <c r="C28" s="14" t="s">
        <v>473</v>
      </c>
      <c r="D28" s="14" t="s">
        <v>474</v>
      </c>
      <c r="E28" s="14">
        <v>936</v>
      </c>
      <c r="F28" s="14" t="s">
        <v>59</v>
      </c>
      <c r="G28" s="18">
        <v>3920</v>
      </c>
      <c r="H28" s="14">
        <v>9363920</v>
      </c>
      <c r="I28" s="18"/>
      <c r="J28" s="18" t="s">
        <v>319</v>
      </c>
      <c r="K28" s="15" t="s">
        <v>58</v>
      </c>
      <c r="L28" s="19" t="s">
        <v>473</v>
      </c>
      <c r="M28" s="18" t="s">
        <v>320</v>
      </c>
      <c r="N28" s="18" t="s">
        <v>475</v>
      </c>
      <c r="O28" s="18" t="s">
        <v>473</v>
      </c>
      <c r="Q28" s="14" t="s">
        <v>58</v>
      </c>
      <c r="R28" s="14" t="s">
        <v>476</v>
      </c>
      <c r="S28" s="14" t="s">
        <v>477</v>
      </c>
    </row>
    <row r="29" spans="1:19" ht="12.9" customHeight="1" x14ac:dyDescent="0.25">
      <c r="A29" s="14">
        <v>125275</v>
      </c>
      <c r="B29" s="14" t="s">
        <v>478</v>
      </c>
      <c r="C29" s="14" t="s">
        <v>439</v>
      </c>
      <c r="D29" s="14" t="s">
        <v>479</v>
      </c>
      <c r="E29" s="14">
        <v>936</v>
      </c>
      <c r="F29" s="14" t="s">
        <v>59</v>
      </c>
      <c r="G29" s="18">
        <v>4611</v>
      </c>
      <c r="H29" s="14">
        <v>9364611</v>
      </c>
      <c r="I29" s="18">
        <v>10006275</v>
      </c>
      <c r="J29" s="18" t="s">
        <v>319</v>
      </c>
      <c r="K29" s="15" t="s">
        <v>58</v>
      </c>
      <c r="L29" s="17" t="s">
        <v>421</v>
      </c>
      <c r="M29" s="18" t="s">
        <v>404</v>
      </c>
      <c r="N29" s="18" t="s">
        <v>441</v>
      </c>
      <c r="O29" s="18" t="s">
        <v>439</v>
      </c>
      <c r="Q29" s="14" t="s">
        <v>58</v>
      </c>
      <c r="R29" s="14" t="s">
        <v>480</v>
      </c>
      <c r="S29" s="14" t="s">
        <v>481</v>
      </c>
    </row>
    <row r="30" spans="1:19" ht="12.9" customHeight="1" x14ac:dyDescent="0.25">
      <c r="A30" s="14">
        <v>126035</v>
      </c>
      <c r="B30" s="14" t="s">
        <v>482</v>
      </c>
      <c r="C30" s="14" t="s">
        <v>483</v>
      </c>
      <c r="D30" s="14" t="s">
        <v>484</v>
      </c>
      <c r="E30" s="14">
        <v>938</v>
      </c>
      <c r="F30" s="14" t="s">
        <v>63</v>
      </c>
      <c r="G30" s="18">
        <v>3327</v>
      </c>
      <c r="H30" s="14">
        <v>9383327</v>
      </c>
      <c r="I30" s="18"/>
      <c r="J30" s="18" t="s">
        <v>319</v>
      </c>
      <c r="K30" s="15" t="s">
        <v>62</v>
      </c>
      <c r="L30" s="14" t="s">
        <v>485</v>
      </c>
      <c r="M30" s="18" t="s">
        <v>320</v>
      </c>
      <c r="N30" s="18" t="s">
        <v>486</v>
      </c>
      <c r="O30" s="18" t="s">
        <v>483</v>
      </c>
      <c r="Q30" s="14" t="s">
        <v>62</v>
      </c>
      <c r="R30" s="14" t="s">
        <v>487</v>
      </c>
      <c r="S30" s="14" t="s">
        <v>488</v>
      </c>
    </row>
    <row r="31" spans="1:19" ht="12.9" customHeight="1" x14ac:dyDescent="0.25">
      <c r="A31" s="14">
        <v>126036</v>
      </c>
      <c r="B31" s="14" t="s">
        <v>373</v>
      </c>
      <c r="C31" s="14" t="s">
        <v>489</v>
      </c>
      <c r="D31" s="14" t="s">
        <v>490</v>
      </c>
      <c r="E31" s="14">
        <v>938</v>
      </c>
      <c r="F31" s="14" t="s">
        <v>63</v>
      </c>
      <c r="G31" s="18">
        <v>3328</v>
      </c>
      <c r="H31" s="14">
        <v>9383328</v>
      </c>
      <c r="I31" s="18"/>
      <c r="J31" s="18" t="s">
        <v>319</v>
      </c>
      <c r="K31" s="15" t="s">
        <v>62</v>
      </c>
      <c r="L31" s="17" t="s">
        <v>491</v>
      </c>
      <c r="M31" s="18" t="s">
        <v>320</v>
      </c>
      <c r="N31" s="18" t="s">
        <v>492</v>
      </c>
      <c r="O31" s="18" t="s">
        <v>489</v>
      </c>
      <c r="Q31" s="14" t="s">
        <v>62</v>
      </c>
      <c r="R31" s="14" t="s">
        <v>493</v>
      </c>
      <c r="S31" s="14" t="s">
        <v>494</v>
      </c>
    </row>
    <row r="32" spans="1:19" ht="12.9" customHeight="1" x14ac:dyDescent="0.25">
      <c r="A32" s="14">
        <v>126037</v>
      </c>
      <c r="B32" s="14" t="s">
        <v>354</v>
      </c>
      <c r="C32" s="14" t="s">
        <v>495</v>
      </c>
      <c r="D32" s="14" t="s">
        <v>496</v>
      </c>
      <c r="E32" s="14">
        <v>938</v>
      </c>
      <c r="F32" s="14" t="s">
        <v>63</v>
      </c>
      <c r="G32" s="18">
        <v>3329</v>
      </c>
      <c r="H32" s="14">
        <v>9383329</v>
      </c>
      <c r="I32" s="18"/>
      <c r="J32" s="18" t="s">
        <v>319</v>
      </c>
      <c r="K32" s="19" t="s">
        <v>62</v>
      </c>
      <c r="L32" s="19" t="s">
        <v>491</v>
      </c>
      <c r="M32" s="18" t="s">
        <v>320</v>
      </c>
      <c r="N32" s="18" t="s">
        <v>497</v>
      </c>
      <c r="O32" s="18" t="s">
        <v>495</v>
      </c>
      <c r="Q32" s="14" t="s">
        <v>62</v>
      </c>
      <c r="R32" s="14" t="s">
        <v>498</v>
      </c>
      <c r="S32" s="14" t="s">
        <v>499</v>
      </c>
    </row>
    <row r="33" spans="1:19" ht="12.9" customHeight="1" x14ac:dyDescent="0.25">
      <c r="A33" s="14">
        <v>126038</v>
      </c>
      <c r="B33" s="14" t="s">
        <v>500</v>
      </c>
      <c r="C33" s="14" t="s">
        <v>501</v>
      </c>
      <c r="D33" s="14" t="s">
        <v>502</v>
      </c>
      <c r="E33" s="14">
        <v>938</v>
      </c>
      <c r="F33" s="14" t="s">
        <v>63</v>
      </c>
      <c r="G33" s="18">
        <v>3330</v>
      </c>
      <c r="H33" s="14">
        <v>9383330</v>
      </c>
      <c r="I33" s="18"/>
      <c r="J33" s="18" t="s">
        <v>319</v>
      </c>
      <c r="K33" s="63" t="s">
        <v>62</v>
      </c>
      <c r="L33" s="14" t="s">
        <v>491</v>
      </c>
      <c r="M33" s="18" t="s">
        <v>320</v>
      </c>
      <c r="N33" s="18" t="s">
        <v>503</v>
      </c>
      <c r="O33" s="18" t="s">
        <v>501</v>
      </c>
      <c r="Q33" s="14" t="s">
        <v>62</v>
      </c>
      <c r="R33" s="14" t="s">
        <v>504</v>
      </c>
      <c r="S33" s="14" t="s">
        <v>505</v>
      </c>
    </row>
    <row r="34" spans="1:19" ht="12.9" customHeight="1" x14ac:dyDescent="0.25">
      <c r="A34" s="14">
        <v>126039</v>
      </c>
      <c r="B34" s="14" t="s">
        <v>506</v>
      </c>
      <c r="C34" s="14" t="s">
        <v>507</v>
      </c>
      <c r="D34" s="14" t="s">
        <v>508</v>
      </c>
      <c r="E34" s="14">
        <v>938</v>
      </c>
      <c r="F34" s="14" t="s">
        <v>63</v>
      </c>
      <c r="G34" s="18">
        <v>3331</v>
      </c>
      <c r="H34" s="14">
        <v>9383331</v>
      </c>
      <c r="I34" s="18"/>
      <c r="J34" s="18" t="s">
        <v>319</v>
      </c>
      <c r="K34" s="15" t="s">
        <v>62</v>
      </c>
      <c r="L34" s="14" t="s">
        <v>509</v>
      </c>
      <c r="M34" s="18" t="s">
        <v>320</v>
      </c>
      <c r="N34" s="18" t="s">
        <v>510</v>
      </c>
      <c r="O34" s="18" t="s">
        <v>507</v>
      </c>
      <c r="Q34" s="14" t="s">
        <v>62</v>
      </c>
      <c r="R34" s="14" t="s">
        <v>511</v>
      </c>
      <c r="S34" s="14" t="s">
        <v>512</v>
      </c>
    </row>
    <row r="35" spans="1:19" ht="12.9" customHeight="1" x14ac:dyDescent="0.25">
      <c r="A35" s="14">
        <v>126040</v>
      </c>
      <c r="B35" s="14" t="s">
        <v>513</v>
      </c>
      <c r="C35" s="14" t="s">
        <v>514</v>
      </c>
      <c r="D35" s="14" t="s">
        <v>515</v>
      </c>
      <c r="E35" s="14">
        <v>938</v>
      </c>
      <c r="F35" s="14" t="s">
        <v>63</v>
      </c>
      <c r="G35" s="18">
        <v>3332</v>
      </c>
      <c r="H35" s="14">
        <v>9383332</v>
      </c>
      <c r="I35" s="18"/>
      <c r="J35" s="18" t="s">
        <v>319</v>
      </c>
      <c r="K35" s="14" t="s">
        <v>62</v>
      </c>
      <c r="L35" s="18" t="s">
        <v>485</v>
      </c>
      <c r="M35" s="18" t="s">
        <v>320</v>
      </c>
      <c r="N35" s="18" t="s">
        <v>516</v>
      </c>
      <c r="O35" s="18" t="s">
        <v>514</v>
      </c>
      <c r="Q35" s="14" t="s">
        <v>62</v>
      </c>
      <c r="R35" s="14" t="s">
        <v>517</v>
      </c>
      <c r="S35" s="14" t="s">
        <v>518</v>
      </c>
    </row>
    <row r="36" spans="1:19" ht="12.9" customHeight="1" x14ac:dyDescent="0.25">
      <c r="A36" s="14">
        <v>126041</v>
      </c>
      <c r="B36" s="14" t="s">
        <v>438</v>
      </c>
      <c r="C36" s="14" t="s">
        <v>519</v>
      </c>
      <c r="D36" s="14" t="s">
        <v>520</v>
      </c>
      <c r="E36" s="14">
        <v>938</v>
      </c>
      <c r="F36" s="14" t="s">
        <v>63</v>
      </c>
      <c r="G36" s="18">
        <v>3333</v>
      </c>
      <c r="H36" s="14">
        <v>9383333</v>
      </c>
      <c r="I36" s="18"/>
      <c r="J36" s="18" t="s">
        <v>319</v>
      </c>
      <c r="K36" s="15" t="s">
        <v>62</v>
      </c>
      <c r="L36" s="17" t="s">
        <v>485</v>
      </c>
      <c r="M36" s="18" t="s">
        <v>320</v>
      </c>
      <c r="N36" s="18" t="s">
        <v>521</v>
      </c>
      <c r="O36" s="18" t="s">
        <v>519</v>
      </c>
      <c r="Q36" s="14" t="s">
        <v>522</v>
      </c>
      <c r="R36" s="14" t="s">
        <v>523</v>
      </c>
      <c r="S36" s="14" t="s">
        <v>524</v>
      </c>
    </row>
    <row r="37" spans="1:19" ht="12.9" customHeight="1" x14ac:dyDescent="0.25">
      <c r="A37" s="14">
        <v>126044</v>
      </c>
      <c r="B37" s="14" t="s">
        <v>525</v>
      </c>
      <c r="C37" s="14" t="s">
        <v>509</v>
      </c>
      <c r="D37" s="14" t="s">
        <v>526</v>
      </c>
      <c r="E37" s="14">
        <v>938</v>
      </c>
      <c r="F37" s="14" t="s">
        <v>63</v>
      </c>
      <c r="G37" s="18">
        <v>3338</v>
      </c>
      <c r="H37" s="14">
        <v>9383338</v>
      </c>
      <c r="I37" s="18"/>
      <c r="J37" s="18" t="s">
        <v>319</v>
      </c>
      <c r="K37" s="15" t="s">
        <v>62</v>
      </c>
      <c r="L37" s="14" t="s">
        <v>509</v>
      </c>
      <c r="M37" s="18" t="s">
        <v>422</v>
      </c>
      <c r="N37" s="18" t="s">
        <v>527</v>
      </c>
      <c r="O37" s="19" t="s">
        <v>528</v>
      </c>
      <c r="P37" s="18" t="s">
        <v>509</v>
      </c>
      <c r="Q37" s="14" t="s">
        <v>62</v>
      </c>
      <c r="R37" s="14" t="s">
        <v>529</v>
      </c>
      <c r="S37" s="14" t="s">
        <v>530</v>
      </c>
    </row>
    <row r="38" spans="1:19" ht="12.9" customHeight="1" x14ac:dyDescent="0.25">
      <c r="A38" s="14">
        <v>126046</v>
      </c>
      <c r="B38" s="14" t="s">
        <v>531</v>
      </c>
      <c r="C38" s="14" t="s">
        <v>509</v>
      </c>
      <c r="D38" s="14" t="s">
        <v>532</v>
      </c>
      <c r="E38" s="14">
        <v>938</v>
      </c>
      <c r="F38" s="14" t="s">
        <v>63</v>
      </c>
      <c r="G38" s="18">
        <v>3340</v>
      </c>
      <c r="H38" s="14">
        <v>9383340</v>
      </c>
      <c r="I38" s="18"/>
      <c r="J38" s="18" t="s">
        <v>319</v>
      </c>
      <c r="K38" s="15" t="s">
        <v>62</v>
      </c>
      <c r="L38" s="14" t="s">
        <v>509</v>
      </c>
      <c r="M38" s="18" t="s">
        <v>422</v>
      </c>
      <c r="N38" s="18" t="s">
        <v>533</v>
      </c>
      <c r="O38" s="18" t="s">
        <v>509</v>
      </c>
      <c r="Q38" s="14" t="s">
        <v>62</v>
      </c>
      <c r="R38" s="14" t="s">
        <v>534</v>
      </c>
      <c r="S38" s="14" t="s">
        <v>535</v>
      </c>
    </row>
    <row r="39" spans="1:19" ht="12.9" customHeight="1" x14ac:dyDescent="0.25">
      <c r="A39" s="14">
        <v>126051</v>
      </c>
      <c r="B39" s="14" t="s">
        <v>536</v>
      </c>
      <c r="C39" s="14" t="s">
        <v>485</v>
      </c>
      <c r="D39" s="14" t="s">
        <v>537</v>
      </c>
      <c r="E39" s="14">
        <v>938</v>
      </c>
      <c r="F39" s="14" t="s">
        <v>63</v>
      </c>
      <c r="G39" s="18">
        <v>3345</v>
      </c>
      <c r="H39" s="14">
        <v>9383345</v>
      </c>
      <c r="I39" s="18"/>
      <c r="J39" s="18" t="s">
        <v>319</v>
      </c>
      <c r="K39" s="15" t="s">
        <v>62</v>
      </c>
      <c r="L39" s="14" t="s">
        <v>485</v>
      </c>
      <c r="M39" s="18" t="s">
        <v>320</v>
      </c>
      <c r="N39" s="18" t="s">
        <v>538</v>
      </c>
      <c r="O39" s="19" t="s">
        <v>539</v>
      </c>
      <c r="P39" s="18" t="s">
        <v>540</v>
      </c>
      <c r="Q39" s="14" t="s">
        <v>62</v>
      </c>
      <c r="R39" s="14" t="s">
        <v>541</v>
      </c>
      <c r="S39" s="14" t="s">
        <v>542</v>
      </c>
    </row>
    <row r="40" spans="1:19" ht="12.9" customHeight="1" x14ac:dyDescent="0.25">
      <c r="A40" s="14">
        <v>126053</v>
      </c>
      <c r="B40" s="14" t="s">
        <v>543</v>
      </c>
      <c r="C40" s="14" t="s">
        <v>507</v>
      </c>
      <c r="D40" s="14" t="s">
        <v>544</v>
      </c>
      <c r="E40" s="14">
        <v>938</v>
      </c>
      <c r="F40" s="14" t="s">
        <v>63</v>
      </c>
      <c r="G40" s="18">
        <v>3349</v>
      </c>
      <c r="H40" s="14">
        <v>9383349</v>
      </c>
      <c r="I40" s="18"/>
      <c r="J40" s="18" t="s">
        <v>319</v>
      </c>
      <c r="K40" s="19" t="s">
        <v>62</v>
      </c>
      <c r="L40" s="14" t="s">
        <v>509</v>
      </c>
      <c r="M40" s="18" t="s">
        <v>422</v>
      </c>
      <c r="N40" s="18" t="s">
        <v>545</v>
      </c>
      <c r="O40" s="18" t="s">
        <v>546</v>
      </c>
      <c r="P40" s="18" t="s">
        <v>507</v>
      </c>
      <c r="Q40" s="14" t="s">
        <v>62</v>
      </c>
      <c r="R40" s="14" t="s">
        <v>547</v>
      </c>
      <c r="S40" s="14" t="s">
        <v>548</v>
      </c>
    </row>
    <row r="41" spans="1:19" ht="12.9" customHeight="1" x14ac:dyDescent="0.25">
      <c r="A41" s="14">
        <v>126059</v>
      </c>
      <c r="B41" s="14" t="s">
        <v>329</v>
      </c>
      <c r="C41" s="14" t="s">
        <v>549</v>
      </c>
      <c r="D41" s="14" t="s">
        <v>550</v>
      </c>
      <c r="E41" s="14">
        <v>938</v>
      </c>
      <c r="F41" s="14" t="s">
        <v>63</v>
      </c>
      <c r="G41" s="18">
        <v>3355</v>
      </c>
      <c r="H41" s="14">
        <v>9383355</v>
      </c>
      <c r="I41" s="18"/>
      <c r="J41" s="18" t="s">
        <v>319</v>
      </c>
      <c r="K41" s="15" t="s">
        <v>62</v>
      </c>
      <c r="L41" s="17" t="s">
        <v>368</v>
      </c>
      <c r="M41" s="18" t="s">
        <v>320</v>
      </c>
      <c r="N41" s="18" t="s">
        <v>551</v>
      </c>
      <c r="O41" s="18" t="s">
        <v>549</v>
      </c>
      <c r="Q41" s="14" t="s">
        <v>522</v>
      </c>
      <c r="R41" s="14" t="s">
        <v>552</v>
      </c>
      <c r="S41" s="14" t="s">
        <v>553</v>
      </c>
    </row>
    <row r="42" spans="1:19" ht="12.9" customHeight="1" x14ac:dyDescent="0.25">
      <c r="A42" s="14">
        <v>126060</v>
      </c>
      <c r="B42" s="14" t="s">
        <v>438</v>
      </c>
      <c r="C42" s="14" t="s">
        <v>554</v>
      </c>
      <c r="D42" s="14" t="s">
        <v>555</v>
      </c>
      <c r="E42" s="14">
        <v>938</v>
      </c>
      <c r="F42" s="14" t="s">
        <v>63</v>
      </c>
      <c r="G42" s="18">
        <v>3356</v>
      </c>
      <c r="H42" s="14">
        <v>9383356</v>
      </c>
      <c r="I42" s="18"/>
      <c r="J42" s="18" t="s">
        <v>319</v>
      </c>
      <c r="K42" s="19" t="s">
        <v>62</v>
      </c>
      <c r="L42" s="14" t="s">
        <v>509</v>
      </c>
      <c r="M42" s="18" t="s">
        <v>320</v>
      </c>
      <c r="N42" s="18" t="s">
        <v>556</v>
      </c>
      <c r="O42" s="18" t="s">
        <v>554</v>
      </c>
      <c r="Q42" s="14" t="s">
        <v>62</v>
      </c>
      <c r="R42" s="14" t="s">
        <v>557</v>
      </c>
      <c r="S42" s="14" t="s">
        <v>558</v>
      </c>
    </row>
    <row r="43" spans="1:19" ht="12.9" customHeight="1" x14ac:dyDescent="0.25">
      <c r="A43" s="14">
        <v>126061</v>
      </c>
      <c r="B43" s="14" t="s">
        <v>559</v>
      </c>
      <c r="C43" s="14" t="s">
        <v>560</v>
      </c>
      <c r="D43" s="14" t="s">
        <v>561</v>
      </c>
      <c r="E43" s="14">
        <v>938</v>
      </c>
      <c r="F43" s="14" t="s">
        <v>63</v>
      </c>
      <c r="G43" s="18">
        <v>3357</v>
      </c>
      <c r="H43" s="14">
        <v>9383357</v>
      </c>
      <c r="I43" s="18"/>
      <c r="J43" s="18" t="s">
        <v>319</v>
      </c>
      <c r="K43" s="15" t="s">
        <v>62</v>
      </c>
      <c r="L43" s="17" t="s">
        <v>368</v>
      </c>
      <c r="M43" s="18" t="s">
        <v>320</v>
      </c>
      <c r="N43" s="18" t="s">
        <v>562</v>
      </c>
      <c r="O43" s="19" t="s">
        <v>563</v>
      </c>
      <c r="P43" s="18" t="s">
        <v>560</v>
      </c>
      <c r="Q43" s="14" t="s">
        <v>62</v>
      </c>
      <c r="R43" s="14" t="s">
        <v>564</v>
      </c>
      <c r="S43" s="14" t="s">
        <v>565</v>
      </c>
    </row>
    <row r="44" spans="1:19" ht="12.9" customHeight="1" x14ac:dyDescent="0.25">
      <c r="A44" s="14">
        <v>126095</v>
      </c>
      <c r="B44" s="14" t="s">
        <v>566</v>
      </c>
      <c r="C44" s="14" t="s">
        <v>509</v>
      </c>
      <c r="D44" s="14" t="s">
        <v>567</v>
      </c>
      <c r="E44" s="14">
        <v>938</v>
      </c>
      <c r="F44" s="14" t="s">
        <v>63</v>
      </c>
      <c r="G44" s="18">
        <v>4602</v>
      </c>
      <c r="H44" s="14">
        <v>9384602</v>
      </c>
      <c r="I44" s="18">
        <v>10006269</v>
      </c>
      <c r="J44" s="18" t="s">
        <v>319</v>
      </c>
      <c r="K44" s="15" t="s">
        <v>62</v>
      </c>
      <c r="L44" s="14" t="s">
        <v>509</v>
      </c>
      <c r="M44" s="18" t="s">
        <v>404</v>
      </c>
      <c r="N44" s="18" t="s">
        <v>568</v>
      </c>
      <c r="O44" s="18" t="s">
        <v>569</v>
      </c>
      <c r="P44" s="18" t="s">
        <v>509</v>
      </c>
      <c r="Q44" s="14" t="s">
        <v>62</v>
      </c>
      <c r="R44" s="14" t="s">
        <v>570</v>
      </c>
      <c r="S44" s="14" t="s">
        <v>571</v>
      </c>
    </row>
    <row r="45" spans="1:19" ht="12.9" customHeight="1" x14ac:dyDescent="0.25">
      <c r="A45" s="14">
        <v>126096</v>
      </c>
      <c r="B45" s="14" t="s">
        <v>572</v>
      </c>
      <c r="C45" s="14" t="s">
        <v>485</v>
      </c>
      <c r="D45" s="14" t="s">
        <v>573</v>
      </c>
      <c r="E45" s="14">
        <v>938</v>
      </c>
      <c r="F45" s="14" t="s">
        <v>63</v>
      </c>
      <c r="G45" s="18">
        <v>4603</v>
      </c>
      <c r="H45" s="14">
        <v>9384603</v>
      </c>
      <c r="I45" s="18">
        <v>10015379</v>
      </c>
      <c r="J45" s="18" t="s">
        <v>319</v>
      </c>
      <c r="K45" s="19" t="s">
        <v>62</v>
      </c>
      <c r="L45" s="19" t="s">
        <v>485</v>
      </c>
      <c r="M45" s="18" t="s">
        <v>404</v>
      </c>
      <c r="N45" s="18" t="s">
        <v>574</v>
      </c>
      <c r="O45" s="18" t="s">
        <v>485</v>
      </c>
      <c r="Q45" s="14" t="s">
        <v>62</v>
      </c>
      <c r="R45" s="14" t="s">
        <v>575</v>
      </c>
      <c r="S45" s="14" t="s">
        <v>576</v>
      </c>
    </row>
    <row r="46" spans="1:19" ht="12.9" customHeight="1" x14ac:dyDescent="0.25">
      <c r="A46" s="14">
        <v>126101</v>
      </c>
      <c r="B46" s="14" t="s">
        <v>577</v>
      </c>
      <c r="C46" s="14" t="s">
        <v>560</v>
      </c>
      <c r="D46" s="14" t="s">
        <v>578</v>
      </c>
      <c r="E46" s="14">
        <v>938</v>
      </c>
      <c r="F46" s="14" t="s">
        <v>63</v>
      </c>
      <c r="G46" s="18">
        <v>4610</v>
      </c>
      <c r="H46" s="14">
        <v>9384610</v>
      </c>
      <c r="I46" s="18"/>
      <c r="J46" s="18" t="s">
        <v>319</v>
      </c>
      <c r="K46" s="15" t="s">
        <v>62</v>
      </c>
      <c r="L46" s="17" t="s">
        <v>368</v>
      </c>
      <c r="M46" s="18" t="s">
        <v>404</v>
      </c>
      <c r="N46" s="18" t="s">
        <v>579</v>
      </c>
      <c r="O46" s="18" t="s">
        <v>560</v>
      </c>
      <c r="Q46" s="14" t="s">
        <v>62</v>
      </c>
      <c r="R46" s="14" t="s">
        <v>580</v>
      </c>
      <c r="S46" s="14" t="s">
        <v>581</v>
      </c>
    </row>
    <row r="47" spans="1:19" ht="12.9" customHeight="1" x14ac:dyDescent="0.25">
      <c r="A47" s="14">
        <v>131112</v>
      </c>
      <c r="B47" s="14" t="s">
        <v>329</v>
      </c>
      <c r="C47" s="14" t="s">
        <v>453</v>
      </c>
      <c r="D47" s="14" t="s">
        <v>582</v>
      </c>
      <c r="E47" s="14">
        <v>936</v>
      </c>
      <c r="F47" s="14" t="s">
        <v>59</v>
      </c>
      <c r="G47" s="18">
        <v>3932</v>
      </c>
      <c r="H47" s="14">
        <v>9363932</v>
      </c>
      <c r="I47" s="18"/>
      <c r="J47" s="18" t="s">
        <v>319</v>
      </c>
      <c r="K47" s="15" t="s">
        <v>58</v>
      </c>
      <c r="L47" s="14" t="s">
        <v>453</v>
      </c>
      <c r="M47" s="18" t="s">
        <v>320</v>
      </c>
      <c r="N47" s="18" t="s">
        <v>583</v>
      </c>
      <c r="O47" s="18" t="s">
        <v>453</v>
      </c>
      <c r="Q47" s="14" t="s">
        <v>58</v>
      </c>
      <c r="R47" s="14" t="s">
        <v>584</v>
      </c>
      <c r="S47" s="14" t="s">
        <v>585</v>
      </c>
    </row>
    <row r="48" spans="1:19" s="15" customFormat="1" ht="12.9" customHeight="1" x14ac:dyDescent="0.2">
      <c r="B48" s="17"/>
      <c r="C48" s="17"/>
      <c r="D48" s="17"/>
      <c r="E48" s="17"/>
      <c r="F48" s="17"/>
      <c r="H48" s="17"/>
      <c r="O48" s="37"/>
    </row>
    <row r="49" spans="2:2" ht="12.9" customHeight="1" x14ac:dyDescent="0.25">
      <c r="B49" s="1" t="s">
        <v>586</v>
      </c>
    </row>
    <row r="50" spans="2:2" ht="12.9" customHeight="1" x14ac:dyDescent="0.25">
      <c r="B50" s="1" t="s">
        <v>211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937D8-EA7F-42F8-87A0-B85BC7806129}">
  <sheetPr codeName="Sheet2">
    <pageSetUpPr fitToPage="1"/>
  </sheetPr>
  <dimension ref="A1:AMK144"/>
  <sheetViews>
    <sheetView showZeros="0" topLeftCell="A59" zoomScaleNormal="100" workbookViewId="0">
      <selection activeCell="C110" sqref="C110"/>
    </sheetView>
  </sheetViews>
  <sheetFormatPr defaultColWidth="9.125" defaultRowHeight="16.3" x14ac:dyDescent="0.3"/>
  <cols>
    <col min="1" max="1" width="26.25" style="42" customWidth="1"/>
    <col min="2" max="2" width="4.625" style="42" customWidth="1"/>
    <col min="3" max="3" width="16.125" style="42" customWidth="1"/>
    <col min="4" max="4" width="3.125" style="42" customWidth="1"/>
    <col min="5" max="5" width="15.625" style="42" customWidth="1"/>
    <col min="6" max="6" width="3.25" style="42" customWidth="1"/>
    <col min="7" max="7" width="16.25" style="42" customWidth="1"/>
    <col min="8" max="8" width="3" style="42" customWidth="1"/>
    <col min="9" max="9" width="15.75" style="42" customWidth="1"/>
    <col min="10" max="10" width="3" style="42" customWidth="1"/>
    <col min="11" max="11" width="17.75" style="42" customWidth="1"/>
    <col min="12" max="13" width="12.25" style="42" customWidth="1"/>
    <col min="14" max="14" width="11.625" style="42" hidden="1" customWidth="1"/>
    <col min="15" max="17" width="9.125" style="42" hidden="1" customWidth="1"/>
    <col min="18" max="18" width="9.125" style="42" customWidth="1"/>
    <col min="19" max="1025" width="9.125" style="42"/>
    <col min="1026" max="16384" width="9.125" style="135"/>
  </cols>
  <sheetData>
    <row r="1" spans="1:17" ht="73.2" customHeight="1" x14ac:dyDescent="0.3">
      <c r="C1" s="38"/>
      <c r="E1" s="189" t="s">
        <v>46</v>
      </c>
      <c r="N1" s="194" t="s">
        <v>47</v>
      </c>
      <c r="O1" s="194"/>
      <c r="P1" s="134"/>
      <c r="Q1" s="42" t="s">
        <v>48</v>
      </c>
    </row>
    <row r="2" spans="1:17" x14ac:dyDescent="0.3">
      <c r="A2" s="136" t="str">
        <f>Instructions!A2</f>
        <v>Capital Project Form - for projects to commence in Financial Year commencing 01 April 2026</v>
      </c>
      <c r="N2" s="42" t="s">
        <v>49</v>
      </c>
      <c r="Q2" s="42" t="s">
        <v>50</v>
      </c>
    </row>
    <row r="3" spans="1:17" x14ac:dyDescent="0.3">
      <c r="A3" s="136" t="s">
        <v>1</v>
      </c>
      <c r="N3" s="42" t="s">
        <v>51</v>
      </c>
      <c r="O3" s="42">
        <v>846</v>
      </c>
      <c r="P3" s="42" t="s">
        <v>52</v>
      </c>
      <c r="Q3" s="42" t="s">
        <v>53</v>
      </c>
    </row>
    <row r="4" spans="1:17" x14ac:dyDescent="0.3">
      <c r="N4" s="42" t="s">
        <v>54</v>
      </c>
      <c r="O4" s="42">
        <v>845</v>
      </c>
      <c r="P4" s="42" t="s">
        <v>55</v>
      </c>
      <c r="Q4" s="42" t="s">
        <v>56</v>
      </c>
    </row>
    <row r="5" spans="1:17" s="42" customFormat="1" ht="15.65" x14ac:dyDescent="0.25">
      <c r="A5" s="140" t="s">
        <v>57</v>
      </c>
      <c r="N5" s="42" t="s">
        <v>58</v>
      </c>
      <c r="O5" s="42">
        <v>936</v>
      </c>
      <c r="P5" s="42" t="s">
        <v>59</v>
      </c>
      <c r="Q5" s="42" t="s">
        <v>60</v>
      </c>
    </row>
    <row r="6" spans="1:17" s="42" customFormat="1" ht="15.65" x14ac:dyDescent="0.25">
      <c r="A6" s="93" t="s">
        <v>61</v>
      </c>
      <c r="N6" s="42" t="s">
        <v>62</v>
      </c>
      <c r="O6" s="42">
        <v>938</v>
      </c>
      <c r="P6" s="42" t="s">
        <v>63</v>
      </c>
      <c r="Q6" s="42" t="s">
        <v>64</v>
      </c>
    </row>
    <row r="7" spans="1:17" s="42" customFormat="1" x14ac:dyDescent="0.3">
      <c r="A7" s="141" t="s">
        <v>65</v>
      </c>
      <c r="Q7" s="42" t="s">
        <v>66</v>
      </c>
    </row>
    <row r="8" spans="1:17" s="42" customFormat="1" ht="15.65" x14ac:dyDescent="0.25">
      <c r="A8" s="140" t="str">
        <f>"Completed forms (entire workbook please) must be received by 31 October "&amp;TEXT(DATE(YEAR(Instructions!B1)-1,4,1),"YYYY")</f>
        <v>Completed forms (entire workbook please) must be received by 31 October 2025</v>
      </c>
      <c r="Q8" s="42" t="s">
        <v>67</v>
      </c>
    </row>
    <row r="9" spans="1:17" s="42" customFormat="1" ht="15.65" x14ac:dyDescent="0.25">
      <c r="A9" s="142" t="s">
        <v>68</v>
      </c>
      <c r="Q9" s="42" t="s">
        <v>69</v>
      </c>
    </row>
    <row r="10" spans="1:17" s="42" customFormat="1" ht="15.65" x14ac:dyDescent="0.25">
      <c r="C10" s="50"/>
      <c r="Q10" s="42" t="s">
        <v>70</v>
      </c>
    </row>
    <row r="11" spans="1:17" s="42" customFormat="1" ht="15.65" x14ac:dyDescent="0.25">
      <c r="A11" s="7" t="s">
        <v>71</v>
      </c>
      <c r="B11" s="7"/>
      <c r="Q11" s="42" t="s">
        <v>72</v>
      </c>
    </row>
    <row r="12" spans="1:17" s="42" customFormat="1" ht="17" thickBot="1" x14ac:dyDescent="0.3">
      <c r="A12" s="143" t="str">
        <f>IF(ISNA(C14),"School details will appear if a valid URN is entered!","")</f>
        <v>School details will appear if a valid URN is entered!</v>
      </c>
      <c r="Q12" s="42" t="s">
        <v>73</v>
      </c>
    </row>
    <row r="13" spans="1:17" s="42" customFormat="1" thickBot="1" x14ac:dyDescent="0.3">
      <c r="A13" s="144"/>
      <c r="B13" s="144" t="s">
        <v>74</v>
      </c>
      <c r="C13" s="145"/>
      <c r="D13" s="50"/>
      <c r="E13" s="50"/>
      <c r="M13" s="50"/>
      <c r="Q13" s="42" t="s">
        <v>75</v>
      </c>
    </row>
    <row r="14" spans="1:17" s="42" customFormat="1" ht="15.65" x14ac:dyDescent="0.25">
      <c r="A14" s="144" t="s">
        <v>76</v>
      </c>
      <c r="C14" s="42" t="e">
        <f>VLOOKUP($C$13,School_URN_Data,11)</f>
        <v>#N/A</v>
      </c>
      <c r="Q14" s="42" t="s">
        <v>77</v>
      </c>
    </row>
    <row r="15" spans="1:17" s="42" customFormat="1" ht="15.65" x14ac:dyDescent="0.25">
      <c r="A15" s="144" t="s">
        <v>78</v>
      </c>
      <c r="C15" s="144" t="e">
        <f>VLOOKUP($C$13,School_URN_Data,5)</f>
        <v>#N/A</v>
      </c>
      <c r="D15" s="146" t="s">
        <v>79</v>
      </c>
      <c r="E15" s="50" t="e">
        <f>VLOOKUP($C$13,School_URN_Data,7)</f>
        <v>#N/A</v>
      </c>
      <c r="Q15" s="42" t="s">
        <v>80</v>
      </c>
    </row>
    <row r="16" spans="1:17" s="42" customFormat="1" ht="8" customHeight="1" x14ac:dyDescent="0.25">
      <c r="A16" s="144"/>
      <c r="C16" s="50"/>
      <c r="G16" s="144"/>
    </row>
    <row r="17" spans="1:14" s="42" customFormat="1" ht="15.65" x14ac:dyDescent="0.25">
      <c r="A17" s="144" t="s">
        <v>81</v>
      </c>
      <c r="C17" s="42" t="e">
        <f>VLOOKUP($C$13,School_URN_Data,4)</f>
        <v>#N/A</v>
      </c>
      <c r="N17" s="7" t="s">
        <v>82</v>
      </c>
    </row>
    <row r="18" spans="1:14" s="42" customFormat="1" ht="15.65" x14ac:dyDescent="0.25">
      <c r="A18" s="126" t="s">
        <v>83</v>
      </c>
      <c r="B18" s="147"/>
      <c r="C18" s="42" t="e">
        <f>VLOOKUP($C$13,School_URN_Data,14)</f>
        <v>#N/A</v>
      </c>
      <c r="N18" s="142" t="s">
        <v>84</v>
      </c>
    </row>
    <row r="19" spans="1:14" s="42" customFormat="1" ht="15.65" x14ac:dyDescent="0.25">
      <c r="A19" s="126" t="s">
        <v>85</v>
      </c>
      <c r="B19" s="147"/>
      <c r="C19" s="42" t="e">
        <f>VLOOKUP($C$13,School_URN_Data,15)</f>
        <v>#N/A</v>
      </c>
      <c r="F19" s="148"/>
      <c r="N19" s="142" t="s">
        <v>86</v>
      </c>
    </row>
    <row r="20" spans="1:14" s="42" customFormat="1" ht="15.65" x14ac:dyDescent="0.25">
      <c r="A20" s="126" t="s">
        <v>87</v>
      </c>
      <c r="B20" s="147"/>
      <c r="C20" s="42" t="e">
        <f>VLOOKUP($C$13,School_URN_Data,16)</f>
        <v>#N/A</v>
      </c>
      <c r="N20" s="149" t="s">
        <v>88</v>
      </c>
    </row>
    <row r="21" spans="1:14" s="42" customFormat="1" x14ac:dyDescent="0.25">
      <c r="A21" s="126" t="s">
        <v>89</v>
      </c>
      <c r="B21" s="147"/>
      <c r="C21" s="42" t="e">
        <f>VLOOKUP($C$13,School_URN_Data,18)</f>
        <v>#N/A</v>
      </c>
      <c r="G21" s="143"/>
      <c r="N21" s="149" t="s">
        <v>90</v>
      </c>
    </row>
    <row r="22" spans="1:14" s="42" customFormat="1" ht="15.65" x14ac:dyDescent="0.25">
      <c r="A22" s="147"/>
      <c r="B22" s="147"/>
      <c r="N22" s="149" t="s">
        <v>91</v>
      </c>
    </row>
    <row r="23" spans="1:14" s="42" customFormat="1" ht="17" thickBot="1" x14ac:dyDescent="0.3">
      <c r="A23" s="150" t="s">
        <v>92</v>
      </c>
      <c r="L23" s="118"/>
      <c r="N23" s="149" t="s">
        <v>93</v>
      </c>
    </row>
    <row r="24" spans="1:14" s="42" customFormat="1" thickBot="1" x14ac:dyDescent="0.3">
      <c r="A24" s="151" t="s">
        <v>94</v>
      </c>
      <c r="B24" s="152"/>
      <c r="C24" s="222"/>
      <c r="D24" s="222"/>
      <c r="E24" s="222"/>
      <c r="F24" s="222"/>
      <c r="G24" s="222"/>
      <c r="H24" s="222"/>
      <c r="I24" s="222"/>
      <c r="J24" s="222"/>
      <c r="K24" s="222"/>
      <c r="L24" s="118"/>
    </row>
    <row r="25" spans="1:14" s="42" customFormat="1" thickBot="1" x14ac:dyDescent="0.3">
      <c r="A25" s="151" t="s">
        <v>95</v>
      </c>
      <c r="B25" s="152"/>
      <c r="C25" s="222"/>
      <c r="D25" s="222"/>
      <c r="E25" s="222"/>
      <c r="F25" s="222"/>
      <c r="G25" s="222"/>
      <c r="H25" s="222"/>
      <c r="I25" s="222"/>
      <c r="J25" s="222"/>
      <c r="K25" s="222"/>
      <c r="L25" s="118"/>
      <c r="M25" s="118"/>
      <c r="N25" s="7" t="s">
        <v>96</v>
      </c>
    </row>
    <row r="26" spans="1:14" s="42" customFormat="1" thickBot="1" x14ac:dyDescent="0.3">
      <c r="A26" s="151" t="s">
        <v>97</v>
      </c>
      <c r="B26" s="152"/>
      <c r="C26" s="222"/>
      <c r="D26" s="222"/>
      <c r="E26" s="222"/>
      <c r="F26" s="222"/>
      <c r="G26" s="222"/>
      <c r="H26" s="222"/>
      <c r="I26" s="222"/>
      <c r="J26" s="222"/>
      <c r="K26" s="222"/>
      <c r="L26" s="118"/>
      <c r="M26" s="118"/>
      <c r="N26" s="7" t="s">
        <v>98</v>
      </c>
    </row>
    <row r="27" spans="1:14" s="42" customFormat="1" thickBot="1" x14ac:dyDescent="0.3">
      <c r="A27" s="151" t="s">
        <v>99</v>
      </c>
      <c r="B27" s="152"/>
      <c r="C27" s="222"/>
      <c r="D27" s="222"/>
      <c r="E27" s="222"/>
      <c r="F27" s="222"/>
      <c r="G27" s="222"/>
      <c r="H27" s="222"/>
      <c r="I27" s="222"/>
      <c r="J27" s="222"/>
      <c r="K27" s="222"/>
      <c r="M27" s="118"/>
      <c r="N27" s="7" t="s">
        <v>86</v>
      </c>
    </row>
    <row r="28" spans="1:14" s="42" customFormat="1" ht="15.65" x14ac:dyDescent="0.25">
      <c r="A28" s="152"/>
      <c r="B28" s="152"/>
      <c r="C28" s="118"/>
      <c r="D28" s="118"/>
      <c r="E28" s="118"/>
      <c r="F28" s="118"/>
      <c r="G28" s="118"/>
      <c r="H28" s="118"/>
      <c r="I28" s="118"/>
      <c r="J28" s="118"/>
      <c r="K28" s="118"/>
      <c r="M28" s="118"/>
      <c r="N28" s="153" t="s">
        <v>100</v>
      </c>
    </row>
    <row r="29" spans="1:14" s="42" customFormat="1" ht="19.2" customHeight="1" thickBot="1" x14ac:dyDescent="0.3">
      <c r="A29" s="150" t="s">
        <v>101</v>
      </c>
      <c r="B29" s="152"/>
      <c r="C29" s="118"/>
      <c r="D29" s="118"/>
      <c r="E29" s="118"/>
      <c r="F29" s="118"/>
      <c r="G29" s="118"/>
      <c r="H29" s="118"/>
      <c r="I29" s="118"/>
      <c r="J29" s="118"/>
      <c r="K29" s="118"/>
      <c r="M29" s="118"/>
      <c r="N29" s="153" t="s">
        <v>102</v>
      </c>
    </row>
    <row r="30" spans="1:14" s="42" customFormat="1" thickBot="1" x14ac:dyDescent="0.3">
      <c r="A30" s="152" t="s">
        <v>103</v>
      </c>
      <c r="B30" s="152"/>
      <c r="C30" s="222" t="s">
        <v>104</v>
      </c>
      <c r="D30" s="222"/>
      <c r="E30" s="222"/>
      <c r="F30" s="222"/>
      <c r="G30" s="222"/>
      <c r="H30" s="222"/>
      <c r="I30" s="222"/>
      <c r="J30" s="222"/>
      <c r="K30" s="222"/>
      <c r="M30" s="118"/>
      <c r="N30" s="153" t="s">
        <v>105</v>
      </c>
    </row>
    <row r="31" spans="1:14" s="42" customFormat="1" thickBot="1" x14ac:dyDescent="0.3">
      <c r="A31" s="152" t="s">
        <v>106</v>
      </c>
      <c r="B31" s="152"/>
      <c r="C31" s="222" t="s">
        <v>107</v>
      </c>
      <c r="D31" s="222"/>
      <c r="E31" s="222"/>
      <c r="F31" s="222"/>
      <c r="G31" s="222"/>
      <c r="H31" s="222"/>
      <c r="I31" s="222"/>
      <c r="J31" s="222"/>
      <c r="K31" s="222"/>
      <c r="M31" s="118"/>
      <c r="N31" s="153" t="s">
        <v>108</v>
      </c>
    </row>
    <row r="32" spans="1:14" s="42" customFormat="1" ht="15.65" x14ac:dyDescent="0.25">
      <c r="M32" s="118"/>
    </row>
    <row r="33" spans="1:16 1025:1025" s="42" customFormat="1" ht="15.65" x14ac:dyDescent="0.25">
      <c r="A33" s="7" t="s">
        <v>109</v>
      </c>
      <c r="N33" s="7" t="s">
        <v>110</v>
      </c>
    </row>
    <row r="34" spans="1:16 1025:1025" x14ac:dyDescent="0.3">
      <c r="A34" s="154" t="s">
        <v>111</v>
      </c>
      <c r="N34" s="7" t="s">
        <v>112</v>
      </c>
      <c r="AMK34" s="135"/>
    </row>
    <row r="35" spans="1:16 1025:1025" s="42" customFormat="1" ht="17" thickBot="1" x14ac:dyDescent="0.3">
      <c r="A35" s="150"/>
      <c r="N35" s="79" t="s">
        <v>86</v>
      </c>
    </row>
    <row r="36" spans="1:16 1025:1025" s="42" customFormat="1" thickBot="1" x14ac:dyDescent="0.3">
      <c r="A36" s="7" t="s">
        <v>113</v>
      </c>
      <c r="C36" s="225"/>
      <c r="D36" s="225"/>
      <c r="E36" s="225"/>
      <c r="F36" s="225"/>
      <c r="G36" s="225"/>
      <c r="H36" s="225"/>
      <c r="I36" s="225"/>
      <c r="J36" s="225"/>
      <c r="K36" s="225"/>
      <c r="N36" s="157" t="s">
        <v>114</v>
      </c>
    </row>
    <row r="37" spans="1:16 1025:1025" s="42" customFormat="1" thickBot="1" x14ac:dyDescent="0.3">
      <c r="N37" s="157" t="s">
        <v>115</v>
      </c>
    </row>
    <row r="38" spans="1:16 1025:1025" s="42" customFormat="1" ht="31.95" thickBot="1" x14ac:dyDescent="0.3">
      <c r="A38" s="155" t="s">
        <v>116</v>
      </c>
      <c r="C38" s="226" t="s">
        <v>50</v>
      </c>
      <c r="D38" s="226"/>
      <c r="E38" s="226"/>
      <c r="F38" s="226"/>
      <c r="G38" s="226"/>
      <c r="N38" s="157" t="s">
        <v>117</v>
      </c>
    </row>
    <row r="39" spans="1:16 1025:1025" s="42" customFormat="1" x14ac:dyDescent="0.25">
      <c r="L39" s="156"/>
      <c r="N39" s="157" t="s">
        <v>118</v>
      </c>
      <c r="O39" s="142"/>
    </row>
    <row r="40" spans="1:16 1025:1025" s="42" customFormat="1" ht="15.65" x14ac:dyDescent="0.25">
      <c r="A40" s="234" t="s">
        <v>119</v>
      </c>
      <c r="B40" s="193"/>
      <c r="C40" s="228" t="s">
        <v>120</v>
      </c>
      <c r="D40" s="229"/>
      <c r="E40" s="229"/>
      <c r="F40" s="229"/>
      <c r="G40" s="229"/>
      <c r="H40" s="229"/>
      <c r="I40" s="229"/>
      <c r="J40" s="229"/>
      <c r="K40" s="229"/>
      <c r="L40" s="230"/>
      <c r="O40" s="7"/>
      <c r="P40" s="142"/>
    </row>
    <row r="41" spans="1:16 1025:1025" s="42" customFormat="1" ht="202.95" customHeight="1" x14ac:dyDescent="0.25">
      <c r="A41" s="235"/>
      <c r="B41" s="175"/>
      <c r="C41" s="231"/>
      <c r="D41" s="232"/>
      <c r="E41" s="232"/>
      <c r="F41" s="232"/>
      <c r="G41" s="232"/>
      <c r="H41" s="232"/>
      <c r="I41" s="232"/>
      <c r="J41" s="232"/>
      <c r="K41" s="232"/>
      <c r="L41" s="233"/>
      <c r="N41" s="156"/>
      <c r="O41" s="7"/>
      <c r="P41" s="142"/>
    </row>
    <row r="42" spans="1:16 1025:1025" s="42" customFormat="1" ht="62" customHeight="1" x14ac:dyDescent="0.25">
      <c r="A42" s="79" t="s">
        <v>121</v>
      </c>
      <c r="N42" s="7"/>
      <c r="O42" s="142"/>
    </row>
    <row r="43" spans="1:16 1025:1025" s="42" customFormat="1" ht="31.95" customHeight="1" x14ac:dyDescent="0.25">
      <c r="A43" s="213" t="s">
        <v>122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N43" s="7"/>
      <c r="O43" s="142"/>
    </row>
    <row r="44" spans="1:16 1025:1025" s="42" customFormat="1" ht="15.65" x14ac:dyDescent="0.25">
      <c r="A44" s="158" t="s">
        <v>123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N44" s="7"/>
    </row>
    <row r="45" spans="1:16 1025:1025" s="42" customFormat="1" ht="15.65" x14ac:dyDescent="0.25">
      <c r="A45" s="158" t="s">
        <v>124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N45" s="7"/>
    </row>
    <row r="46" spans="1:16 1025:1025" s="42" customFormat="1" ht="15.65" x14ac:dyDescent="0.25">
      <c r="A46" s="142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N46" s="7"/>
    </row>
    <row r="47" spans="1:16 1025:1025" s="42" customFormat="1" ht="31.95" customHeight="1" x14ac:dyDescent="0.25">
      <c r="A47" s="214" t="s">
        <v>125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N47" s="7"/>
    </row>
    <row r="48" spans="1:16 1025:1025" s="42" customFormat="1" thickBot="1" x14ac:dyDescent="0.3">
      <c r="A48" s="142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N48" s="7"/>
    </row>
    <row r="49" spans="1:12" s="42" customFormat="1" ht="27.7" customHeight="1" thickBot="1" x14ac:dyDescent="0.3">
      <c r="A49" s="142" t="s">
        <v>126</v>
      </c>
      <c r="B49" s="142"/>
      <c r="C49" s="236" t="s">
        <v>84</v>
      </c>
      <c r="D49" s="237"/>
      <c r="E49" s="237"/>
      <c r="F49" s="237"/>
      <c r="G49" s="237"/>
      <c r="H49" s="237"/>
      <c r="I49" s="237"/>
      <c r="J49" s="237"/>
      <c r="K49" s="238"/>
    </row>
    <row r="50" spans="1:12" s="42" customFormat="1" ht="41.95" customHeight="1" thickBot="1" x14ac:dyDescent="0.3">
      <c r="A50" s="142" t="s">
        <v>127</v>
      </c>
      <c r="B50" s="142"/>
      <c r="C50" s="236" t="s">
        <v>98</v>
      </c>
      <c r="D50" s="237"/>
      <c r="E50" s="237"/>
      <c r="F50" s="237"/>
      <c r="G50" s="237"/>
      <c r="H50" s="237"/>
      <c r="I50" s="237"/>
      <c r="J50" s="237"/>
      <c r="K50" s="238"/>
    </row>
    <row r="51" spans="1:12" s="42" customFormat="1" ht="12.1" customHeight="1" x14ac:dyDescent="0.25">
      <c r="A51" s="142"/>
      <c r="B51" s="142"/>
      <c r="C51" s="142"/>
      <c r="D51" s="142"/>
      <c r="E51" s="142"/>
      <c r="F51" s="142"/>
      <c r="G51" s="142"/>
      <c r="H51" s="142"/>
      <c r="I51" s="142"/>
      <c r="J51" s="142"/>
      <c r="K51" s="142"/>
    </row>
    <row r="52" spans="1:12" s="42" customFormat="1" ht="15.65" x14ac:dyDescent="0.25">
      <c r="A52" s="214" t="s">
        <v>128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</row>
    <row r="53" spans="1:12" s="42" customFormat="1" ht="12.1" customHeight="1" thickBot="1" x14ac:dyDescent="0.3">
      <c r="A53" s="142"/>
      <c r="B53" s="142"/>
      <c r="C53" s="142"/>
      <c r="D53" s="142"/>
      <c r="E53" s="142"/>
      <c r="F53" s="142"/>
      <c r="G53" s="142"/>
      <c r="H53" s="142"/>
      <c r="I53" s="142"/>
      <c r="J53" s="142"/>
      <c r="K53" s="142"/>
    </row>
    <row r="54" spans="1:12" s="42" customFormat="1" ht="42.65" customHeight="1" thickBot="1" x14ac:dyDescent="0.3">
      <c r="A54" s="142" t="s">
        <v>129</v>
      </c>
      <c r="B54" s="142"/>
      <c r="C54" s="236" t="s">
        <v>112</v>
      </c>
      <c r="D54" s="237"/>
      <c r="E54" s="237"/>
      <c r="F54" s="237"/>
      <c r="G54" s="237"/>
      <c r="H54" s="237"/>
      <c r="I54" s="237"/>
      <c r="J54" s="237"/>
      <c r="K54" s="238"/>
    </row>
    <row r="55" spans="1:12" s="42" customFormat="1" ht="15.65" x14ac:dyDescent="0.25">
      <c r="A55" s="79"/>
    </row>
    <row r="56" spans="1:12" s="42" customFormat="1" ht="17" customHeight="1" x14ac:dyDescent="0.25">
      <c r="A56" s="79" t="s">
        <v>130</v>
      </c>
    </row>
    <row r="57" spans="1:12" s="42" customFormat="1" ht="7.15" customHeight="1" x14ac:dyDescent="0.25">
      <c r="L57" s="118"/>
    </row>
    <row r="58" spans="1:12" s="42" customFormat="1" ht="27.7" customHeight="1" x14ac:dyDescent="0.25">
      <c r="E58" s="159" t="s">
        <v>131</v>
      </c>
      <c r="F58" s="159"/>
      <c r="G58" s="159" t="s">
        <v>132</v>
      </c>
      <c r="H58" s="159"/>
      <c r="I58" s="159" t="s">
        <v>133</v>
      </c>
      <c r="J58" s="159"/>
      <c r="K58" s="159" t="s">
        <v>134</v>
      </c>
    </row>
    <row r="59" spans="1:12" s="42" customFormat="1" ht="78.150000000000006" x14ac:dyDescent="0.25">
      <c r="E59" s="160" t="s">
        <v>135</v>
      </c>
      <c r="F59" s="160"/>
      <c r="G59" s="160" t="s">
        <v>136</v>
      </c>
      <c r="H59" s="160"/>
      <c r="I59" s="160" t="s">
        <v>137</v>
      </c>
      <c r="J59" s="160"/>
      <c r="K59" s="160"/>
    </row>
    <row r="60" spans="1:12" s="42" customFormat="1" ht="13.95" customHeight="1" x14ac:dyDescent="0.25">
      <c r="E60" s="159" t="s">
        <v>138</v>
      </c>
      <c r="F60" s="159"/>
      <c r="G60" s="159" t="s">
        <v>138</v>
      </c>
      <c r="H60" s="159"/>
      <c r="I60" s="159" t="s">
        <v>138</v>
      </c>
      <c r="J60" s="159"/>
      <c r="K60" s="159" t="s">
        <v>138</v>
      </c>
    </row>
    <row r="61" spans="1:12" s="42" customFormat="1" thickBot="1" x14ac:dyDescent="0.3">
      <c r="E61" s="43"/>
      <c r="G61" s="43"/>
    </row>
    <row r="62" spans="1:12" s="42" customFormat="1" ht="19.2" customHeight="1" thickBot="1" x14ac:dyDescent="0.3">
      <c r="A62" s="50" t="s">
        <v>139</v>
      </c>
      <c r="E62" s="44"/>
      <c r="F62" s="45"/>
      <c r="G62" s="44"/>
      <c r="H62" s="45"/>
      <c r="I62" s="44"/>
      <c r="J62" s="45"/>
      <c r="K62" s="49">
        <f>E62+I62+G62</f>
        <v>0</v>
      </c>
    </row>
    <row r="63" spans="1:12" s="42" customFormat="1" thickBot="1" x14ac:dyDescent="0.3">
      <c r="A63" s="50"/>
      <c r="E63" s="46"/>
      <c r="F63" s="46"/>
      <c r="G63" s="47"/>
      <c r="H63" s="46"/>
      <c r="I63" s="47"/>
      <c r="J63" s="46"/>
      <c r="K63" s="47"/>
    </row>
    <row r="64" spans="1:12" s="42" customFormat="1" ht="19.2" customHeight="1" thickBot="1" x14ac:dyDescent="0.3">
      <c r="A64" s="50" t="s">
        <v>140</v>
      </c>
      <c r="E64" s="44">
        <f>ROUND(E62*0.2,2)</f>
        <v>0</v>
      </c>
      <c r="F64" s="45"/>
      <c r="G64" s="44">
        <f>ROUND(G62*0.2,2)</f>
        <v>0</v>
      </c>
      <c r="H64" s="45"/>
      <c r="I64" s="44">
        <f>ROUND(I62*0.2,2)</f>
        <v>0</v>
      </c>
      <c r="J64" s="45"/>
      <c r="K64" s="49">
        <f>E64+I64+G64</f>
        <v>0</v>
      </c>
    </row>
    <row r="65" spans="1:11" s="42" customFormat="1" thickBot="1" x14ac:dyDescent="0.3">
      <c r="A65" s="50"/>
      <c r="E65" s="46"/>
      <c r="F65" s="46"/>
      <c r="G65" s="47"/>
      <c r="H65" s="46"/>
      <c r="I65" s="47"/>
      <c r="J65" s="46"/>
      <c r="K65" s="47"/>
    </row>
    <row r="66" spans="1:11" s="42" customFormat="1" ht="19.2" customHeight="1" thickBot="1" x14ac:dyDescent="0.3">
      <c r="A66" s="50" t="s">
        <v>141</v>
      </c>
      <c r="E66" s="44"/>
      <c r="F66" s="45"/>
      <c r="G66" s="44"/>
      <c r="H66" s="45"/>
      <c r="I66" s="44"/>
      <c r="J66" s="45"/>
      <c r="K66" s="49">
        <f>E66+I66+G66</f>
        <v>0</v>
      </c>
    </row>
    <row r="67" spans="1:11" s="42" customFormat="1" thickBot="1" x14ac:dyDescent="0.3">
      <c r="A67" s="50"/>
      <c r="E67" s="46"/>
      <c r="F67" s="46"/>
      <c r="G67" s="47"/>
      <c r="H67" s="46"/>
      <c r="I67" s="47"/>
      <c r="J67" s="46"/>
      <c r="K67" s="47"/>
    </row>
    <row r="68" spans="1:11" s="42" customFormat="1" ht="19.2" customHeight="1" thickBot="1" x14ac:dyDescent="0.3">
      <c r="A68" s="50" t="s">
        <v>142</v>
      </c>
      <c r="E68" s="44">
        <f>ROUND(E66*0.2,2)</f>
        <v>0</v>
      </c>
      <c r="F68" s="45"/>
      <c r="G68" s="44">
        <f>ROUND(G66*0.2,2)</f>
        <v>0</v>
      </c>
      <c r="H68" s="45"/>
      <c r="I68" s="44">
        <f>ROUND(I66*0.2,2)</f>
        <v>0</v>
      </c>
      <c r="J68" s="45"/>
      <c r="K68" s="49">
        <f>E68+I68+G68</f>
        <v>0</v>
      </c>
    </row>
    <row r="69" spans="1:11" s="42" customFormat="1" thickBot="1" x14ac:dyDescent="0.3">
      <c r="A69" s="50"/>
      <c r="E69" s="47"/>
      <c r="F69" s="46"/>
      <c r="G69" s="47"/>
      <c r="H69" s="46"/>
      <c r="I69" s="47"/>
      <c r="J69" s="46"/>
      <c r="K69" s="47"/>
    </row>
    <row r="70" spans="1:11" s="42" customFormat="1" ht="19.2" customHeight="1" thickBot="1" x14ac:dyDescent="0.3">
      <c r="A70" s="50" t="s">
        <v>143</v>
      </c>
      <c r="E70" s="44"/>
      <c r="F70" s="45"/>
      <c r="G70" s="44"/>
      <c r="H70" s="45"/>
      <c r="I70" s="44"/>
      <c r="J70" s="45"/>
      <c r="K70" s="49">
        <f>E70+I70+G70</f>
        <v>0</v>
      </c>
    </row>
    <row r="71" spans="1:11" s="42" customFormat="1" thickBot="1" x14ac:dyDescent="0.3">
      <c r="A71" s="118"/>
      <c r="E71" s="46"/>
      <c r="F71" s="46"/>
      <c r="G71" s="47"/>
      <c r="H71" s="46"/>
      <c r="I71" s="47"/>
      <c r="J71" s="46"/>
      <c r="K71" s="47"/>
    </row>
    <row r="72" spans="1:11" s="42" customFormat="1" ht="19.2" customHeight="1" thickBot="1" x14ac:dyDescent="0.3">
      <c r="A72" s="50" t="s">
        <v>144</v>
      </c>
      <c r="E72" s="44">
        <f>ROUND(E70*0.2,2)</f>
        <v>0</v>
      </c>
      <c r="F72" s="45"/>
      <c r="G72" s="44">
        <f>ROUND(G70*0.2,2)</f>
        <v>0</v>
      </c>
      <c r="H72" s="45"/>
      <c r="I72" s="44">
        <f>ROUND(I70*0.2,2)</f>
        <v>0</v>
      </c>
      <c r="J72" s="45"/>
      <c r="K72" s="49">
        <f>E72+I72+G72</f>
        <v>0</v>
      </c>
    </row>
    <row r="73" spans="1:11" s="42" customFormat="1" thickBot="1" x14ac:dyDescent="0.3">
      <c r="A73" s="118"/>
      <c r="E73" s="46"/>
      <c r="F73" s="46"/>
      <c r="G73" s="47"/>
      <c r="H73" s="46"/>
      <c r="I73" s="47"/>
      <c r="J73" s="46"/>
      <c r="K73" s="47"/>
    </row>
    <row r="74" spans="1:11" s="42" customFormat="1" ht="19.2" customHeight="1" thickBot="1" x14ac:dyDescent="0.3">
      <c r="A74" s="50" t="s">
        <v>145</v>
      </c>
      <c r="E74" s="49">
        <f>ROUND(SUM(E62:E72)*0.01,2)</f>
        <v>0</v>
      </c>
      <c r="F74" s="45"/>
      <c r="G74" s="49"/>
      <c r="H74" s="45"/>
      <c r="I74" s="49"/>
      <c r="J74" s="45"/>
      <c r="K74" s="49">
        <f>E74+I74+G74</f>
        <v>0</v>
      </c>
    </row>
    <row r="75" spans="1:11" s="42" customFormat="1" thickBot="1" x14ac:dyDescent="0.3">
      <c r="A75" s="118"/>
      <c r="E75" s="46"/>
      <c r="F75" s="46"/>
      <c r="G75" s="47"/>
      <c r="H75" s="46"/>
      <c r="I75" s="47"/>
      <c r="J75" s="46"/>
      <c r="K75" s="47"/>
    </row>
    <row r="76" spans="1:11" s="42" customFormat="1" ht="19.2" customHeight="1" thickBot="1" x14ac:dyDescent="0.3">
      <c r="A76" s="118" t="s">
        <v>146</v>
      </c>
      <c r="E76" s="49">
        <f>SUM(E62:E74)</f>
        <v>0</v>
      </c>
      <c r="F76" s="45"/>
      <c r="G76" s="49">
        <f>SUM(G62:G74)</f>
        <v>0</v>
      </c>
      <c r="H76" s="45"/>
      <c r="I76" s="49">
        <f>SUM(I62:I74)</f>
        <v>0</v>
      </c>
      <c r="J76" s="45"/>
      <c r="K76" s="49">
        <f>E76+I76+G76</f>
        <v>0</v>
      </c>
    </row>
    <row r="77" spans="1:11" s="42" customFormat="1" ht="9.6999999999999993" customHeight="1" x14ac:dyDescent="0.25">
      <c r="A77" s="50"/>
      <c r="B77" s="50"/>
      <c r="C77" s="161"/>
      <c r="D77" s="161"/>
      <c r="E77" s="161"/>
      <c r="F77" s="161"/>
      <c r="G77" s="161"/>
      <c r="H77" s="161"/>
      <c r="I77" s="161"/>
    </row>
    <row r="78" spans="1:11" s="42" customFormat="1" ht="21.6" customHeight="1" x14ac:dyDescent="0.25">
      <c r="A78" s="50" t="s">
        <v>147</v>
      </c>
      <c r="C78" s="162">
        <f>E76*0.9</f>
        <v>0</v>
      </c>
      <c r="D78" s="50"/>
      <c r="E78" s="50"/>
      <c r="F78" s="50" t="s">
        <v>148</v>
      </c>
      <c r="H78" s="50"/>
      <c r="I78" s="144" t="s">
        <v>149</v>
      </c>
      <c r="J78" s="50"/>
      <c r="K78" s="163">
        <f>E76*0.1</f>
        <v>0</v>
      </c>
    </row>
    <row r="79" spans="1:11" s="42" customFormat="1" ht="15.65" x14ac:dyDescent="0.25">
      <c r="A79" s="50" t="s">
        <v>150</v>
      </c>
      <c r="C79" s="162">
        <f>G76*0.9</f>
        <v>0</v>
      </c>
      <c r="D79" s="50"/>
      <c r="E79" s="50"/>
      <c r="F79" s="50"/>
      <c r="G79" s="50"/>
      <c r="H79" s="50"/>
      <c r="I79" s="144" t="s">
        <v>151</v>
      </c>
      <c r="J79" s="50"/>
      <c r="K79" s="163">
        <f>G76*0.1</f>
        <v>0</v>
      </c>
    </row>
    <row r="80" spans="1:11" s="42" customFormat="1" ht="15.65" x14ac:dyDescent="0.25">
      <c r="A80" s="50" t="s">
        <v>152</v>
      </c>
      <c r="C80" s="162">
        <f>E76-C78+I76+G76-C79</f>
        <v>0</v>
      </c>
      <c r="D80" s="50"/>
      <c r="E80" s="50"/>
      <c r="F80" s="50"/>
      <c r="G80" s="50"/>
      <c r="H80" s="50"/>
      <c r="I80" s="144" t="s">
        <v>153</v>
      </c>
      <c r="J80" s="50"/>
      <c r="K80" s="163">
        <f>I76</f>
        <v>0</v>
      </c>
    </row>
    <row r="81" spans="1:13" s="42" customFormat="1" thickBot="1" x14ac:dyDescent="0.3">
      <c r="A81" s="164" t="s">
        <v>154</v>
      </c>
      <c r="C81" s="165">
        <f>SUM(C78:C80)</f>
        <v>0</v>
      </c>
      <c r="D81" s="50"/>
      <c r="E81" s="50"/>
      <c r="F81" s="50"/>
      <c r="G81" s="50"/>
      <c r="H81" s="50"/>
      <c r="I81" s="144" t="s">
        <v>155</v>
      </c>
      <c r="J81" s="50"/>
      <c r="K81" s="166">
        <f>SUM(K78:K80)</f>
        <v>0</v>
      </c>
    </row>
    <row r="82" spans="1:13" s="42" customFormat="1" thickTop="1" x14ac:dyDescent="0.25">
      <c r="D82" s="50"/>
      <c r="E82" s="50"/>
      <c r="F82" s="50"/>
      <c r="G82" s="50"/>
      <c r="H82" s="50"/>
      <c r="I82" s="50"/>
      <c r="J82" s="50"/>
      <c r="L82" s="167"/>
    </row>
    <row r="83" spans="1:13" s="42" customFormat="1" ht="14.45" customHeight="1" x14ac:dyDescent="0.25">
      <c r="A83" s="50"/>
      <c r="C83" s="50"/>
      <c r="D83" s="50"/>
      <c r="E83" s="50"/>
      <c r="F83" s="50"/>
      <c r="G83" s="50"/>
      <c r="M83" s="167"/>
    </row>
    <row r="84" spans="1:13" s="42" customFormat="1" ht="15.65" x14ac:dyDescent="0.25">
      <c r="A84" s="50" t="s">
        <v>156</v>
      </c>
      <c r="C84" s="50"/>
      <c r="D84" s="50"/>
      <c r="E84" s="50"/>
      <c r="F84" s="50"/>
      <c r="G84" s="50"/>
    </row>
    <row r="85" spans="1:13" s="42" customFormat="1" ht="14.45" customHeight="1" x14ac:dyDescent="0.25">
      <c r="A85" s="227" t="s">
        <v>157</v>
      </c>
      <c r="B85" s="227"/>
      <c r="C85" s="227"/>
      <c r="D85" s="227"/>
      <c r="E85" s="227"/>
      <c r="F85" s="227"/>
      <c r="G85" s="227"/>
      <c r="H85" s="227"/>
      <c r="I85" s="227"/>
      <c r="J85" s="227"/>
      <c r="K85" s="227"/>
      <c r="M85" s="167"/>
    </row>
    <row r="86" spans="1:13" s="42" customFormat="1" ht="15.65" x14ac:dyDescent="0.25">
      <c r="A86" s="50"/>
      <c r="C86" s="50"/>
      <c r="D86" s="50"/>
      <c r="E86" s="50"/>
      <c r="F86" s="50"/>
      <c r="G86" s="50"/>
    </row>
    <row r="87" spans="1:13" s="42" customFormat="1" ht="15.65" x14ac:dyDescent="0.25">
      <c r="C87" s="50"/>
      <c r="E87" s="185" t="str">
        <f>TEXT(DATE(YEAR(Instructions!$B1),4,1),"YYYY")&amp;" - "&amp;TEXT(DATE(YEAR(Instructions!$B1)+1,4,1),"YYYY")</f>
        <v>2026 - 2027</v>
      </c>
      <c r="F87" s="6"/>
      <c r="G87" s="185" t="str">
        <f>TEXT(DATE(YEAR(Instructions!$B1)+1,4,1),"YYYY")&amp;" - "&amp;TEXT(DATE(YEAR(Instructions!$B1)+2,4,1),"YYYY")</f>
        <v>2027 - 2028</v>
      </c>
      <c r="H87" s="6"/>
      <c r="I87" s="185" t="str">
        <f>TEXT(DATE(YEAR(Instructions!$B1)+2,4,1),"YYYY")&amp;" - "&amp;TEXT(DATE(YEAR(Instructions!$B1)+3,4,1),"YYYY")</f>
        <v>2028 - 2029</v>
      </c>
      <c r="K87" s="159" t="s">
        <v>154</v>
      </c>
    </row>
    <row r="88" spans="1:13" s="42" customFormat="1" thickBot="1" x14ac:dyDescent="0.3">
      <c r="C88" s="50"/>
      <c r="E88" s="168" t="s">
        <v>138</v>
      </c>
      <c r="F88" s="50"/>
      <c r="G88" s="168" t="s">
        <v>138</v>
      </c>
      <c r="H88" s="50"/>
      <c r="I88" s="168" t="s">
        <v>138</v>
      </c>
      <c r="K88" s="168" t="s">
        <v>138</v>
      </c>
    </row>
    <row r="89" spans="1:13" s="42" customFormat="1" thickBot="1" x14ac:dyDescent="0.3">
      <c r="C89" s="169"/>
      <c r="E89" s="44">
        <f>ROUNDDOWN(E76*0.975,2)</f>
        <v>0</v>
      </c>
      <c r="F89" s="170"/>
      <c r="G89" s="44">
        <f>E76-E89</f>
        <v>0</v>
      </c>
      <c r="H89" s="170"/>
      <c r="I89" s="44">
        <f>E76-E89-G89</f>
        <v>0</v>
      </c>
      <c r="J89" s="163"/>
      <c r="K89" s="49">
        <f>SUM(E89:I89)</f>
        <v>0</v>
      </c>
    </row>
    <row r="90" spans="1:13" s="42" customFormat="1" ht="15.65" x14ac:dyDescent="0.25">
      <c r="A90" s="50"/>
      <c r="C90" s="50"/>
      <c r="D90" s="50"/>
      <c r="E90" s="50"/>
      <c r="F90" s="50"/>
      <c r="G90" s="50"/>
    </row>
    <row r="91" spans="1:13" s="42" customFormat="1" x14ac:dyDescent="0.25">
      <c r="B91" s="171"/>
      <c r="C91" s="171"/>
      <c r="D91" s="171"/>
      <c r="E91" s="171"/>
      <c r="F91" s="171"/>
      <c r="G91" s="171"/>
      <c r="H91" s="171"/>
      <c r="I91" s="197" t="str">
        <f>IF(ABS(K89-E76)&lt;0.1,"Totals match - Thank you","Total phased expenditure needs to match Cell E76")</f>
        <v>Totals match - Thank you</v>
      </c>
      <c r="J91" s="197"/>
      <c r="K91" s="197"/>
      <c r="L91" s="197"/>
      <c r="M91" s="197"/>
    </row>
    <row r="92" spans="1:13" s="42" customFormat="1" ht="15.65" x14ac:dyDescent="0.25">
      <c r="A92" s="7" t="s">
        <v>158</v>
      </c>
      <c r="D92" s="152"/>
      <c r="E92" s="152"/>
      <c r="F92" s="152"/>
      <c r="G92" s="152"/>
    </row>
    <row r="93" spans="1:13" s="42" customFormat="1" ht="7.15" customHeight="1" thickBot="1" x14ac:dyDescent="0.3">
      <c r="A93" s="152"/>
    </row>
    <row r="94" spans="1:13" s="42" customFormat="1" thickBot="1" x14ac:dyDescent="0.3">
      <c r="A94" s="50" t="s">
        <v>159</v>
      </c>
      <c r="H94" s="222" t="s">
        <v>160</v>
      </c>
      <c r="I94" s="222"/>
      <c r="J94" s="222"/>
      <c r="K94" s="222"/>
    </row>
    <row r="95" spans="1:13" s="42" customFormat="1" ht="8" customHeight="1" thickBot="1" x14ac:dyDescent="0.3">
      <c r="A95" s="152"/>
    </row>
    <row r="96" spans="1:13" s="42" customFormat="1" thickBot="1" x14ac:dyDescent="0.3">
      <c r="A96" s="152" t="s">
        <v>161</v>
      </c>
      <c r="I96" s="172" t="s">
        <v>162</v>
      </c>
    </row>
    <row r="97" spans="1:14" s="42" customFormat="1" ht="8" customHeight="1" x14ac:dyDescent="0.25">
      <c r="A97" s="152"/>
    </row>
    <row r="98" spans="1:14" s="42" customFormat="1" thickBot="1" x14ac:dyDescent="0.3">
      <c r="A98" s="152" t="s">
        <v>163</v>
      </c>
      <c r="N98" s="42" t="s">
        <v>160</v>
      </c>
    </row>
    <row r="99" spans="1:14" s="42" customFormat="1" thickBot="1" x14ac:dyDescent="0.3">
      <c r="E99" s="223" t="s">
        <v>164</v>
      </c>
      <c r="F99" s="223"/>
      <c r="G99" s="223"/>
      <c r="H99" s="223"/>
      <c r="I99" s="223"/>
      <c r="J99" s="223"/>
      <c r="K99" s="223"/>
      <c r="N99" s="42" t="s">
        <v>165</v>
      </c>
    </row>
    <row r="100" spans="1:14" s="42" customFormat="1" ht="15.65" x14ac:dyDescent="0.25">
      <c r="N100" s="42" t="s">
        <v>166</v>
      </c>
    </row>
    <row r="101" spans="1:14" ht="17" thickBot="1" x14ac:dyDescent="0.35">
      <c r="A101" s="7" t="s">
        <v>167</v>
      </c>
      <c r="N101" s="42" t="s">
        <v>168</v>
      </c>
    </row>
    <row r="102" spans="1:14" ht="17" thickBot="1" x14ac:dyDescent="0.35">
      <c r="A102" s="220" t="s">
        <v>169</v>
      </c>
      <c r="B102" s="220"/>
      <c r="C102" s="220"/>
      <c r="D102" s="220"/>
      <c r="E102" s="220"/>
      <c r="F102" s="220"/>
      <c r="G102" s="220"/>
      <c r="I102" s="224" t="str">
        <f>C30</f>
        <v>SBM Name</v>
      </c>
      <c r="J102" s="224"/>
      <c r="K102" s="224"/>
      <c r="N102" s="42" t="s">
        <v>164</v>
      </c>
    </row>
    <row r="103" spans="1:14" s="42" customFormat="1" thickBot="1" x14ac:dyDescent="0.3">
      <c r="A103" s="220" t="s">
        <v>170</v>
      </c>
      <c r="B103" s="220"/>
      <c r="C103" s="220"/>
      <c r="E103" s="221" t="str">
        <f>C31</f>
        <v>SBM e-mail</v>
      </c>
      <c r="F103" s="221"/>
      <c r="G103" s="221"/>
      <c r="H103" s="221"/>
      <c r="I103" s="221"/>
      <c r="J103" s="221"/>
      <c r="K103" s="221"/>
      <c r="N103" s="42" t="s">
        <v>171</v>
      </c>
    </row>
    <row r="104" spans="1:14" s="42" customFormat="1" ht="15.65" x14ac:dyDescent="0.25">
      <c r="A104" s="204"/>
      <c r="B104" s="204"/>
      <c r="C104" s="204"/>
      <c r="D104" s="204"/>
      <c r="E104" s="204"/>
      <c r="F104" s="204"/>
      <c r="G104" s="204"/>
      <c r="N104" s="42" t="s">
        <v>172</v>
      </c>
    </row>
    <row r="105" spans="1:14" s="42" customFormat="1" ht="14.45" customHeight="1" x14ac:dyDescent="0.25">
      <c r="A105" s="50" t="s">
        <v>173</v>
      </c>
      <c r="B105" s="126"/>
      <c r="C105" s="126"/>
      <c r="D105" s="126"/>
      <c r="E105" s="126"/>
      <c r="F105" s="126"/>
      <c r="G105" s="126"/>
      <c r="N105" s="42" t="s">
        <v>174</v>
      </c>
    </row>
    <row r="106" spans="1:14" s="42" customFormat="1" ht="15.65" x14ac:dyDescent="0.25">
      <c r="A106" s="126" t="s">
        <v>175</v>
      </c>
      <c r="B106" s="173" t="s">
        <v>176</v>
      </c>
      <c r="C106" s="126"/>
      <c r="D106" s="126"/>
      <c r="E106" s="126"/>
      <c r="F106" s="126"/>
      <c r="G106" s="126"/>
    </row>
    <row r="107" spans="1:14" s="42" customFormat="1" x14ac:dyDescent="0.25">
      <c r="A107" s="126" t="s">
        <v>177</v>
      </c>
      <c r="B107" s="174" t="s">
        <v>178</v>
      </c>
      <c r="C107" s="175"/>
      <c r="D107" s="126"/>
      <c r="E107" s="126"/>
      <c r="F107" s="126"/>
      <c r="G107" s="126"/>
    </row>
    <row r="108" spans="1:14" s="42" customFormat="1" ht="15.65" x14ac:dyDescent="0.25">
      <c r="A108" s="126" t="s">
        <v>179</v>
      </c>
      <c r="B108" s="176" t="s">
        <v>180</v>
      </c>
      <c r="C108" s="177"/>
      <c r="D108" s="177"/>
      <c r="E108" s="177"/>
      <c r="I108" s="50"/>
      <c r="J108" s="50"/>
      <c r="K108" s="50"/>
    </row>
    <row r="109" spans="1:14" s="42" customFormat="1" ht="15.65" x14ac:dyDescent="0.25">
      <c r="I109" s="50"/>
      <c r="J109" s="50"/>
      <c r="K109" s="50"/>
    </row>
    <row r="110" spans="1:14" s="42" customFormat="1" ht="15.65" x14ac:dyDescent="0.25">
      <c r="A110" s="93" t="str">
        <f>"Section 7: Governing Body Approval of Submission - VASCA "&amp;TEXT(DATE(YEAR(Instructions!$B1),4,1),"YYYY")&amp;" - "&amp;TEXT(DATE(YEAR(Instructions!$B1)+1,4,1),"YYYY")</f>
        <v>Section 7: Governing Body Approval of Submission - VASCA 2026 - 2027</v>
      </c>
      <c r="I110" s="50"/>
      <c r="J110" s="50"/>
      <c r="K110" s="50"/>
    </row>
    <row r="111" spans="1:14" s="42" customFormat="1" ht="9" customHeight="1" x14ac:dyDescent="0.25"/>
    <row r="112" spans="1:14" s="42" customFormat="1" ht="39.1" customHeight="1" x14ac:dyDescent="0.25">
      <c r="A112" s="212" t="s">
        <v>181</v>
      </c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142"/>
    </row>
    <row r="113" spans="1:14" s="42" customFormat="1" ht="49.95" customHeight="1" x14ac:dyDescent="0.25">
      <c r="A113" s="205" t="s">
        <v>182</v>
      </c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  <c r="L113" s="142"/>
    </row>
    <row r="114" spans="1:14" s="142" customFormat="1" ht="8" customHeight="1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N114" s="42"/>
    </row>
    <row r="115" spans="1:14" s="142" customFormat="1" ht="18" customHeight="1" x14ac:dyDescent="0.25">
      <c r="A115" s="213" t="s">
        <v>183</v>
      </c>
      <c r="B115" s="213"/>
      <c r="C115" s="213"/>
      <c r="D115" s="213"/>
      <c r="E115" s="214">
        <f>C36</f>
        <v>0</v>
      </c>
      <c r="F115" s="214"/>
      <c r="G115" s="214"/>
      <c r="H115" s="214"/>
      <c r="I115" s="214"/>
      <c r="J115" s="42"/>
      <c r="K115" s="42"/>
      <c r="L115" s="42"/>
      <c r="N115" s="42"/>
    </row>
    <row r="116" spans="1:14" s="42" customFormat="1" ht="41.95" customHeight="1" x14ac:dyDescent="0.3">
      <c r="A116" s="207" t="s">
        <v>184</v>
      </c>
      <c r="B116" s="208"/>
      <c r="C116" s="208"/>
      <c r="D116" s="208"/>
      <c r="E116" s="208"/>
      <c r="F116" s="208"/>
      <c r="G116" s="208"/>
      <c r="H116" s="208"/>
      <c r="I116" s="208"/>
      <c r="J116" s="208"/>
      <c r="K116" s="208"/>
    </row>
    <row r="117" spans="1:14" s="42" customFormat="1" ht="15.65" x14ac:dyDescent="0.25">
      <c r="A117" s="21" t="s">
        <v>185</v>
      </c>
    </row>
    <row r="118" spans="1:14" s="42" customFormat="1" ht="15.65" x14ac:dyDescent="0.25">
      <c r="A118" s="21" t="s">
        <v>186</v>
      </c>
    </row>
    <row r="119" spans="1:14" s="42" customFormat="1" ht="15.65" x14ac:dyDescent="0.25">
      <c r="A119" s="21" t="s">
        <v>187</v>
      </c>
    </row>
    <row r="120" spans="1:14" s="42" customFormat="1" ht="15.65" x14ac:dyDescent="0.25">
      <c r="A120" s="21" t="s">
        <v>188</v>
      </c>
    </row>
    <row r="121" spans="1:14" s="42" customFormat="1" ht="15.65" x14ac:dyDescent="0.25">
      <c r="A121" s="21" t="s">
        <v>189</v>
      </c>
    </row>
    <row r="122" spans="1:14" s="42" customFormat="1" ht="10.9" customHeight="1" x14ac:dyDescent="0.3">
      <c r="A122" s="135"/>
    </row>
    <row r="123" spans="1:14" s="42" customFormat="1" ht="48.6" customHeight="1" x14ac:dyDescent="0.25">
      <c r="A123" s="209" t="s">
        <v>190</v>
      </c>
      <c r="B123" s="209"/>
      <c r="C123" s="209"/>
      <c r="D123" s="209"/>
      <c r="E123" s="209"/>
      <c r="F123" s="209"/>
      <c r="G123" s="209"/>
      <c r="H123" s="209"/>
      <c r="I123" s="209"/>
      <c r="J123" s="209"/>
      <c r="K123" s="209"/>
    </row>
    <row r="124" spans="1:14" s="187" customFormat="1" ht="30.6" customHeight="1" x14ac:dyDescent="0.25">
      <c r="A124" s="210" t="s">
        <v>191</v>
      </c>
      <c r="B124" s="210"/>
      <c r="C124" s="210"/>
      <c r="D124" s="210"/>
      <c r="E124" s="210"/>
      <c r="F124" s="186"/>
      <c r="G124" s="211">
        <f>K81</f>
        <v>0</v>
      </c>
      <c r="H124" s="211"/>
      <c r="I124" s="211"/>
      <c r="J124" s="186"/>
      <c r="K124" s="186"/>
      <c r="N124" s="142"/>
    </row>
    <row r="125" spans="1:14" s="187" customFormat="1" ht="12.6" customHeight="1" thickBot="1" x14ac:dyDescent="0.3">
      <c r="A125" s="191"/>
      <c r="B125" s="191"/>
      <c r="C125" s="191"/>
      <c r="D125" s="191"/>
      <c r="E125" s="191"/>
      <c r="F125" s="186"/>
      <c r="G125" s="192"/>
      <c r="H125" s="192"/>
      <c r="I125" s="192"/>
      <c r="J125" s="186"/>
      <c r="K125" s="186"/>
      <c r="N125" s="142"/>
    </row>
    <row r="126" spans="1:14" ht="40.1" customHeight="1" thickBot="1" x14ac:dyDescent="0.35">
      <c r="A126" s="215" t="s">
        <v>192</v>
      </c>
      <c r="B126" s="216"/>
      <c r="C126" s="216"/>
      <c r="D126" s="216"/>
      <c r="E126" s="216"/>
      <c r="F126" s="216"/>
      <c r="G126" s="216"/>
      <c r="H126" s="216"/>
      <c r="I126" s="178"/>
      <c r="J126" s="142"/>
      <c r="K126" s="142"/>
      <c r="N126" s="142"/>
    </row>
    <row r="127" spans="1:14" ht="12.6" customHeight="1" x14ac:dyDescent="0.3">
      <c r="A127" s="179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</row>
    <row r="128" spans="1:14" s="42" customFormat="1" ht="15.65" x14ac:dyDescent="0.25">
      <c r="A128" s="180" t="s">
        <v>193</v>
      </c>
      <c r="B128" s="142"/>
      <c r="C128" s="93" t="e">
        <f>C17</f>
        <v>#N/A</v>
      </c>
      <c r="D128" s="142"/>
      <c r="E128" s="142"/>
      <c r="F128" s="142"/>
      <c r="G128" s="142"/>
      <c r="H128" s="142"/>
      <c r="I128" s="142"/>
      <c r="J128" s="142"/>
      <c r="K128" s="142"/>
    </row>
    <row r="129" spans="1:14" s="42" customFormat="1" thickBot="1" x14ac:dyDescent="0.3"/>
    <row r="130" spans="1:14" s="42" customFormat="1" ht="23.95" customHeight="1" thickBot="1" x14ac:dyDescent="0.35">
      <c r="A130" s="188" t="s">
        <v>194</v>
      </c>
      <c r="B130" s="181"/>
      <c r="C130" s="198" t="s">
        <v>195</v>
      </c>
      <c r="D130" s="199"/>
      <c r="E130" s="199"/>
      <c r="F130" s="199"/>
      <c r="G130" s="200"/>
      <c r="H130" s="181"/>
      <c r="I130" s="181"/>
      <c r="J130" s="181"/>
      <c r="K130" s="181"/>
    </row>
    <row r="131" spans="1:14" s="42" customFormat="1" ht="17" thickBot="1" x14ac:dyDescent="0.35">
      <c r="A131" s="188"/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</row>
    <row r="132" spans="1:14" s="42" customFormat="1" ht="31.95" thickBot="1" x14ac:dyDescent="0.35">
      <c r="A132" s="188" t="s">
        <v>196</v>
      </c>
      <c r="B132" s="181"/>
      <c r="C132" s="198" t="s">
        <v>197</v>
      </c>
      <c r="D132" s="199"/>
      <c r="E132" s="199"/>
      <c r="F132" s="199"/>
      <c r="G132" s="200"/>
      <c r="H132" s="181"/>
      <c r="I132" s="181"/>
      <c r="J132" s="181"/>
      <c r="K132" s="181"/>
    </row>
    <row r="133" spans="1:14" s="42" customFormat="1" ht="17" thickBot="1" x14ac:dyDescent="0.35">
      <c r="A133" s="188"/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</row>
    <row r="134" spans="1:14" s="42" customFormat="1" ht="34.15" customHeight="1" thickBot="1" x14ac:dyDescent="0.35">
      <c r="A134" s="188" t="s">
        <v>198</v>
      </c>
      <c r="B134" s="181"/>
      <c r="C134" s="217"/>
      <c r="D134" s="218"/>
      <c r="E134" s="218"/>
      <c r="F134" s="218"/>
      <c r="G134" s="218"/>
      <c r="H134" s="218"/>
      <c r="I134" s="219"/>
      <c r="J134" s="181"/>
      <c r="K134" s="181"/>
    </row>
    <row r="135" spans="1:14" s="42" customFormat="1" ht="17" thickBot="1" x14ac:dyDescent="0.35">
      <c r="A135" s="188"/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N135" s="187"/>
    </row>
    <row r="136" spans="1:14" s="42" customFormat="1" ht="28.2" customHeight="1" thickBot="1" x14ac:dyDescent="0.35">
      <c r="A136" s="188" t="s">
        <v>199</v>
      </c>
      <c r="B136" s="181"/>
      <c r="C136" s="198" t="s">
        <v>200</v>
      </c>
      <c r="D136" s="199"/>
      <c r="E136" s="199"/>
      <c r="F136" s="199"/>
      <c r="G136" s="200"/>
      <c r="H136" s="181"/>
      <c r="I136" s="181"/>
      <c r="J136" s="181"/>
      <c r="K136" s="181"/>
    </row>
    <row r="137" spans="1:14" s="42" customFormat="1" ht="17" thickBot="1" x14ac:dyDescent="0.35">
      <c r="A137" s="188"/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</row>
    <row r="138" spans="1:14" s="42" customFormat="1" ht="28.2" customHeight="1" thickBot="1" x14ac:dyDescent="0.35">
      <c r="A138" s="188" t="s">
        <v>201</v>
      </c>
      <c r="B138" s="181"/>
      <c r="C138" s="198" t="s">
        <v>202</v>
      </c>
      <c r="D138" s="199"/>
      <c r="E138" s="199"/>
      <c r="F138" s="199"/>
      <c r="G138" s="200"/>
      <c r="H138" s="181"/>
      <c r="I138" s="181"/>
      <c r="J138" s="181"/>
      <c r="K138" s="181"/>
    </row>
    <row r="139" spans="1:14" s="42" customFormat="1" ht="17" thickBot="1" x14ac:dyDescent="0.35">
      <c r="A139" s="188"/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</row>
    <row r="140" spans="1:14" ht="34.15" customHeight="1" thickBot="1" x14ac:dyDescent="0.35">
      <c r="A140" s="188" t="s">
        <v>203</v>
      </c>
      <c r="B140" s="181"/>
      <c r="C140" s="182"/>
      <c r="D140" s="183"/>
      <c r="E140" s="183"/>
      <c r="F140" s="183"/>
      <c r="G140" s="183"/>
      <c r="H140" s="183"/>
      <c r="I140" s="184"/>
      <c r="J140" s="181"/>
      <c r="K140" s="181"/>
    </row>
    <row r="141" spans="1:14" ht="17" thickBot="1" x14ac:dyDescent="0.35">
      <c r="A141" s="188"/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</row>
    <row r="142" spans="1:14" ht="26" customHeight="1" thickBot="1" x14ac:dyDescent="0.35">
      <c r="A142" s="188" t="s">
        <v>204</v>
      </c>
      <c r="B142" s="181"/>
      <c r="C142" s="201" t="s">
        <v>205</v>
      </c>
      <c r="D142" s="202"/>
      <c r="E142" s="203"/>
      <c r="F142" s="181"/>
      <c r="G142" s="181"/>
      <c r="H142" s="181"/>
      <c r="I142" s="181"/>
      <c r="J142" s="181"/>
      <c r="K142" s="181"/>
    </row>
    <row r="144" spans="1:14" ht="24.45" x14ac:dyDescent="0.3">
      <c r="A144" s="190" t="str">
        <f>IF(B106="Enter bank account name", "Please enter the bank account details above - rows 106 - 108","")</f>
        <v>Please enter the bank account details above - rows 106 - 108</v>
      </c>
    </row>
  </sheetData>
  <sheetProtection sheet="1" objects="1" scenarios="1" formatRows="0" insertRows="0"/>
  <mergeCells count="41">
    <mergeCell ref="C38:G38"/>
    <mergeCell ref="A43:K43"/>
    <mergeCell ref="A85:K85"/>
    <mergeCell ref="C40:L41"/>
    <mergeCell ref="A40:A41"/>
    <mergeCell ref="A47:K47"/>
    <mergeCell ref="C49:K49"/>
    <mergeCell ref="C50:K50"/>
    <mergeCell ref="A52:K52"/>
    <mergeCell ref="C54:K54"/>
    <mergeCell ref="C36:K36"/>
    <mergeCell ref="N1:O1"/>
    <mergeCell ref="C24:K24"/>
    <mergeCell ref="C25:K25"/>
    <mergeCell ref="C26:K26"/>
    <mergeCell ref="C27:K27"/>
    <mergeCell ref="C30:K30"/>
    <mergeCell ref="C31:K31"/>
    <mergeCell ref="C132:G132"/>
    <mergeCell ref="A103:C103"/>
    <mergeCell ref="E103:K103"/>
    <mergeCell ref="H94:K94"/>
    <mergeCell ref="E99:K99"/>
    <mergeCell ref="A102:G102"/>
    <mergeCell ref="I102:K102"/>
    <mergeCell ref="I91:M91"/>
    <mergeCell ref="C138:G138"/>
    <mergeCell ref="C142:E142"/>
    <mergeCell ref="A104:G104"/>
    <mergeCell ref="A113:K113"/>
    <mergeCell ref="A116:K116"/>
    <mergeCell ref="A123:K123"/>
    <mergeCell ref="A124:E124"/>
    <mergeCell ref="G124:I124"/>
    <mergeCell ref="A112:K112"/>
    <mergeCell ref="A115:D115"/>
    <mergeCell ref="E115:I115"/>
    <mergeCell ref="A126:H126"/>
    <mergeCell ref="C136:G136"/>
    <mergeCell ref="C130:G130"/>
    <mergeCell ref="C134:I134"/>
  </mergeCells>
  <conditionalFormatting sqref="A1:F1 H1:XFD1 A2:XFD3 B4:M4 N4:XFD39 A5:M39 A40:XFD41 A42:M77 N42:XFD86 A78:F78 H78:M78 A79:M86 C87:XFD89 A90:M90 N90:XFD1048576 B91:I91 A92:M1048576">
    <cfRule type="expression" dxfId="32" priority="1">
      <formula>CELL("protect",A1)=0</formula>
    </cfRule>
  </conditionalFormatting>
  <conditionalFormatting sqref="I91">
    <cfRule type="containsText" dxfId="31" priority="2" operator="containsText" text="needs">
      <formula>NOT(ISERROR(SEARCH("needs",I91)))</formula>
    </cfRule>
  </conditionalFormatting>
  <dataValidations count="7">
    <dataValidation type="decimal" allowBlank="1" showInputMessage="1" showErrorMessage="1" sqref="I96" xr:uid="{ABE8D86D-83F2-4FB2-8427-B2B5C4BC41B5}">
      <formula1>0</formula1>
      <formula2>99999</formula2>
    </dataValidation>
    <dataValidation type="list" allowBlank="1" showInputMessage="1" showErrorMessage="1" sqref="H94:K94" xr:uid="{72B3A8E2-2212-4386-97F2-604189F0A914}">
      <formula1>$N$98:$N$101</formula1>
      <formula2>0</formula2>
    </dataValidation>
    <dataValidation type="list" allowBlank="1" showInputMessage="1" showErrorMessage="1" sqref="E99" xr:uid="{1414B5EF-DA90-48D6-9A16-71E7280F0C7C}">
      <formula1>$N$102:$N$105</formula1>
      <formula2>0</formula2>
    </dataValidation>
    <dataValidation type="list" allowBlank="1" showInputMessage="1" showErrorMessage="1" sqref="C49" xr:uid="{0FDD7511-187C-4AC4-8867-47D9197122DA}">
      <formula1>$N$18:$N$23</formula1>
    </dataValidation>
    <dataValidation type="list" allowBlank="1" showInputMessage="1" showErrorMessage="1" sqref="C54" xr:uid="{FF4D997E-BC11-400A-A46B-A6EB9492D60F}">
      <formula1>$N$34:$N$39</formula1>
    </dataValidation>
    <dataValidation type="list" allowBlank="1" showInputMessage="1" showErrorMessage="1" sqref="C50" xr:uid="{1EC86947-7080-4156-BB47-1FC6B6C97240}">
      <formula1>$N$26:$N$31</formula1>
    </dataValidation>
    <dataValidation type="list" allowBlank="1" showInputMessage="1" showErrorMessage="1" sqref="C38" xr:uid="{358C3468-6366-496B-9347-B7BB17E342DC}">
      <formula1>$Q$2:$Q$15</formula1>
      <formula2>0</formula2>
    </dataValidation>
  </dataValidations>
  <hyperlinks>
    <hyperlink ref="A7" r:id="rId1" xr:uid="{FC606F47-0867-46FE-AA57-AF5625CA45CF}"/>
  </hyperlinks>
  <pageMargins left="0.39370078740157483" right="0.39370078740157483" top="0.35433070866141736" bottom="0.55118110236220474" header="0.51181102362204722" footer="0.31496062992125984"/>
  <pageSetup paperSize="9" firstPageNumber="0" fitToWidth="0" orientation="portrait" horizontalDpi="300" verticalDpi="300" r:id="rId2"/>
  <headerFooter>
    <oddFooter>&amp;CPlease email completed form to mark.brunet@abdiocese.org.uk</oddFooter>
  </headerFooter>
  <rowBreaks count="3" manualBreakCount="3">
    <brk id="42" max="16383" man="1"/>
    <brk id="84" max="16383" man="1"/>
    <brk id="110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ME128"/>
  <sheetViews>
    <sheetView showZeros="0" topLeftCell="A89" zoomScaleNormal="100" workbookViewId="0">
      <selection activeCell="B103" sqref="B103"/>
    </sheetView>
  </sheetViews>
  <sheetFormatPr defaultColWidth="9.125" defaultRowHeight="14.3" x14ac:dyDescent="0.25"/>
  <cols>
    <col min="1" max="1" width="18" style="1" customWidth="1"/>
    <col min="2" max="2" width="4.625" style="1" customWidth="1"/>
    <col min="3" max="3" width="14.75" style="1" customWidth="1"/>
    <col min="4" max="4" width="3.125" style="1" customWidth="1"/>
    <col min="5" max="5" width="13.125" style="1" customWidth="1"/>
    <col min="6" max="6" width="3.25" style="1" customWidth="1"/>
    <col min="7" max="7" width="14.375" style="1" customWidth="1"/>
    <col min="8" max="8" width="3" style="1" customWidth="1"/>
    <col min="9" max="9" width="13.875" style="1" customWidth="1"/>
    <col min="10" max="10" width="3" style="1" customWidth="1"/>
    <col min="11" max="11" width="14" style="1" customWidth="1"/>
    <col min="12" max="12" width="2.375" style="1" customWidth="1"/>
    <col min="13" max="13" width="15.625" style="1" customWidth="1"/>
    <col min="14" max="14" width="2.375" style="1" customWidth="1"/>
    <col min="15" max="15" width="17.75" style="1" customWidth="1"/>
    <col min="16" max="1019" width="9.125" style="1"/>
  </cols>
  <sheetData>
    <row r="1" spans="1:13" ht="64.900000000000006" customHeight="1" x14ac:dyDescent="0.25">
      <c r="C1" s="2"/>
    </row>
    <row r="2" spans="1:13" x14ac:dyDescent="0.25">
      <c r="A2" s="3" t="str">
        <f>Bid!A2</f>
        <v>Capital Project Form - for projects to commence in Financial Year commencing 01 April 2026</v>
      </c>
    </row>
    <row r="3" spans="1:13" x14ac:dyDescent="0.25">
      <c r="A3" s="3" t="s">
        <v>1</v>
      </c>
    </row>
    <row r="4" spans="1:13" x14ac:dyDescent="0.25">
      <c r="A4" s="4"/>
      <c r="E4" s="5"/>
      <c r="F4" s="5"/>
      <c r="G4" s="5"/>
      <c r="H4" s="5"/>
      <c r="I4" s="6"/>
    </row>
    <row r="5" spans="1:13" ht="27.2" x14ac:dyDescent="0.25">
      <c r="A5" s="20" t="s">
        <v>206</v>
      </c>
    </row>
    <row r="6" spans="1:13" x14ac:dyDescent="0.25">
      <c r="C6" s="4"/>
    </row>
    <row r="7" spans="1:13" ht="15.65" x14ac:dyDescent="0.25">
      <c r="A7" s="7" t="s">
        <v>71</v>
      </c>
      <c r="B7" s="7"/>
      <c r="M7" s="6"/>
    </row>
    <row r="8" spans="1:13" ht="14.95" thickBot="1" x14ac:dyDescent="0.3">
      <c r="A8" s="9" t="str">
        <f>IF(ISNA(C10),"School details will appear if a valid URN is entered!","")</f>
        <v>School details will appear if a valid URN is entered!</v>
      </c>
    </row>
    <row r="9" spans="1:13" ht="14.95" thickBot="1" x14ac:dyDescent="0.3">
      <c r="A9" s="12"/>
      <c r="B9" s="12" t="s">
        <v>74</v>
      </c>
      <c r="C9" s="67">
        <f>Bid!C13</f>
        <v>0</v>
      </c>
      <c r="D9" s="68"/>
      <c r="E9" s="69"/>
    </row>
    <row r="10" spans="1:13" x14ac:dyDescent="0.25">
      <c r="A10" s="1" t="s">
        <v>76</v>
      </c>
      <c r="C10" s="1" t="e">
        <f>VLOOKUP($C$9,School_URN_Data,11)</f>
        <v>#N/A</v>
      </c>
    </row>
    <row r="11" spans="1:13" x14ac:dyDescent="0.25">
      <c r="A11" s="1" t="s">
        <v>78</v>
      </c>
      <c r="C11" s="12" t="e">
        <f>VLOOKUP($C$9,School_URN_Data,5)</f>
        <v>#N/A</v>
      </c>
      <c r="D11" s="70" t="s">
        <v>79</v>
      </c>
      <c r="E11" s="6" t="e">
        <f>VLOOKUP($C$9,School_URN_Data,7)</f>
        <v>#N/A</v>
      </c>
    </row>
    <row r="12" spans="1:13" x14ac:dyDescent="0.25">
      <c r="C12" s="6"/>
      <c r="G12" s="12"/>
    </row>
    <row r="13" spans="1:13" x14ac:dyDescent="0.25">
      <c r="A13" s="1" t="s">
        <v>207</v>
      </c>
      <c r="C13" s="1" t="e">
        <f>VLOOKUP($C$9,School_URN_Data,4)</f>
        <v>#N/A</v>
      </c>
    </row>
    <row r="14" spans="1:13" x14ac:dyDescent="0.25">
      <c r="A14" s="8"/>
      <c r="B14" s="8"/>
    </row>
    <row r="15" spans="1:13" ht="14.95" thickBot="1" x14ac:dyDescent="0.3">
      <c r="A15" s="71" t="s">
        <v>92</v>
      </c>
      <c r="B15" s="72"/>
      <c r="L15" s="73"/>
      <c r="M15" s="73"/>
    </row>
    <row r="16" spans="1:13" ht="14.95" thickBot="1" x14ac:dyDescent="0.3">
      <c r="A16" s="129" t="s">
        <v>94</v>
      </c>
      <c r="B16" s="74"/>
      <c r="C16" s="244">
        <f>Bid!C24</f>
        <v>0</v>
      </c>
      <c r="D16" s="244"/>
      <c r="E16" s="244"/>
      <c r="F16" s="244"/>
      <c r="G16" s="244"/>
      <c r="H16" s="244"/>
      <c r="I16" s="244"/>
      <c r="J16" s="244"/>
      <c r="K16" s="244"/>
      <c r="L16" s="73"/>
      <c r="M16" s="73"/>
    </row>
    <row r="17" spans="1:13" ht="14.95" thickBot="1" x14ac:dyDescent="0.3">
      <c r="A17" s="129" t="s">
        <v>95</v>
      </c>
      <c r="B17" s="74"/>
      <c r="C17" s="244">
        <f>Bid!C25</f>
        <v>0</v>
      </c>
      <c r="D17" s="244"/>
      <c r="E17" s="244"/>
      <c r="F17" s="244"/>
      <c r="G17" s="244"/>
      <c r="H17" s="244"/>
      <c r="I17" s="244"/>
      <c r="J17" s="244"/>
      <c r="K17" s="244"/>
      <c r="L17" s="73"/>
      <c r="M17" s="73"/>
    </row>
    <row r="18" spans="1:13" ht="14.95" thickBot="1" x14ac:dyDescent="0.3">
      <c r="A18" s="129" t="s">
        <v>97</v>
      </c>
      <c r="B18" s="74"/>
      <c r="C18" s="244">
        <f>Bid!C26</f>
        <v>0</v>
      </c>
      <c r="D18" s="244"/>
      <c r="E18" s="244"/>
      <c r="F18" s="244"/>
      <c r="G18" s="244"/>
      <c r="H18" s="244"/>
      <c r="I18" s="244"/>
      <c r="J18" s="244"/>
      <c r="K18" s="244"/>
      <c r="L18" s="73"/>
      <c r="M18" s="73"/>
    </row>
    <row r="19" spans="1:13" ht="14.95" thickBot="1" x14ac:dyDescent="0.3">
      <c r="A19" s="129" t="s">
        <v>99</v>
      </c>
      <c r="B19" s="74"/>
      <c r="C19" s="244">
        <f>Bid!C27</f>
        <v>0</v>
      </c>
      <c r="D19" s="244"/>
      <c r="E19" s="244"/>
      <c r="F19" s="244"/>
      <c r="G19" s="244"/>
      <c r="H19" s="244"/>
      <c r="I19" s="244"/>
      <c r="J19" s="244"/>
      <c r="K19" s="244"/>
    </row>
    <row r="21" spans="1:13" s="1" customFormat="1" thickBot="1" x14ac:dyDescent="0.25">
      <c r="A21" s="71" t="s">
        <v>101</v>
      </c>
      <c r="B21" s="74"/>
      <c r="C21" s="73"/>
      <c r="D21" s="73"/>
      <c r="E21" s="73"/>
      <c r="F21" s="73"/>
      <c r="G21" s="73"/>
      <c r="H21" s="73"/>
      <c r="I21" s="73"/>
      <c r="J21" s="73"/>
      <c r="K21" s="73"/>
      <c r="M21" s="73"/>
    </row>
    <row r="22" spans="1:13" s="1" customFormat="1" thickBot="1" x14ac:dyDescent="0.25">
      <c r="A22" s="129" t="s">
        <v>103</v>
      </c>
      <c r="B22" s="74"/>
      <c r="C22" s="244" t="str">
        <f>Bid!C30</f>
        <v>SBM Name</v>
      </c>
      <c r="D22" s="244"/>
      <c r="E22" s="244"/>
      <c r="F22" s="244"/>
      <c r="G22" s="244"/>
      <c r="H22" s="244"/>
      <c r="I22" s="244"/>
      <c r="J22" s="244"/>
      <c r="K22" s="244"/>
      <c r="M22" s="73"/>
    </row>
    <row r="23" spans="1:13" s="1" customFormat="1" thickBot="1" x14ac:dyDescent="0.25">
      <c r="A23" s="129" t="s">
        <v>106</v>
      </c>
      <c r="B23" s="74"/>
      <c r="C23" s="244" t="str">
        <f>Bid!C31</f>
        <v>SBM e-mail</v>
      </c>
      <c r="D23" s="244"/>
      <c r="E23" s="244"/>
      <c r="F23" s="244"/>
      <c r="G23" s="244"/>
      <c r="H23" s="244"/>
      <c r="I23" s="244"/>
      <c r="J23" s="244"/>
      <c r="K23" s="244"/>
      <c r="M23" s="73"/>
    </row>
    <row r="24" spans="1:13" s="1" customFormat="1" ht="13.6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3" ht="15.65" x14ac:dyDescent="0.25">
      <c r="A25" s="7" t="s">
        <v>109</v>
      </c>
    </row>
    <row r="26" spans="1:13" x14ac:dyDescent="0.25">
      <c r="A26" s="75" t="s">
        <v>208</v>
      </c>
    </row>
    <row r="27" spans="1:13" ht="14.95" thickBot="1" x14ac:dyDescent="0.3">
      <c r="A27" s="76"/>
    </row>
    <row r="28" spans="1:13" ht="16.3" thickBot="1" x14ac:dyDescent="0.3">
      <c r="A28" s="7" t="s">
        <v>113</v>
      </c>
      <c r="C28" s="247">
        <f>Bid!C36</f>
        <v>0</v>
      </c>
      <c r="D28" s="247"/>
      <c r="E28" s="247"/>
      <c r="F28" s="247"/>
      <c r="G28" s="247"/>
      <c r="H28" s="247"/>
      <c r="I28" s="247"/>
      <c r="J28" s="247"/>
      <c r="K28" s="247"/>
    </row>
    <row r="29" spans="1:13" ht="14.95" thickBot="1" x14ac:dyDescent="0.3"/>
    <row r="30" spans="1:13" ht="27.85" thickBot="1" x14ac:dyDescent="0.3">
      <c r="A30" s="77" t="s">
        <v>116</v>
      </c>
      <c r="C30" s="248" t="str">
        <f>Bid!C38</f>
        <v>Click cell and select from list</v>
      </c>
      <c r="D30" s="248"/>
      <c r="E30" s="248"/>
      <c r="F30" s="248"/>
      <c r="G30" s="248"/>
    </row>
    <row r="31" spans="1:13" ht="18.7" customHeight="1" x14ac:dyDescent="0.25">
      <c r="L31" s="78"/>
      <c r="M31" s="78"/>
    </row>
    <row r="32" spans="1:13" ht="27.7" customHeight="1" x14ac:dyDescent="0.25">
      <c r="A32" s="7" t="s">
        <v>209</v>
      </c>
    </row>
    <row r="33" spans="1:13" ht="14.3" customHeight="1" x14ac:dyDescent="0.25">
      <c r="A33" s="249"/>
      <c r="B33" s="249"/>
      <c r="C33" s="249"/>
      <c r="D33" s="249"/>
      <c r="E33" s="249"/>
      <c r="F33" s="249"/>
      <c r="G33" s="249"/>
      <c r="H33" s="249"/>
      <c r="I33" s="249"/>
      <c r="J33" s="249"/>
      <c r="K33" s="249"/>
    </row>
    <row r="34" spans="1:13" x14ac:dyDescent="0.25">
      <c r="A34" s="74" t="s">
        <v>210</v>
      </c>
      <c r="E34" s="13" t="s">
        <v>211</v>
      </c>
      <c r="G34" s="1" t="s">
        <v>212</v>
      </c>
    </row>
    <row r="35" spans="1:13" x14ac:dyDescent="0.25">
      <c r="A35" s="74" t="s">
        <v>213</v>
      </c>
      <c r="E35" s="13" t="s">
        <v>211</v>
      </c>
      <c r="G35" s="1" t="s">
        <v>212</v>
      </c>
    </row>
    <row r="36" spans="1:13" ht="32.299999999999997" customHeight="1" thickBot="1" x14ac:dyDescent="0.3">
      <c r="L36" s="87"/>
      <c r="M36" s="87"/>
    </row>
    <row r="37" spans="1:13" ht="14.95" thickBot="1" x14ac:dyDescent="0.3">
      <c r="A37" s="98" t="s">
        <v>214</v>
      </c>
      <c r="B37" s="87"/>
      <c r="C37" s="109" t="s">
        <v>215</v>
      </c>
      <c r="D37" s="87"/>
      <c r="E37" s="98" t="s">
        <v>216</v>
      </c>
      <c r="F37" s="87"/>
      <c r="G37" s="109" t="s">
        <v>215</v>
      </c>
      <c r="H37" s="87"/>
      <c r="I37" s="87"/>
      <c r="J37" s="87"/>
      <c r="K37" s="87"/>
    </row>
    <row r="38" spans="1:13" ht="15.8" customHeight="1" thickBot="1" x14ac:dyDescent="0.3">
      <c r="L38" s="73"/>
      <c r="M38" s="73"/>
    </row>
    <row r="39" spans="1:13" ht="19.2" customHeight="1" thickBot="1" x14ac:dyDescent="0.3">
      <c r="A39" s="98" t="s">
        <v>217</v>
      </c>
      <c r="C39" s="109" t="s">
        <v>215</v>
      </c>
      <c r="E39" s="99" t="s">
        <v>218</v>
      </c>
      <c r="G39" s="64"/>
      <c r="H39" s="1" t="s">
        <v>219</v>
      </c>
      <c r="L39" s="73"/>
      <c r="M39" s="73"/>
    </row>
    <row r="40" spans="1:13" ht="19.2" customHeight="1" x14ac:dyDescent="0.25">
      <c r="A40" s="98"/>
      <c r="L40" s="73"/>
      <c r="M40" s="73"/>
    </row>
    <row r="41" spans="1:13" ht="61.15" customHeight="1" x14ac:dyDescent="0.25">
      <c r="A41" s="98" t="s">
        <v>220</v>
      </c>
      <c r="C41" s="252"/>
      <c r="D41" s="252"/>
      <c r="E41" s="252"/>
      <c r="F41" s="252"/>
      <c r="G41" s="252"/>
      <c r="H41" s="252"/>
      <c r="I41" s="252"/>
      <c r="J41" s="252"/>
      <c r="K41" s="252"/>
      <c r="L41" s="73"/>
      <c r="M41" s="73"/>
    </row>
    <row r="42" spans="1:13" ht="14.95" customHeight="1" x14ac:dyDescent="0.25"/>
    <row r="43" spans="1:13" ht="14.95" customHeight="1" x14ac:dyDescent="0.25">
      <c r="A43" s="100" t="s">
        <v>221</v>
      </c>
      <c r="C43" s="250" t="s">
        <v>222</v>
      </c>
      <c r="D43" s="251"/>
      <c r="E43" s="251"/>
      <c r="F43" s="251"/>
      <c r="G43" s="251"/>
      <c r="K43" s="1" t="s">
        <v>223</v>
      </c>
      <c r="L43" s="87"/>
      <c r="M43" s="87"/>
    </row>
    <row r="44" spans="1:13" x14ac:dyDescent="0.25">
      <c r="B44" s="1">
        <v>1</v>
      </c>
      <c r="C44" s="110"/>
      <c r="D44" s="101"/>
      <c r="E44" s="101"/>
      <c r="F44" s="101"/>
      <c r="G44" s="101"/>
      <c r="H44" s="102"/>
      <c r="I44" s="103"/>
      <c r="K44" s="124"/>
    </row>
    <row r="45" spans="1:13" x14ac:dyDescent="0.25">
      <c r="D45" s="104"/>
      <c r="E45" s="104"/>
      <c r="F45" s="104"/>
      <c r="G45" s="104"/>
    </row>
    <row r="46" spans="1:13" x14ac:dyDescent="0.25">
      <c r="B46" s="1">
        <v>2</v>
      </c>
      <c r="C46" s="110"/>
      <c r="D46" s="101"/>
      <c r="E46" s="101"/>
      <c r="F46" s="101"/>
      <c r="G46" s="101"/>
      <c r="H46" s="102"/>
      <c r="I46" s="103"/>
      <c r="K46" s="124"/>
    </row>
    <row r="47" spans="1:13" x14ac:dyDescent="0.25">
      <c r="D47" s="104"/>
      <c r="E47" s="104"/>
      <c r="F47" s="104"/>
      <c r="G47" s="104"/>
    </row>
    <row r="48" spans="1:13" x14ac:dyDescent="0.25">
      <c r="B48" s="1">
        <v>3</v>
      </c>
      <c r="C48" s="110"/>
      <c r="D48" s="101"/>
      <c r="E48" s="101"/>
      <c r="F48" s="101"/>
      <c r="G48" s="101"/>
      <c r="H48" s="102"/>
      <c r="I48" s="103"/>
      <c r="K48" s="124"/>
    </row>
    <row r="49" spans="1:16" x14ac:dyDescent="0.25">
      <c r="L49" s="73"/>
      <c r="M49" s="73"/>
    </row>
    <row r="50" spans="1:16" x14ac:dyDescent="0.25">
      <c r="A50" s="1" t="s">
        <v>224</v>
      </c>
      <c r="L50" s="73"/>
      <c r="M50" s="73"/>
    </row>
    <row r="51" spans="1:16" ht="45" customHeight="1" x14ac:dyDescent="0.25">
      <c r="E51" s="80" t="s">
        <v>131</v>
      </c>
      <c r="F51" s="80"/>
      <c r="G51" s="80" t="s">
        <v>132</v>
      </c>
      <c r="H51" s="80"/>
      <c r="I51" s="80" t="s">
        <v>133</v>
      </c>
      <c r="J51" s="80"/>
      <c r="K51" s="80" t="s">
        <v>134</v>
      </c>
      <c r="M51" s="80" t="s">
        <v>225</v>
      </c>
      <c r="O51" s="80" t="s">
        <v>226</v>
      </c>
    </row>
    <row r="52" spans="1:16" ht="64.55" x14ac:dyDescent="0.25">
      <c r="B52" s="72"/>
      <c r="E52" s="81" t="s">
        <v>135</v>
      </c>
      <c r="F52" s="81"/>
      <c r="G52" s="81" t="s">
        <v>136</v>
      </c>
      <c r="H52" s="81"/>
      <c r="I52" s="81" t="s">
        <v>137</v>
      </c>
      <c r="J52" s="81"/>
      <c r="K52" s="81"/>
      <c r="M52" s="81" t="s">
        <v>227</v>
      </c>
      <c r="O52" s="81"/>
    </row>
    <row r="53" spans="1:16" ht="12.1" customHeight="1" x14ac:dyDescent="0.25">
      <c r="E53" s="80" t="s">
        <v>138</v>
      </c>
      <c r="F53" s="80"/>
      <c r="G53" s="80" t="s">
        <v>138</v>
      </c>
      <c r="H53" s="80"/>
      <c r="I53" s="80" t="s">
        <v>138</v>
      </c>
      <c r="J53" s="80"/>
      <c r="K53" s="80" t="s">
        <v>138</v>
      </c>
      <c r="M53" s="80" t="s">
        <v>138</v>
      </c>
      <c r="O53" s="80" t="s">
        <v>138</v>
      </c>
    </row>
    <row r="54" spans="1:16" ht="14.95" thickBot="1" x14ac:dyDescent="0.3">
      <c r="E54" s="26"/>
      <c r="G54" s="26"/>
    </row>
    <row r="55" spans="1:16" ht="14.95" thickBot="1" x14ac:dyDescent="0.3">
      <c r="A55" s="4" t="s">
        <v>139</v>
      </c>
      <c r="B55" s="72"/>
      <c r="E55" s="27"/>
      <c r="F55" s="28"/>
      <c r="G55" s="27"/>
      <c r="H55" s="28"/>
      <c r="I55" s="27"/>
      <c r="J55" s="28"/>
      <c r="K55" s="29">
        <f>E55+I55+G55</f>
        <v>0</v>
      </c>
      <c r="O55" s="122">
        <f>Bid!K62</f>
        <v>0</v>
      </c>
    </row>
    <row r="56" spans="1:16" ht="9.6999999999999993" customHeight="1" thickBot="1" x14ac:dyDescent="0.3">
      <c r="A56" s="4"/>
      <c r="B56" s="72"/>
      <c r="E56" s="30"/>
      <c r="F56" s="30"/>
      <c r="G56" s="31"/>
      <c r="H56" s="30"/>
      <c r="I56" s="31"/>
      <c r="J56" s="30"/>
      <c r="K56" s="31"/>
      <c r="O56" s="123"/>
    </row>
    <row r="57" spans="1:16" ht="14.95" thickBot="1" x14ac:dyDescent="0.3">
      <c r="A57" s="4" t="s">
        <v>140</v>
      </c>
      <c r="B57" s="72"/>
      <c r="E57" s="27">
        <f>ROUND(E55*0.2,2)</f>
        <v>0</v>
      </c>
      <c r="F57" s="28"/>
      <c r="G57" s="27">
        <f>ROUND(G55*0.2,2)</f>
        <v>0</v>
      </c>
      <c r="H57" s="28"/>
      <c r="I57" s="27">
        <f>ROUND(I55*0.2,2)</f>
        <v>0</v>
      </c>
      <c r="J57" s="28"/>
      <c r="K57" s="29">
        <f>E57+I57+G57</f>
        <v>0</v>
      </c>
      <c r="O57" s="122">
        <f>Bid!K64</f>
        <v>0</v>
      </c>
    </row>
    <row r="58" spans="1:16" ht="9" customHeight="1" thickBot="1" x14ac:dyDescent="0.3">
      <c r="A58" s="4"/>
      <c r="B58" s="72"/>
      <c r="E58" s="30"/>
      <c r="F58" s="30"/>
      <c r="G58" s="31"/>
      <c r="H58" s="30"/>
      <c r="I58" s="31"/>
      <c r="J58" s="30"/>
      <c r="K58" s="31"/>
      <c r="O58" s="123"/>
    </row>
    <row r="59" spans="1:16" ht="14.95" thickBot="1" x14ac:dyDescent="0.3">
      <c r="A59" s="4" t="s">
        <v>141</v>
      </c>
      <c r="B59" s="72"/>
      <c r="E59" s="27"/>
      <c r="F59" s="28"/>
      <c r="G59" s="27"/>
      <c r="H59" s="28"/>
      <c r="I59" s="27"/>
      <c r="J59" s="28"/>
      <c r="K59" s="29">
        <f>E59+I59+G59</f>
        <v>0</v>
      </c>
      <c r="O59" s="122">
        <f>Bid!K66</f>
        <v>0</v>
      </c>
      <c r="P59" s="121" t="e">
        <f>K59/K55</f>
        <v>#DIV/0!</v>
      </c>
    </row>
    <row r="60" spans="1:16" ht="7.15" customHeight="1" thickBot="1" x14ac:dyDescent="0.3">
      <c r="A60" s="4"/>
      <c r="B60" s="72"/>
      <c r="E60" s="30"/>
      <c r="F60" s="30"/>
      <c r="G60" s="31"/>
      <c r="H60" s="30"/>
      <c r="I60" s="31"/>
      <c r="J60" s="30"/>
      <c r="K60" s="31"/>
      <c r="O60" s="123"/>
    </row>
    <row r="61" spans="1:16" ht="14.95" thickBot="1" x14ac:dyDescent="0.3">
      <c r="A61" s="4" t="s">
        <v>142</v>
      </c>
      <c r="B61" s="72"/>
      <c r="E61" s="27">
        <f>ROUND(E59*0.2,2)</f>
        <v>0</v>
      </c>
      <c r="F61" s="28"/>
      <c r="G61" s="27">
        <f>ROUND(G59*0.2,2)</f>
        <v>0</v>
      </c>
      <c r="H61" s="28"/>
      <c r="I61" s="27">
        <f>ROUND(I59*0.2,2)</f>
        <v>0</v>
      </c>
      <c r="J61" s="28"/>
      <c r="K61" s="29">
        <f>E61+I61+G61</f>
        <v>0</v>
      </c>
      <c r="O61" s="122">
        <f>Bid!K68</f>
        <v>0</v>
      </c>
    </row>
    <row r="62" spans="1:16" ht="6.65" customHeight="1" thickBot="1" x14ac:dyDescent="0.3">
      <c r="A62" s="4"/>
      <c r="B62" s="72"/>
      <c r="E62" s="31"/>
      <c r="F62" s="30"/>
      <c r="G62" s="31"/>
      <c r="H62" s="30"/>
      <c r="I62" s="31"/>
      <c r="J62" s="30"/>
      <c r="K62" s="31"/>
      <c r="O62" s="123"/>
    </row>
    <row r="63" spans="1:16" ht="14.95" thickBot="1" x14ac:dyDescent="0.3">
      <c r="A63" s="4" t="s">
        <v>143</v>
      </c>
      <c r="B63" s="72"/>
      <c r="E63" s="27"/>
      <c r="F63" s="28"/>
      <c r="G63" s="27"/>
      <c r="H63" s="28"/>
      <c r="I63" s="27"/>
      <c r="J63" s="28"/>
      <c r="K63" s="29">
        <f>E63+I63+G63</f>
        <v>0</v>
      </c>
      <c r="O63" s="122">
        <f>Bid!K70</f>
        <v>0</v>
      </c>
    </row>
    <row r="64" spans="1:16" ht="7.15" customHeight="1" thickBot="1" x14ac:dyDescent="0.3">
      <c r="A64" s="82"/>
      <c r="B64" s="72"/>
      <c r="E64" s="30"/>
      <c r="F64" s="30"/>
      <c r="G64" s="31"/>
      <c r="H64" s="30"/>
      <c r="I64" s="31"/>
      <c r="J64" s="30"/>
      <c r="K64" s="31"/>
      <c r="O64" s="123"/>
    </row>
    <row r="65" spans="1:15" ht="14.95" thickBot="1" x14ac:dyDescent="0.3">
      <c r="A65" s="4" t="s">
        <v>144</v>
      </c>
      <c r="B65" s="72"/>
      <c r="E65" s="27">
        <f>ROUND(E63*0.2,2)</f>
        <v>0</v>
      </c>
      <c r="F65" s="28"/>
      <c r="G65" s="27">
        <f>ROUND(G63*0.2,2)</f>
        <v>0</v>
      </c>
      <c r="H65" s="28"/>
      <c r="I65" s="27">
        <f>ROUND(I63*0.2,2)</f>
        <v>0</v>
      </c>
      <c r="J65" s="28"/>
      <c r="K65" s="29">
        <f>E65+I65+G65</f>
        <v>0</v>
      </c>
      <c r="O65" s="122">
        <f>Bid!K72</f>
        <v>0</v>
      </c>
    </row>
    <row r="66" spans="1:15" ht="7.15" customHeight="1" thickBot="1" x14ac:dyDescent="0.3">
      <c r="A66" s="82"/>
      <c r="B66" s="72"/>
      <c r="E66" s="30"/>
      <c r="F66" s="30"/>
      <c r="G66" s="31"/>
      <c r="H66" s="30"/>
      <c r="I66" s="31"/>
      <c r="J66" s="30"/>
      <c r="K66" s="31"/>
      <c r="O66" s="123"/>
    </row>
    <row r="67" spans="1:15" ht="14.95" thickBot="1" x14ac:dyDescent="0.3">
      <c r="A67" s="4" t="s">
        <v>145</v>
      </c>
      <c r="B67" s="72"/>
      <c r="E67" s="27">
        <f>ROUND(SUM(E55:E65)*0.01,2)</f>
        <v>0</v>
      </c>
      <c r="F67" s="28"/>
      <c r="G67" s="27"/>
      <c r="H67" s="28"/>
      <c r="I67" s="27"/>
      <c r="J67" s="28"/>
      <c r="K67" s="29">
        <f>E67+I67+G67</f>
        <v>0</v>
      </c>
      <c r="O67" s="122">
        <f>Bid!K74</f>
        <v>0</v>
      </c>
    </row>
    <row r="68" spans="1:15" ht="9.6999999999999993" customHeight="1" thickBot="1" x14ac:dyDescent="0.3">
      <c r="A68" s="82"/>
      <c r="B68" s="72"/>
      <c r="E68" s="30"/>
      <c r="F68" s="30"/>
      <c r="G68" s="31"/>
      <c r="H68" s="30"/>
      <c r="I68" s="31"/>
      <c r="J68" s="30"/>
      <c r="K68" s="31"/>
      <c r="O68" s="123"/>
    </row>
    <row r="69" spans="1:15" ht="21.6" customHeight="1" thickBot="1" x14ac:dyDescent="0.3">
      <c r="A69" s="82" t="s">
        <v>146</v>
      </c>
      <c r="B69" s="72"/>
      <c r="E69" s="29">
        <f>SUM(E55:E67)</f>
        <v>0</v>
      </c>
      <c r="F69" s="28"/>
      <c r="G69" s="29">
        <f>SUM(G55:G67)</f>
        <v>0</v>
      </c>
      <c r="H69" s="28"/>
      <c r="I69" s="29">
        <f>SUM(I55:I67)</f>
        <v>0</v>
      </c>
      <c r="J69" s="28"/>
      <c r="K69" s="29">
        <f>E69+I69+G69</f>
        <v>0</v>
      </c>
      <c r="L69" s="72"/>
      <c r="M69" s="27">
        <f>O69</f>
        <v>0</v>
      </c>
      <c r="O69" s="122">
        <f>Bid!K76</f>
        <v>0</v>
      </c>
    </row>
    <row r="70" spans="1:15" x14ac:dyDescent="0.25">
      <c r="A70" s="4"/>
      <c r="B70" s="4"/>
      <c r="C70" s="10"/>
      <c r="D70" s="10"/>
      <c r="E70" s="10"/>
      <c r="F70" s="10"/>
      <c r="G70" s="10"/>
      <c r="H70" s="10"/>
      <c r="I70" s="10"/>
      <c r="J70" s="72"/>
      <c r="K70" s="72"/>
      <c r="L70" s="72"/>
      <c r="M70" s="72"/>
    </row>
    <row r="71" spans="1:15" x14ac:dyDescent="0.25">
      <c r="A71" s="4" t="s">
        <v>147</v>
      </c>
      <c r="B71" s="72"/>
      <c r="C71" s="32">
        <f>E69*0.9</f>
        <v>0</v>
      </c>
      <c r="D71" s="4"/>
      <c r="E71" s="4"/>
      <c r="F71" s="4"/>
      <c r="G71" s="4" t="s">
        <v>148</v>
      </c>
      <c r="H71" s="4"/>
      <c r="I71" s="83" t="s">
        <v>149</v>
      </c>
      <c r="J71" s="4"/>
      <c r="K71" s="84">
        <f>E69*0.1</f>
        <v>0</v>
      </c>
      <c r="L71" s="72"/>
      <c r="M71" s="72"/>
    </row>
    <row r="72" spans="1:15" x14ac:dyDescent="0.25">
      <c r="A72" s="4" t="s">
        <v>150</v>
      </c>
      <c r="B72" s="72"/>
      <c r="C72" s="32">
        <f>G69*0.9</f>
        <v>0</v>
      </c>
      <c r="D72" s="4"/>
      <c r="E72" s="4"/>
      <c r="F72" s="4"/>
      <c r="G72" s="4"/>
      <c r="H72" s="4"/>
      <c r="I72" s="83" t="s">
        <v>151</v>
      </c>
      <c r="J72" s="4"/>
      <c r="K72" s="84">
        <f>G69*0.1</f>
        <v>0</v>
      </c>
      <c r="L72" s="72"/>
      <c r="M72" s="72"/>
    </row>
    <row r="73" spans="1:15" x14ac:dyDescent="0.25">
      <c r="A73" s="4" t="s">
        <v>152</v>
      </c>
      <c r="B73" s="72"/>
      <c r="C73" s="32">
        <f>E69-C71+I69+G69-C72</f>
        <v>0</v>
      </c>
      <c r="D73" s="4"/>
      <c r="E73" s="4"/>
      <c r="F73" s="4"/>
      <c r="G73" s="4"/>
      <c r="H73" s="4"/>
      <c r="I73" s="83" t="s">
        <v>153</v>
      </c>
      <c r="J73" s="4"/>
      <c r="K73" s="84">
        <f>I69</f>
        <v>0</v>
      </c>
      <c r="L73" s="72"/>
      <c r="M73" s="72"/>
    </row>
    <row r="74" spans="1:15" ht="14.95" thickBot="1" x14ac:dyDescent="0.3">
      <c r="A74" s="85" t="s">
        <v>154</v>
      </c>
      <c r="B74" s="72"/>
      <c r="C74" s="33">
        <f>SUM(C71:C73)</f>
        <v>0</v>
      </c>
      <c r="D74" s="4"/>
      <c r="E74" s="4"/>
      <c r="F74" s="4"/>
      <c r="G74" s="4"/>
      <c r="H74" s="4"/>
      <c r="I74" s="83" t="s">
        <v>155</v>
      </c>
      <c r="J74" s="4"/>
      <c r="K74" s="86">
        <f>SUM(K71:K73)</f>
        <v>0</v>
      </c>
      <c r="L74" s="72"/>
      <c r="M74" s="72"/>
    </row>
    <row r="75" spans="1:15" ht="14.45" customHeight="1" thickTop="1" x14ac:dyDescent="0.25">
      <c r="D75" s="4"/>
      <c r="E75" s="4"/>
      <c r="F75" s="4"/>
      <c r="G75" s="4"/>
      <c r="H75" s="4"/>
      <c r="I75" s="4"/>
      <c r="J75" s="4"/>
      <c r="K75" s="72"/>
      <c r="L75" s="87"/>
      <c r="M75" s="87"/>
    </row>
    <row r="76" spans="1:15" ht="14.45" customHeight="1" x14ac:dyDescent="0.25">
      <c r="A76" s="245" t="s">
        <v>228</v>
      </c>
      <c r="B76" s="245"/>
      <c r="C76" s="245"/>
      <c r="D76" s="245"/>
      <c r="E76" s="245"/>
      <c r="F76" s="245"/>
      <c r="G76" s="245"/>
      <c r="H76" s="245"/>
      <c r="I76" s="245"/>
      <c r="J76" s="245"/>
      <c r="K76" s="245"/>
      <c r="L76" s="87"/>
      <c r="M76" s="87"/>
    </row>
    <row r="77" spans="1:15" x14ac:dyDescent="0.25">
      <c r="A77" s="245" t="s">
        <v>229</v>
      </c>
      <c r="B77" s="245"/>
      <c r="C77" s="245"/>
      <c r="D77" s="245"/>
      <c r="E77" s="245"/>
      <c r="F77" s="245"/>
      <c r="G77" s="245"/>
      <c r="H77" s="245"/>
      <c r="I77" s="245"/>
      <c r="J77" s="245"/>
      <c r="K77" s="245"/>
    </row>
    <row r="78" spans="1:15" x14ac:dyDescent="0.25">
      <c r="A78" s="6"/>
      <c r="C78" s="6"/>
      <c r="D78" s="6"/>
      <c r="E78" s="6"/>
      <c r="F78" s="6"/>
      <c r="G78" s="6"/>
    </row>
    <row r="79" spans="1:15" ht="15.65" x14ac:dyDescent="0.25">
      <c r="A79" s="50" t="s">
        <v>230</v>
      </c>
      <c r="C79" s="6"/>
      <c r="D79" s="6"/>
      <c r="E79" s="6"/>
      <c r="F79" s="6"/>
      <c r="G79" s="6"/>
    </row>
    <row r="80" spans="1:15" x14ac:dyDescent="0.25">
      <c r="A80" s="6"/>
      <c r="C80" s="6"/>
      <c r="D80" s="6"/>
      <c r="E80" s="6"/>
      <c r="F80" s="6"/>
      <c r="G80" s="6"/>
    </row>
    <row r="81" spans="1:11" x14ac:dyDescent="0.25">
      <c r="A81" s="6"/>
      <c r="C81" s="80" t="str">
        <f>Bid!E87</f>
        <v>2026 - 2027</v>
      </c>
      <c r="D81" s="6"/>
      <c r="E81" s="80" t="str">
        <f>Bid!G87</f>
        <v>2027 - 2028</v>
      </c>
      <c r="F81" s="6"/>
      <c r="G81" s="80" t="str">
        <f>Bid!I87</f>
        <v>2028 - 2029</v>
      </c>
      <c r="I81" s="80" t="s">
        <v>154</v>
      </c>
    </row>
    <row r="82" spans="1:11" ht="14.95" thickBot="1" x14ac:dyDescent="0.3">
      <c r="A82" s="6"/>
      <c r="C82" s="88" t="s">
        <v>138</v>
      </c>
      <c r="D82" s="6"/>
      <c r="E82" s="88" t="s">
        <v>138</v>
      </c>
      <c r="F82" s="6"/>
      <c r="G82" s="88" t="s">
        <v>138</v>
      </c>
      <c r="I82" s="88" t="s">
        <v>138</v>
      </c>
    </row>
    <row r="83" spans="1:11" ht="14.95" thickBot="1" x14ac:dyDescent="0.3">
      <c r="A83" s="89"/>
      <c r="C83" s="96">
        <f>ROUNDDOWN(E69*0.975,2)</f>
        <v>0</v>
      </c>
      <c r="D83" s="90"/>
      <c r="E83" s="96">
        <f>E69-C83</f>
        <v>0</v>
      </c>
      <c r="F83" s="90"/>
      <c r="G83" s="96"/>
      <c r="H83" s="91"/>
      <c r="I83" s="34">
        <f>SUM(C83:G83)</f>
        <v>0</v>
      </c>
    </row>
    <row r="84" spans="1:11" x14ac:dyDescent="0.25">
      <c r="A84" s="6"/>
      <c r="C84" s="6"/>
      <c r="D84" s="6"/>
      <c r="E84" s="6"/>
      <c r="F84" s="6"/>
      <c r="G84" s="6"/>
    </row>
    <row r="85" spans="1:11" x14ac:dyDescent="0.25">
      <c r="A85" s="246" t="str">
        <f>IF(ABS(I83-E69)&lt;1,"Totals match - Thank you","Total phased expenditure needs to match Cell E69")</f>
        <v>Totals match - Thank you</v>
      </c>
      <c r="B85" s="246"/>
      <c r="C85" s="246"/>
      <c r="D85" s="246"/>
      <c r="E85" s="246"/>
      <c r="F85" s="246"/>
      <c r="G85" s="246"/>
      <c r="H85" s="246"/>
      <c r="I85" s="246"/>
    </row>
    <row r="86" spans="1:11" x14ac:dyDescent="0.25">
      <c r="A86" s="92"/>
      <c r="D86" s="92"/>
      <c r="E86" s="92"/>
      <c r="F86" s="92"/>
      <c r="G86" s="92"/>
    </row>
    <row r="87" spans="1:11" ht="15.65" x14ac:dyDescent="0.25">
      <c r="A87" s="7" t="s">
        <v>158</v>
      </c>
      <c r="D87" s="92"/>
      <c r="E87" s="92"/>
      <c r="F87" s="92"/>
      <c r="G87" s="92"/>
    </row>
    <row r="88" spans="1:11" ht="15.65" customHeight="1" thickBot="1" x14ac:dyDescent="0.3">
      <c r="A88" s="92"/>
    </row>
    <row r="89" spans="1:11" ht="14.95" thickBot="1" x14ac:dyDescent="0.3">
      <c r="A89" s="6" t="s">
        <v>159</v>
      </c>
      <c r="H89" s="244" t="s">
        <v>160</v>
      </c>
      <c r="I89" s="244"/>
      <c r="J89" s="244"/>
      <c r="K89" s="244"/>
    </row>
    <row r="90" spans="1:11" ht="14.95" thickBot="1" x14ac:dyDescent="0.3">
      <c r="A90" s="92"/>
    </row>
    <row r="91" spans="1:11" ht="14.95" thickBot="1" x14ac:dyDescent="0.3">
      <c r="A91" s="92" t="s">
        <v>161</v>
      </c>
      <c r="I91" s="11" t="s">
        <v>162</v>
      </c>
    </row>
    <row r="92" spans="1:11" x14ac:dyDescent="0.25">
      <c r="A92" s="92"/>
    </row>
    <row r="93" spans="1:11" ht="14.95" customHeight="1" thickBot="1" x14ac:dyDescent="0.3">
      <c r="A93" s="92" t="s">
        <v>163</v>
      </c>
    </row>
    <row r="94" spans="1:11" ht="14.95" thickBot="1" x14ac:dyDescent="0.3">
      <c r="E94" s="240" t="s">
        <v>164</v>
      </c>
      <c r="F94" s="240"/>
      <c r="G94" s="240"/>
      <c r="H94" s="240"/>
      <c r="I94" s="240"/>
      <c r="J94" s="240"/>
      <c r="K94" s="240"/>
    </row>
    <row r="97" spans="1:1019" ht="16.3" thickBot="1" x14ac:dyDescent="0.3">
      <c r="A97" s="7" t="s">
        <v>167</v>
      </c>
      <c r="AME97"/>
    </row>
    <row r="98" spans="1:1019" ht="14.95" thickBot="1" x14ac:dyDescent="0.3">
      <c r="A98" s="241" t="s">
        <v>169</v>
      </c>
      <c r="B98" s="241"/>
      <c r="C98" s="241"/>
      <c r="D98" s="241"/>
      <c r="E98" s="241"/>
      <c r="F98" s="241"/>
      <c r="G98" s="241"/>
      <c r="I98" s="242" t="str">
        <f>Bid!I102</f>
        <v>SBM Name</v>
      </c>
      <c r="J98" s="242"/>
      <c r="K98" s="242"/>
      <c r="AME98"/>
    </row>
    <row r="99" spans="1:1019" s="1" customFormat="1" thickBot="1" x14ac:dyDescent="0.3">
      <c r="A99" s="241" t="s">
        <v>170</v>
      </c>
      <c r="B99" s="241"/>
      <c r="C99" s="241"/>
      <c r="E99" s="243" t="str">
        <f>Bid!E103</f>
        <v>SBM e-mail</v>
      </c>
      <c r="F99" s="243"/>
      <c r="G99" s="243"/>
      <c r="H99" s="243"/>
      <c r="I99" s="243"/>
      <c r="J99" s="243"/>
      <c r="K99" s="243"/>
    </row>
    <row r="100" spans="1:1019" x14ac:dyDescent="0.25">
      <c r="A100" s="239"/>
      <c r="B100" s="239"/>
      <c r="C100" s="239"/>
      <c r="D100" s="239"/>
      <c r="E100" s="239"/>
      <c r="F100" s="239"/>
      <c r="G100" s="239"/>
    </row>
    <row r="101" spans="1:1019" x14ac:dyDescent="0.25">
      <c r="A101" s="4" t="s">
        <v>231</v>
      </c>
      <c r="B101" s="61"/>
      <c r="C101" s="61"/>
      <c r="D101" s="61"/>
      <c r="E101" s="61"/>
      <c r="F101" s="61"/>
      <c r="G101" s="61"/>
    </row>
    <row r="102" spans="1:1019" x14ac:dyDescent="0.25">
      <c r="A102" s="61" t="s">
        <v>175</v>
      </c>
      <c r="B102" s="97" t="str">
        <f>Bid!B106</f>
        <v>Enter bank account name</v>
      </c>
      <c r="C102" s="61"/>
      <c r="D102" s="61"/>
      <c r="E102" s="61"/>
      <c r="F102" s="61"/>
      <c r="G102" s="61"/>
    </row>
    <row r="103" spans="1:1019" x14ac:dyDescent="0.25">
      <c r="A103" s="61" t="s">
        <v>177</v>
      </c>
      <c r="B103" s="128" t="str">
        <f>Bid!B107</f>
        <v>Enter sort code in form xx-yy-zz - not as number please</v>
      </c>
      <c r="C103" s="72"/>
      <c r="D103" s="61"/>
      <c r="E103" s="61"/>
      <c r="F103" s="61"/>
      <c r="G103" s="61"/>
    </row>
    <row r="104" spans="1:1019" x14ac:dyDescent="0.25">
      <c r="A104" s="61" t="s">
        <v>179</v>
      </c>
      <c r="B104" s="125" t="str">
        <f>Bid!B108</f>
        <v>Enter account number</v>
      </c>
      <c r="C104" s="127"/>
      <c r="D104" s="127"/>
      <c r="E104" s="127"/>
      <c r="I104" s="6"/>
      <c r="J104" s="6"/>
      <c r="K104" s="6"/>
    </row>
    <row r="105" spans="1:1019" x14ac:dyDescent="0.25">
      <c r="I105" s="6"/>
      <c r="J105" s="6"/>
      <c r="K105" s="6"/>
    </row>
    <row r="106" spans="1:1019" s="1" customFormat="1" ht="31.95" customHeight="1" x14ac:dyDescent="0.25">
      <c r="A106" s="93" t="str">
        <f>Bid!A110</f>
        <v>Section 7: Governing Body Approval of Submission - VASCA 2026 - 2027</v>
      </c>
      <c r="I106" s="6"/>
      <c r="J106" s="6"/>
      <c r="K106" s="6"/>
    </row>
    <row r="107" spans="1:1019" s="104" customFormat="1" ht="58.1" customHeight="1" x14ac:dyDescent="0.25">
      <c r="A107" s="259" t="s">
        <v>232</v>
      </c>
      <c r="B107" s="260"/>
      <c r="C107" s="260"/>
      <c r="D107" s="260"/>
      <c r="E107" s="260"/>
      <c r="F107" s="260"/>
      <c r="G107" s="260"/>
      <c r="H107" s="260"/>
      <c r="I107" s="260"/>
      <c r="J107" s="260"/>
      <c r="K107" s="260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"/>
      <c r="PF107" s="1"/>
      <c r="PG107" s="1"/>
      <c r="PH107" s="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  <c r="QL107" s="1"/>
      <c r="QM107" s="1"/>
      <c r="QN107" s="1"/>
      <c r="QO107" s="1"/>
      <c r="QP107" s="1"/>
      <c r="QQ107" s="1"/>
      <c r="QR107" s="1"/>
      <c r="QS107" s="1"/>
      <c r="QT107" s="1"/>
      <c r="QU107" s="1"/>
      <c r="QV107" s="1"/>
      <c r="QW107" s="1"/>
      <c r="QX107" s="1"/>
      <c r="QY107" s="1"/>
      <c r="QZ107" s="1"/>
      <c r="RA107" s="1"/>
      <c r="RB107" s="1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1"/>
      <c r="RO107" s="1"/>
      <c r="RP107" s="1"/>
      <c r="RQ107" s="1"/>
      <c r="RR107" s="1"/>
      <c r="RS107" s="1"/>
      <c r="RT107" s="1"/>
      <c r="RU107" s="1"/>
      <c r="RV107" s="1"/>
      <c r="RW107" s="1"/>
      <c r="RX107" s="1"/>
      <c r="RY107" s="1"/>
      <c r="RZ107" s="1"/>
      <c r="SA107" s="1"/>
      <c r="SB107" s="1"/>
      <c r="SC107" s="1"/>
      <c r="SD107" s="1"/>
      <c r="SE107" s="1"/>
      <c r="SF107" s="1"/>
      <c r="SG107" s="1"/>
      <c r="SH107" s="1"/>
      <c r="SI107" s="1"/>
      <c r="SJ107" s="1"/>
      <c r="SK107" s="1"/>
      <c r="SL107" s="1"/>
      <c r="SM107" s="1"/>
      <c r="SN107" s="1"/>
      <c r="SO107" s="1"/>
      <c r="SP107" s="1"/>
      <c r="SQ107" s="1"/>
      <c r="SR107" s="1"/>
      <c r="SS107" s="1"/>
      <c r="ST107" s="1"/>
      <c r="SU107" s="1"/>
      <c r="SV107" s="1"/>
      <c r="SW107" s="1"/>
      <c r="SX107" s="1"/>
      <c r="SY107" s="1"/>
      <c r="SZ107" s="1"/>
      <c r="TA107" s="1"/>
      <c r="TB107" s="1"/>
      <c r="TC107" s="1"/>
      <c r="TD107" s="1"/>
      <c r="TE107" s="1"/>
      <c r="TF107" s="1"/>
      <c r="TG107" s="1"/>
      <c r="TH107" s="1"/>
      <c r="TI107" s="1"/>
      <c r="TJ107" s="1"/>
      <c r="TK107" s="1"/>
      <c r="TL107" s="1"/>
      <c r="TM107" s="1"/>
      <c r="TN107" s="1"/>
      <c r="TO107" s="1"/>
      <c r="TP107" s="1"/>
      <c r="TQ107" s="1"/>
      <c r="TR107" s="1"/>
      <c r="TS107" s="1"/>
      <c r="TT107" s="1"/>
      <c r="TU107" s="1"/>
      <c r="TV107" s="1"/>
      <c r="TW107" s="1"/>
      <c r="TX107" s="1"/>
      <c r="TY107" s="1"/>
      <c r="TZ107" s="1"/>
      <c r="UA107" s="1"/>
      <c r="UB107" s="1"/>
      <c r="UC107" s="1"/>
      <c r="UD107" s="1"/>
      <c r="UE107" s="1"/>
      <c r="UF107" s="1"/>
      <c r="UG107" s="1"/>
      <c r="UH107" s="1"/>
      <c r="UI107" s="1"/>
      <c r="UJ107" s="1"/>
      <c r="UK107" s="1"/>
      <c r="UL107" s="1"/>
      <c r="UM107" s="1"/>
      <c r="UN107" s="1"/>
      <c r="UO107" s="1"/>
      <c r="UP107" s="1"/>
      <c r="UQ107" s="1"/>
      <c r="UR107" s="1"/>
      <c r="US107" s="1"/>
      <c r="UT107" s="1"/>
      <c r="UU107" s="1"/>
      <c r="UV107" s="1"/>
      <c r="UW107" s="1"/>
      <c r="UX107" s="1"/>
      <c r="UY107" s="1"/>
      <c r="UZ107" s="1"/>
      <c r="VA107" s="1"/>
      <c r="VB107" s="1"/>
      <c r="VC107" s="1"/>
      <c r="VD107" s="1"/>
      <c r="VE107" s="1"/>
      <c r="VF107" s="1"/>
      <c r="VG107" s="1"/>
      <c r="VH107" s="1"/>
      <c r="VI107" s="1"/>
      <c r="VJ107" s="1"/>
      <c r="VK107" s="1"/>
      <c r="VL107" s="1"/>
      <c r="VM107" s="1"/>
      <c r="VN107" s="1"/>
      <c r="VO107" s="1"/>
      <c r="VP107" s="1"/>
      <c r="VQ107" s="1"/>
      <c r="VR107" s="1"/>
      <c r="VS107" s="1"/>
      <c r="VT107" s="1"/>
      <c r="VU107" s="1"/>
      <c r="VV107" s="1"/>
      <c r="VW107" s="1"/>
      <c r="VX107" s="1"/>
      <c r="VY107" s="1"/>
      <c r="VZ107" s="1"/>
      <c r="WA107" s="1"/>
      <c r="WB107" s="1"/>
      <c r="WC107" s="1"/>
      <c r="WD107" s="1"/>
      <c r="WE107" s="1"/>
      <c r="WF107" s="1"/>
      <c r="WG107" s="1"/>
      <c r="WH107" s="1"/>
      <c r="WI107" s="1"/>
      <c r="WJ107" s="1"/>
      <c r="WK107" s="1"/>
      <c r="WL107" s="1"/>
      <c r="WM107" s="1"/>
      <c r="WN107" s="1"/>
      <c r="WO107" s="1"/>
      <c r="WP107" s="1"/>
      <c r="WQ107" s="1"/>
      <c r="WR107" s="1"/>
      <c r="WS107" s="1"/>
      <c r="WT107" s="1"/>
      <c r="WU107" s="1"/>
      <c r="WV107" s="1"/>
      <c r="WW107" s="1"/>
      <c r="WX107" s="1"/>
      <c r="WY107" s="1"/>
      <c r="WZ107" s="1"/>
      <c r="XA107" s="1"/>
      <c r="XB107" s="1"/>
      <c r="XC107" s="1"/>
      <c r="XD107" s="1"/>
      <c r="XE107" s="1"/>
      <c r="XF107" s="1"/>
      <c r="XG107" s="1"/>
      <c r="XH107" s="1"/>
      <c r="XI107" s="1"/>
      <c r="XJ107" s="1"/>
      <c r="XK107" s="1"/>
      <c r="XL107" s="1"/>
      <c r="XM107" s="1"/>
      <c r="XN107" s="1"/>
      <c r="XO107" s="1"/>
      <c r="XP107" s="1"/>
      <c r="XQ107" s="1"/>
      <c r="XR107" s="1"/>
      <c r="XS107" s="1"/>
      <c r="XT107" s="1"/>
      <c r="XU107" s="1"/>
      <c r="XV107" s="1"/>
      <c r="XW107" s="1"/>
      <c r="XX107" s="1"/>
      <c r="XY107" s="1"/>
      <c r="XZ107" s="1"/>
      <c r="YA107" s="1"/>
      <c r="YB107" s="1"/>
      <c r="YC107" s="1"/>
      <c r="YD107" s="1"/>
      <c r="YE107" s="1"/>
      <c r="YF107" s="1"/>
      <c r="YG107" s="1"/>
      <c r="YH107" s="1"/>
      <c r="YI107" s="1"/>
      <c r="YJ107" s="1"/>
      <c r="YK107" s="1"/>
      <c r="YL107" s="1"/>
      <c r="YM107" s="1"/>
      <c r="YN107" s="1"/>
      <c r="YO107" s="1"/>
      <c r="YP107" s="1"/>
      <c r="YQ107" s="1"/>
      <c r="YR107" s="1"/>
      <c r="YS107" s="1"/>
      <c r="YT107" s="1"/>
      <c r="YU107" s="1"/>
      <c r="YV107" s="1"/>
      <c r="YW107" s="1"/>
      <c r="YX107" s="1"/>
      <c r="YY107" s="1"/>
      <c r="YZ107" s="1"/>
      <c r="ZA107" s="1"/>
      <c r="ZB107" s="1"/>
      <c r="ZC107" s="1"/>
      <c r="ZD107" s="1"/>
      <c r="ZE107" s="1"/>
      <c r="ZF107" s="1"/>
      <c r="ZG107" s="1"/>
      <c r="ZH107" s="1"/>
      <c r="ZI107" s="1"/>
      <c r="ZJ107" s="1"/>
      <c r="ZK107" s="1"/>
      <c r="ZL107" s="1"/>
      <c r="ZM107" s="1"/>
      <c r="ZN107" s="1"/>
      <c r="ZO107" s="1"/>
      <c r="ZP107" s="1"/>
      <c r="ZQ107" s="1"/>
      <c r="ZR107" s="1"/>
      <c r="ZS107" s="1"/>
      <c r="ZT107" s="1"/>
      <c r="ZU107" s="1"/>
      <c r="ZV107" s="1"/>
      <c r="ZW107" s="1"/>
      <c r="ZX107" s="1"/>
      <c r="ZY107" s="1"/>
      <c r="ZZ107" s="1"/>
      <c r="AAA107" s="1"/>
      <c r="AAB107" s="1"/>
      <c r="AAC107" s="1"/>
      <c r="AAD107" s="1"/>
      <c r="AAE107" s="1"/>
      <c r="AAF107" s="1"/>
      <c r="AAG107" s="1"/>
      <c r="AAH107" s="1"/>
      <c r="AAI107" s="1"/>
      <c r="AAJ107" s="1"/>
      <c r="AAK107" s="1"/>
      <c r="AAL107" s="1"/>
      <c r="AAM107" s="1"/>
      <c r="AAN107" s="1"/>
      <c r="AAO107" s="1"/>
      <c r="AAP107" s="1"/>
      <c r="AAQ107" s="1"/>
      <c r="AAR107" s="1"/>
      <c r="AAS107" s="1"/>
      <c r="AAT107" s="1"/>
      <c r="AAU107" s="1"/>
      <c r="AAV107" s="1"/>
      <c r="AAW107" s="1"/>
      <c r="AAX107" s="1"/>
      <c r="AAY107" s="1"/>
      <c r="AAZ107" s="1"/>
      <c r="ABA107" s="1"/>
      <c r="ABB107" s="1"/>
      <c r="ABC107" s="1"/>
      <c r="ABD107" s="1"/>
      <c r="ABE107" s="1"/>
      <c r="ABF107" s="1"/>
      <c r="ABG107" s="1"/>
      <c r="ABH107" s="1"/>
      <c r="ABI107" s="1"/>
      <c r="ABJ107" s="1"/>
      <c r="ABK107" s="1"/>
      <c r="ABL107" s="1"/>
      <c r="ABM107" s="1"/>
      <c r="ABN107" s="1"/>
      <c r="ABO107" s="1"/>
      <c r="ABP107" s="1"/>
      <c r="ABQ107" s="1"/>
      <c r="ABR107" s="1"/>
      <c r="ABS107" s="1"/>
      <c r="ABT107" s="1"/>
      <c r="ABU107" s="1"/>
      <c r="ABV107" s="1"/>
      <c r="ABW107" s="1"/>
      <c r="ABX107" s="1"/>
      <c r="ABY107" s="1"/>
      <c r="ABZ107" s="1"/>
      <c r="ACA107" s="1"/>
      <c r="ACB107" s="1"/>
      <c r="ACC107" s="1"/>
      <c r="ACD107" s="1"/>
      <c r="ACE107" s="1"/>
      <c r="ACF107" s="1"/>
      <c r="ACG107" s="1"/>
      <c r="ACH107" s="1"/>
      <c r="ACI107" s="1"/>
      <c r="ACJ107" s="1"/>
      <c r="ACK107" s="1"/>
      <c r="ACL107" s="1"/>
      <c r="ACM107" s="1"/>
      <c r="ACN107" s="1"/>
      <c r="ACO107" s="1"/>
      <c r="ACP107" s="1"/>
      <c r="ACQ107" s="1"/>
      <c r="ACR107" s="1"/>
      <c r="ACS107" s="1"/>
      <c r="ACT107" s="1"/>
      <c r="ACU107" s="1"/>
      <c r="ACV107" s="1"/>
      <c r="ACW107" s="1"/>
      <c r="ACX107" s="1"/>
      <c r="ACY107" s="1"/>
      <c r="ACZ107" s="1"/>
      <c r="ADA107" s="1"/>
      <c r="ADB107" s="1"/>
      <c r="ADC107" s="1"/>
      <c r="ADD107" s="1"/>
      <c r="ADE107" s="1"/>
      <c r="ADF107" s="1"/>
      <c r="ADG107" s="1"/>
      <c r="ADH107" s="1"/>
      <c r="ADI107" s="1"/>
      <c r="ADJ107" s="1"/>
      <c r="ADK107" s="1"/>
      <c r="ADL107" s="1"/>
      <c r="ADM107" s="1"/>
      <c r="ADN107" s="1"/>
      <c r="ADO107" s="1"/>
      <c r="ADP107" s="1"/>
      <c r="ADQ107" s="1"/>
      <c r="ADR107" s="1"/>
      <c r="ADS107" s="1"/>
      <c r="ADT107" s="1"/>
      <c r="ADU107" s="1"/>
      <c r="ADV107" s="1"/>
      <c r="ADW107" s="1"/>
      <c r="ADX107" s="1"/>
      <c r="ADY107" s="1"/>
      <c r="ADZ107" s="1"/>
      <c r="AEA107" s="1"/>
      <c r="AEB107" s="1"/>
      <c r="AEC107" s="1"/>
      <c r="AED107" s="1"/>
      <c r="AEE107" s="1"/>
      <c r="AEF107" s="1"/>
      <c r="AEG107" s="1"/>
      <c r="AEH107" s="1"/>
      <c r="AEI107" s="1"/>
      <c r="AEJ107" s="1"/>
      <c r="AEK107" s="1"/>
      <c r="AEL107" s="1"/>
      <c r="AEM107" s="1"/>
      <c r="AEN107" s="1"/>
      <c r="AEO107" s="1"/>
      <c r="AEP107" s="1"/>
      <c r="AEQ107" s="1"/>
      <c r="AER107" s="1"/>
      <c r="AES107" s="1"/>
      <c r="AET107" s="1"/>
      <c r="AEU107" s="1"/>
      <c r="AEV107" s="1"/>
      <c r="AEW107" s="1"/>
      <c r="AEX107" s="1"/>
      <c r="AEY107" s="1"/>
      <c r="AEZ107" s="1"/>
      <c r="AFA107" s="1"/>
      <c r="AFB107" s="1"/>
      <c r="AFC107" s="1"/>
      <c r="AFD107" s="1"/>
      <c r="AFE107" s="1"/>
      <c r="AFF107" s="1"/>
      <c r="AFG107" s="1"/>
      <c r="AFH107" s="1"/>
      <c r="AFI107" s="1"/>
      <c r="AFJ107" s="1"/>
      <c r="AFK107" s="1"/>
      <c r="AFL107" s="1"/>
      <c r="AFM107" s="1"/>
      <c r="AFN107" s="1"/>
      <c r="AFO107" s="1"/>
      <c r="AFP107" s="1"/>
      <c r="AFQ107" s="1"/>
      <c r="AFR107" s="1"/>
      <c r="AFS107" s="1"/>
      <c r="AFT107" s="1"/>
      <c r="AFU107" s="1"/>
      <c r="AFV107" s="1"/>
      <c r="AFW107" s="1"/>
      <c r="AFX107" s="1"/>
      <c r="AFY107" s="1"/>
      <c r="AFZ107" s="1"/>
      <c r="AGA107" s="1"/>
      <c r="AGB107" s="1"/>
      <c r="AGC107" s="1"/>
      <c r="AGD107" s="1"/>
      <c r="AGE107" s="1"/>
      <c r="AGF107" s="1"/>
      <c r="AGG107" s="1"/>
      <c r="AGH107" s="1"/>
      <c r="AGI107" s="1"/>
      <c r="AGJ107" s="1"/>
      <c r="AGK107" s="1"/>
      <c r="AGL107" s="1"/>
      <c r="AGM107" s="1"/>
      <c r="AGN107" s="1"/>
      <c r="AGO107" s="1"/>
      <c r="AGP107" s="1"/>
      <c r="AGQ107" s="1"/>
      <c r="AGR107" s="1"/>
      <c r="AGS107" s="1"/>
      <c r="AGT107" s="1"/>
      <c r="AGU107" s="1"/>
      <c r="AGV107" s="1"/>
      <c r="AGW107" s="1"/>
      <c r="AGX107" s="1"/>
      <c r="AGY107" s="1"/>
      <c r="AGZ107" s="1"/>
      <c r="AHA107" s="1"/>
      <c r="AHB107" s="1"/>
      <c r="AHC107" s="1"/>
      <c r="AHD107" s="1"/>
      <c r="AHE107" s="1"/>
      <c r="AHF107" s="1"/>
      <c r="AHG107" s="1"/>
      <c r="AHH107" s="1"/>
      <c r="AHI107" s="1"/>
      <c r="AHJ107" s="1"/>
      <c r="AHK107" s="1"/>
      <c r="AHL107" s="1"/>
      <c r="AHM107" s="1"/>
      <c r="AHN107" s="1"/>
      <c r="AHO107" s="1"/>
      <c r="AHP107" s="1"/>
      <c r="AHQ107" s="1"/>
      <c r="AHR107" s="1"/>
      <c r="AHS107" s="1"/>
      <c r="AHT107" s="1"/>
      <c r="AHU107" s="1"/>
      <c r="AHV107" s="1"/>
      <c r="AHW107" s="1"/>
      <c r="AHX107" s="1"/>
      <c r="AHY107" s="1"/>
      <c r="AHZ107" s="1"/>
      <c r="AIA107" s="1"/>
      <c r="AIB107" s="1"/>
      <c r="AIC107" s="1"/>
      <c r="AID107" s="1"/>
      <c r="AIE107" s="1"/>
      <c r="AIF107" s="1"/>
      <c r="AIG107" s="1"/>
      <c r="AIH107" s="1"/>
      <c r="AII107" s="1"/>
      <c r="AIJ107" s="1"/>
      <c r="AIK107" s="1"/>
      <c r="AIL107" s="1"/>
      <c r="AIM107" s="1"/>
      <c r="AIN107" s="1"/>
      <c r="AIO107" s="1"/>
      <c r="AIP107" s="1"/>
      <c r="AIQ107" s="1"/>
      <c r="AIR107" s="1"/>
      <c r="AIS107" s="1"/>
      <c r="AIT107" s="1"/>
      <c r="AIU107" s="1"/>
      <c r="AIV107" s="1"/>
      <c r="AIW107" s="1"/>
      <c r="AIX107" s="1"/>
      <c r="AIY107" s="1"/>
      <c r="AIZ107" s="1"/>
      <c r="AJA107" s="1"/>
      <c r="AJB107" s="1"/>
      <c r="AJC107" s="1"/>
      <c r="AJD107" s="1"/>
      <c r="AJE107" s="1"/>
      <c r="AJF107" s="1"/>
      <c r="AJG107" s="1"/>
      <c r="AJH107" s="1"/>
      <c r="AJI107" s="1"/>
      <c r="AJJ107" s="1"/>
      <c r="AJK107" s="1"/>
      <c r="AJL107" s="1"/>
      <c r="AJM107" s="1"/>
      <c r="AJN107" s="1"/>
      <c r="AJO107" s="1"/>
      <c r="AJP107" s="1"/>
      <c r="AJQ107" s="1"/>
      <c r="AJR107" s="1"/>
      <c r="AJS107" s="1"/>
      <c r="AJT107" s="1"/>
      <c r="AJU107" s="1"/>
      <c r="AJV107" s="1"/>
      <c r="AJW107" s="1"/>
      <c r="AJX107" s="1"/>
      <c r="AJY107" s="1"/>
      <c r="AJZ107" s="1"/>
      <c r="AKA107" s="1"/>
      <c r="AKB107" s="1"/>
      <c r="AKC107" s="1"/>
      <c r="AKD107" s="1"/>
      <c r="AKE107" s="1"/>
      <c r="AKF107" s="1"/>
      <c r="AKG107" s="1"/>
      <c r="AKH107" s="1"/>
      <c r="AKI107" s="1"/>
      <c r="AKJ107" s="1"/>
      <c r="AKK107" s="1"/>
      <c r="AKL107" s="1"/>
      <c r="AKM107" s="1"/>
      <c r="AKN107" s="1"/>
      <c r="AKO107" s="1"/>
      <c r="AKP107" s="1"/>
      <c r="AKQ107" s="1"/>
      <c r="AKR107" s="1"/>
      <c r="AKS107" s="1"/>
      <c r="AKT107" s="1"/>
      <c r="AKU107" s="1"/>
      <c r="AKV107" s="1"/>
      <c r="AKW107" s="1"/>
      <c r="AKX107" s="1"/>
      <c r="AKY107" s="1"/>
      <c r="AKZ107" s="1"/>
      <c r="ALA107" s="1"/>
      <c r="ALB107" s="1"/>
      <c r="ALC107" s="1"/>
      <c r="ALD107" s="1"/>
      <c r="ALE107" s="1"/>
      <c r="ALF107" s="1"/>
      <c r="ALG107" s="1"/>
      <c r="ALH107" s="1"/>
      <c r="ALI107" s="1"/>
      <c r="ALJ107" s="1"/>
      <c r="ALK107" s="1"/>
      <c r="ALL107" s="1"/>
      <c r="ALM107" s="1"/>
      <c r="ALN107" s="1"/>
      <c r="ALO107" s="1"/>
      <c r="ALP107" s="1"/>
      <c r="ALQ107" s="1"/>
      <c r="ALR107" s="1"/>
      <c r="ALS107" s="1"/>
      <c r="ALT107" s="1"/>
      <c r="ALU107" s="1"/>
      <c r="ALV107" s="1"/>
      <c r="ALW107" s="1"/>
      <c r="ALX107" s="1"/>
      <c r="ALY107" s="1"/>
      <c r="ALZ107" s="1"/>
      <c r="AMA107" s="1"/>
      <c r="AMB107" s="1"/>
      <c r="AMC107" s="1"/>
      <c r="AMD107" s="1"/>
      <c r="AME107" s="1"/>
    </row>
    <row r="108" spans="1:1019" x14ac:dyDescent="0.25">
      <c r="A108" s="105"/>
    </row>
    <row r="109" spans="1:1019" ht="29.4" customHeight="1" x14ac:dyDescent="0.25">
      <c r="A109" s="261" t="s">
        <v>184</v>
      </c>
      <c r="B109" s="262"/>
      <c r="C109" s="262"/>
      <c r="D109" s="262"/>
      <c r="E109" s="262"/>
      <c r="F109" s="262"/>
      <c r="G109" s="262"/>
      <c r="H109" s="262"/>
      <c r="I109" s="262"/>
      <c r="J109" s="262"/>
      <c r="K109" s="262"/>
    </row>
    <row r="110" spans="1:1019" ht="15.65" x14ac:dyDescent="0.25">
      <c r="A110" s="21" t="s">
        <v>233</v>
      </c>
    </row>
    <row r="111" spans="1:1019" ht="15.65" x14ac:dyDescent="0.25">
      <c r="A111" s="21" t="s">
        <v>234</v>
      </c>
    </row>
    <row r="112" spans="1:1019" ht="15.65" x14ac:dyDescent="0.25">
      <c r="A112" s="21" t="s">
        <v>235</v>
      </c>
    </row>
    <row r="113" spans="1:11" ht="15.65" x14ac:dyDescent="0.25">
      <c r="A113" s="21" t="s">
        <v>236</v>
      </c>
    </row>
    <row r="114" spans="1:11" ht="15.65" x14ac:dyDescent="0.25">
      <c r="A114" s="21" t="s">
        <v>237</v>
      </c>
    </row>
    <row r="115" spans="1:11" x14ac:dyDescent="0.25">
      <c r="A115"/>
    </row>
    <row r="116" spans="1:11" ht="29.4" customHeight="1" x14ac:dyDescent="0.25">
      <c r="A116" s="269" t="s">
        <v>238</v>
      </c>
      <c r="B116" s="262"/>
      <c r="C116" s="262"/>
      <c r="D116" s="262"/>
      <c r="E116" s="262"/>
      <c r="F116" s="262"/>
      <c r="G116" s="262"/>
      <c r="H116" s="262"/>
      <c r="I116" s="262"/>
      <c r="J116" s="262"/>
      <c r="K116" s="262"/>
    </row>
    <row r="118" spans="1:11" x14ac:dyDescent="0.25">
      <c r="A118" s="106" t="s">
        <v>239</v>
      </c>
    </row>
    <row r="119" spans="1:11" ht="14.95" thickBot="1" x14ac:dyDescent="0.3"/>
    <row r="120" spans="1:11" ht="37.9" customHeight="1" thickBot="1" x14ac:dyDescent="0.3">
      <c r="A120" s="23" t="s">
        <v>194</v>
      </c>
      <c r="B120" s="22"/>
      <c r="C120" s="266" t="str">
        <f>Bid!C130</f>
        <v>Insert Head name</v>
      </c>
      <c r="D120" s="267"/>
      <c r="E120" s="267"/>
      <c r="F120" s="267"/>
      <c r="G120" s="268"/>
      <c r="H120" s="22"/>
      <c r="I120" s="22"/>
      <c r="J120" s="22"/>
      <c r="K120" s="22"/>
    </row>
    <row r="121" spans="1:11" ht="14.95" thickBot="1" x14ac:dyDescent="0.3">
      <c r="A121" s="23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ht="27.85" thickBot="1" x14ac:dyDescent="0.3">
      <c r="A122" s="24" t="s">
        <v>199</v>
      </c>
      <c r="B122" s="22"/>
      <c r="C122" s="266" t="str">
        <f>Bid!C136</f>
        <v>Insert CoG name</v>
      </c>
      <c r="D122" s="267"/>
      <c r="E122" s="267"/>
      <c r="F122" s="267"/>
      <c r="G122" s="268"/>
      <c r="H122" s="22"/>
      <c r="I122" s="22"/>
      <c r="J122" s="22"/>
      <c r="K122" s="22"/>
    </row>
    <row r="123" spans="1:11" ht="14.95" thickBot="1" x14ac:dyDescent="0.3">
      <c r="A123" s="24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ht="28.9" customHeight="1" thickBot="1" x14ac:dyDescent="0.3">
      <c r="A124" s="25" t="s">
        <v>204</v>
      </c>
      <c r="B124" s="22"/>
      <c r="C124" s="263"/>
      <c r="D124" s="264"/>
      <c r="E124" s="265"/>
      <c r="F124" s="22"/>
      <c r="G124" s="22"/>
      <c r="H124" s="22"/>
      <c r="I124" s="22"/>
      <c r="J124" s="22"/>
      <c r="K124" s="22"/>
    </row>
    <row r="126" spans="1:11" x14ac:dyDescent="0.25">
      <c r="A126" s="107" t="s">
        <v>240</v>
      </c>
    </row>
    <row r="127" spans="1:11" x14ac:dyDescent="0.25">
      <c r="A127" s="1" t="s">
        <v>241</v>
      </c>
      <c r="C127" s="253"/>
      <c r="D127" s="254"/>
      <c r="E127" s="255"/>
    </row>
    <row r="128" spans="1:11" x14ac:dyDescent="0.25">
      <c r="A128" s="1" t="s">
        <v>242</v>
      </c>
      <c r="C128" s="256"/>
      <c r="D128" s="257"/>
      <c r="E128" s="258"/>
    </row>
  </sheetData>
  <sheetProtection sheet="1" objects="1" scenarios="1" selectLockedCells="1"/>
  <dataConsolidate/>
  <mergeCells count="29">
    <mergeCell ref="C127:E127"/>
    <mergeCell ref="C128:E128"/>
    <mergeCell ref="A107:K107"/>
    <mergeCell ref="A109:K109"/>
    <mergeCell ref="C124:E124"/>
    <mergeCell ref="C122:G122"/>
    <mergeCell ref="C120:G120"/>
    <mergeCell ref="A116:K116"/>
    <mergeCell ref="C16:K16"/>
    <mergeCell ref="C17:K17"/>
    <mergeCell ref="C18:K18"/>
    <mergeCell ref="C19:K19"/>
    <mergeCell ref="H89:K89"/>
    <mergeCell ref="C22:K22"/>
    <mergeCell ref="C23:K23"/>
    <mergeCell ref="A76:K76"/>
    <mergeCell ref="A77:K77"/>
    <mergeCell ref="A85:I85"/>
    <mergeCell ref="C28:K28"/>
    <mergeCell ref="C30:G30"/>
    <mergeCell ref="A33:K33"/>
    <mergeCell ref="C43:G43"/>
    <mergeCell ref="C41:K41"/>
    <mergeCell ref="A100:G100"/>
    <mergeCell ref="E94:K94"/>
    <mergeCell ref="A98:G98"/>
    <mergeCell ref="I98:K98"/>
    <mergeCell ref="A99:C99"/>
    <mergeCell ref="E99:K99"/>
  </mergeCells>
  <conditionalFormatting sqref="A85">
    <cfRule type="containsText" dxfId="30" priority="7" operator="containsText" text="needs">
      <formula>NOT(ISERROR(SEARCH("needs",A85)))</formula>
    </cfRule>
    <cfRule type="containsText" dxfId="29" priority="8" operator="containsText" text="needs">
      <formula>NOT(ISERROR(SEARCH("needs",A85)))</formula>
    </cfRule>
  </conditionalFormatting>
  <conditionalFormatting sqref="A1:XFD1048576">
    <cfRule type="expression" dxfId="28" priority="1">
      <formula>CELL("protect",A1)=0</formula>
    </cfRule>
  </conditionalFormatting>
  <conditionalFormatting sqref="A21:XFD24 A97:XFD99">
    <cfRule type="expression" dxfId="27" priority="3">
      <formula>CELL("protect",A21)=0</formula>
    </cfRule>
  </conditionalFormatting>
  <conditionalFormatting sqref="P59">
    <cfRule type="cellIs" dxfId="26" priority="5" operator="greaterThan">
      <formula>0.14</formula>
    </cfRule>
  </conditionalFormatting>
  <dataValidations count="5">
    <dataValidation type="list" allowBlank="1" showInputMessage="1" showErrorMessage="1" sqref="E34:E35" xr:uid="{00000000-0002-0000-0000-000000000000}">
      <formula1>"No,Yes"</formula1>
    </dataValidation>
    <dataValidation type="whole" allowBlank="1" showInputMessage="1" showErrorMessage="1" sqref="I91" xr:uid="{00000000-0002-0000-0000-000003000000}">
      <formula1>0</formula1>
      <formula2>99999</formula2>
    </dataValidation>
    <dataValidation type="list" allowBlank="1" showInputMessage="1" showErrorMessage="1" sqref="H89:K89" xr:uid="{00000000-0002-0000-0000-000002000000}">
      <formula1>"Click this cell and select an option:,One quote obtained,More than one quote obtained,Estimated costs"</formula1>
    </dataValidation>
    <dataValidation type="list" allowBlank="1" showInputMessage="1" showErrorMessage="1" sqref="C30" xr:uid="{00000000-0002-0000-0000-000007000000}">
      <formula1>#REF!</formula1>
      <formula2>0</formula2>
    </dataValidation>
    <dataValidation type="list" allowBlank="1" showInputMessage="1" showErrorMessage="1" sqref="E94:K94" xr:uid="{3EEB3AFD-155A-43DD-A757-CF4A173702EC}">
      <formula1>"Select this cell and choose from the options:,We have confirmed that there is no asbestos,There is asbestos and the associated costs are included,Presence of asbestos is unknown"</formula1>
    </dataValidation>
  </dataValidations>
  <pageMargins left="0.39370078740157483" right="0.39370078740157483" top="0.55118110236220474" bottom="0.35433070866141736" header="0.51181102362204722" footer="0.31496062992125984"/>
  <pageSetup paperSize="9" scale="97" firstPageNumber="0" fitToHeight="0" orientation="portrait" horizontalDpi="300" verticalDpi="300" r:id="rId1"/>
  <headerFooter>
    <oddFooter>&amp;CPlease email completed form to mark.brunet@abdiocese.org.uk</oddFooter>
  </headerFooter>
  <rowBreaks count="2" manualBreakCount="2">
    <brk id="74" max="16383" man="1"/>
    <brk id="10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F8026-393F-49EF-89F1-ADDE1DB4E43C}">
  <sheetPr codeName="Sheet4">
    <pageSetUpPr fitToPage="1"/>
  </sheetPr>
  <dimension ref="A1:AMB98"/>
  <sheetViews>
    <sheetView showZeros="0" topLeftCell="A68" zoomScale="115" zoomScaleNormal="115" workbookViewId="0">
      <selection activeCell="B83" sqref="B83"/>
    </sheetView>
  </sheetViews>
  <sheetFormatPr defaultColWidth="9.125" defaultRowHeight="14.3" x14ac:dyDescent="0.25"/>
  <cols>
    <col min="1" max="1" width="18" style="1" customWidth="1"/>
    <col min="2" max="2" width="4.625" style="1" customWidth="1"/>
    <col min="3" max="3" width="13.75" style="1" customWidth="1"/>
    <col min="4" max="4" width="3.125" style="1" customWidth="1"/>
    <col min="5" max="5" width="15.125" style="1" customWidth="1"/>
    <col min="6" max="6" width="3.25" style="1" customWidth="1"/>
    <col min="7" max="7" width="15.375" style="1" bestFit="1" customWidth="1"/>
    <col min="8" max="8" width="3" style="1" customWidth="1"/>
    <col min="9" max="9" width="14.375" style="1" customWidth="1"/>
    <col min="10" max="10" width="3" style="1" customWidth="1"/>
    <col min="11" max="11" width="16.25" style="1" customWidth="1"/>
    <col min="12" max="17" width="9.125" style="1"/>
    <col min="18" max="18" width="9.125" style="1" customWidth="1"/>
    <col min="19" max="1016" width="9.125" style="1"/>
  </cols>
  <sheetData>
    <row r="1" spans="1:12" ht="64.900000000000006" customHeight="1" x14ac:dyDescent="0.25">
      <c r="C1" s="2"/>
      <c r="G1" s="20" t="s">
        <v>243</v>
      </c>
    </row>
    <row r="2" spans="1:12" x14ac:dyDescent="0.25">
      <c r="A2" s="3" t="str">
        <f>"Capital Project Form - Financial Year "&amp;TEXT(DATE(YEAR(Instructions!$B1),4,1),"YYYY")&amp;" - "&amp;TEXT(DATE(YEAR(Instructions!$B1)+1,4,1),"YYYY")</f>
        <v>Capital Project Form - Financial Year 2026 - 2027</v>
      </c>
    </row>
    <row r="3" spans="1:12" x14ac:dyDescent="0.25">
      <c r="A3" s="3" t="s">
        <v>1</v>
      </c>
    </row>
    <row r="4" spans="1:12" ht="9" customHeight="1" x14ac:dyDescent="0.25">
      <c r="A4" s="4"/>
      <c r="E4" s="5"/>
      <c r="F4" s="5"/>
      <c r="G4" s="5"/>
      <c r="H4" s="5"/>
      <c r="I4" s="6"/>
    </row>
    <row r="5" spans="1:12" ht="15.65" x14ac:dyDescent="0.25">
      <c r="A5" s="7" t="s">
        <v>244</v>
      </c>
      <c r="B5" s="7"/>
    </row>
    <row r="6" spans="1:12" s="1" customFormat="1" ht="7.15" customHeight="1" x14ac:dyDescent="0.25">
      <c r="C6" s="6"/>
      <c r="G6" s="12"/>
    </row>
    <row r="7" spans="1:12" s="1" customFormat="1" ht="13.6" x14ac:dyDescent="0.25">
      <c r="A7" s="1" t="s">
        <v>207</v>
      </c>
      <c r="C7" s="1" t="e">
        <f>'Post tender'!C13</f>
        <v>#N/A</v>
      </c>
    </row>
    <row r="8" spans="1:12" s="1" customFormat="1" thickBot="1" x14ac:dyDescent="0.3">
      <c r="A8" s="8" t="s">
        <v>245</v>
      </c>
      <c r="B8" s="8"/>
      <c r="C8" s="65">
        <f>'Post tender'!C127</f>
        <v>0</v>
      </c>
      <c r="G8" s="9"/>
    </row>
    <row r="9" spans="1:12" s="1" customFormat="1" ht="16.3" thickBot="1" x14ac:dyDescent="0.3">
      <c r="A9" s="7" t="s">
        <v>113</v>
      </c>
      <c r="C9" s="247">
        <f>'Post tender'!C28</f>
        <v>0</v>
      </c>
      <c r="D9" s="247"/>
      <c r="E9" s="247"/>
      <c r="F9" s="247"/>
      <c r="G9" s="247"/>
      <c r="H9" s="247"/>
      <c r="I9" s="247"/>
      <c r="J9" s="247"/>
      <c r="K9" s="247"/>
    </row>
    <row r="10" spans="1:12" s="1" customFormat="1" ht="13.6" x14ac:dyDescent="0.25"/>
    <row r="11" spans="1:12" s="1" customFormat="1" ht="46.9" customHeight="1" x14ac:dyDescent="0.25">
      <c r="A11" s="38" t="s">
        <v>246</v>
      </c>
      <c r="E11" s="130" t="s">
        <v>247</v>
      </c>
      <c r="F11" s="130"/>
      <c r="G11" s="130" t="s">
        <v>248</v>
      </c>
      <c r="H11" s="130"/>
      <c r="I11" s="130" t="s">
        <v>249</v>
      </c>
      <c r="J11" s="130"/>
      <c r="K11" s="130" t="s">
        <v>250</v>
      </c>
    </row>
    <row r="12" spans="1:12" s="1" customFormat="1" ht="12.1" customHeight="1" x14ac:dyDescent="0.25">
      <c r="A12" s="60"/>
      <c r="B12" s="60"/>
      <c r="C12" s="60"/>
      <c r="E12" s="130" t="s">
        <v>138</v>
      </c>
      <c r="F12" s="130"/>
      <c r="G12" s="130" t="s">
        <v>138</v>
      </c>
      <c r="H12" s="130"/>
      <c r="I12" s="130" t="s">
        <v>138</v>
      </c>
      <c r="J12" s="130"/>
      <c r="K12" s="130" t="s">
        <v>138</v>
      </c>
    </row>
    <row r="13" spans="1:12" s="1" customFormat="1" thickBot="1" x14ac:dyDescent="0.3">
      <c r="A13" s="60"/>
      <c r="B13" s="60"/>
      <c r="C13" s="60"/>
      <c r="E13" s="26"/>
      <c r="I13" s="26"/>
    </row>
    <row r="14" spans="1:12" s="1" customFormat="1" ht="16.3" thickBot="1" x14ac:dyDescent="0.3">
      <c r="A14" s="111" t="s">
        <v>139</v>
      </c>
      <c r="B14" s="60"/>
      <c r="C14" s="60"/>
      <c r="D14" s="40"/>
      <c r="E14" s="53">
        <f>'Post tender'!E55</f>
        <v>0</v>
      </c>
      <c r="F14" s="52"/>
      <c r="G14" s="53" t="s">
        <v>251</v>
      </c>
      <c r="H14" s="52"/>
      <c r="I14" s="51"/>
      <c r="J14" s="52"/>
      <c r="K14" s="53">
        <f>I14</f>
        <v>0</v>
      </c>
      <c r="L14" s="40"/>
    </row>
    <row r="15" spans="1:12" s="1" customFormat="1" ht="9.6999999999999993" customHeight="1" thickBot="1" x14ac:dyDescent="0.3">
      <c r="A15" s="111"/>
      <c r="B15" s="60"/>
      <c r="C15" s="60"/>
      <c r="D15" s="40"/>
      <c r="E15" s="54"/>
      <c r="F15" s="54"/>
      <c r="G15" s="55"/>
      <c r="H15" s="54"/>
      <c r="I15" s="55"/>
      <c r="J15" s="54"/>
      <c r="K15" s="55"/>
      <c r="L15" s="40"/>
    </row>
    <row r="16" spans="1:12" s="1" customFormat="1" ht="16.3" thickBot="1" x14ac:dyDescent="0.3">
      <c r="A16" s="111" t="s">
        <v>140</v>
      </c>
      <c r="B16" s="60"/>
      <c r="C16" s="60"/>
      <c r="D16" s="40"/>
      <c r="E16" s="53">
        <f>ROUND(E14*0.2,2)</f>
        <v>0</v>
      </c>
      <c r="F16" s="52"/>
      <c r="G16" s="53" t="s">
        <v>251</v>
      </c>
      <c r="H16" s="52"/>
      <c r="I16" s="51">
        <f>ROUND(I14*0.2,2)</f>
        <v>0</v>
      </c>
      <c r="J16" s="52"/>
      <c r="K16" s="53">
        <f>I16</f>
        <v>0</v>
      </c>
      <c r="L16" s="40"/>
    </row>
    <row r="17" spans="1:12" s="1" customFormat="1" ht="9" customHeight="1" thickBot="1" x14ac:dyDescent="0.3">
      <c r="A17" s="111"/>
      <c r="B17" s="60"/>
      <c r="C17" s="60"/>
      <c r="D17" s="40"/>
      <c r="E17" s="54"/>
      <c r="F17" s="54"/>
      <c r="G17" s="55"/>
      <c r="H17" s="54"/>
      <c r="I17" s="55"/>
      <c r="J17" s="54"/>
      <c r="K17" s="55"/>
      <c r="L17" s="40"/>
    </row>
    <row r="18" spans="1:12" s="1" customFormat="1" ht="16.3" thickBot="1" x14ac:dyDescent="0.3">
      <c r="A18" s="111" t="s">
        <v>141</v>
      </c>
      <c r="B18" s="60"/>
      <c r="C18" s="60"/>
      <c r="D18" s="40"/>
      <c r="E18" s="53">
        <f>'Post tender'!E59</f>
        <v>0</v>
      </c>
      <c r="F18" s="52"/>
      <c r="G18" s="53" t="s">
        <v>251</v>
      </c>
      <c r="H18" s="52"/>
      <c r="I18" s="51"/>
      <c r="J18" s="52"/>
      <c r="K18" s="53">
        <f>I18</f>
        <v>0</v>
      </c>
      <c r="L18" s="40"/>
    </row>
    <row r="19" spans="1:12" s="1" customFormat="1" ht="7.15" customHeight="1" thickBot="1" x14ac:dyDescent="0.3">
      <c r="A19" s="111"/>
      <c r="B19" s="60"/>
      <c r="C19" s="60"/>
      <c r="D19" s="40"/>
      <c r="E19" s="54"/>
      <c r="F19" s="54"/>
      <c r="G19" s="55"/>
      <c r="H19" s="54"/>
      <c r="I19" s="55"/>
      <c r="J19" s="54"/>
      <c r="K19" s="55"/>
      <c r="L19" s="40"/>
    </row>
    <row r="20" spans="1:12" s="1" customFormat="1" ht="16.3" thickBot="1" x14ac:dyDescent="0.3">
      <c r="A20" s="111" t="s">
        <v>142</v>
      </c>
      <c r="B20" s="60"/>
      <c r="C20" s="60"/>
      <c r="D20" s="40"/>
      <c r="E20" s="53">
        <f>ROUND(E18*0.2,2)</f>
        <v>0</v>
      </c>
      <c r="F20" s="52"/>
      <c r="G20" s="53" t="s">
        <v>251</v>
      </c>
      <c r="H20" s="52"/>
      <c r="I20" s="51">
        <f>ROUND(I18*0.2,2)</f>
        <v>0</v>
      </c>
      <c r="J20" s="52"/>
      <c r="K20" s="53">
        <f>I20</f>
        <v>0</v>
      </c>
      <c r="L20" s="40"/>
    </row>
    <row r="21" spans="1:12" s="1" customFormat="1" ht="6.65" customHeight="1" thickBot="1" x14ac:dyDescent="0.3">
      <c r="A21" s="111"/>
      <c r="B21" s="60"/>
      <c r="C21" s="60"/>
      <c r="D21" s="40"/>
      <c r="E21" s="55"/>
      <c r="F21" s="54"/>
      <c r="G21" s="55"/>
      <c r="H21" s="54"/>
      <c r="I21" s="55"/>
      <c r="J21" s="54"/>
      <c r="K21" s="55"/>
      <c r="L21" s="40"/>
    </row>
    <row r="22" spans="1:12" s="1" customFormat="1" ht="16.3" thickBot="1" x14ac:dyDescent="0.3">
      <c r="A22" s="111" t="s">
        <v>143</v>
      </c>
      <c r="B22" s="60"/>
      <c r="C22" s="60"/>
      <c r="D22" s="40"/>
      <c r="E22" s="53">
        <f>'Post tender'!E63</f>
        <v>0</v>
      </c>
      <c r="F22" s="52"/>
      <c r="G22" s="53" t="s">
        <v>251</v>
      </c>
      <c r="H22" s="52"/>
      <c r="I22" s="51"/>
      <c r="J22" s="52"/>
      <c r="K22" s="53">
        <f>I22</f>
        <v>0</v>
      </c>
      <c r="L22" s="40"/>
    </row>
    <row r="23" spans="1:12" s="1" customFormat="1" ht="7.15" customHeight="1" thickBot="1" x14ac:dyDescent="0.3">
      <c r="A23" s="112"/>
      <c r="B23" s="60"/>
      <c r="C23" s="60"/>
      <c r="D23" s="40"/>
      <c r="E23" s="54"/>
      <c r="F23" s="54"/>
      <c r="G23" s="55"/>
      <c r="H23" s="54"/>
      <c r="I23" s="55"/>
      <c r="J23" s="54"/>
      <c r="K23" s="55"/>
      <c r="L23" s="40"/>
    </row>
    <row r="24" spans="1:12" s="1" customFormat="1" ht="16.3" thickBot="1" x14ac:dyDescent="0.3">
      <c r="A24" s="111" t="s">
        <v>144</v>
      </c>
      <c r="B24" s="60"/>
      <c r="C24" s="60"/>
      <c r="D24" s="40"/>
      <c r="E24" s="53">
        <f>ROUND(E22*0.2,2)</f>
        <v>0</v>
      </c>
      <c r="F24" s="52"/>
      <c r="G24" s="53" t="s">
        <v>251</v>
      </c>
      <c r="H24" s="52"/>
      <c r="I24" s="51">
        <f>ROUND(I22*0.2,2)</f>
        <v>0</v>
      </c>
      <c r="J24" s="52"/>
      <c r="K24" s="53">
        <f>I24</f>
        <v>0</v>
      </c>
      <c r="L24" s="40"/>
    </row>
    <row r="25" spans="1:12" s="1" customFormat="1" ht="7.15" customHeight="1" thickBot="1" x14ac:dyDescent="0.3">
      <c r="A25" s="112"/>
      <c r="B25" s="60"/>
      <c r="C25" s="60"/>
      <c r="D25" s="40"/>
      <c r="E25" s="54"/>
      <c r="F25" s="54"/>
      <c r="G25" s="55"/>
      <c r="H25" s="54"/>
      <c r="I25" s="55"/>
      <c r="J25" s="54"/>
      <c r="K25" s="55"/>
      <c r="L25" s="40"/>
    </row>
    <row r="26" spans="1:12" s="1" customFormat="1" ht="16.3" thickBot="1" x14ac:dyDescent="0.3">
      <c r="A26" s="111" t="s">
        <v>145</v>
      </c>
      <c r="B26" s="60"/>
      <c r="C26" s="60"/>
      <c r="D26" s="40"/>
      <c r="E26" s="53">
        <f>ROUND(SUM(E14:E24)*0.01,2)</f>
        <v>0</v>
      </c>
      <c r="F26" s="52"/>
      <c r="G26" s="53" t="s">
        <v>251</v>
      </c>
      <c r="H26" s="52"/>
      <c r="I26" s="53">
        <f>ROUND(SUM(I14:I24)*0.01,2)</f>
        <v>0</v>
      </c>
      <c r="J26" s="52"/>
      <c r="K26" s="53">
        <f>I26</f>
        <v>0</v>
      </c>
      <c r="L26" s="40"/>
    </row>
    <row r="27" spans="1:12" s="1" customFormat="1" ht="9.6999999999999993" customHeight="1" thickBot="1" x14ac:dyDescent="0.3">
      <c r="A27" s="113"/>
      <c r="B27" s="60"/>
      <c r="C27" s="60"/>
      <c r="D27" s="40"/>
      <c r="E27" s="54"/>
      <c r="F27" s="54"/>
      <c r="G27" s="55"/>
      <c r="H27" s="54"/>
      <c r="I27" s="55"/>
      <c r="J27" s="54"/>
      <c r="K27" s="55"/>
      <c r="L27" s="40"/>
    </row>
    <row r="28" spans="1:12" s="1" customFormat="1" ht="21.6" customHeight="1" thickBot="1" x14ac:dyDescent="0.3">
      <c r="A28" s="113" t="s">
        <v>146</v>
      </c>
      <c r="B28" s="60"/>
      <c r="C28" s="60"/>
      <c r="D28" s="40"/>
      <c r="E28" s="53">
        <f>SUM(E14:E26)</f>
        <v>0</v>
      </c>
      <c r="F28" s="52"/>
      <c r="G28" s="53" t="s">
        <v>251</v>
      </c>
      <c r="H28" s="52"/>
      <c r="I28" s="53">
        <f>SUM(I14:I26)</f>
        <v>0</v>
      </c>
      <c r="J28" s="52"/>
      <c r="K28" s="53">
        <f>I28</f>
        <v>0</v>
      </c>
      <c r="L28" s="40"/>
    </row>
    <row r="29" spans="1:12" s="1" customFormat="1" ht="6.65" customHeight="1" x14ac:dyDescent="0.25">
      <c r="A29" s="114"/>
      <c r="B29" s="40"/>
      <c r="C29" s="40"/>
      <c r="D29" s="40"/>
      <c r="E29" s="56"/>
      <c r="F29" s="54"/>
      <c r="G29" s="56"/>
      <c r="H29" s="54"/>
      <c r="I29" s="56"/>
      <c r="J29" s="54"/>
      <c r="K29" s="56"/>
      <c r="L29" s="40"/>
    </row>
    <row r="30" spans="1:12" s="1" customFormat="1" ht="15.65" x14ac:dyDescent="0.25">
      <c r="A30" s="115"/>
      <c r="B30" s="115"/>
      <c r="C30" s="57"/>
      <c r="D30" s="57"/>
      <c r="E30" s="57"/>
      <c r="F30" s="57"/>
      <c r="G30" s="57"/>
      <c r="H30" s="57"/>
      <c r="I30" s="40"/>
      <c r="J30" s="58" t="s">
        <v>252</v>
      </c>
      <c r="K30" s="59" t="e">
        <f>K28/E28</f>
        <v>#DIV/0!</v>
      </c>
      <c r="L30" s="40"/>
    </row>
    <row r="31" spans="1:12" s="1" customFormat="1" ht="15.65" x14ac:dyDescent="0.25">
      <c r="A31" s="115" t="s">
        <v>253</v>
      </c>
      <c r="B31" s="115"/>
      <c r="C31" s="57"/>
      <c r="D31" s="57"/>
      <c r="E31" s="57"/>
      <c r="F31" s="57"/>
      <c r="G31" s="57"/>
      <c r="H31" s="57"/>
      <c r="I31" s="57"/>
      <c r="J31" s="40"/>
      <c r="K31" s="40" t="e">
        <f>IF(K30&gt;97.5%,"Maximum 97.5% at interim claim stage","")</f>
        <v>#DIV/0!</v>
      </c>
      <c r="L31" s="40"/>
    </row>
    <row r="32" spans="1:12" s="1" customFormat="1" ht="15.65" x14ac:dyDescent="0.25">
      <c r="A32" s="115" t="s">
        <v>254</v>
      </c>
      <c r="B32" s="115"/>
      <c r="C32" s="57"/>
      <c r="D32" s="57"/>
      <c r="E32" s="57"/>
      <c r="F32" s="57"/>
      <c r="G32" s="57"/>
      <c r="H32" s="57"/>
      <c r="I32" s="57"/>
      <c r="J32" s="40"/>
      <c r="K32" s="40"/>
      <c r="L32" s="40"/>
    </row>
    <row r="33" spans="1:13" s="1" customFormat="1" ht="15.65" x14ac:dyDescent="0.25">
      <c r="A33" s="115" t="s">
        <v>255</v>
      </c>
      <c r="B33" s="115"/>
      <c r="C33" s="57"/>
      <c r="D33" s="57"/>
      <c r="E33" s="57"/>
      <c r="F33" s="57"/>
      <c r="G33" s="57"/>
      <c r="H33" s="57"/>
      <c r="I33" s="57"/>
      <c r="J33" s="40"/>
      <c r="K33" s="40"/>
      <c r="L33" s="40"/>
    </row>
    <row r="35" spans="1:13" ht="40.75" x14ac:dyDescent="0.25">
      <c r="A35" s="270" t="s">
        <v>256</v>
      </c>
      <c r="B35" s="270"/>
      <c r="C35" s="270"/>
      <c r="E35" s="80" t="s">
        <v>257</v>
      </c>
      <c r="F35" s="80"/>
      <c r="G35" s="80" t="s">
        <v>258</v>
      </c>
      <c r="H35" s="80"/>
      <c r="I35" s="80" t="s">
        <v>259</v>
      </c>
    </row>
    <row r="36" spans="1:13" x14ac:dyDescent="0.25">
      <c r="E36" s="80" t="s">
        <v>138</v>
      </c>
      <c r="F36" s="80"/>
      <c r="G36" s="80" t="s">
        <v>138</v>
      </c>
      <c r="H36" s="80"/>
      <c r="I36" s="80" t="s">
        <v>138</v>
      </c>
    </row>
    <row r="37" spans="1:13" ht="16.3" thickBot="1" x14ac:dyDescent="0.3">
      <c r="A37" s="42"/>
      <c r="B37" s="42"/>
      <c r="C37" s="42"/>
      <c r="D37" s="42"/>
      <c r="E37" s="43"/>
      <c r="F37" s="42"/>
      <c r="G37" s="42"/>
      <c r="H37" s="42"/>
      <c r="I37" s="42"/>
      <c r="J37" s="42"/>
      <c r="K37" s="42"/>
      <c r="L37" s="42"/>
      <c r="M37" s="42"/>
    </row>
    <row r="38" spans="1:13" ht="16.3" thickBot="1" x14ac:dyDescent="0.3">
      <c r="A38" s="4" t="s">
        <v>139</v>
      </c>
      <c r="B38" s="42"/>
      <c r="C38" s="42"/>
      <c r="D38" s="42"/>
      <c r="E38" s="49">
        <f>'Interim Claim 1'!E14</f>
        <v>0</v>
      </c>
      <c r="F38" s="45"/>
      <c r="G38" s="44">
        <f>E38</f>
        <v>0</v>
      </c>
      <c r="H38" s="42"/>
      <c r="I38" s="117">
        <f>E38-G38</f>
        <v>0</v>
      </c>
      <c r="J38" s="42"/>
      <c r="K38" s="42"/>
      <c r="L38" s="42"/>
      <c r="M38" s="42"/>
    </row>
    <row r="39" spans="1:13" ht="16.3" thickBot="1" x14ac:dyDescent="0.3">
      <c r="A39" s="4"/>
      <c r="B39" s="42"/>
      <c r="C39" s="42"/>
      <c r="D39" s="42"/>
      <c r="E39" s="46"/>
      <c r="F39" s="46"/>
      <c r="G39" s="47"/>
      <c r="H39" s="42"/>
      <c r="I39" s="48"/>
      <c r="J39" s="42"/>
      <c r="K39" s="42"/>
      <c r="L39" s="42"/>
      <c r="M39" s="42"/>
    </row>
    <row r="40" spans="1:13" ht="16.3" thickBot="1" x14ac:dyDescent="0.3">
      <c r="A40" s="4" t="s">
        <v>140</v>
      </c>
      <c r="B40" s="42"/>
      <c r="C40" s="42"/>
      <c r="D40" s="42"/>
      <c r="E40" s="49">
        <f>'Interim Claim 1'!E16</f>
        <v>0</v>
      </c>
      <c r="F40" s="45"/>
      <c r="G40" s="44">
        <f>ROUND(G38*0.2,2)</f>
        <v>0</v>
      </c>
      <c r="H40" s="42"/>
      <c r="I40" s="117">
        <f>E40-G40</f>
        <v>0</v>
      </c>
      <c r="J40" s="42"/>
      <c r="K40" s="42"/>
      <c r="L40" s="42"/>
      <c r="M40" s="42"/>
    </row>
    <row r="41" spans="1:13" ht="16.3" thickBot="1" x14ac:dyDescent="0.3">
      <c r="A41" s="4"/>
      <c r="B41" s="42"/>
      <c r="C41" s="42"/>
      <c r="D41" s="42"/>
      <c r="E41" s="46"/>
      <c r="F41" s="46"/>
      <c r="G41" s="47"/>
      <c r="H41" s="42"/>
      <c r="I41" s="48"/>
      <c r="J41" s="42"/>
      <c r="K41" s="42"/>
      <c r="L41" s="42"/>
      <c r="M41" s="42"/>
    </row>
    <row r="42" spans="1:13" ht="16.3" thickBot="1" x14ac:dyDescent="0.3">
      <c r="A42" s="4" t="s">
        <v>141</v>
      </c>
      <c r="B42" s="42"/>
      <c r="C42" s="42"/>
      <c r="D42" s="42"/>
      <c r="E42" s="49">
        <f>'Interim Claim 1'!E18</f>
        <v>0</v>
      </c>
      <c r="F42" s="45"/>
      <c r="G42" s="44">
        <f>E42</f>
        <v>0</v>
      </c>
      <c r="H42" s="42"/>
      <c r="I42" s="117">
        <f>E42-G42</f>
        <v>0</v>
      </c>
      <c r="J42" s="42"/>
      <c r="K42" s="42"/>
      <c r="L42" s="42"/>
      <c r="M42" s="42"/>
    </row>
    <row r="43" spans="1:13" ht="16.3" thickBot="1" x14ac:dyDescent="0.3">
      <c r="A43" s="4"/>
      <c r="B43" s="42"/>
      <c r="C43" s="42"/>
      <c r="D43" s="42"/>
      <c r="E43" s="46"/>
      <c r="F43" s="46"/>
      <c r="G43" s="47"/>
      <c r="H43" s="42"/>
      <c r="I43" s="48"/>
      <c r="J43" s="42"/>
      <c r="K43" s="42"/>
      <c r="L43" s="42"/>
      <c r="M43" s="42"/>
    </row>
    <row r="44" spans="1:13" ht="16.3" thickBot="1" x14ac:dyDescent="0.3">
      <c r="A44" s="4" t="s">
        <v>142</v>
      </c>
      <c r="B44" s="42"/>
      <c r="C44" s="42"/>
      <c r="D44" s="42"/>
      <c r="E44" s="49">
        <f>'Interim Claim 1'!E20</f>
        <v>0</v>
      </c>
      <c r="F44" s="45"/>
      <c r="G44" s="44">
        <f>ROUND(G42*0.2,2)</f>
        <v>0</v>
      </c>
      <c r="H44" s="42"/>
      <c r="I44" s="117">
        <f>E44-G44</f>
        <v>0</v>
      </c>
      <c r="J44" s="42"/>
      <c r="K44" s="42"/>
      <c r="L44" s="42"/>
      <c r="M44" s="42"/>
    </row>
    <row r="45" spans="1:13" ht="16.3" thickBot="1" x14ac:dyDescent="0.3">
      <c r="A45" s="4"/>
      <c r="B45" s="42"/>
      <c r="C45" s="42"/>
      <c r="D45" s="42"/>
      <c r="E45" s="47"/>
      <c r="F45" s="46"/>
      <c r="G45" s="47"/>
      <c r="H45" s="42"/>
      <c r="I45" s="48"/>
      <c r="J45" s="42"/>
      <c r="K45" s="42"/>
      <c r="L45" s="42"/>
      <c r="M45" s="42"/>
    </row>
    <row r="46" spans="1:13" ht="16.3" thickBot="1" x14ac:dyDescent="0.3">
      <c r="A46" s="4" t="s">
        <v>143</v>
      </c>
      <c r="B46" s="42"/>
      <c r="C46" s="42"/>
      <c r="D46" s="42"/>
      <c r="E46" s="49">
        <f>'Interim Claim 1'!E22</f>
        <v>0</v>
      </c>
      <c r="F46" s="45"/>
      <c r="G46" s="44">
        <f>E46</f>
        <v>0</v>
      </c>
      <c r="H46" s="42"/>
      <c r="I46" s="117">
        <f>E46-G46</f>
        <v>0</v>
      </c>
      <c r="J46" s="42"/>
      <c r="K46" s="42"/>
      <c r="L46" s="42"/>
      <c r="M46" s="42"/>
    </row>
    <row r="47" spans="1:13" ht="16.3" thickBot="1" x14ac:dyDescent="0.3">
      <c r="A47" s="82"/>
      <c r="B47" s="42"/>
      <c r="C47" s="42"/>
      <c r="D47" s="42"/>
      <c r="E47" s="46"/>
      <c r="F47" s="46"/>
      <c r="G47" s="47"/>
      <c r="H47" s="42"/>
      <c r="I47" s="48"/>
      <c r="J47" s="42"/>
      <c r="K47" s="42"/>
      <c r="L47" s="42"/>
      <c r="M47" s="42"/>
    </row>
    <row r="48" spans="1:13" ht="16.3" thickBot="1" x14ac:dyDescent="0.3">
      <c r="A48" s="4" t="s">
        <v>144</v>
      </c>
      <c r="B48" s="42"/>
      <c r="C48" s="42"/>
      <c r="D48" s="42"/>
      <c r="E48" s="49">
        <f>'Interim Claim 1'!E24</f>
        <v>0</v>
      </c>
      <c r="F48" s="45"/>
      <c r="G48" s="44">
        <f>ROUND(G46*0.2,2)</f>
        <v>0</v>
      </c>
      <c r="H48" s="42"/>
      <c r="I48" s="117">
        <f>E48-G48</f>
        <v>0</v>
      </c>
      <c r="J48" s="42"/>
      <c r="K48" s="42"/>
      <c r="L48" s="42"/>
      <c r="M48" s="42"/>
    </row>
    <row r="49" spans="1:13" ht="16.3" thickBot="1" x14ac:dyDescent="0.3">
      <c r="A49" s="82"/>
      <c r="B49" s="42"/>
      <c r="C49" s="42"/>
      <c r="D49" s="42"/>
      <c r="E49" s="46"/>
      <c r="F49" s="46"/>
      <c r="G49" s="47"/>
      <c r="H49" s="42"/>
      <c r="I49" s="48"/>
      <c r="J49" s="42"/>
      <c r="K49" s="42"/>
      <c r="L49" s="42"/>
      <c r="M49" s="42"/>
    </row>
    <row r="50" spans="1:13" ht="16.3" thickBot="1" x14ac:dyDescent="0.3">
      <c r="A50" s="4" t="s">
        <v>145</v>
      </c>
      <c r="B50" s="42"/>
      <c r="C50" s="42"/>
      <c r="D50" s="42"/>
      <c r="E50" s="49">
        <f>'Interim Claim 1'!E26</f>
        <v>0</v>
      </c>
      <c r="F50" s="45"/>
      <c r="G50" s="49">
        <f>SUM(G38:G48)*0.01</f>
        <v>0</v>
      </c>
      <c r="H50" s="42"/>
      <c r="I50" s="117">
        <f>E50-G50</f>
        <v>0</v>
      </c>
      <c r="J50" s="42"/>
      <c r="K50" s="42"/>
      <c r="L50" s="42"/>
      <c r="M50" s="42"/>
    </row>
    <row r="51" spans="1:13" ht="16.3" thickBot="1" x14ac:dyDescent="0.3">
      <c r="A51" s="73"/>
      <c r="B51" s="42"/>
      <c r="C51" s="42"/>
      <c r="D51" s="42"/>
      <c r="E51" s="46"/>
      <c r="F51" s="46"/>
      <c r="G51" s="47"/>
      <c r="H51" s="42"/>
      <c r="I51" s="48"/>
      <c r="J51" s="42"/>
      <c r="K51" s="42"/>
      <c r="L51" s="42"/>
      <c r="M51" s="42"/>
    </row>
    <row r="52" spans="1:13" ht="16.3" thickBot="1" x14ac:dyDescent="0.3">
      <c r="A52" s="118" t="s">
        <v>146</v>
      </c>
      <c r="B52" s="42"/>
      <c r="C52" s="42"/>
      <c r="D52" s="42"/>
      <c r="E52" s="49">
        <f>'Interim Claim 1'!E28</f>
        <v>0</v>
      </c>
      <c r="F52" s="45"/>
      <c r="G52" s="49">
        <f>SUM(G38:G50)</f>
        <v>0</v>
      </c>
      <c r="H52" s="42"/>
      <c r="I52" s="117">
        <f>E52-G52</f>
        <v>0</v>
      </c>
      <c r="J52" s="42"/>
      <c r="K52" s="42"/>
      <c r="L52" s="42"/>
      <c r="M52" s="42"/>
    </row>
    <row r="53" spans="1:13" ht="15.65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ht="15.65" x14ac:dyDescent="0.25">
      <c r="A54" s="42" t="s">
        <v>260</v>
      </c>
      <c r="B54" s="42"/>
      <c r="C54" s="42"/>
      <c r="D54" s="42"/>
      <c r="E54" s="42"/>
      <c r="F54" s="42"/>
      <c r="G54" s="42"/>
      <c r="H54" s="42"/>
      <c r="I54" s="50"/>
      <c r="J54" s="42"/>
      <c r="K54" s="42"/>
      <c r="L54" s="42"/>
      <c r="M54" s="42"/>
    </row>
    <row r="55" spans="1:13" ht="16.3" thickBot="1" x14ac:dyDescent="0.3">
      <c r="A55" s="42" t="s">
        <v>261</v>
      </c>
      <c r="B55" s="42"/>
      <c r="C55" s="42"/>
      <c r="D55" s="42"/>
      <c r="E55" s="42"/>
      <c r="F55" s="42"/>
      <c r="G55" s="42"/>
      <c r="H55" s="42"/>
      <c r="I55" s="50"/>
      <c r="J55" s="42"/>
      <c r="K55" s="42"/>
      <c r="L55" s="42"/>
      <c r="M55" s="42"/>
    </row>
    <row r="56" spans="1:13" ht="86.45" customHeight="1" thickBot="1" x14ac:dyDescent="0.3">
      <c r="A56" s="274"/>
      <c r="B56" s="275"/>
      <c r="C56" s="275"/>
      <c r="D56" s="275"/>
      <c r="E56" s="275"/>
      <c r="F56" s="275"/>
      <c r="G56" s="275"/>
      <c r="H56" s="275"/>
      <c r="I56" s="276"/>
      <c r="J56" s="42"/>
      <c r="K56" s="42"/>
      <c r="L56" s="42"/>
      <c r="M56" s="42"/>
    </row>
    <row r="57" spans="1:13" ht="15.6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ht="15.65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s="1" customFormat="1" ht="16.3" thickBot="1" x14ac:dyDescent="0.3">
      <c r="A59" s="7" t="s">
        <v>262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1:13" s="1" customFormat="1" ht="16.3" thickBot="1" x14ac:dyDescent="0.3">
      <c r="A60" s="220" t="s">
        <v>263</v>
      </c>
      <c r="B60" s="220"/>
      <c r="C60" s="220"/>
      <c r="D60" s="220"/>
      <c r="E60" s="220"/>
      <c r="F60" s="220"/>
      <c r="G60" s="220"/>
      <c r="H60" s="42"/>
      <c r="I60" s="224" t="str">
        <f>'Post tender'!I98</f>
        <v>SBM Name</v>
      </c>
      <c r="J60" s="224"/>
      <c r="K60" s="224"/>
      <c r="L60" s="42"/>
      <c r="M60" s="42"/>
    </row>
    <row r="61" spans="1:13" s="1" customFormat="1" ht="14.45" customHeight="1" thickBot="1" x14ac:dyDescent="0.3">
      <c r="A61" s="220" t="s">
        <v>170</v>
      </c>
      <c r="B61" s="220"/>
      <c r="C61" s="220"/>
      <c r="D61" s="42"/>
      <c r="E61" s="221" t="str">
        <f>'Post tender'!E99</f>
        <v>SBM e-mail</v>
      </c>
      <c r="F61" s="221"/>
      <c r="G61" s="221"/>
      <c r="H61" s="221"/>
      <c r="I61" s="221"/>
      <c r="J61" s="221"/>
      <c r="K61" s="221"/>
      <c r="L61" s="42"/>
      <c r="M61" s="42"/>
    </row>
    <row r="62" spans="1:13" s="1" customFormat="1" ht="17.5" customHeight="1" x14ac:dyDescent="0.25">
      <c r="A62" s="204"/>
      <c r="B62" s="204"/>
      <c r="C62" s="204"/>
      <c r="D62" s="204"/>
      <c r="E62" s="204"/>
      <c r="F62" s="204"/>
      <c r="G62" s="204"/>
      <c r="H62" s="42"/>
      <c r="I62" s="42"/>
      <c r="J62" s="42"/>
      <c r="K62" s="42"/>
      <c r="L62" s="42"/>
      <c r="M62" s="42"/>
    </row>
    <row r="63" spans="1:13" s="1" customFormat="1" ht="15.65" x14ac:dyDescent="0.25">
      <c r="A63" s="7" t="s">
        <v>264</v>
      </c>
      <c r="I63" s="6"/>
      <c r="J63" s="6"/>
      <c r="K63" s="6"/>
    </row>
    <row r="64" spans="1:13" s="1" customFormat="1" ht="5.95" customHeight="1" x14ac:dyDescent="0.25">
      <c r="I64" s="6"/>
      <c r="J64" s="6"/>
      <c r="K64" s="6"/>
    </row>
    <row r="65" spans="1:11" s="1" customFormat="1" ht="13.95" customHeight="1" x14ac:dyDescent="0.25">
      <c r="A65" s="39" t="s">
        <v>265</v>
      </c>
    </row>
    <row r="66" spans="1:11" s="1" customFormat="1" ht="15.65" x14ac:dyDescent="0.25">
      <c r="A66" s="21"/>
      <c r="B66" s="41" t="s">
        <v>266</v>
      </c>
    </row>
    <row r="67" spans="1:11" s="1" customFormat="1" ht="15.65" x14ac:dyDescent="0.25">
      <c r="A67" s="21"/>
      <c r="B67" s="41" t="s">
        <v>267</v>
      </c>
    </row>
    <row r="68" spans="1:11" s="1" customFormat="1" ht="15.65" x14ac:dyDescent="0.25">
      <c r="A68" s="21"/>
      <c r="B68" s="41" t="s">
        <v>268</v>
      </c>
    </row>
    <row r="69" spans="1:11" s="1" customFormat="1" ht="15.65" x14ac:dyDescent="0.25">
      <c r="A69" s="21"/>
      <c r="B69" s="41" t="s">
        <v>269</v>
      </c>
    </row>
    <row r="70" spans="1:11" s="1" customFormat="1" thickBot="1" x14ac:dyDescent="0.3"/>
    <row r="71" spans="1:11" s="1" customFormat="1" ht="37.9" customHeight="1" thickBot="1" x14ac:dyDescent="0.3">
      <c r="A71" s="23" t="s">
        <v>194</v>
      </c>
      <c r="B71" s="22"/>
      <c r="C71" s="266" t="str">
        <f>'Post tender'!C120</f>
        <v>Insert Head name</v>
      </c>
      <c r="D71" s="267"/>
      <c r="E71" s="267"/>
      <c r="F71" s="267"/>
      <c r="G71" s="268"/>
      <c r="H71" s="22"/>
      <c r="I71" s="22"/>
      <c r="J71" s="22"/>
      <c r="K71" s="22"/>
    </row>
    <row r="72" spans="1:11" s="1" customFormat="1" ht="14.95" thickBot="1" x14ac:dyDescent="0.3">
      <c r="A72" s="23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s="1" customFormat="1" ht="27.85" thickBot="1" x14ac:dyDescent="0.3">
      <c r="A73" s="24" t="s">
        <v>199</v>
      </c>
      <c r="B73" s="22"/>
      <c r="C73" s="266" t="str">
        <f>'Post tender'!C122</f>
        <v>Insert CoG name</v>
      </c>
      <c r="D73" s="267"/>
      <c r="E73" s="267"/>
      <c r="F73" s="267"/>
      <c r="G73" s="268"/>
      <c r="H73" s="22"/>
      <c r="I73" s="22"/>
      <c r="J73" s="22"/>
      <c r="K73" s="22"/>
    </row>
    <row r="74" spans="1:11" s="1" customFormat="1" ht="14.95" thickBot="1" x14ac:dyDescent="0.3">
      <c r="A74" s="24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s="1" customFormat="1" ht="28.9" customHeight="1" thickBot="1" x14ac:dyDescent="0.3">
      <c r="A75" s="25" t="s">
        <v>204</v>
      </c>
      <c r="B75" s="22"/>
      <c r="C75" s="271"/>
      <c r="D75" s="272"/>
      <c r="E75" s="273"/>
      <c r="F75" s="22"/>
      <c r="G75" s="22"/>
      <c r="H75" s="22"/>
      <c r="I75" s="22"/>
      <c r="J75" s="22"/>
      <c r="K75" s="22"/>
    </row>
    <row r="76" spans="1:11" ht="8.5" customHeight="1" x14ac:dyDescent="0.25"/>
    <row r="77" spans="1:11" x14ac:dyDescent="0.25">
      <c r="A77" s="1" t="s">
        <v>270</v>
      </c>
    </row>
    <row r="78" spans="1:11" x14ac:dyDescent="0.25">
      <c r="A78" s="1" t="s">
        <v>271</v>
      </c>
    </row>
    <row r="79" spans="1:11" x14ac:dyDescent="0.25">
      <c r="A79" s="1" t="s">
        <v>272</v>
      </c>
      <c r="C79" s="131">
        <f>ROUND(I28*0.9,2)</f>
        <v>0</v>
      </c>
    </row>
    <row r="80" spans="1:11" ht="6.65" customHeight="1" x14ac:dyDescent="0.25">
      <c r="C80" s="62"/>
    </row>
    <row r="81" spans="1:5" x14ac:dyDescent="0.25">
      <c r="A81" s="4" t="s">
        <v>273</v>
      </c>
    </row>
    <row r="82" spans="1:5" x14ac:dyDescent="0.25">
      <c r="A82" s="61" t="s">
        <v>175</v>
      </c>
      <c r="B82" s="1" t="str">
        <f>'Post tender'!B102</f>
        <v>Enter bank account name</v>
      </c>
    </row>
    <row r="83" spans="1:5" x14ac:dyDescent="0.25">
      <c r="A83" s="61" t="s">
        <v>177</v>
      </c>
      <c r="B83" s="1" t="str">
        <f>'Post tender'!B103</f>
        <v>Enter sort code in form xx-yy-zz - not as number please</v>
      </c>
    </row>
    <row r="84" spans="1:5" x14ac:dyDescent="0.25">
      <c r="A84" s="61" t="s">
        <v>179</v>
      </c>
      <c r="B84" s="1" t="str">
        <f>'Post tender'!B104</f>
        <v>Enter account number</v>
      </c>
    </row>
    <row r="85" spans="1:5" ht="5.95" customHeight="1" x14ac:dyDescent="0.25"/>
    <row r="86" spans="1:5" x14ac:dyDescent="0.25">
      <c r="A86" s="1" t="s">
        <v>274</v>
      </c>
    </row>
    <row r="87" spans="1:5" x14ac:dyDescent="0.25">
      <c r="A87" s="1" t="s">
        <v>97</v>
      </c>
    </row>
    <row r="88" spans="1:5" x14ac:dyDescent="0.25">
      <c r="A88" s="1" t="s">
        <v>275</v>
      </c>
    </row>
    <row r="89" spans="1:5" x14ac:dyDescent="0.25">
      <c r="A89" s="1" t="e">
        <f>Bid!C17</f>
        <v>#N/A</v>
      </c>
    </row>
    <row r="90" spans="1:5" x14ac:dyDescent="0.25">
      <c r="A90" s="1" t="e">
        <f>Bid!C18</f>
        <v>#N/A</v>
      </c>
    </row>
    <row r="91" spans="1:5" x14ac:dyDescent="0.25">
      <c r="A91" s="1" t="e">
        <f>Bid!C19</f>
        <v>#N/A</v>
      </c>
    </row>
    <row r="92" spans="1:5" x14ac:dyDescent="0.25">
      <c r="A92" s="1" t="e">
        <f>Bid!C20</f>
        <v>#N/A</v>
      </c>
    </row>
    <row r="93" spans="1:5" x14ac:dyDescent="0.25">
      <c r="A93" s="1" t="e">
        <f>Bid!C21</f>
        <v>#N/A</v>
      </c>
    </row>
    <row r="94" spans="1:5" x14ac:dyDescent="0.25">
      <c r="A94" s="1" t="s">
        <v>276</v>
      </c>
      <c r="E94" s="131">
        <f>I26</f>
        <v>0</v>
      </c>
    </row>
    <row r="95" spans="1:5" x14ac:dyDescent="0.25">
      <c r="A95" s="1" t="s">
        <v>277</v>
      </c>
      <c r="C95" s="1">
        <f>'Post tender'!C127</f>
        <v>0</v>
      </c>
    </row>
    <row r="96" spans="1:5" ht="8" customHeight="1" x14ac:dyDescent="0.25"/>
    <row r="97" spans="1:3" x14ac:dyDescent="0.25">
      <c r="A97" s="12" t="s">
        <v>278</v>
      </c>
      <c r="C97" s="132" t="str">
        <f>'Post tender'!C22</f>
        <v>SBM Name</v>
      </c>
    </row>
    <row r="98" spans="1:3" x14ac:dyDescent="0.25">
      <c r="C98" s="132" t="str">
        <f>'Post tender'!C23</f>
        <v>SBM e-mail</v>
      </c>
    </row>
  </sheetData>
  <sheetProtection sheet="1" objects="1" scenarios="1" formatColumns="0"/>
  <mergeCells count="11">
    <mergeCell ref="C9:K9"/>
    <mergeCell ref="A35:C35"/>
    <mergeCell ref="C71:G71"/>
    <mergeCell ref="C73:G73"/>
    <mergeCell ref="C75:E75"/>
    <mergeCell ref="A56:I56"/>
    <mergeCell ref="A61:C61"/>
    <mergeCell ref="E61:K61"/>
    <mergeCell ref="A62:G62"/>
    <mergeCell ref="A60:G60"/>
    <mergeCell ref="I60:K60"/>
  </mergeCells>
  <conditionalFormatting sqref="A1:XFD82 A83:B84 D83:XFD84 A85:XFD1048576">
    <cfRule type="expression" dxfId="25" priority="1">
      <formula>CELL("protect",A1)=0</formula>
    </cfRule>
  </conditionalFormatting>
  <conditionalFormatting sqref="K30">
    <cfRule type="cellIs" dxfId="24" priority="2" operator="greaterThan">
      <formula>0.975</formula>
    </cfRule>
    <cfRule type="cellIs" dxfId="23" priority="3" operator="greaterThan">
      <formula>97.5</formula>
    </cfRule>
  </conditionalFormatting>
  <pageMargins left="0.39370078740157483" right="0.39370078740157483" top="0.55118110236220474" bottom="0.35433070866141736" header="0.51181102362204722" footer="0.31496062992125984"/>
  <pageSetup paperSize="9" scale="97" firstPageNumber="0" fitToHeight="0" orientation="portrait" horizontalDpi="300" verticalDpi="300" r:id="rId1"/>
  <headerFooter>
    <oddFooter>&amp;CPlease email completed form to mark.brunet@abdiocese.org.uk</oddFooter>
  </headerFooter>
  <rowBreaks count="1" manualBreakCount="1"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8B4E-FAD2-4B66-8B16-F0021F5A2750}">
  <sheetPr codeName="Sheet5">
    <pageSetUpPr fitToPage="1"/>
  </sheetPr>
  <dimension ref="A1:AMB98"/>
  <sheetViews>
    <sheetView showZeros="0" topLeftCell="A7" zoomScale="115" zoomScaleNormal="115" workbookViewId="0">
      <selection activeCell="I26" sqref="I26"/>
    </sheetView>
  </sheetViews>
  <sheetFormatPr defaultColWidth="9.125" defaultRowHeight="14.3" x14ac:dyDescent="0.25"/>
  <cols>
    <col min="1" max="1" width="18" style="1" customWidth="1"/>
    <col min="2" max="2" width="4.625" style="1" customWidth="1"/>
    <col min="3" max="3" width="16.375" style="1" customWidth="1"/>
    <col min="4" max="4" width="3.125" style="1" customWidth="1"/>
    <col min="5" max="5" width="15.125" style="1" customWidth="1"/>
    <col min="6" max="6" width="3.25" style="1" customWidth="1"/>
    <col min="7" max="7" width="15.375" style="1" bestFit="1" customWidth="1"/>
    <col min="8" max="8" width="3" style="1" customWidth="1"/>
    <col min="9" max="9" width="16.75" style="1" customWidth="1"/>
    <col min="10" max="10" width="3" style="1" customWidth="1"/>
    <col min="11" max="11" width="15.25" style="1" customWidth="1"/>
    <col min="12" max="17" width="9.125" style="1"/>
    <col min="18" max="18" width="9.125" style="1" customWidth="1"/>
    <col min="19" max="1016" width="9.125" style="1"/>
  </cols>
  <sheetData>
    <row r="1" spans="1:12" ht="64.900000000000006" customHeight="1" x14ac:dyDescent="0.25">
      <c r="C1" s="2"/>
      <c r="G1" s="20" t="s">
        <v>279</v>
      </c>
    </row>
    <row r="2" spans="1:12" x14ac:dyDescent="0.25">
      <c r="A2" s="3" t="str">
        <f>"Capital Project Form - Financial Year "&amp;TEXT(DATE(YEAR(Instructions!$B1),4,1),"YYYY")&amp;" - "&amp;TEXT(DATE(YEAR(Instructions!$B1)+1,4,1),"YYYY")</f>
        <v>Capital Project Form - Financial Year 2026 - 2027</v>
      </c>
    </row>
    <row r="3" spans="1:12" x14ac:dyDescent="0.25">
      <c r="A3" s="3" t="s">
        <v>1</v>
      </c>
    </row>
    <row r="4" spans="1:12" ht="8" customHeight="1" x14ac:dyDescent="0.25">
      <c r="A4" s="4"/>
      <c r="E4" s="5"/>
      <c r="F4" s="5"/>
      <c r="G4" s="5"/>
      <c r="H4" s="5"/>
      <c r="I4" s="6"/>
    </row>
    <row r="5" spans="1:12" ht="15.65" x14ac:dyDescent="0.25">
      <c r="A5" s="7" t="s">
        <v>244</v>
      </c>
      <c r="B5" s="7"/>
    </row>
    <row r="6" spans="1:12" s="1" customFormat="1" ht="5.45" customHeight="1" x14ac:dyDescent="0.25">
      <c r="C6" s="6"/>
      <c r="G6" s="12"/>
    </row>
    <row r="7" spans="1:12" s="1" customFormat="1" ht="13.6" x14ac:dyDescent="0.25">
      <c r="A7" s="1" t="s">
        <v>207</v>
      </c>
      <c r="C7" s="1" t="e">
        <f>'Post tender'!C13</f>
        <v>#N/A</v>
      </c>
    </row>
    <row r="8" spans="1:12" s="1" customFormat="1" thickBot="1" x14ac:dyDescent="0.3">
      <c r="A8" s="8" t="s">
        <v>245</v>
      </c>
      <c r="B8" s="8"/>
      <c r="C8" s="65">
        <f>'Post tender'!C127</f>
        <v>0</v>
      </c>
      <c r="G8" s="9"/>
    </row>
    <row r="9" spans="1:12" s="1" customFormat="1" ht="16.3" thickBot="1" x14ac:dyDescent="0.3">
      <c r="A9" s="7" t="s">
        <v>113</v>
      </c>
      <c r="C9" s="247">
        <f>'Post tender'!C28</f>
        <v>0</v>
      </c>
      <c r="D9" s="247"/>
      <c r="E9" s="247"/>
      <c r="F9" s="247"/>
      <c r="G9" s="247"/>
      <c r="H9" s="247"/>
      <c r="I9" s="247"/>
      <c r="J9" s="247"/>
      <c r="K9" s="247"/>
    </row>
    <row r="10" spans="1:12" s="1" customFormat="1" ht="13.6" x14ac:dyDescent="0.25"/>
    <row r="11" spans="1:12" s="1" customFormat="1" ht="46.9" customHeight="1" x14ac:dyDescent="0.25">
      <c r="A11" s="38" t="s">
        <v>246</v>
      </c>
      <c r="E11" s="80" t="s">
        <v>247</v>
      </c>
      <c r="F11" s="80"/>
      <c r="G11" s="80" t="s">
        <v>248</v>
      </c>
      <c r="H11" s="80"/>
      <c r="I11" s="80" t="s">
        <v>249</v>
      </c>
      <c r="J11" s="80"/>
      <c r="K11" s="80" t="s">
        <v>250</v>
      </c>
    </row>
    <row r="12" spans="1:12" s="1" customFormat="1" ht="12.1" customHeight="1" x14ac:dyDescent="0.25">
      <c r="A12" s="60"/>
      <c r="B12" s="60"/>
      <c r="C12" s="60"/>
      <c r="E12" s="80" t="s">
        <v>138</v>
      </c>
      <c r="F12" s="80"/>
      <c r="G12" s="80" t="s">
        <v>138</v>
      </c>
      <c r="H12" s="80"/>
      <c r="I12" s="80" t="s">
        <v>138</v>
      </c>
      <c r="J12" s="80"/>
      <c r="K12" s="80" t="s">
        <v>138</v>
      </c>
    </row>
    <row r="13" spans="1:12" s="1" customFormat="1" thickBot="1" x14ac:dyDescent="0.3">
      <c r="A13" s="60"/>
      <c r="B13" s="60"/>
      <c r="C13" s="60"/>
      <c r="E13" s="26"/>
      <c r="I13" s="26"/>
    </row>
    <row r="14" spans="1:12" s="1" customFormat="1" ht="16.3" thickBot="1" x14ac:dyDescent="0.3">
      <c r="A14" s="111" t="s">
        <v>139</v>
      </c>
      <c r="B14" s="60"/>
      <c r="C14" s="60"/>
      <c r="D14" s="40"/>
      <c r="E14" s="53">
        <f>'Interim Claim 1'!E14</f>
        <v>0</v>
      </c>
      <c r="F14" s="52"/>
      <c r="G14" s="53">
        <f>'Interim Claim 1'!K14</f>
        <v>0</v>
      </c>
      <c r="H14" s="52"/>
      <c r="I14" s="51"/>
      <c r="J14" s="52"/>
      <c r="K14" s="53">
        <f>G14+I14</f>
        <v>0</v>
      </c>
      <c r="L14" s="40"/>
    </row>
    <row r="15" spans="1:12" s="1" customFormat="1" ht="9.6999999999999993" customHeight="1" thickBot="1" x14ac:dyDescent="0.3">
      <c r="A15" s="111"/>
      <c r="B15" s="60"/>
      <c r="C15" s="60"/>
      <c r="D15" s="40"/>
      <c r="E15" s="54"/>
      <c r="F15" s="54"/>
      <c r="G15" s="55"/>
      <c r="H15" s="54"/>
      <c r="I15" s="55"/>
      <c r="J15" s="54"/>
      <c r="K15" s="55"/>
      <c r="L15" s="40"/>
    </row>
    <row r="16" spans="1:12" s="1" customFormat="1" ht="16.3" thickBot="1" x14ac:dyDescent="0.3">
      <c r="A16" s="111" t="s">
        <v>140</v>
      </c>
      <c r="B16" s="60"/>
      <c r="C16" s="60"/>
      <c r="D16" s="40"/>
      <c r="E16" s="53">
        <f>'Interim Claim 1'!E16</f>
        <v>0</v>
      </c>
      <c r="F16" s="52"/>
      <c r="G16" s="53">
        <f>'Interim Claim 1'!K16</f>
        <v>0</v>
      </c>
      <c r="H16" s="52"/>
      <c r="I16" s="51">
        <f>ROUND(I14*0.2,2)</f>
        <v>0</v>
      </c>
      <c r="J16" s="52"/>
      <c r="K16" s="53">
        <f>G16+I16</f>
        <v>0</v>
      </c>
      <c r="L16" s="40"/>
    </row>
    <row r="17" spans="1:12" s="1" customFormat="1" ht="9" customHeight="1" thickBot="1" x14ac:dyDescent="0.3">
      <c r="A17" s="111"/>
      <c r="B17" s="60"/>
      <c r="C17" s="60"/>
      <c r="D17" s="40"/>
      <c r="E17" s="54">
        <f>'Interim Claim 1'!E17</f>
        <v>0</v>
      </c>
      <c r="F17" s="54"/>
      <c r="G17" s="55"/>
      <c r="H17" s="54"/>
      <c r="I17" s="55"/>
      <c r="J17" s="54"/>
      <c r="K17" s="55"/>
      <c r="L17" s="40"/>
    </row>
    <row r="18" spans="1:12" s="1" customFormat="1" ht="16.3" thickBot="1" x14ac:dyDescent="0.3">
      <c r="A18" s="111" t="s">
        <v>141</v>
      </c>
      <c r="B18" s="60"/>
      <c r="C18" s="60"/>
      <c r="D18" s="40"/>
      <c r="E18" s="53">
        <f>'Interim Claim 1'!E18</f>
        <v>0</v>
      </c>
      <c r="F18" s="52"/>
      <c r="G18" s="53">
        <f>'Interim Claim 1'!K18</f>
        <v>0</v>
      </c>
      <c r="H18" s="52"/>
      <c r="I18" s="51"/>
      <c r="J18" s="52"/>
      <c r="K18" s="53">
        <f>G18+I18</f>
        <v>0</v>
      </c>
      <c r="L18" s="40"/>
    </row>
    <row r="19" spans="1:12" s="1" customFormat="1" ht="7.15" customHeight="1" thickBot="1" x14ac:dyDescent="0.3">
      <c r="A19" s="111"/>
      <c r="B19" s="60"/>
      <c r="C19" s="60"/>
      <c r="D19" s="40"/>
      <c r="E19" s="54">
        <f>'Interim Claim 1'!E19</f>
        <v>0</v>
      </c>
      <c r="F19" s="54"/>
      <c r="G19" s="55"/>
      <c r="H19" s="54"/>
      <c r="I19" s="55"/>
      <c r="J19" s="54"/>
      <c r="K19" s="55"/>
      <c r="L19" s="40"/>
    </row>
    <row r="20" spans="1:12" s="1" customFormat="1" ht="16.3" thickBot="1" x14ac:dyDescent="0.3">
      <c r="A20" s="111" t="s">
        <v>142</v>
      </c>
      <c r="B20" s="60"/>
      <c r="C20" s="60"/>
      <c r="D20" s="40"/>
      <c r="E20" s="53">
        <f>'Interim Claim 1'!E20</f>
        <v>0</v>
      </c>
      <c r="F20" s="52"/>
      <c r="G20" s="53">
        <f>'Interim Claim 1'!K20</f>
        <v>0</v>
      </c>
      <c r="H20" s="52"/>
      <c r="I20" s="51">
        <f>ROUND(I18*0.2,2)</f>
        <v>0</v>
      </c>
      <c r="J20" s="52"/>
      <c r="K20" s="53">
        <f>G20+I20</f>
        <v>0</v>
      </c>
      <c r="L20" s="40"/>
    </row>
    <row r="21" spans="1:12" s="1" customFormat="1" ht="6.65" customHeight="1" thickBot="1" x14ac:dyDescent="0.3">
      <c r="A21" s="111"/>
      <c r="B21" s="60"/>
      <c r="C21" s="60"/>
      <c r="D21" s="40"/>
      <c r="E21" s="55">
        <f>'Interim Claim 1'!E21</f>
        <v>0</v>
      </c>
      <c r="F21" s="54"/>
      <c r="G21" s="55"/>
      <c r="H21" s="54"/>
      <c r="I21" s="55"/>
      <c r="J21" s="54"/>
      <c r="K21" s="55"/>
      <c r="L21" s="40"/>
    </row>
    <row r="22" spans="1:12" s="1" customFormat="1" ht="16.3" thickBot="1" x14ac:dyDescent="0.3">
      <c r="A22" s="111" t="s">
        <v>143</v>
      </c>
      <c r="B22" s="60"/>
      <c r="C22" s="60"/>
      <c r="D22" s="40"/>
      <c r="E22" s="53">
        <f>'Interim Claim 1'!E22</f>
        <v>0</v>
      </c>
      <c r="F22" s="52"/>
      <c r="G22" s="53">
        <f>'Interim Claim 1'!K22</f>
        <v>0</v>
      </c>
      <c r="H22" s="52"/>
      <c r="I22" s="51"/>
      <c r="J22" s="52"/>
      <c r="K22" s="53">
        <f>G22+I22</f>
        <v>0</v>
      </c>
      <c r="L22" s="40"/>
    </row>
    <row r="23" spans="1:12" s="1" customFormat="1" ht="7.15" customHeight="1" thickBot="1" x14ac:dyDescent="0.3">
      <c r="A23" s="112"/>
      <c r="B23" s="60"/>
      <c r="C23" s="60"/>
      <c r="D23" s="40"/>
      <c r="E23" s="54">
        <f>'Interim Claim 1'!E23</f>
        <v>0</v>
      </c>
      <c r="F23" s="54"/>
      <c r="G23" s="55"/>
      <c r="H23" s="54"/>
      <c r="I23" s="55"/>
      <c r="J23" s="54"/>
      <c r="K23" s="55"/>
      <c r="L23" s="40"/>
    </row>
    <row r="24" spans="1:12" s="1" customFormat="1" ht="16.3" thickBot="1" x14ac:dyDescent="0.3">
      <c r="A24" s="111" t="s">
        <v>144</v>
      </c>
      <c r="B24" s="60"/>
      <c r="C24" s="60"/>
      <c r="D24" s="40"/>
      <c r="E24" s="53">
        <f>'Interim Claim 1'!E24</f>
        <v>0</v>
      </c>
      <c r="F24" s="52"/>
      <c r="G24" s="53">
        <f>'Interim Claim 1'!K24</f>
        <v>0</v>
      </c>
      <c r="H24" s="52"/>
      <c r="I24" s="51">
        <f>ROUND(I22*0.2,2)</f>
        <v>0</v>
      </c>
      <c r="J24" s="52"/>
      <c r="K24" s="53">
        <f>G24+I24</f>
        <v>0</v>
      </c>
      <c r="L24" s="40"/>
    </row>
    <row r="25" spans="1:12" s="1" customFormat="1" ht="7.15" customHeight="1" thickBot="1" x14ac:dyDescent="0.3">
      <c r="A25" s="112"/>
      <c r="B25" s="60"/>
      <c r="C25" s="60"/>
      <c r="D25" s="40"/>
      <c r="E25" s="54">
        <f>'Interim Claim 1'!E25</f>
        <v>0</v>
      </c>
      <c r="F25" s="54"/>
      <c r="G25" s="55"/>
      <c r="H25" s="54"/>
      <c r="I25" s="55"/>
      <c r="J25" s="54"/>
      <c r="K25" s="55"/>
      <c r="L25" s="40"/>
    </row>
    <row r="26" spans="1:12" s="1" customFormat="1" ht="16.3" thickBot="1" x14ac:dyDescent="0.3">
      <c r="A26" s="111" t="s">
        <v>145</v>
      </c>
      <c r="B26" s="60"/>
      <c r="C26" s="60"/>
      <c r="D26" s="40"/>
      <c r="E26" s="53">
        <f>'Interim Claim 1'!E26</f>
        <v>0</v>
      </c>
      <c r="F26" s="52"/>
      <c r="G26" s="53">
        <f>'Interim Claim 1'!K26</f>
        <v>0</v>
      </c>
      <c r="H26" s="52"/>
      <c r="I26" s="53">
        <f>ROUND(SUM(I14:I24)*0.01,2)</f>
        <v>0</v>
      </c>
      <c r="J26" s="52"/>
      <c r="K26" s="53">
        <f>G26+I26</f>
        <v>0</v>
      </c>
      <c r="L26" s="40"/>
    </row>
    <row r="27" spans="1:12" s="1" customFormat="1" ht="9.6999999999999993" customHeight="1" thickBot="1" x14ac:dyDescent="0.3">
      <c r="A27" s="113"/>
      <c r="B27" s="60"/>
      <c r="C27" s="60"/>
      <c r="D27" s="40"/>
      <c r="E27" s="54"/>
      <c r="F27" s="54"/>
      <c r="G27" s="55"/>
      <c r="H27" s="54"/>
      <c r="I27" s="55"/>
      <c r="J27" s="54"/>
      <c r="K27" s="55"/>
      <c r="L27" s="40"/>
    </row>
    <row r="28" spans="1:12" s="1" customFormat="1" ht="21.6" customHeight="1" thickBot="1" x14ac:dyDescent="0.3">
      <c r="A28" s="113" t="s">
        <v>146</v>
      </c>
      <c r="B28" s="60"/>
      <c r="C28" s="60"/>
      <c r="D28" s="40"/>
      <c r="E28" s="53">
        <f>SUM(E14:E26)</f>
        <v>0</v>
      </c>
      <c r="F28" s="52"/>
      <c r="G28" s="53">
        <f>SUM(G14:G26)</f>
        <v>0</v>
      </c>
      <c r="H28" s="52"/>
      <c r="I28" s="53">
        <f>SUM(I14:I26)</f>
        <v>0</v>
      </c>
      <c r="J28" s="52"/>
      <c r="K28" s="53">
        <f>G28+I28</f>
        <v>0</v>
      </c>
      <c r="L28" s="40"/>
    </row>
    <row r="29" spans="1:12" s="1" customFormat="1" ht="5.45" customHeight="1" x14ac:dyDescent="0.25">
      <c r="A29" s="114"/>
      <c r="B29" s="40"/>
      <c r="C29" s="40"/>
      <c r="D29" s="40"/>
      <c r="E29" s="56"/>
      <c r="F29" s="54"/>
      <c r="G29" s="56"/>
      <c r="H29" s="54"/>
      <c r="I29" s="56"/>
      <c r="J29" s="54"/>
      <c r="K29" s="56"/>
      <c r="L29" s="40"/>
    </row>
    <row r="30" spans="1:12" s="1" customFormat="1" ht="15.65" x14ac:dyDescent="0.25">
      <c r="A30" s="115"/>
      <c r="B30" s="115"/>
      <c r="C30" s="57"/>
      <c r="D30" s="57"/>
      <c r="E30" s="57"/>
      <c r="F30" s="57"/>
      <c r="G30" s="57"/>
      <c r="H30" s="57"/>
      <c r="I30" s="40"/>
      <c r="J30" s="58" t="s">
        <v>252</v>
      </c>
      <c r="K30" s="59" t="e">
        <f>K28/E28</f>
        <v>#DIV/0!</v>
      </c>
      <c r="L30" s="40"/>
    </row>
    <row r="31" spans="1:12" s="1" customFormat="1" ht="15.65" x14ac:dyDescent="0.25">
      <c r="A31" s="115" t="s">
        <v>253</v>
      </c>
      <c r="B31" s="115"/>
      <c r="C31" s="57"/>
      <c r="D31" s="57"/>
      <c r="E31" s="57"/>
      <c r="F31" s="57"/>
      <c r="G31" s="57"/>
      <c r="H31" s="57"/>
      <c r="I31" s="57"/>
      <c r="J31" s="40"/>
      <c r="K31" s="40" t="e">
        <f>IF(K30&gt;97.5%,"Maximum 97.5% at interim claim stage","")</f>
        <v>#DIV/0!</v>
      </c>
      <c r="L31" s="40"/>
    </row>
    <row r="32" spans="1:12" s="1" customFormat="1" ht="15.65" x14ac:dyDescent="0.25">
      <c r="A32" s="115" t="s">
        <v>254</v>
      </c>
      <c r="B32" s="115"/>
      <c r="C32" s="57"/>
      <c r="D32" s="57"/>
      <c r="E32" s="57"/>
      <c r="F32" s="57"/>
      <c r="G32" s="57"/>
      <c r="H32" s="57"/>
      <c r="I32" s="57"/>
      <c r="J32" s="40"/>
      <c r="K32" s="40"/>
      <c r="L32" s="40"/>
    </row>
    <row r="33" spans="1:13" s="1" customFormat="1" ht="15.65" x14ac:dyDescent="0.25">
      <c r="A33" s="115" t="s">
        <v>255</v>
      </c>
      <c r="B33" s="115"/>
      <c r="C33" s="57"/>
      <c r="D33" s="57"/>
      <c r="E33" s="57"/>
      <c r="F33" s="57"/>
      <c r="G33" s="57"/>
      <c r="H33" s="57"/>
      <c r="I33" s="57"/>
      <c r="J33" s="40"/>
      <c r="K33" s="40"/>
      <c r="L33" s="40"/>
    </row>
    <row r="35" spans="1:13" ht="41.95" customHeight="1" x14ac:dyDescent="0.25">
      <c r="A35" s="270" t="s">
        <v>256</v>
      </c>
      <c r="B35" s="270"/>
      <c r="C35" s="270"/>
      <c r="E35" s="80" t="s">
        <v>257</v>
      </c>
      <c r="F35" s="80"/>
      <c r="G35" s="80" t="s">
        <v>258</v>
      </c>
      <c r="H35" s="80"/>
      <c r="I35" s="80" t="s">
        <v>259</v>
      </c>
    </row>
    <row r="36" spans="1:13" x14ac:dyDescent="0.25">
      <c r="E36" s="80" t="s">
        <v>138</v>
      </c>
      <c r="F36" s="80"/>
      <c r="G36" s="80" t="s">
        <v>138</v>
      </c>
      <c r="H36" s="80"/>
      <c r="I36" s="80" t="s">
        <v>138</v>
      </c>
    </row>
    <row r="37" spans="1:13" ht="16.3" thickBot="1" x14ac:dyDescent="0.3">
      <c r="A37" s="42"/>
      <c r="B37" s="42"/>
      <c r="C37" s="42"/>
      <c r="D37" s="42"/>
      <c r="E37" s="43"/>
      <c r="F37" s="42"/>
      <c r="G37" s="42"/>
      <c r="H37" s="42"/>
      <c r="I37" s="42"/>
      <c r="J37" s="42"/>
      <c r="K37" s="42"/>
      <c r="L37" s="42"/>
      <c r="M37" s="42"/>
    </row>
    <row r="38" spans="1:13" ht="16.3" thickBot="1" x14ac:dyDescent="0.3">
      <c r="A38" s="4" t="s">
        <v>139</v>
      </c>
      <c r="B38" s="42"/>
      <c r="C38" s="42"/>
      <c r="D38" s="42"/>
      <c r="E38" s="49">
        <f>'Interim Claim 2'!E14</f>
        <v>0</v>
      </c>
      <c r="F38" s="45"/>
      <c r="G38" s="44">
        <f>'Interim Claim 1'!G38</f>
        <v>0</v>
      </c>
      <c r="H38" s="42"/>
      <c r="I38" s="117">
        <f>E38-G38</f>
        <v>0</v>
      </c>
      <c r="J38" s="42"/>
      <c r="K38" s="42"/>
      <c r="L38" s="42"/>
      <c r="M38" s="42"/>
    </row>
    <row r="39" spans="1:13" ht="16.3" thickBot="1" x14ac:dyDescent="0.3">
      <c r="A39" s="4"/>
      <c r="B39" s="42"/>
      <c r="C39" s="42"/>
      <c r="D39" s="42"/>
      <c r="E39" s="46"/>
      <c r="F39" s="46"/>
      <c r="G39" s="47"/>
      <c r="H39" s="42"/>
      <c r="I39" s="48"/>
      <c r="J39" s="42"/>
      <c r="K39" s="42"/>
      <c r="L39" s="42"/>
      <c r="M39" s="42"/>
    </row>
    <row r="40" spans="1:13" ht="16.3" thickBot="1" x14ac:dyDescent="0.3">
      <c r="A40" s="4" t="s">
        <v>140</v>
      </c>
      <c r="B40" s="42"/>
      <c r="C40" s="42"/>
      <c r="D40" s="42"/>
      <c r="E40" s="49">
        <f>'Interim Claim 2'!E16</f>
        <v>0</v>
      </c>
      <c r="F40" s="45"/>
      <c r="G40" s="44">
        <f>ROUND(G38*0.2,2)</f>
        <v>0</v>
      </c>
      <c r="H40" s="42"/>
      <c r="I40" s="117">
        <f>E40-G40</f>
        <v>0</v>
      </c>
      <c r="J40" s="42"/>
      <c r="K40" s="42"/>
      <c r="L40" s="42"/>
      <c r="M40" s="42"/>
    </row>
    <row r="41" spans="1:13" ht="16.3" thickBot="1" x14ac:dyDescent="0.3">
      <c r="A41" s="4"/>
      <c r="B41" s="42"/>
      <c r="C41" s="42"/>
      <c r="D41" s="42"/>
      <c r="E41" s="46"/>
      <c r="F41" s="46"/>
      <c r="G41" s="47"/>
      <c r="H41" s="42"/>
      <c r="I41" s="48"/>
      <c r="J41" s="42"/>
      <c r="K41" s="42"/>
      <c r="L41" s="42"/>
      <c r="M41" s="42"/>
    </row>
    <row r="42" spans="1:13" ht="16.3" thickBot="1" x14ac:dyDescent="0.3">
      <c r="A42" s="4" t="s">
        <v>141</v>
      </c>
      <c r="B42" s="42"/>
      <c r="C42" s="42"/>
      <c r="D42" s="42"/>
      <c r="E42" s="49">
        <f>'Interim Claim 2'!E18</f>
        <v>0</v>
      </c>
      <c r="F42" s="45"/>
      <c r="G42" s="44">
        <f>E42</f>
        <v>0</v>
      </c>
      <c r="H42" s="42"/>
      <c r="I42" s="117">
        <f>E42-G42</f>
        <v>0</v>
      </c>
      <c r="J42" s="42"/>
      <c r="K42" s="42"/>
      <c r="L42" s="42"/>
      <c r="M42" s="42"/>
    </row>
    <row r="43" spans="1:13" ht="16.3" thickBot="1" x14ac:dyDescent="0.3">
      <c r="A43" s="4"/>
      <c r="B43" s="42"/>
      <c r="C43" s="42"/>
      <c r="D43" s="42"/>
      <c r="E43" s="46"/>
      <c r="F43" s="46"/>
      <c r="G43" s="47"/>
      <c r="H43" s="42"/>
      <c r="I43" s="48"/>
      <c r="J43" s="42"/>
      <c r="K43" s="42"/>
      <c r="L43" s="42"/>
      <c r="M43" s="42"/>
    </row>
    <row r="44" spans="1:13" ht="16.3" thickBot="1" x14ac:dyDescent="0.3">
      <c r="A44" s="4" t="s">
        <v>142</v>
      </c>
      <c r="B44" s="42"/>
      <c r="C44" s="42"/>
      <c r="D44" s="42"/>
      <c r="E44" s="49">
        <f>'Interim Claim 2'!E20</f>
        <v>0</v>
      </c>
      <c r="F44" s="45"/>
      <c r="G44" s="44">
        <f>ROUND(G42*0.2,2)</f>
        <v>0</v>
      </c>
      <c r="H44" s="42"/>
      <c r="I44" s="117">
        <f>E44-G44</f>
        <v>0</v>
      </c>
      <c r="J44" s="42"/>
      <c r="K44" s="42"/>
      <c r="L44" s="42"/>
      <c r="M44" s="42"/>
    </row>
    <row r="45" spans="1:13" ht="16.3" thickBot="1" x14ac:dyDescent="0.3">
      <c r="A45" s="4"/>
      <c r="B45" s="42"/>
      <c r="C45" s="42"/>
      <c r="D45" s="42"/>
      <c r="E45" s="47"/>
      <c r="F45" s="46"/>
      <c r="G45" s="47"/>
      <c r="H45" s="42"/>
      <c r="I45" s="48"/>
      <c r="J45" s="42"/>
      <c r="K45" s="42"/>
      <c r="L45" s="42"/>
      <c r="M45" s="42"/>
    </row>
    <row r="46" spans="1:13" ht="16.3" thickBot="1" x14ac:dyDescent="0.3">
      <c r="A46" s="4" t="s">
        <v>143</v>
      </c>
      <c r="B46" s="42"/>
      <c r="C46" s="42"/>
      <c r="D46" s="42"/>
      <c r="E46" s="49">
        <f>'Interim Claim 2'!E22</f>
        <v>0</v>
      </c>
      <c r="F46" s="45"/>
      <c r="G46" s="44">
        <f>E46</f>
        <v>0</v>
      </c>
      <c r="H46" s="42"/>
      <c r="I46" s="117">
        <f>E46-G46</f>
        <v>0</v>
      </c>
      <c r="J46" s="42"/>
      <c r="K46" s="42"/>
      <c r="L46" s="42"/>
      <c r="M46" s="42"/>
    </row>
    <row r="47" spans="1:13" ht="16.3" thickBot="1" x14ac:dyDescent="0.3">
      <c r="A47" s="82"/>
      <c r="B47" s="42"/>
      <c r="C47" s="42"/>
      <c r="D47" s="42"/>
      <c r="E47" s="46"/>
      <c r="F47" s="46"/>
      <c r="G47" s="47"/>
      <c r="H47" s="42"/>
      <c r="I47" s="48"/>
      <c r="J47" s="42"/>
      <c r="K47" s="42"/>
      <c r="L47" s="42"/>
      <c r="M47" s="42"/>
    </row>
    <row r="48" spans="1:13" ht="16.3" thickBot="1" x14ac:dyDescent="0.3">
      <c r="A48" s="4" t="s">
        <v>144</v>
      </c>
      <c r="B48" s="42"/>
      <c r="C48" s="42"/>
      <c r="D48" s="42"/>
      <c r="E48" s="49">
        <f>'Interim Claim 2'!E24</f>
        <v>0</v>
      </c>
      <c r="F48" s="45"/>
      <c r="G48" s="44">
        <f>ROUND(G46*0.2,2)</f>
        <v>0</v>
      </c>
      <c r="H48" s="42"/>
      <c r="I48" s="117">
        <f>E48-G48</f>
        <v>0</v>
      </c>
      <c r="J48" s="42"/>
      <c r="K48" s="42"/>
      <c r="L48" s="42"/>
      <c r="M48" s="42"/>
    </row>
    <row r="49" spans="1:13" ht="16.3" thickBot="1" x14ac:dyDescent="0.3">
      <c r="A49" s="82"/>
      <c r="B49" s="42"/>
      <c r="C49" s="42"/>
      <c r="D49" s="42"/>
      <c r="E49" s="46"/>
      <c r="F49" s="46"/>
      <c r="G49" s="47"/>
      <c r="H49" s="42"/>
      <c r="I49" s="48"/>
      <c r="J49" s="42"/>
      <c r="K49" s="42"/>
      <c r="L49" s="42"/>
      <c r="M49" s="42"/>
    </row>
    <row r="50" spans="1:13" ht="16.3" thickBot="1" x14ac:dyDescent="0.3">
      <c r="A50" s="4" t="s">
        <v>145</v>
      </c>
      <c r="B50" s="42"/>
      <c r="C50" s="42"/>
      <c r="D50" s="42"/>
      <c r="E50" s="49">
        <f>'Interim Claim 2'!E26</f>
        <v>0</v>
      </c>
      <c r="F50" s="45"/>
      <c r="G50" s="49">
        <f>SUM(G38:G48)*0.01</f>
        <v>0</v>
      </c>
      <c r="H50" s="42"/>
      <c r="I50" s="117">
        <f>E50-G50</f>
        <v>0</v>
      </c>
      <c r="J50" s="42"/>
      <c r="K50" s="42"/>
      <c r="L50" s="42"/>
      <c r="M50" s="42"/>
    </row>
    <row r="51" spans="1:13" ht="16.3" thickBot="1" x14ac:dyDescent="0.3">
      <c r="A51" s="73"/>
      <c r="B51" s="42"/>
      <c r="C51" s="42"/>
      <c r="D51" s="42"/>
      <c r="E51" s="46"/>
      <c r="F51" s="46"/>
      <c r="G51" s="47"/>
      <c r="H51" s="42"/>
      <c r="I51" s="48"/>
      <c r="J51" s="42"/>
      <c r="K51" s="42"/>
      <c r="L51" s="42"/>
      <c r="M51" s="42"/>
    </row>
    <row r="52" spans="1:13" ht="16.3" thickBot="1" x14ac:dyDescent="0.3">
      <c r="A52" s="118" t="s">
        <v>146</v>
      </c>
      <c r="B52" s="42"/>
      <c r="C52" s="42"/>
      <c r="D52" s="42"/>
      <c r="E52" s="49">
        <f>'Interim Claim 2'!E28</f>
        <v>0</v>
      </c>
      <c r="F52" s="45"/>
      <c r="G52" s="49">
        <f>SUM(G38:G50)</f>
        <v>0</v>
      </c>
      <c r="H52" s="42"/>
      <c r="I52" s="117">
        <f>E52-G52</f>
        <v>0</v>
      </c>
      <c r="J52" s="42"/>
      <c r="K52" s="42"/>
      <c r="L52" s="42"/>
      <c r="M52" s="42"/>
    </row>
    <row r="53" spans="1:13" ht="15.65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ht="15.65" x14ac:dyDescent="0.25">
      <c r="A54" s="42" t="s">
        <v>260</v>
      </c>
      <c r="B54" s="42"/>
      <c r="C54" s="42"/>
      <c r="D54" s="42"/>
      <c r="E54" s="42"/>
      <c r="F54" s="42"/>
      <c r="G54" s="42"/>
      <c r="H54" s="42"/>
      <c r="I54" s="50"/>
      <c r="J54" s="42"/>
      <c r="K54" s="42"/>
      <c r="L54" s="42"/>
      <c r="M54" s="42"/>
    </row>
    <row r="55" spans="1:13" ht="16.3" thickBot="1" x14ac:dyDescent="0.3">
      <c r="A55" s="42" t="s">
        <v>261</v>
      </c>
      <c r="B55" s="42"/>
      <c r="C55" s="42"/>
      <c r="D55" s="42"/>
      <c r="E55" s="42"/>
      <c r="F55" s="42"/>
      <c r="G55" s="42"/>
      <c r="H55" s="42"/>
      <c r="I55" s="50"/>
      <c r="J55" s="42"/>
      <c r="K55" s="42"/>
      <c r="L55" s="42"/>
      <c r="M55" s="42"/>
    </row>
    <row r="56" spans="1:13" ht="86.45" customHeight="1" thickBot="1" x14ac:dyDescent="0.3">
      <c r="A56" s="274"/>
      <c r="B56" s="275"/>
      <c r="C56" s="275"/>
      <c r="D56" s="275"/>
      <c r="E56" s="275"/>
      <c r="F56" s="275"/>
      <c r="G56" s="275"/>
      <c r="H56" s="275"/>
      <c r="I56" s="276"/>
      <c r="J56" s="42"/>
      <c r="K56" s="42"/>
      <c r="L56" s="42"/>
      <c r="M56" s="42"/>
    </row>
    <row r="57" spans="1:13" ht="5.45" customHeight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s="1" customFormat="1" ht="16.3" thickBot="1" x14ac:dyDescent="0.3">
      <c r="A58" s="7" t="s">
        <v>262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s="1" customFormat="1" ht="16.3" thickBot="1" x14ac:dyDescent="0.3">
      <c r="A59" s="220" t="s">
        <v>263</v>
      </c>
      <c r="B59" s="220"/>
      <c r="C59" s="220"/>
      <c r="D59" s="220"/>
      <c r="E59" s="220"/>
      <c r="F59" s="220"/>
      <c r="G59" s="220"/>
      <c r="H59" s="42"/>
      <c r="I59" s="224" t="str">
        <f>'Interim Claim 1'!I60</f>
        <v>SBM Name</v>
      </c>
      <c r="J59" s="224"/>
      <c r="K59" s="224"/>
      <c r="L59" s="42"/>
      <c r="M59" s="42"/>
    </row>
    <row r="60" spans="1:13" s="1" customFormat="1" ht="14.45" customHeight="1" thickBot="1" x14ac:dyDescent="0.3">
      <c r="A60" s="220" t="s">
        <v>170</v>
      </c>
      <c r="B60" s="220"/>
      <c r="C60" s="220"/>
      <c r="D60" s="42"/>
      <c r="E60" s="221" t="str">
        <f>'Interim Claim 1'!E61</f>
        <v>SBM e-mail</v>
      </c>
      <c r="F60" s="221"/>
      <c r="G60" s="221"/>
      <c r="H60" s="221"/>
      <c r="I60" s="221"/>
      <c r="J60" s="221"/>
      <c r="K60" s="221"/>
      <c r="L60" s="42"/>
      <c r="M60" s="42"/>
    </row>
    <row r="61" spans="1:13" s="1" customFormat="1" ht="9.6999999999999993" customHeight="1" x14ac:dyDescent="0.25">
      <c r="A61" s="204"/>
      <c r="B61" s="204"/>
      <c r="C61" s="204"/>
      <c r="D61" s="204"/>
      <c r="E61" s="204"/>
      <c r="F61" s="204"/>
      <c r="G61" s="204"/>
      <c r="H61" s="42"/>
      <c r="I61" s="42"/>
      <c r="J61" s="42"/>
      <c r="K61" s="42"/>
      <c r="L61" s="42"/>
      <c r="M61" s="42"/>
    </row>
    <row r="62" spans="1:13" s="1" customFormat="1" ht="15.65" x14ac:dyDescent="0.25">
      <c r="A62" s="7" t="s">
        <v>264</v>
      </c>
      <c r="I62" s="6"/>
      <c r="J62" s="6"/>
      <c r="K62" s="6"/>
    </row>
    <row r="63" spans="1:13" s="1" customFormat="1" ht="5.95" customHeight="1" x14ac:dyDescent="0.25">
      <c r="I63" s="6"/>
      <c r="J63" s="6"/>
      <c r="K63" s="6"/>
    </row>
    <row r="64" spans="1:13" s="1" customFormat="1" ht="13.95" customHeight="1" x14ac:dyDescent="0.25">
      <c r="A64" s="39" t="s">
        <v>265</v>
      </c>
    </row>
    <row r="65" spans="1:11" s="1" customFormat="1" ht="15.65" x14ac:dyDescent="0.25">
      <c r="A65" s="21"/>
      <c r="B65" s="41" t="s">
        <v>266</v>
      </c>
    </row>
    <row r="66" spans="1:11" s="1" customFormat="1" ht="15.65" x14ac:dyDescent="0.25">
      <c r="A66" s="21"/>
      <c r="B66" s="41" t="s">
        <v>267</v>
      </c>
    </row>
    <row r="67" spans="1:11" s="1" customFormat="1" ht="15.65" x14ac:dyDescent="0.25">
      <c r="A67" s="21"/>
      <c r="B67" s="41" t="s">
        <v>268</v>
      </c>
    </row>
    <row r="68" spans="1:11" s="1" customFormat="1" ht="15.65" x14ac:dyDescent="0.25">
      <c r="A68" s="21"/>
      <c r="B68" s="41" t="s">
        <v>269</v>
      </c>
    </row>
    <row r="69" spans="1:11" s="1" customFormat="1" ht="15.65" x14ac:dyDescent="0.25">
      <c r="A69" s="21"/>
      <c r="B69" s="41" t="s">
        <v>280</v>
      </c>
    </row>
    <row r="70" spans="1:11" s="1" customFormat="1" ht="14.95" thickBot="1" x14ac:dyDescent="0.3">
      <c r="A70"/>
    </row>
    <row r="71" spans="1:11" s="1" customFormat="1" ht="37.9" customHeight="1" thickBot="1" x14ac:dyDescent="0.3">
      <c r="A71" s="23" t="s">
        <v>194</v>
      </c>
      <c r="B71" s="22"/>
      <c r="C71" s="266" t="str">
        <f>'Interim Claim 1'!C71</f>
        <v>Insert Head name</v>
      </c>
      <c r="D71" s="267"/>
      <c r="E71" s="267"/>
      <c r="F71" s="267"/>
      <c r="G71" s="268"/>
      <c r="H71" s="22"/>
      <c r="I71" s="22"/>
      <c r="J71" s="22"/>
      <c r="K71" s="22"/>
    </row>
    <row r="72" spans="1:11" s="1" customFormat="1" ht="14.95" thickBot="1" x14ac:dyDescent="0.3">
      <c r="A72" s="23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s="1" customFormat="1" ht="27.85" thickBot="1" x14ac:dyDescent="0.3">
      <c r="A73" s="24" t="s">
        <v>199</v>
      </c>
      <c r="B73" s="22"/>
      <c r="C73" s="266" t="str">
        <f>'Interim Claim 1'!C73</f>
        <v>Insert CoG name</v>
      </c>
      <c r="D73" s="267"/>
      <c r="E73" s="267"/>
      <c r="F73" s="267"/>
      <c r="G73" s="268"/>
      <c r="H73" s="22"/>
      <c r="I73" s="22"/>
      <c r="J73" s="22"/>
      <c r="K73" s="22"/>
    </row>
    <row r="74" spans="1:11" s="1" customFormat="1" ht="14.95" thickBot="1" x14ac:dyDescent="0.3">
      <c r="A74" s="24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s="1" customFormat="1" ht="28.9" customHeight="1" thickBot="1" x14ac:dyDescent="0.3">
      <c r="A75" s="25" t="s">
        <v>204</v>
      </c>
      <c r="B75" s="22"/>
      <c r="C75" s="271"/>
      <c r="D75" s="272"/>
      <c r="E75" s="273"/>
      <c r="F75" s="22"/>
      <c r="G75" s="22"/>
      <c r="H75" s="22"/>
      <c r="I75" s="22"/>
      <c r="J75" s="22"/>
      <c r="K75" s="22"/>
    </row>
    <row r="76" spans="1:11" ht="11.4" customHeight="1" x14ac:dyDescent="0.25"/>
    <row r="77" spans="1:11" x14ac:dyDescent="0.25">
      <c r="A77" s="1" t="s">
        <v>270</v>
      </c>
    </row>
    <row r="78" spans="1:11" x14ac:dyDescent="0.25">
      <c r="A78" s="1" t="s">
        <v>271</v>
      </c>
    </row>
    <row r="79" spans="1:11" x14ac:dyDescent="0.25">
      <c r="A79" s="1" t="s">
        <v>272</v>
      </c>
      <c r="C79" s="131">
        <f>ROUND(I28*0.9,2)</f>
        <v>0</v>
      </c>
    </row>
    <row r="80" spans="1:11" ht="5.95" customHeight="1" x14ac:dyDescent="0.25"/>
    <row r="81" spans="1:5" x14ac:dyDescent="0.25">
      <c r="A81" s="4" t="s">
        <v>273</v>
      </c>
    </row>
    <row r="82" spans="1:5" x14ac:dyDescent="0.25">
      <c r="A82" s="61" t="s">
        <v>175</v>
      </c>
      <c r="B82" s="1" t="str">
        <f>'Post tender'!B102</f>
        <v>Enter bank account name</v>
      </c>
    </row>
    <row r="83" spans="1:5" x14ac:dyDescent="0.25">
      <c r="A83" s="61" t="s">
        <v>177</v>
      </c>
      <c r="B83" s="1" t="str">
        <f>'Post tender'!B103</f>
        <v>Enter sort code in form xx-yy-zz - not as number please</v>
      </c>
    </row>
    <row r="84" spans="1:5" x14ac:dyDescent="0.25">
      <c r="A84" s="61" t="s">
        <v>179</v>
      </c>
      <c r="B84" s="1" t="str">
        <f>'Post tender'!B104</f>
        <v>Enter account number</v>
      </c>
    </row>
    <row r="85" spans="1:5" ht="8" customHeight="1" x14ac:dyDescent="0.25"/>
    <row r="86" spans="1:5" x14ac:dyDescent="0.25">
      <c r="A86" s="1" t="s">
        <v>274</v>
      </c>
    </row>
    <row r="87" spans="1:5" x14ac:dyDescent="0.25">
      <c r="A87" s="1" t="s">
        <v>97</v>
      </c>
    </row>
    <row r="88" spans="1:5" x14ac:dyDescent="0.25">
      <c r="A88" s="1" t="s">
        <v>275</v>
      </c>
    </row>
    <row r="89" spans="1:5" x14ac:dyDescent="0.25">
      <c r="A89" s="1" t="e">
        <f>'Interim Claim 1'!A89</f>
        <v>#N/A</v>
      </c>
    </row>
    <row r="90" spans="1:5" x14ac:dyDescent="0.25">
      <c r="A90" s="1" t="e">
        <f>'Interim Claim 1'!A90</f>
        <v>#N/A</v>
      </c>
    </row>
    <row r="91" spans="1:5" x14ac:dyDescent="0.25">
      <c r="A91" s="1" t="e">
        <f>'Interim Claim 1'!A91</f>
        <v>#N/A</v>
      </c>
    </row>
    <row r="92" spans="1:5" x14ac:dyDescent="0.25">
      <c r="A92" s="1" t="e">
        <f>'Interim Claim 1'!A92</f>
        <v>#N/A</v>
      </c>
    </row>
    <row r="93" spans="1:5" x14ac:dyDescent="0.25">
      <c r="A93" s="1" t="e">
        <f>'Interim Claim 1'!A93</f>
        <v>#N/A</v>
      </c>
    </row>
    <row r="94" spans="1:5" x14ac:dyDescent="0.25">
      <c r="A94" s="1" t="s">
        <v>276</v>
      </c>
      <c r="E94" s="131">
        <f>I26</f>
        <v>0</v>
      </c>
    </row>
    <row r="95" spans="1:5" x14ac:dyDescent="0.25">
      <c r="A95" s="1" t="s">
        <v>277</v>
      </c>
      <c r="C95" s="1">
        <f>'Post tender'!C127</f>
        <v>0</v>
      </c>
    </row>
    <row r="96" spans="1:5" ht="6.65" customHeight="1" x14ac:dyDescent="0.25"/>
    <row r="97" spans="1:3" x14ac:dyDescent="0.25">
      <c r="A97" s="12" t="s">
        <v>278</v>
      </c>
      <c r="C97" s="108" t="str">
        <f>'Interim Claim 1'!C97</f>
        <v>SBM Name</v>
      </c>
    </row>
    <row r="98" spans="1:3" x14ac:dyDescent="0.25">
      <c r="C98" s="108" t="str">
        <f>'Interim Claim 1'!C98</f>
        <v>SBM e-mail</v>
      </c>
    </row>
  </sheetData>
  <sheetProtection sheet="1" objects="1" scenarios="1" formatColumns="0"/>
  <mergeCells count="11">
    <mergeCell ref="A61:G61"/>
    <mergeCell ref="C71:G71"/>
    <mergeCell ref="C73:G73"/>
    <mergeCell ref="C75:E75"/>
    <mergeCell ref="A60:C60"/>
    <mergeCell ref="E60:K60"/>
    <mergeCell ref="C9:K9"/>
    <mergeCell ref="A35:C35"/>
    <mergeCell ref="A56:I56"/>
    <mergeCell ref="A59:G59"/>
    <mergeCell ref="I59:K59"/>
  </mergeCells>
  <conditionalFormatting sqref="A83:B84 D83:XFD84 A85:XFD1048576">
    <cfRule type="expression" dxfId="22" priority="3">
      <formula>CELL("protect",A83)=0</formula>
    </cfRule>
  </conditionalFormatting>
  <conditionalFormatting sqref="A1:XFD82">
    <cfRule type="expression" dxfId="21" priority="1">
      <formula>CELL("protect",A1)=0</formula>
    </cfRule>
  </conditionalFormatting>
  <conditionalFormatting sqref="K30">
    <cfRule type="cellIs" dxfId="20" priority="5" operator="greaterThan">
      <formula>0.975</formula>
    </cfRule>
    <cfRule type="cellIs" dxfId="19" priority="6" operator="greaterThan">
      <formula>97.5</formula>
    </cfRule>
  </conditionalFormatting>
  <pageMargins left="0.39370078740157483" right="0.39370078740157483" top="0.55118110236220474" bottom="0.35433070866141736" header="0.51181102362204722" footer="0.31496062992125984"/>
  <pageSetup paperSize="9" scale="97" firstPageNumber="0" fitToHeight="0" orientation="portrait" horizontalDpi="300" verticalDpi="300" r:id="rId1"/>
  <headerFooter>
    <oddFooter>&amp;CPlease email completed form to mark.brunet@abdiocese.org.uk</oddFooter>
  </headerFooter>
  <rowBreaks count="1" manualBreakCount="1">
    <brk id="6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193F-E54D-4115-A80C-E162324C41BD}">
  <sheetPr codeName="Sheet6">
    <pageSetUpPr fitToPage="1"/>
  </sheetPr>
  <dimension ref="A1:AMB99"/>
  <sheetViews>
    <sheetView showZeros="0" topLeftCell="A3" zoomScaleNormal="100" workbookViewId="0">
      <selection activeCell="E26" sqref="E26"/>
    </sheetView>
  </sheetViews>
  <sheetFormatPr defaultColWidth="9.125" defaultRowHeight="14.3" x14ac:dyDescent="0.25"/>
  <cols>
    <col min="1" max="1" width="18" style="1" customWidth="1"/>
    <col min="2" max="2" width="4.625" style="1" customWidth="1"/>
    <col min="3" max="3" width="14.25" style="1" customWidth="1"/>
    <col min="4" max="4" width="3.125" style="1" customWidth="1"/>
    <col min="5" max="5" width="15.375" style="1" bestFit="1" customWidth="1"/>
    <col min="6" max="6" width="3.25" style="1" customWidth="1"/>
    <col min="7" max="7" width="15.375" style="1" bestFit="1" customWidth="1"/>
    <col min="8" max="8" width="3" style="1" customWidth="1"/>
    <col min="9" max="9" width="13.625" style="1" bestFit="1" customWidth="1"/>
    <col min="10" max="10" width="3" style="1" customWidth="1"/>
    <col min="11" max="11" width="14.875" style="1" customWidth="1"/>
    <col min="12" max="17" width="9.125" style="1"/>
    <col min="18" max="18" width="9.125" style="1" customWidth="1"/>
    <col min="19" max="1016" width="9.125" style="1"/>
  </cols>
  <sheetData>
    <row r="1" spans="1:12" ht="67.099999999999994" customHeight="1" x14ac:dyDescent="0.25">
      <c r="C1" s="2"/>
      <c r="G1" s="20" t="s">
        <v>281</v>
      </c>
    </row>
    <row r="2" spans="1:12" x14ac:dyDescent="0.25">
      <c r="A2" s="3" t="str">
        <f>"Capital Project Form - Financial Year "&amp;TEXT(DATE(YEAR(Instructions!$B1),4,1),"YYYY")&amp;" - "&amp;TEXT(DATE(YEAR(Instructions!$B1)+1,4,1),"YYYY")</f>
        <v>Capital Project Form - Financial Year 2026 - 2027</v>
      </c>
    </row>
    <row r="3" spans="1:12" x14ac:dyDescent="0.25">
      <c r="A3" s="3" t="s">
        <v>1</v>
      </c>
    </row>
    <row r="4" spans="1:12" ht="8" customHeight="1" x14ac:dyDescent="0.25">
      <c r="A4" s="4"/>
      <c r="E4" s="5"/>
      <c r="F4" s="5"/>
      <c r="G4" s="5"/>
      <c r="H4" s="5"/>
      <c r="I4" s="6"/>
    </row>
    <row r="5" spans="1:12" ht="15.65" x14ac:dyDescent="0.25">
      <c r="A5" s="7" t="s">
        <v>244</v>
      </c>
      <c r="B5" s="7"/>
    </row>
    <row r="6" spans="1:12" s="1" customFormat="1" ht="8.5" customHeight="1" x14ac:dyDescent="0.25">
      <c r="C6" s="6"/>
      <c r="G6" s="12"/>
    </row>
    <row r="7" spans="1:12" s="1" customFormat="1" ht="13.6" x14ac:dyDescent="0.25">
      <c r="A7" s="1" t="s">
        <v>207</v>
      </c>
      <c r="C7" s="1" t="e">
        <f>'Post tender'!C13</f>
        <v>#N/A</v>
      </c>
    </row>
    <row r="8" spans="1:12" s="1" customFormat="1" thickBot="1" x14ac:dyDescent="0.3">
      <c r="A8" s="8" t="s">
        <v>245</v>
      </c>
      <c r="B8" s="8"/>
      <c r="C8" s="65">
        <f>'Post tender'!C127</f>
        <v>0</v>
      </c>
      <c r="G8" s="9"/>
    </row>
    <row r="9" spans="1:12" s="1" customFormat="1" ht="16.3" thickBot="1" x14ac:dyDescent="0.3">
      <c r="A9" s="7" t="s">
        <v>113</v>
      </c>
      <c r="C9" s="247">
        <f>'Post tender'!C28</f>
        <v>0</v>
      </c>
      <c r="D9" s="247"/>
      <c r="E9" s="247"/>
      <c r="F9" s="247"/>
      <c r="G9" s="247"/>
      <c r="H9" s="247"/>
      <c r="I9" s="247"/>
      <c r="J9" s="247"/>
      <c r="K9" s="247"/>
    </row>
    <row r="10" spans="1:12" s="1" customFormat="1" ht="13.6" x14ac:dyDescent="0.25"/>
    <row r="11" spans="1:12" s="1" customFormat="1" ht="46.9" customHeight="1" x14ac:dyDescent="0.25">
      <c r="A11" s="38" t="s">
        <v>246</v>
      </c>
      <c r="E11" s="80" t="s">
        <v>247</v>
      </c>
      <c r="F11" s="80"/>
      <c r="G11" s="80" t="s">
        <v>248</v>
      </c>
      <c r="H11" s="80"/>
      <c r="I11" s="80" t="s">
        <v>249</v>
      </c>
      <c r="J11" s="80"/>
      <c r="K11" s="80" t="s">
        <v>250</v>
      </c>
    </row>
    <row r="12" spans="1:12" s="1" customFormat="1" ht="12.1" customHeight="1" x14ac:dyDescent="0.25">
      <c r="A12" s="60"/>
      <c r="B12" s="60"/>
      <c r="C12" s="60"/>
      <c r="E12" s="80" t="s">
        <v>138</v>
      </c>
      <c r="F12" s="80"/>
      <c r="G12" s="80" t="s">
        <v>138</v>
      </c>
      <c r="H12" s="80"/>
      <c r="I12" s="80" t="s">
        <v>138</v>
      </c>
      <c r="J12" s="80"/>
      <c r="K12" s="80" t="s">
        <v>138</v>
      </c>
    </row>
    <row r="13" spans="1:12" s="1" customFormat="1" thickBot="1" x14ac:dyDescent="0.3">
      <c r="A13" s="60"/>
      <c r="B13" s="60"/>
      <c r="C13" s="60"/>
      <c r="E13" s="26"/>
      <c r="I13" s="26"/>
    </row>
    <row r="14" spans="1:12" s="1" customFormat="1" ht="16.3" thickBot="1" x14ac:dyDescent="0.3">
      <c r="A14" s="111" t="s">
        <v>139</v>
      </c>
      <c r="B14" s="60"/>
      <c r="C14" s="60"/>
      <c r="D14" s="40"/>
      <c r="E14" s="53">
        <f>'Interim Claim 2'!E14</f>
        <v>0</v>
      </c>
      <c r="F14" s="52"/>
      <c r="G14" s="53">
        <f>'Interim Claim 2'!K14</f>
        <v>0</v>
      </c>
      <c r="H14" s="52"/>
      <c r="I14" s="51"/>
      <c r="J14" s="52"/>
      <c r="K14" s="53">
        <f>G14+I14</f>
        <v>0</v>
      </c>
      <c r="L14" s="40"/>
    </row>
    <row r="15" spans="1:12" s="1" customFormat="1" ht="9.6999999999999993" customHeight="1" thickBot="1" x14ac:dyDescent="0.3">
      <c r="A15" s="111"/>
      <c r="B15" s="60"/>
      <c r="C15" s="60"/>
      <c r="D15" s="40"/>
      <c r="E15" s="54"/>
      <c r="F15" s="54"/>
      <c r="G15" s="55"/>
      <c r="H15" s="54"/>
      <c r="I15" s="55"/>
      <c r="J15" s="54"/>
      <c r="K15" s="55"/>
      <c r="L15" s="40"/>
    </row>
    <row r="16" spans="1:12" s="1" customFormat="1" ht="16.3" thickBot="1" x14ac:dyDescent="0.3">
      <c r="A16" s="111" t="s">
        <v>140</v>
      </c>
      <c r="B16" s="60"/>
      <c r="C16" s="60"/>
      <c r="D16" s="40"/>
      <c r="E16" s="53">
        <f>'Interim Claim 2'!E16</f>
        <v>0</v>
      </c>
      <c r="F16" s="52"/>
      <c r="G16" s="53">
        <f>'Interim Claim 2'!K16</f>
        <v>0</v>
      </c>
      <c r="H16" s="52"/>
      <c r="I16" s="51">
        <f>ROUND(I14*0.2,2)</f>
        <v>0</v>
      </c>
      <c r="J16" s="52"/>
      <c r="K16" s="53">
        <f>G16+I16</f>
        <v>0</v>
      </c>
      <c r="L16" s="40"/>
    </row>
    <row r="17" spans="1:12" s="1" customFormat="1" ht="9" customHeight="1" thickBot="1" x14ac:dyDescent="0.3">
      <c r="A17" s="111"/>
      <c r="B17" s="60"/>
      <c r="C17" s="60"/>
      <c r="D17" s="40"/>
      <c r="E17" s="54">
        <f>'Interim Claim 2'!E17</f>
        <v>0</v>
      </c>
      <c r="F17" s="54"/>
      <c r="G17" s="55"/>
      <c r="H17" s="54"/>
      <c r="I17" s="55"/>
      <c r="J17" s="54"/>
      <c r="K17" s="55"/>
      <c r="L17" s="40"/>
    </row>
    <row r="18" spans="1:12" s="1" customFormat="1" ht="16.3" thickBot="1" x14ac:dyDescent="0.3">
      <c r="A18" s="111" t="s">
        <v>141</v>
      </c>
      <c r="B18" s="60"/>
      <c r="C18" s="60"/>
      <c r="D18" s="40"/>
      <c r="E18" s="53">
        <f>'Interim Claim 2'!E18</f>
        <v>0</v>
      </c>
      <c r="F18" s="52"/>
      <c r="G18" s="53">
        <f>'Interim Claim 2'!K18</f>
        <v>0</v>
      </c>
      <c r="H18" s="52"/>
      <c r="I18" s="51"/>
      <c r="J18" s="52"/>
      <c r="K18" s="53">
        <f>G18+I18</f>
        <v>0</v>
      </c>
      <c r="L18" s="40"/>
    </row>
    <row r="19" spans="1:12" s="1" customFormat="1" ht="7.15" customHeight="1" thickBot="1" x14ac:dyDescent="0.3">
      <c r="A19" s="111"/>
      <c r="B19" s="60"/>
      <c r="C19" s="60"/>
      <c r="D19" s="40"/>
      <c r="E19" s="54">
        <f>'Interim Claim 2'!E19</f>
        <v>0</v>
      </c>
      <c r="F19" s="54"/>
      <c r="G19" s="55"/>
      <c r="H19" s="54"/>
      <c r="I19" s="55"/>
      <c r="J19" s="54"/>
      <c r="K19" s="55"/>
      <c r="L19" s="40"/>
    </row>
    <row r="20" spans="1:12" s="1" customFormat="1" ht="16.3" thickBot="1" x14ac:dyDescent="0.3">
      <c r="A20" s="111" t="s">
        <v>142</v>
      </c>
      <c r="B20" s="60"/>
      <c r="C20" s="60"/>
      <c r="D20" s="40"/>
      <c r="E20" s="53">
        <f>'Interim Claim 2'!E20</f>
        <v>0</v>
      </c>
      <c r="F20" s="52"/>
      <c r="G20" s="53">
        <f>'Interim Claim 2'!K20</f>
        <v>0</v>
      </c>
      <c r="H20" s="52"/>
      <c r="I20" s="51">
        <f>ROUND(I18*0.2,2)</f>
        <v>0</v>
      </c>
      <c r="J20" s="52"/>
      <c r="K20" s="53">
        <f>G20+I20</f>
        <v>0</v>
      </c>
      <c r="L20" s="40"/>
    </row>
    <row r="21" spans="1:12" s="1" customFormat="1" ht="6.65" customHeight="1" thickBot="1" x14ac:dyDescent="0.3">
      <c r="A21" s="111"/>
      <c r="B21" s="60"/>
      <c r="C21" s="60"/>
      <c r="D21" s="40"/>
      <c r="E21" s="55">
        <f>'Interim Claim 2'!E21</f>
        <v>0</v>
      </c>
      <c r="F21" s="54"/>
      <c r="G21" s="55"/>
      <c r="H21" s="54"/>
      <c r="I21" s="55"/>
      <c r="J21" s="54"/>
      <c r="K21" s="55"/>
      <c r="L21" s="40"/>
    </row>
    <row r="22" spans="1:12" s="1" customFormat="1" ht="16.3" thickBot="1" x14ac:dyDescent="0.3">
      <c r="A22" s="111" t="s">
        <v>143</v>
      </c>
      <c r="B22" s="60"/>
      <c r="C22" s="60"/>
      <c r="D22" s="40"/>
      <c r="E22" s="53">
        <f>'Interim Claim 2'!E22</f>
        <v>0</v>
      </c>
      <c r="F22" s="52"/>
      <c r="G22" s="53">
        <f>'Interim Claim 2'!K22</f>
        <v>0</v>
      </c>
      <c r="H22" s="52"/>
      <c r="I22" s="51"/>
      <c r="J22" s="52"/>
      <c r="K22" s="53">
        <f>G22+I22</f>
        <v>0</v>
      </c>
      <c r="L22" s="40"/>
    </row>
    <row r="23" spans="1:12" s="1" customFormat="1" ht="7.15" customHeight="1" thickBot="1" x14ac:dyDescent="0.3">
      <c r="A23" s="112"/>
      <c r="B23" s="60"/>
      <c r="C23" s="60"/>
      <c r="D23" s="40"/>
      <c r="E23" s="54">
        <f>'Interim Claim 2'!E23</f>
        <v>0</v>
      </c>
      <c r="F23" s="54"/>
      <c r="G23" s="55"/>
      <c r="H23" s="54"/>
      <c r="I23" s="55"/>
      <c r="J23" s="54"/>
      <c r="K23" s="55"/>
      <c r="L23" s="40"/>
    </row>
    <row r="24" spans="1:12" s="1" customFormat="1" ht="16.3" thickBot="1" x14ac:dyDescent="0.3">
      <c r="A24" s="111" t="s">
        <v>144</v>
      </c>
      <c r="B24" s="60"/>
      <c r="C24" s="60"/>
      <c r="D24" s="40"/>
      <c r="E24" s="53">
        <f>'Interim Claim 2'!E24</f>
        <v>0</v>
      </c>
      <c r="F24" s="52"/>
      <c r="G24" s="53">
        <f>'Interim Claim 2'!K24</f>
        <v>0</v>
      </c>
      <c r="H24" s="52"/>
      <c r="I24" s="51">
        <f>ROUND(I22*0.2,2)</f>
        <v>0</v>
      </c>
      <c r="J24" s="52"/>
      <c r="K24" s="53">
        <f>G24+I24</f>
        <v>0</v>
      </c>
      <c r="L24" s="40"/>
    </row>
    <row r="25" spans="1:12" s="1" customFormat="1" ht="7.15" customHeight="1" thickBot="1" x14ac:dyDescent="0.3">
      <c r="A25" s="112"/>
      <c r="B25" s="60"/>
      <c r="C25" s="60"/>
      <c r="D25" s="40"/>
      <c r="E25" s="54">
        <f>'Interim Claim 2'!E25</f>
        <v>0</v>
      </c>
      <c r="F25" s="54"/>
      <c r="G25" s="55"/>
      <c r="H25" s="54"/>
      <c r="I25" s="55"/>
      <c r="J25" s="54"/>
      <c r="K25" s="55"/>
      <c r="L25" s="40"/>
    </row>
    <row r="26" spans="1:12" s="1" customFormat="1" ht="16.3" thickBot="1" x14ac:dyDescent="0.3">
      <c r="A26" s="111" t="s">
        <v>145</v>
      </c>
      <c r="B26" s="60"/>
      <c r="C26" s="60"/>
      <c r="D26" s="40"/>
      <c r="E26" s="53">
        <f>'Interim Claim 2'!E26</f>
        <v>0</v>
      </c>
      <c r="F26" s="52"/>
      <c r="G26" s="53">
        <f>'Interim Claim 2'!K26</f>
        <v>0</v>
      </c>
      <c r="H26" s="52"/>
      <c r="I26" s="53">
        <f>ROUND(SUM(I14:I24)*0.01,2)</f>
        <v>0</v>
      </c>
      <c r="J26" s="52"/>
      <c r="K26" s="53">
        <f>G26+I26</f>
        <v>0</v>
      </c>
      <c r="L26" s="40"/>
    </row>
    <row r="27" spans="1:12" s="1" customFormat="1" ht="9.6999999999999993" customHeight="1" thickBot="1" x14ac:dyDescent="0.3">
      <c r="A27" s="113"/>
      <c r="B27" s="60"/>
      <c r="C27" s="60"/>
      <c r="D27" s="40"/>
      <c r="E27" s="54"/>
      <c r="F27" s="54"/>
      <c r="G27" s="55"/>
      <c r="H27" s="54"/>
      <c r="I27" s="55"/>
      <c r="J27" s="54"/>
      <c r="K27" s="55"/>
      <c r="L27" s="40"/>
    </row>
    <row r="28" spans="1:12" s="1" customFormat="1" ht="21.6" customHeight="1" thickBot="1" x14ac:dyDescent="0.3">
      <c r="A28" s="113" t="s">
        <v>146</v>
      </c>
      <c r="B28" s="60"/>
      <c r="C28" s="60"/>
      <c r="D28" s="40"/>
      <c r="E28" s="53">
        <f>SUM(E14:E26)</f>
        <v>0</v>
      </c>
      <c r="F28" s="52"/>
      <c r="G28" s="53">
        <f>SUM(G14:G26)</f>
        <v>0</v>
      </c>
      <c r="H28" s="52"/>
      <c r="I28" s="53">
        <f>SUM(I14:I26)</f>
        <v>0</v>
      </c>
      <c r="J28" s="52"/>
      <c r="K28" s="53">
        <f>G28+I28</f>
        <v>0</v>
      </c>
      <c r="L28" s="40"/>
    </row>
    <row r="29" spans="1:12" s="1" customFormat="1" ht="7.15" customHeight="1" x14ac:dyDescent="0.25">
      <c r="A29" s="114"/>
      <c r="B29" s="40"/>
      <c r="C29" s="40"/>
      <c r="D29" s="40"/>
      <c r="E29" s="56"/>
      <c r="F29" s="54"/>
      <c r="G29" s="56"/>
      <c r="H29" s="54"/>
      <c r="I29" s="56"/>
      <c r="J29" s="54"/>
      <c r="K29" s="56"/>
      <c r="L29" s="40"/>
    </row>
    <row r="30" spans="1:12" s="1" customFormat="1" ht="15.65" x14ac:dyDescent="0.25">
      <c r="A30" s="115"/>
      <c r="B30" s="115"/>
      <c r="C30" s="57"/>
      <c r="D30" s="57"/>
      <c r="E30" s="57"/>
      <c r="F30" s="57"/>
      <c r="G30" s="57"/>
      <c r="H30" s="57"/>
      <c r="I30" s="40"/>
      <c r="J30" s="58" t="s">
        <v>252</v>
      </c>
      <c r="K30" s="59" t="e">
        <f>K28/E28</f>
        <v>#DIV/0!</v>
      </c>
      <c r="L30" s="40"/>
    </row>
    <row r="31" spans="1:12" s="1" customFormat="1" ht="15.65" x14ac:dyDescent="0.25">
      <c r="A31" s="115" t="s">
        <v>253</v>
      </c>
      <c r="B31" s="115"/>
      <c r="C31" s="57"/>
      <c r="D31" s="57"/>
      <c r="E31" s="57"/>
      <c r="F31" s="57"/>
      <c r="G31" s="57"/>
      <c r="H31" s="57"/>
      <c r="I31" s="57"/>
      <c r="J31" s="40"/>
      <c r="K31" s="40" t="e">
        <f>IF(K30&gt;97.5%,"Maximum 97.5% at interim claim stage","")</f>
        <v>#DIV/0!</v>
      </c>
      <c r="L31" s="40"/>
    </row>
    <row r="32" spans="1:12" s="1" customFormat="1" ht="15.65" x14ac:dyDescent="0.25">
      <c r="A32" s="115" t="s">
        <v>254</v>
      </c>
      <c r="B32" s="115"/>
      <c r="C32" s="57"/>
      <c r="D32" s="57"/>
      <c r="E32" s="57"/>
      <c r="F32" s="57"/>
      <c r="G32" s="57"/>
      <c r="H32" s="57"/>
      <c r="I32" s="57"/>
      <c r="J32" s="40"/>
      <c r="K32" s="40"/>
      <c r="L32" s="40"/>
    </row>
    <row r="33" spans="1:13" s="1" customFormat="1" ht="15.65" x14ac:dyDescent="0.25">
      <c r="A33" s="115" t="s">
        <v>255</v>
      </c>
      <c r="B33" s="115"/>
      <c r="C33" s="57"/>
      <c r="D33" s="57"/>
      <c r="E33" s="57"/>
      <c r="F33" s="57"/>
      <c r="G33" s="57"/>
      <c r="H33" s="57"/>
      <c r="I33" s="57"/>
      <c r="J33" s="40"/>
      <c r="K33" s="40"/>
      <c r="L33" s="40"/>
    </row>
    <row r="35" spans="1:13" ht="41.95" customHeight="1" x14ac:dyDescent="0.25">
      <c r="A35" s="270" t="s">
        <v>256</v>
      </c>
      <c r="B35" s="270"/>
      <c r="C35" s="270"/>
      <c r="E35" s="80" t="s">
        <v>257</v>
      </c>
      <c r="F35" s="80"/>
      <c r="G35" s="80" t="s">
        <v>258</v>
      </c>
      <c r="H35" s="80"/>
      <c r="I35" s="80" t="s">
        <v>259</v>
      </c>
    </row>
    <row r="36" spans="1:13" x14ac:dyDescent="0.25">
      <c r="E36" s="80" t="s">
        <v>138</v>
      </c>
      <c r="F36" s="80"/>
      <c r="G36" s="80" t="s">
        <v>138</v>
      </c>
      <c r="H36" s="80"/>
      <c r="I36" s="80" t="s">
        <v>138</v>
      </c>
    </row>
    <row r="37" spans="1:13" ht="16.3" thickBot="1" x14ac:dyDescent="0.3">
      <c r="A37" s="42"/>
      <c r="B37" s="42"/>
      <c r="C37" s="42"/>
      <c r="D37" s="42"/>
      <c r="E37" s="43"/>
      <c r="F37" s="42"/>
      <c r="G37" s="42"/>
      <c r="H37" s="42"/>
      <c r="I37" s="42"/>
      <c r="J37" s="42"/>
      <c r="K37" s="42"/>
      <c r="L37" s="42"/>
      <c r="M37" s="42"/>
    </row>
    <row r="38" spans="1:13" ht="16.3" thickBot="1" x14ac:dyDescent="0.3">
      <c r="A38" s="4" t="s">
        <v>139</v>
      </c>
      <c r="B38" s="42"/>
      <c r="C38" s="42"/>
      <c r="D38" s="42"/>
      <c r="E38" s="49">
        <f>'Interim Claim 3'!E14</f>
        <v>0</v>
      </c>
      <c r="F38" s="45"/>
      <c r="G38" s="44">
        <f>'Interim Claim 2'!G38</f>
        <v>0</v>
      </c>
      <c r="H38" s="42"/>
      <c r="I38" s="117">
        <f>E38-G38</f>
        <v>0</v>
      </c>
      <c r="J38" s="42"/>
      <c r="K38" s="42"/>
      <c r="L38" s="42"/>
      <c r="M38" s="42"/>
    </row>
    <row r="39" spans="1:13" ht="16.3" thickBot="1" x14ac:dyDescent="0.3">
      <c r="A39" s="4"/>
      <c r="B39" s="42"/>
      <c r="C39" s="42"/>
      <c r="D39" s="42"/>
      <c r="E39" s="46"/>
      <c r="F39" s="46"/>
      <c r="G39" s="47"/>
      <c r="H39" s="42"/>
      <c r="I39" s="48"/>
      <c r="J39" s="42"/>
      <c r="K39" s="42"/>
      <c r="L39" s="42"/>
      <c r="M39" s="42"/>
    </row>
    <row r="40" spans="1:13" ht="16.3" thickBot="1" x14ac:dyDescent="0.3">
      <c r="A40" s="4" t="s">
        <v>140</v>
      </c>
      <c r="B40" s="42"/>
      <c r="C40" s="42"/>
      <c r="D40" s="42"/>
      <c r="E40" s="49">
        <f>'Interim Claim 3'!E16</f>
        <v>0</v>
      </c>
      <c r="F40" s="45"/>
      <c r="G40" s="44">
        <f>ROUND(G38*0.2,2)</f>
        <v>0</v>
      </c>
      <c r="H40" s="42"/>
      <c r="I40" s="117">
        <f>E40-G40</f>
        <v>0</v>
      </c>
      <c r="J40" s="42"/>
      <c r="K40" s="42"/>
      <c r="L40" s="42"/>
      <c r="M40" s="42"/>
    </row>
    <row r="41" spans="1:13" ht="16.3" thickBot="1" x14ac:dyDescent="0.3">
      <c r="A41" s="4"/>
      <c r="B41" s="42"/>
      <c r="C41" s="42"/>
      <c r="D41" s="42"/>
      <c r="E41" s="46"/>
      <c r="F41" s="46"/>
      <c r="G41" s="47"/>
      <c r="H41" s="42"/>
      <c r="I41" s="48"/>
      <c r="J41" s="42"/>
      <c r="K41" s="42"/>
      <c r="L41" s="42"/>
      <c r="M41" s="42"/>
    </row>
    <row r="42" spans="1:13" ht="16.3" thickBot="1" x14ac:dyDescent="0.3">
      <c r="A42" s="4" t="s">
        <v>141</v>
      </c>
      <c r="B42" s="42"/>
      <c r="C42" s="42"/>
      <c r="D42" s="42"/>
      <c r="E42" s="49">
        <f>'Interim Claim 3'!E18</f>
        <v>0</v>
      </c>
      <c r="F42" s="45"/>
      <c r="G42" s="44">
        <f>E42</f>
        <v>0</v>
      </c>
      <c r="H42" s="42"/>
      <c r="I42" s="117">
        <f>E42-G42</f>
        <v>0</v>
      </c>
      <c r="J42" s="42"/>
      <c r="K42" s="42"/>
      <c r="L42" s="42"/>
      <c r="M42" s="42"/>
    </row>
    <row r="43" spans="1:13" ht="16.3" thickBot="1" x14ac:dyDescent="0.3">
      <c r="A43" s="4"/>
      <c r="B43" s="42"/>
      <c r="C43" s="42"/>
      <c r="D43" s="42"/>
      <c r="E43" s="46"/>
      <c r="F43" s="46"/>
      <c r="G43" s="47"/>
      <c r="H43" s="42"/>
      <c r="I43" s="48"/>
      <c r="J43" s="42"/>
      <c r="K43" s="42"/>
      <c r="L43" s="42"/>
      <c r="M43" s="42"/>
    </row>
    <row r="44" spans="1:13" ht="16.3" thickBot="1" x14ac:dyDescent="0.3">
      <c r="A44" s="4" t="s">
        <v>142</v>
      </c>
      <c r="B44" s="42"/>
      <c r="C44" s="42"/>
      <c r="D44" s="42"/>
      <c r="E44" s="49">
        <f>'Interim Claim 3'!E20</f>
        <v>0</v>
      </c>
      <c r="F44" s="45"/>
      <c r="G44" s="44">
        <f>ROUND(G42*0.2,2)</f>
        <v>0</v>
      </c>
      <c r="H44" s="42"/>
      <c r="I44" s="117">
        <f>E44-G44</f>
        <v>0</v>
      </c>
      <c r="J44" s="42"/>
      <c r="K44" s="42"/>
      <c r="L44" s="42"/>
      <c r="M44" s="42"/>
    </row>
    <row r="45" spans="1:13" ht="16.3" thickBot="1" x14ac:dyDescent="0.3">
      <c r="A45" s="4"/>
      <c r="B45" s="42"/>
      <c r="C45" s="42"/>
      <c r="D45" s="42"/>
      <c r="E45" s="47"/>
      <c r="F45" s="46"/>
      <c r="G45" s="47"/>
      <c r="H45" s="42"/>
      <c r="I45" s="48"/>
      <c r="J45" s="42"/>
      <c r="K45" s="42"/>
      <c r="L45" s="42"/>
      <c r="M45" s="42"/>
    </row>
    <row r="46" spans="1:13" ht="16.3" thickBot="1" x14ac:dyDescent="0.3">
      <c r="A46" s="4" t="s">
        <v>143</v>
      </c>
      <c r="B46" s="42"/>
      <c r="C46" s="42"/>
      <c r="D46" s="42"/>
      <c r="E46" s="49">
        <f>'Interim Claim 3'!E22</f>
        <v>0</v>
      </c>
      <c r="F46" s="45"/>
      <c r="G46" s="44">
        <f>E46</f>
        <v>0</v>
      </c>
      <c r="H46" s="42"/>
      <c r="I46" s="117">
        <f>E46-G46</f>
        <v>0</v>
      </c>
      <c r="J46" s="42"/>
      <c r="K46" s="42"/>
      <c r="L46" s="42"/>
      <c r="M46" s="42"/>
    </row>
    <row r="47" spans="1:13" ht="16.3" thickBot="1" x14ac:dyDescent="0.3">
      <c r="A47" s="82"/>
      <c r="B47" s="42"/>
      <c r="C47" s="42"/>
      <c r="D47" s="42"/>
      <c r="E47" s="46"/>
      <c r="F47" s="46"/>
      <c r="G47" s="47"/>
      <c r="H47" s="42"/>
      <c r="I47" s="48"/>
      <c r="J47" s="42"/>
      <c r="K47" s="42"/>
      <c r="L47" s="42"/>
      <c r="M47" s="42"/>
    </row>
    <row r="48" spans="1:13" ht="16.3" thickBot="1" x14ac:dyDescent="0.3">
      <c r="A48" s="4" t="s">
        <v>144</v>
      </c>
      <c r="B48" s="42"/>
      <c r="C48" s="42"/>
      <c r="D48" s="42"/>
      <c r="E48" s="49">
        <f>'Interim Claim 3'!E24</f>
        <v>0</v>
      </c>
      <c r="F48" s="45"/>
      <c r="G48" s="44">
        <f>ROUND(G46*0.2,2)</f>
        <v>0</v>
      </c>
      <c r="H48" s="42"/>
      <c r="I48" s="117">
        <f>E48-G48</f>
        <v>0</v>
      </c>
      <c r="J48" s="42"/>
      <c r="K48" s="42"/>
      <c r="L48" s="42"/>
      <c r="M48" s="42"/>
    </row>
    <row r="49" spans="1:13" ht="16.3" thickBot="1" x14ac:dyDescent="0.3">
      <c r="A49" s="82"/>
      <c r="B49" s="42"/>
      <c r="C49" s="42"/>
      <c r="D49" s="42"/>
      <c r="E49" s="46"/>
      <c r="F49" s="46"/>
      <c r="G49" s="47"/>
      <c r="H49" s="42"/>
      <c r="I49" s="48"/>
      <c r="J49" s="42"/>
      <c r="K49" s="42"/>
      <c r="L49" s="42"/>
      <c r="M49" s="42"/>
    </row>
    <row r="50" spans="1:13" ht="16.3" thickBot="1" x14ac:dyDescent="0.3">
      <c r="A50" s="4" t="s">
        <v>145</v>
      </c>
      <c r="B50" s="42"/>
      <c r="C50" s="42"/>
      <c r="D50" s="42"/>
      <c r="E50" s="49">
        <f>'Interim Claim 3'!E26</f>
        <v>0</v>
      </c>
      <c r="F50" s="45"/>
      <c r="G50" s="49">
        <f>SUM(G38:G48)*0.01</f>
        <v>0</v>
      </c>
      <c r="H50" s="42"/>
      <c r="I50" s="117">
        <f>E50-G50</f>
        <v>0</v>
      </c>
      <c r="J50" s="42"/>
      <c r="K50" s="42"/>
      <c r="L50" s="42"/>
      <c r="M50" s="42"/>
    </row>
    <row r="51" spans="1:13" ht="16.3" thickBot="1" x14ac:dyDescent="0.3">
      <c r="A51" s="73"/>
      <c r="B51" s="42"/>
      <c r="C51" s="42"/>
      <c r="D51" s="42"/>
      <c r="E51" s="46"/>
      <c r="F51" s="46"/>
      <c r="G51" s="47"/>
      <c r="H51" s="42"/>
      <c r="I51" s="48"/>
      <c r="J51" s="42"/>
      <c r="K51" s="42"/>
      <c r="L51" s="42"/>
      <c r="M51" s="42"/>
    </row>
    <row r="52" spans="1:13" ht="16.3" thickBot="1" x14ac:dyDescent="0.3">
      <c r="A52" s="118" t="s">
        <v>146</v>
      </c>
      <c r="B52" s="42"/>
      <c r="C52" s="42"/>
      <c r="D52" s="42"/>
      <c r="E52" s="49">
        <f>'Interim Claim 3'!E28</f>
        <v>0</v>
      </c>
      <c r="F52" s="45"/>
      <c r="G52" s="137">
        <f>SUM(G38:G50)</f>
        <v>0</v>
      </c>
      <c r="H52" s="42"/>
      <c r="I52" s="117">
        <f>E52-G52</f>
        <v>0</v>
      </c>
      <c r="J52" s="42"/>
      <c r="K52" s="42"/>
      <c r="L52" s="42"/>
      <c r="M52" s="42"/>
    </row>
    <row r="53" spans="1:13" ht="15.65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ht="15.65" x14ac:dyDescent="0.25">
      <c r="A54" s="42" t="s">
        <v>260</v>
      </c>
      <c r="B54" s="42"/>
      <c r="C54" s="42"/>
      <c r="D54" s="42"/>
      <c r="E54" s="42"/>
      <c r="F54" s="42"/>
      <c r="G54" s="42"/>
      <c r="H54" s="42"/>
      <c r="I54" s="50"/>
      <c r="J54" s="42"/>
      <c r="K54" s="42"/>
      <c r="L54" s="42"/>
      <c r="M54" s="42"/>
    </row>
    <row r="55" spans="1:13" ht="16.3" thickBot="1" x14ac:dyDescent="0.3">
      <c r="A55" s="42" t="s">
        <v>261</v>
      </c>
      <c r="B55" s="42"/>
      <c r="C55" s="42"/>
      <c r="D55" s="42"/>
      <c r="E55" s="42"/>
      <c r="F55" s="42"/>
      <c r="G55" s="42"/>
      <c r="H55" s="42"/>
      <c r="I55" s="50"/>
      <c r="J55" s="42"/>
      <c r="K55" s="42"/>
      <c r="L55" s="42"/>
      <c r="M55" s="42"/>
    </row>
    <row r="56" spans="1:13" ht="86.45" customHeight="1" thickBot="1" x14ac:dyDescent="0.3">
      <c r="A56" s="274"/>
      <c r="B56" s="275"/>
      <c r="C56" s="275"/>
      <c r="D56" s="275"/>
      <c r="E56" s="275"/>
      <c r="F56" s="275"/>
      <c r="G56" s="275"/>
      <c r="H56" s="275"/>
      <c r="I56" s="276"/>
      <c r="J56" s="42"/>
      <c r="K56" s="42"/>
      <c r="L56" s="42"/>
      <c r="M56" s="42"/>
    </row>
    <row r="57" spans="1:13" ht="15.6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s="1" customFormat="1" ht="16.3" thickBot="1" x14ac:dyDescent="0.3">
      <c r="A58" s="7" t="s">
        <v>262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s="1" customFormat="1" ht="16.3" thickBot="1" x14ac:dyDescent="0.3">
      <c r="A59" s="220" t="s">
        <v>263</v>
      </c>
      <c r="B59" s="220"/>
      <c r="C59" s="220"/>
      <c r="D59" s="220"/>
      <c r="E59" s="220"/>
      <c r="F59" s="220"/>
      <c r="G59" s="220"/>
      <c r="H59" s="42"/>
      <c r="I59" s="224" t="str">
        <f>'Interim Claim 2'!I59</f>
        <v>SBM Name</v>
      </c>
      <c r="J59" s="224"/>
      <c r="K59" s="224"/>
      <c r="L59" s="42"/>
      <c r="M59" s="42"/>
    </row>
    <row r="60" spans="1:13" s="1" customFormat="1" ht="14.45" customHeight="1" thickBot="1" x14ac:dyDescent="0.3">
      <c r="A60" s="220" t="s">
        <v>170</v>
      </c>
      <c r="B60" s="220"/>
      <c r="C60" s="220"/>
      <c r="D60" s="42"/>
      <c r="E60" s="221" t="str">
        <f>'Interim Claim 2'!E60</f>
        <v>SBM e-mail</v>
      </c>
      <c r="F60" s="221"/>
      <c r="G60" s="221"/>
      <c r="H60" s="221"/>
      <c r="I60" s="221"/>
      <c r="J60" s="221"/>
      <c r="K60" s="221"/>
      <c r="L60" s="42"/>
      <c r="M60" s="42"/>
    </row>
    <row r="61" spans="1:13" s="1" customFormat="1" ht="12.6" customHeight="1" x14ac:dyDescent="0.25">
      <c r="A61" s="204"/>
      <c r="B61" s="204"/>
      <c r="C61" s="204"/>
      <c r="D61" s="204"/>
      <c r="E61" s="204"/>
      <c r="F61" s="204"/>
      <c r="G61" s="204"/>
      <c r="H61" s="42"/>
      <c r="I61" s="42"/>
      <c r="J61" s="42"/>
      <c r="K61" s="42"/>
      <c r="L61" s="42"/>
      <c r="M61" s="42"/>
    </row>
    <row r="62" spans="1:13" s="1" customFormat="1" ht="15.65" x14ac:dyDescent="0.25">
      <c r="A62" s="7" t="s">
        <v>264</v>
      </c>
      <c r="I62" s="6"/>
      <c r="J62" s="6"/>
      <c r="K62" s="6"/>
    </row>
    <row r="63" spans="1:13" s="1" customFormat="1" ht="10.9" customHeight="1" x14ac:dyDescent="0.25">
      <c r="I63" s="6"/>
      <c r="J63" s="6"/>
      <c r="K63" s="6"/>
    </row>
    <row r="64" spans="1:13" s="1" customFormat="1" ht="13.95" customHeight="1" x14ac:dyDescent="0.25">
      <c r="A64" s="39" t="s">
        <v>265</v>
      </c>
    </row>
    <row r="65" spans="1:11" s="1" customFormat="1" ht="15.65" x14ac:dyDescent="0.25">
      <c r="A65" s="21"/>
      <c r="B65" s="41" t="s">
        <v>266</v>
      </c>
    </row>
    <row r="66" spans="1:11" s="1" customFormat="1" ht="15.65" x14ac:dyDescent="0.25">
      <c r="A66" s="21"/>
      <c r="B66" s="41" t="s">
        <v>267</v>
      </c>
    </row>
    <row r="67" spans="1:11" s="1" customFormat="1" ht="15.65" x14ac:dyDescent="0.25">
      <c r="A67" s="21"/>
      <c r="B67" s="41" t="s">
        <v>268</v>
      </c>
    </row>
    <row r="68" spans="1:11" s="1" customFormat="1" ht="15.65" x14ac:dyDescent="0.25">
      <c r="A68" s="21"/>
      <c r="B68" s="41" t="s">
        <v>269</v>
      </c>
    </row>
    <row r="69" spans="1:11" s="1" customFormat="1" ht="15.65" x14ac:dyDescent="0.25">
      <c r="A69" s="21"/>
      <c r="B69" s="41" t="s">
        <v>280</v>
      </c>
    </row>
    <row r="70" spans="1:11" s="1" customFormat="1" x14ac:dyDescent="0.25">
      <c r="A70"/>
    </row>
    <row r="71" spans="1:11" s="1" customFormat="1" thickBot="1" x14ac:dyDescent="0.3"/>
    <row r="72" spans="1:11" s="1" customFormat="1" ht="37.9" customHeight="1" thickBot="1" x14ac:dyDescent="0.3">
      <c r="A72" s="23" t="s">
        <v>194</v>
      </c>
      <c r="B72" s="22"/>
      <c r="C72" s="266" t="str">
        <f>'Interim Claim 2'!C71</f>
        <v>Insert Head name</v>
      </c>
      <c r="D72" s="267"/>
      <c r="E72" s="267"/>
      <c r="F72" s="267"/>
      <c r="G72" s="268"/>
      <c r="H72" s="22"/>
      <c r="I72" s="22"/>
      <c r="J72" s="22"/>
      <c r="K72" s="22"/>
    </row>
    <row r="73" spans="1:11" s="1" customFormat="1" ht="14.95" thickBot="1" x14ac:dyDescent="0.3">
      <c r="A73" s="23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s="1" customFormat="1" ht="27.85" thickBot="1" x14ac:dyDescent="0.3">
      <c r="A74" s="24" t="s">
        <v>199</v>
      </c>
      <c r="B74" s="22"/>
      <c r="C74" s="266" t="str">
        <f>'Interim Claim 2'!C73</f>
        <v>Insert CoG name</v>
      </c>
      <c r="D74" s="267"/>
      <c r="E74" s="267"/>
      <c r="F74" s="267"/>
      <c r="G74" s="268"/>
      <c r="H74" s="22"/>
      <c r="I74" s="22"/>
      <c r="J74" s="22"/>
      <c r="K74" s="22"/>
    </row>
    <row r="75" spans="1:11" s="1" customFormat="1" ht="14.95" thickBot="1" x14ac:dyDescent="0.3">
      <c r="A75" s="24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s="1" customFormat="1" ht="28.9" customHeight="1" thickBot="1" x14ac:dyDescent="0.3">
      <c r="A76" s="25" t="s">
        <v>204</v>
      </c>
      <c r="B76" s="22"/>
      <c r="C76" s="271"/>
      <c r="D76" s="272"/>
      <c r="E76" s="273"/>
      <c r="F76" s="22"/>
      <c r="G76" s="22"/>
      <c r="H76" s="22"/>
      <c r="I76" s="22"/>
      <c r="J76" s="22"/>
      <c r="K76" s="22"/>
    </row>
    <row r="78" spans="1:11" x14ac:dyDescent="0.25">
      <c r="A78" s="1" t="s">
        <v>270</v>
      </c>
    </row>
    <row r="79" spans="1:11" x14ac:dyDescent="0.25">
      <c r="A79" s="1" t="s">
        <v>271</v>
      </c>
    </row>
    <row r="80" spans="1:11" x14ac:dyDescent="0.25">
      <c r="A80" s="1" t="s">
        <v>272</v>
      </c>
      <c r="C80" s="131">
        <f>ROUND(I28*0.9,2)</f>
        <v>0</v>
      </c>
    </row>
    <row r="81" spans="1:5" ht="8" customHeight="1" x14ac:dyDescent="0.25"/>
    <row r="82" spans="1:5" x14ac:dyDescent="0.25">
      <c r="A82" s="4" t="s">
        <v>273</v>
      </c>
    </row>
    <row r="83" spans="1:5" x14ac:dyDescent="0.25">
      <c r="A83" s="61" t="s">
        <v>175</v>
      </c>
      <c r="B83" s="1" t="str">
        <f>'Post tender'!B102</f>
        <v>Enter bank account name</v>
      </c>
    </row>
    <row r="84" spans="1:5" x14ac:dyDescent="0.25">
      <c r="A84" s="61" t="s">
        <v>177</v>
      </c>
      <c r="B84" s="1" t="str">
        <f>'Post tender'!B103</f>
        <v>Enter sort code in form xx-yy-zz - not as number please</v>
      </c>
    </row>
    <row r="85" spans="1:5" x14ac:dyDescent="0.25">
      <c r="A85" s="61" t="s">
        <v>179</v>
      </c>
      <c r="B85" s="1" t="str">
        <f>'Post tender'!B104</f>
        <v>Enter account number</v>
      </c>
    </row>
    <row r="86" spans="1:5" ht="9.6999999999999993" customHeight="1" x14ac:dyDescent="0.25">
      <c r="A86" s="61"/>
    </row>
    <row r="87" spans="1:5" x14ac:dyDescent="0.25">
      <c r="A87" s="1" t="s">
        <v>274</v>
      </c>
    </row>
    <row r="88" spans="1:5" x14ac:dyDescent="0.25">
      <c r="A88" s="1" t="s">
        <v>97</v>
      </c>
    </row>
    <row r="89" spans="1:5" x14ac:dyDescent="0.25">
      <c r="A89" s="1" t="s">
        <v>275</v>
      </c>
    </row>
    <row r="90" spans="1:5" x14ac:dyDescent="0.25">
      <c r="A90" s="1" t="e">
        <f>'Interim Claim 2'!A89</f>
        <v>#N/A</v>
      </c>
    </row>
    <row r="91" spans="1:5" x14ac:dyDescent="0.25">
      <c r="A91" s="1" t="e">
        <f>'Interim Claim 2'!A90</f>
        <v>#N/A</v>
      </c>
    </row>
    <row r="92" spans="1:5" x14ac:dyDescent="0.25">
      <c r="A92" s="1" t="e">
        <f>'Interim Claim 2'!A91</f>
        <v>#N/A</v>
      </c>
    </row>
    <row r="93" spans="1:5" x14ac:dyDescent="0.25">
      <c r="A93" s="1" t="e">
        <f>'Interim Claim 2'!A92</f>
        <v>#N/A</v>
      </c>
    </row>
    <row r="94" spans="1:5" x14ac:dyDescent="0.25">
      <c r="A94" s="1" t="e">
        <f>'Interim Claim 2'!A93</f>
        <v>#N/A</v>
      </c>
    </row>
    <row r="95" spans="1:5" x14ac:dyDescent="0.25">
      <c r="A95" s="1" t="s">
        <v>276</v>
      </c>
      <c r="E95" s="131">
        <f>I26</f>
        <v>0</v>
      </c>
    </row>
    <row r="96" spans="1:5" x14ac:dyDescent="0.25">
      <c r="A96" s="1" t="s">
        <v>277</v>
      </c>
      <c r="C96" s="1">
        <f>'Post tender'!C127</f>
        <v>0</v>
      </c>
    </row>
    <row r="97" spans="1:3" ht="6.65" customHeight="1" x14ac:dyDescent="0.25"/>
    <row r="98" spans="1:3" x14ac:dyDescent="0.25">
      <c r="A98" s="12" t="s">
        <v>278</v>
      </c>
      <c r="C98" s="108" t="str">
        <f>'Interim Claim 2'!C97</f>
        <v>SBM Name</v>
      </c>
    </row>
    <row r="99" spans="1:3" x14ac:dyDescent="0.25">
      <c r="C99" s="108" t="str">
        <f>'Interim Claim 2'!C98</f>
        <v>SBM e-mail</v>
      </c>
    </row>
  </sheetData>
  <sheetProtection sheet="1" objects="1" scenarios="1" formatColumns="0"/>
  <mergeCells count="11">
    <mergeCell ref="A61:G61"/>
    <mergeCell ref="C72:G72"/>
    <mergeCell ref="C74:G74"/>
    <mergeCell ref="C76:E76"/>
    <mergeCell ref="A60:C60"/>
    <mergeCell ref="E60:K60"/>
    <mergeCell ref="C9:K9"/>
    <mergeCell ref="A35:C35"/>
    <mergeCell ref="A56:I56"/>
    <mergeCell ref="A59:G59"/>
    <mergeCell ref="I59:K59"/>
  </mergeCells>
  <conditionalFormatting sqref="A1:XFD1048576">
    <cfRule type="expression" dxfId="18" priority="3">
      <formula>CELL("protect",A1)=0</formula>
    </cfRule>
  </conditionalFormatting>
  <conditionalFormatting sqref="E35">
    <cfRule type="expression" dxfId="17" priority="2">
      <formula>CELL("protect",E35)=0</formula>
    </cfRule>
  </conditionalFormatting>
  <conditionalFormatting sqref="K30">
    <cfRule type="cellIs" dxfId="16" priority="4" operator="greaterThan">
      <formula>0.975</formula>
    </cfRule>
    <cfRule type="cellIs" dxfId="15" priority="5" operator="greaterThan">
      <formula>97.5</formula>
    </cfRule>
  </conditionalFormatting>
  <pageMargins left="0.39370078740157483" right="0.39370078740157483" top="0.55118110236220474" bottom="0.35433070866141736" header="0.51181102362204722" footer="0.31496062992125984"/>
  <pageSetup paperSize="9" scale="97" firstPageNumber="0" fitToHeight="0" orientation="portrait" horizontalDpi="300" verticalDpi="300" r:id="rId1"/>
  <headerFooter>
    <oddFooter>&amp;CPlease email completed form to mark.brunet@abdiocese.org.uk</oddFooter>
  </headerFooter>
  <rowBreaks count="1" manualBreakCount="1">
    <brk id="6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0B59-9C97-4401-A777-BAFC26E7094B}">
  <sheetPr codeName="Sheet10">
    <pageSetUpPr fitToPage="1"/>
  </sheetPr>
  <dimension ref="A1:AMB98"/>
  <sheetViews>
    <sheetView showZeros="0" topLeftCell="A10" zoomScale="115" zoomScaleNormal="115" workbookViewId="0">
      <selection activeCell="E26" sqref="E26"/>
    </sheetView>
  </sheetViews>
  <sheetFormatPr defaultColWidth="9.125" defaultRowHeight="14.3" x14ac:dyDescent="0.25"/>
  <cols>
    <col min="1" max="1" width="18" style="1" customWidth="1"/>
    <col min="2" max="2" width="4.625" style="1" customWidth="1"/>
    <col min="3" max="3" width="14.25" style="1" customWidth="1"/>
    <col min="4" max="4" width="3.125" style="1" customWidth="1"/>
    <col min="5" max="5" width="15.375" style="1" bestFit="1" customWidth="1"/>
    <col min="6" max="6" width="3.25" style="1" customWidth="1"/>
    <col min="7" max="7" width="15.375" style="1" bestFit="1" customWidth="1"/>
    <col min="8" max="8" width="3" style="1" customWidth="1"/>
    <col min="9" max="9" width="13.625" style="1" bestFit="1" customWidth="1"/>
    <col min="10" max="10" width="3" style="1" customWidth="1"/>
    <col min="11" max="11" width="14.875" style="1" customWidth="1"/>
    <col min="12" max="17" width="9.125" style="1"/>
    <col min="18" max="18" width="9.125" style="1" customWidth="1"/>
    <col min="19" max="1016" width="9.125" style="1"/>
  </cols>
  <sheetData>
    <row r="1" spans="1:12" ht="70.150000000000006" customHeight="1" x14ac:dyDescent="0.25">
      <c r="C1" s="2"/>
      <c r="G1" s="20" t="s">
        <v>282</v>
      </c>
    </row>
    <row r="2" spans="1:12" x14ac:dyDescent="0.25">
      <c r="A2" s="3" t="str">
        <f>"Capital Project Form - Financial Year "&amp;TEXT(DATE(YEAR(Instructions!$B1),4,1),"YYYY")&amp;" - "&amp;TEXT(DATE(YEAR(Instructions!$B1)+1,4,1),"YYYY")</f>
        <v>Capital Project Form - Financial Year 2026 - 2027</v>
      </c>
    </row>
    <row r="3" spans="1:12" x14ac:dyDescent="0.25">
      <c r="A3" s="3" t="s">
        <v>1</v>
      </c>
    </row>
    <row r="4" spans="1:12" ht="3.6" customHeight="1" x14ac:dyDescent="0.25">
      <c r="A4" s="4"/>
      <c r="E4" s="5"/>
      <c r="F4" s="5"/>
      <c r="G4" s="5"/>
      <c r="H4" s="5"/>
      <c r="I4" s="6"/>
    </row>
    <row r="5" spans="1:12" ht="15.65" x14ac:dyDescent="0.25">
      <c r="A5" s="7" t="s">
        <v>244</v>
      </c>
      <c r="B5" s="7"/>
    </row>
    <row r="6" spans="1:12" s="1" customFormat="1" ht="5.95" customHeight="1" x14ac:dyDescent="0.25">
      <c r="C6" s="6"/>
      <c r="G6" s="12"/>
    </row>
    <row r="7" spans="1:12" s="1" customFormat="1" ht="13.6" x14ac:dyDescent="0.25">
      <c r="A7" s="1" t="s">
        <v>207</v>
      </c>
      <c r="C7" s="1" t="e">
        <f>'Post tender'!C13</f>
        <v>#N/A</v>
      </c>
    </row>
    <row r="8" spans="1:12" s="1" customFormat="1" thickBot="1" x14ac:dyDescent="0.3">
      <c r="A8" s="8" t="s">
        <v>245</v>
      </c>
      <c r="B8" s="8"/>
      <c r="C8" s="65">
        <f>'Post tender'!C127</f>
        <v>0</v>
      </c>
      <c r="G8" s="9"/>
    </row>
    <row r="9" spans="1:12" s="1" customFormat="1" ht="16.3" thickBot="1" x14ac:dyDescent="0.3">
      <c r="A9" s="7" t="s">
        <v>113</v>
      </c>
      <c r="C9" s="247">
        <f>'Post tender'!C28</f>
        <v>0</v>
      </c>
      <c r="D9" s="247"/>
      <c r="E9" s="247"/>
      <c r="F9" s="247"/>
      <c r="G9" s="247"/>
      <c r="H9" s="247"/>
      <c r="I9" s="247"/>
      <c r="J9" s="247"/>
      <c r="K9" s="247"/>
    </row>
    <row r="10" spans="1:12" s="1" customFormat="1" ht="13.6" x14ac:dyDescent="0.25"/>
    <row r="11" spans="1:12" s="1" customFormat="1" ht="46.9" customHeight="1" x14ac:dyDescent="0.25">
      <c r="A11" s="38" t="s">
        <v>246</v>
      </c>
      <c r="E11" s="80" t="s">
        <v>247</v>
      </c>
      <c r="F11" s="80"/>
      <c r="G11" s="80" t="s">
        <v>248</v>
      </c>
      <c r="H11" s="80"/>
      <c r="I11" s="80" t="s">
        <v>249</v>
      </c>
      <c r="J11" s="80"/>
      <c r="K11" s="80" t="s">
        <v>250</v>
      </c>
    </row>
    <row r="12" spans="1:12" s="1" customFormat="1" ht="12.1" customHeight="1" x14ac:dyDescent="0.25">
      <c r="A12" s="60"/>
      <c r="B12" s="60"/>
      <c r="C12" s="60"/>
      <c r="E12" s="80" t="s">
        <v>138</v>
      </c>
      <c r="F12" s="80"/>
      <c r="G12" s="80" t="s">
        <v>138</v>
      </c>
      <c r="H12" s="80"/>
      <c r="I12" s="80" t="s">
        <v>138</v>
      </c>
      <c r="J12" s="80"/>
      <c r="K12" s="80" t="s">
        <v>138</v>
      </c>
    </row>
    <row r="13" spans="1:12" s="1" customFormat="1" thickBot="1" x14ac:dyDescent="0.3">
      <c r="A13" s="60"/>
      <c r="B13" s="60"/>
      <c r="C13" s="60"/>
      <c r="E13" s="26"/>
      <c r="I13" s="26"/>
    </row>
    <row r="14" spans="1:12" s="1" customFormat="1" ht="16.3" thickBot="1" x14ac:dyDescent="0.3">
      <c r="A14" s="111" t="s">
        <v>139</v>
      </c>
      <c r="B14" s="60"/>
      <c r="C14" s="60"/>
      <c r="D14" s="40"/>
      <c r="E14" s="53">
        <f>'Interim Claim 3'!E14</f>
        <v>0</v>
      </c>
      <c r="F14" s="52"/>
      <c r="G14" s="53">
        <f>'Interim Claim 3'!K14</f>
        <v>0</v>
      </c>
      <c r="H14" s="52"/>
      <c r="I14" s="51"/>
      <c r="J14" s="52"/>
      <c r="K14" s="53">
        <f>G14+I14</f>
        <v>0</v>
      </c>
      <c r="L14" s="40"/>
    </row>
    <row r="15" spans="1:12" s="1" customFormat="1" ht="9.6999999999999993" customHeight="1" thickBot="1" x14ac:dyDescent="0.3">
      <c r="A15" s="111"/>
      <c r="B15" s="60"/>
      <c r="C15" s="60"/>
      <c r="D15" s="40"/>
      <c r="E15" s="54"/>
      <c r="F15" s="54"/>
      <c r="G15" s="55"/>
      <c r="H15" s="54"/>
      <c r="I15" s="55"/>
      <c r="J15" s="54"/>
      <c r="K15" s="55"/>
      <c r="L15" s="40"/>
    </row>
    <row r="16" spans="1:12" s="1" customFormat="1" ht="16.3" thickBot="1" x14ac:dyDescent="0.3">
      <c r="A16" s="111" t="s">
        <v>140</v>
      </c>
      <c r="B16" s="60"/>
      <c r="C16" s="60"/>
      <c r="D16" s="40"/>
      <c r="E16" s="53">
        <f>'Interim Claim 3'!E16</f>
        <v>0</v>
      </c>
      <c r="F16" s="52"/>
      <c r="G16" s="53">
        <f>'Interim Claim 3'!K16</f>
        <v>0</v>
      </c>
      <c r="H16" s="52"/>
      <c r="I16" s="51">
        <f>ROUND(I14*0.2,2)</f>
        <v>0</v>
      </c>
      <c r="J16" s="52"/>
      <c r="K16" s="53">
        <f>G16+I16</f>
        <v>0</v>
      </c>
      <c r="L16" s="40"/>
    </row>
    <row r="17" spans="1:12" s="1" customFormat="1" ht="9" customHeight="1" thickBot="1" x14ac:dyDescent="0.3">
      <c r="A17" s="111"/>
      <c r="B17" s="60"/>
      <c r="C17" s="60"/>
      <c r="D17" s="40"/>
      <c r="E17" s="54">
        <f>'Interim Claim 3'!E17</f>
        <v>0</v>
      </c>
      <c r="F17" s="54"/>
      <c r="G17" s="55"/>
      <c r="H17" s="54"/>
      <c r="I17" s="55"/>
      <c r="J17" s="54"/>
      <c r="K17" s="55"/>
      <c r="L17" s="40"/>
    </row>
    <row r="18" spans="1:12" s="1" customFormat="1" ht="16.3" thickBot="1" x14ac:dyDescent="0.3">
      <c r="A18" s="111" t="s">
        <v>141</v>
      </c>
      <c r="B18" s="60"/>
      <c r="C18" s="60"/>
      <c r="D18" s="40"/>
      <c r="E18" s="53">
        <f>'Interim Claim 3'!E18</f>
        <v>0</v>
      </c>
      <c r="F18" s="52"/>
      <c r="G18" s="53">
        <f>'Interim Claim 3'!K18</f>
        <v>0</v>
      </c>
      <c r="H18" s="52"/>
      <c r="I18" s="51"/>
      <c r="J18" s="52"/>
      <c r="K18" s="53">
        <f>G18+I18</f>
        <v>0</v>
      </c>
      <c r="L18" s="40"/>
    </row>
    <row r="19" spans="1:12" s="1" customFormat="1" ht="7.15" customHeight="1" thickBot="1" x14ac:dyDescent="0.3">
      <c r="A19" s="111"/>
      <c r="B19" s="60"/>
      <c r="C19" s="60"/>
      <c r="D19" s="40"/>
      <c r="E19" s="54">
        <f>'Interim Claim 3'!E19</f>
        <v>0</v>
      </c>
      <c r="F19" s="54"/>
      <c r="G19" s="55"/>
      <c r="H19" s="54"/>
      <c r="I19" s="55"/>
      <c r="J19" s="54"/>
      <c r="K19" s="55"/>
      <c r="L19" s="40"/>
    </row>
    <row r="20" spans="1:12" s="1" customFormat="1" ht="16.3" thickBot="1" x14ac:dyDescent="0.3">
      <c r="A20" s="111" t="s">
        <v>142</v>
      </c>
      <c r="B20" s="60"/>
      <c r="C20" s="60"/>
      <c r="D20" s="40"/>
      <c r="E20" s="53">
        <f>'Interim Claim 3'!E20</f>
        <v>0</v>
      </c>
      <c r="F20" s="52"/>
      <c r="G20" s="53">
        <f>'Interim Claim 3'!K20</f>
        <v>0</v>
      </c>
      <c r="H20" s="52"/>
      <c r="I20" s="51">
        <f>ROUND(I18*0.2,2)</f>
        <v>0</v>
      </c>
      <c r="J20" s="52"/>
      <c r="K20" s="53">
        <f>G20+I20</f>
        <v>0</v>
      </c>
      <c r="L20" s="40"/>
    </row>
    <row r="21" spans="1:12" s="1" customFormat="1" ht="6.65" customHeight="1" thickBot="1" x14ac:dyDescent="0.3">
      <c r="A21" s="111"/>
      <c r="B21" s="60"/>
      <c r="C21" s="60"/>
      <c r="D21" s="40"/>
      <c r="E21" s="55">
        <f>'Interim Claim 3'!E21</f>
        <v>0</v>
      </c>
      <c r="F21" s="54"/>
      <c r="G21" s="55"/>
      <c r="H21" s="54"/>
      <c r="I21" s="55"/>
      <c r="J21" s="54"/>
      <c r="K21" s="55"/>
      <c r="L21" s="40"/>
    </row>
    <row r="22" spans="1:12" s="1" customFormat="1" ht="16.3" thickBot="1" x14ac:dyDescent="0.3">
      <c r="A22" s="111" t="s">
        <v>143</v>
      </c>
      <c r="B22" s="60"/>
      <c r="C22" s="60"/>
      <c r="D22" s="40"/>
      <c r="E22" s="53">
        <f>'Interim Claim 3'!E22</f>
        <v>0</v>
      </c>
      <c r="F22" s="52"/>
      <c r="G22" s="53">
        <f>'Interim Claim 3'!K22</f>
        <v>0</v>
      </c>
      <c r="H22" s="52"/>
      <c r="I22" s="51"/>
      <c r="J22" s="52"/>
      <c r="K22" s="53">
        <f>G22+I22</f>
        <v>0</v>
      </c>
      <c r="L22" s="40"/>
    </row>
    <row r="23" spans="1:12" s="1" customFormat="1" ht="7.15" customHeight="1" thickBot="1" x14ac:dyDescent="0.3">
      <c r="A23" s="112"/>
      <c r="B23" s="60"/>
      <c r="C23" s="60"/>
      <c r="D23" s="40"/>
      <c r="E23" s="54">
        <f>'Interim Claim 3'!E23</f>
        <v>0</v>
      </c>
      <c r="F23" s="54"/>
      <c r="G23" s="55"/>
      <c r="H23" s="54"/>
      <c r="I23" s="55"/>
      <c r="J23" s="54"/>
      <c r="K23" s="55"/>
      <c r="L23" s="40"/>
    </row>
    <row r="24" spans="1:12" s="1" customFormat="1" ht="16.3" thickBot="1" x14ac:dyDescent="0.3">
      <c r="A24" s="111" t="s">
        <v>144</v>
      </c>
      <c r="B24" s="60"/>
      <c r="C24" s="60"/>
      <c r="D24" s="40"/>
      <c r="E24" s="53">
        <f>'Interim Claim 3'!E24</f>
        <v>0</v>
      </c>
      <c r="F24" s="52"/>
      <c r="G24" s="53">
        <f>'Interim Claim 3'!K24</f>
        <v>0</v>
      </c>
      <c r="H24" s="52"/>
      <c r="I24" s="51">
        <f>ROUND(I22*0.2,2)</f>
        <v>0</v>
      </c>
      <c r="J24" s="52"/>
      <c r="K24" s="53">
        <f>G24+I24</f>
        <v>0</v>
      </c>
      <c r="L24" s="40"/>
    </row>
    <row r="25" spans="1:12" s="1" customFormat="1" ht="7.15" customHeight="1" thickBot="1" x14ac:dyDescent="0.3">
      <c r="A25" s="112"/>
      <c r="B25" s="60"/>
      <c r="C25" s="60"/>
      <c r="D25" s="40"/>
      <c r="E25" s="54">
        <f>'Interim Claim 3'!E25</f>
        <v>0</v>
      </c>
      <c r="F25" s="54"/>
      <c r="G25" s="55"/>
      <c r="H25" s="54"/>
      <c r="I25" s="55"/>
      <c r="J25" s="54"/>
      <c r="K25" s="55"/>
      <c r="L25" s="40"/>
    </row>
    <row r="26" spans="1:12" s="1" customFormat="1" ht="16.3" thickBot="1" x14ac:dyDescent="0.3">
      <c r="A26" s="111" t="s">
        <v>145</v>
      </c>
      <c r="B26" s="60"/>
      <c r="C26" s="60"/>
      <c r="D26" s="40"/>
      <c r="E26" s="53">
        <f>'Interim Claim 3'!E26</f>
        <v>0</v>
      </c>
      <c r="F26" s="52"/>
      <c r="G26" s="53">
        <f>'Interim Claim 3'!K26</f>
        <v>0</v>
      </c>
      <c r="H26" s="52"/>
      <c r="I26" s="53">
        <f>ROUND(SUM(I14:I24)*0.01,2)</f>
        <v>0</v>
      </c>
      <c r="J26" s="52"/>
      <c r="K26" s="53">
        <f>G26+I26</f>
        <v>0</v>
      </c>
      <c r="L26" s="40"/>
    </row>
    <row r="27" spans="1:12" s="1" customFormat="1" ht="9.6999999999999993" customHeight="1" thickBot="1" x14ac:dyDescent="0.3">
      <c r="A27" s="113"/>
      <c r="B27" s="60"/>
      <c r="C27" s="60"/>
      <c r="D27" s="40"/>
      <c r="E27" s="54"/>
      <c r="F27" s="54"/>
      <c r="G27" s="55"/>
      <c r="H27" s="54"/>
      <c r="I27" s="55"/>
      <c r="J27" s="54"/>
      <c r="K27" s="55"/>
      <c r="L27" s="40"/>
    </row>
    <row r="28" spans="1:12" s="1" customFormat="1" ht="21.6" customHeight="1" thickBot="1" x14ac:dyDescent="0.3">
      <c r="A28" s="113" t="s">
        <v>146</v>
      </c>
      <c r="B28" s="60"/>
      <c r="C28" s="60"/>
      <c r="D28" s="40"/>
      <c r="E28" s="53">
        <f>SUM(E14:E26)</f>
        <v>0</v>
      </c>
      <c r="F28" s="52"/>
      <c r="G28" s="53">
        <f>SUM(G14:G26)</f>
        <v>0</v>
      </c>
      <c r="H28" s="52"/>
      <c r="I28" s="53">
        <f>SUM(I14:I26)</f>
        <v>0</v>
      </c>
      <c r="J28" s="52"/>
      <c r="K28" s="53">
        <f>G28+I28</f>
        <v>0</v>
      </c>
      <c r="L28" s="40"/>
    </row>
    <row r="29" spans="1:12" s="1" customFormat="1" ht="5.45" customHeight="1" x14ac:dyDescent="0.25">
      <c r="A29" s="114"/>
      <c r="B29" s="40"/>
      <c r="C29" s="40"/>
      <c r="D29" s="40"/>
      <c r="E29" s="56"/>
      <c r="F29" s="54"/>
      <c r="G29" s="56"/>
      <c r="H29" s="54"/>
      <c r="I29" s="56"/>
      <c r="J29" s="54"/>
      <c r="K29" s="56"/>
      <c r="L29" s="40"/>
    </row>
    <row r="30" spans="1:12" s="1" customFormat="1" ht="15.65" x14ac:dyDescent="0.25">
      <c r="A30" s="115"/>
      <c r="B30" s="115"/>
      <c r="C30" s="57"/>
      <c r="D30" s="57"/>
      <c r="E30" s="57"/>
      <c r="F30" s="57"/>
      <c r="G30" s="57"/>
      <c r="H30" s="57"/>
      <c r="I30" s="40"/>
      <c r="J30" s="58" t="s">
        <v>252</v>
      </c>
      <c r="K30" s="59" t="e">
        <f>K28/E28</f>
        <v>#DIV/0!</v>
      </c>
      <c r="L30" s="40"/>
    </row>
    <row r="31" spans="1:12" s="1" customFormat="1" ht="15.65" x14ac:dyDescent="0.25">
      <c r="A31" s="115" t="s">
        <v>253</v>
      </c>
      <c r="B31" s="115"/>
      <c r="C31" s="57"/>
      <c r="D31" s="57"/>
      <c r="E31" s="57"/>
      <c r="F31" s="57"/>
      <c r="G31" s="57"/>
      <c r="H31" s="57"/>
      <c r="I31" s="57"/>
      <c r="J31" s="40"/>
      <c r="K31" s="40" t="e">
        <f>IF(K30&gt;97.5%,"Maximum 97.5% at interim claim stage","")</f>
        <v>#DIV/0!</v>
      </c>
      <c r="L31" s="40"/>
    </row>
    <row r="32" spans="1:12" s="1" customFormat="1" ht="15.65" x14ac:dyDescent="0.25">
      <c r="A32" s="115" t="s">
        <v>254</v>
      </c>
      <c r="B32" s="115"/>
      <c r="C32" s="57"/>
      <c r="D32" s="57"/>
      <c r="E32" s="57"/>
      <c r="F32" s="57"/>
      <c r="G32" s="57"/>
      <c r="H32" s="57"/>
      <c r="I32" s="57"/>
      <c r="J32" s="40"/>
      <c r="K32" s="40"/>
      <c r="L32" s="40"/>
    </row>
    <row r="33" spans="1:13" s="1" customFormat="1" ht="15.65" x14ac:dyDescent="0.25">
      <c r="A33" s="115" t="s">
        <v>255</v>
      </c>
      <c r="B33" s="115"/>
      <c r="C33" s="57"/>
      <c r="D33" s="57"/>
      <c r="E33" s="57"/>
      <c r="F33" s="57"/>
      <c r="G33" s="57"/>
      <c r="H33" s="57"/>
      <c r="I33" s="57"/>
      <c r="J33" s="40"/>
      <c r="K33" s="40"/>
      <c r="L33" s="40"/>
    </row>
    <row r="35" spans="1:13" ht="41.95" customHeight="1" x14ac:dyDescent="0.25">
      <c r="A35" s="270" t="s">
        <v>256</v>
      </c>
      <c r="B35" s="270"/>
      <c r="C35" s="270"/>
      <c r="E35" s="80" t="s">
        <v>257</v>
      </c>
      <c r="F35" s="80"/>
      <c r="G35" s="80" t="s">
        <v>258</v>
      </c>
      <c r="H35" s="80"/>
      <c r="I35" s="80" t="s">
        <v>259</v>
      </c>
    </row>
    <row r="36" spans="1:13" x14ac:dyDescent="0.25">
      <c r="E36" s="80" t="s">
        <v>138</v>
      </c>
      <c r="F36" s="80"/>
      <c r="G36" s="80" t="s">
        <v>138</v>
      </c>
      <c r="H36" s="80"/>
      <c r="I36" s="80" t="s">
        <v>138</v>
      </c>
    </row>
    <row r="37" spans="1:13" ht="16.3" thickBot="1" x14ac:dyDescent="0.3">
      <c r="A37" s="42"/>
      <c r="B37" s="42"/>
      <c r="C37" s="42"/>
      <c r="D37" s="42"/>
      <c r="E37" s="43"/>
      <c r="F37" s="42"/>
      <c r="G37" s="42"/>
      <c r="H37" s="42"/>
      <c r="I37" s="42"/>
      <c r="J37" s="42"/>
      <c r="K37" s="42"/>
      <c r="L37" s="42"/>
      <c r="M37" s="42"/>
    </row>
    <row r="38" spans="1:13" ht="16.3" thickBot="1" x14ac:dyDescent="0.3">
      <c r="A38" s="4" t="s">
        <v>139</v>
      </c>
      <c r="B38" s="42"/>
      <c r="C38" s="42"/>
      <c r="D38" s="42"/>
      <c r="E38" s="49">
        <f>'Interim Claim 4'!E14</f>
        <v>0</v>
      </c>
      <c r="F38" s="45"/>
      <c r="G38" s="44"/>
      <c r="H38" s="42"/>
      <c r="I38" s="117">
        <f>E38-G38</f>
        <v>0</v>
      </c>
      <c r="J38" s="42"/>
      <c r="K38" s="42"/>
      <c r="L38" s="42"/>
      <c r="M38" s="42"/>
    </row>
    <row r="39" spans="1:13" ht="16.3" thickBot="1" x14ac:dyDescent="0.3">
      <c r="A39" s="4"/>
      <c r="B39" s="42"/>
      <c r="C39" s="42"/>
      <c r="D39" s="42"/>
      <c r="E39" s="46"/>
      <c r="F39" s="46"/>
      <c r="G39" s="47"/>
      <c r="H39" s="42"/>
      <c r="I39" s="48"/>
      <c r="J39" s="42"/>
      <c r="K39" s="42"/>
      <c r="L39" s="42"/>
      <c r="M39" s="42"/>
    </row>
    <row r="40" spans="1:13" ht="16.3" thickBot="1" x14ac:dyDescent="0.3">
      <c r="A40" s="4" t="s">
        <v>140</v>
      </c>
      <c r="B40" s="42"/>
      <c r="C40" s="42"/>
      <c r="D40" s="42"/>
      <c r="E40" s="49">
        <f>'Interim Claim 4'!E16</f>
        <v>0</v>
      </c>
      <c r="F40" s="45"/>
      <c r="G40" s="44">
        <f>ROUND(G38*0.2,2)</f>
        <v>0</v>
      </c>
      <c r="H40" s="42"/>
      <c r="I40" s="117">
        <f>E40-G40</f>
        <v>0</v>
      </c>
      <c r="J40" s="42"/>
      <c r="K40" s="42"/>
      <c r="L40" s="42"/>
      <c r="M40" s="42"/>
    </row>
    <row r="41" spans="1:13" ht="16.3" thickBot="1" x14ac:dyDescent="0.3">
      <c r="A41" s="4"/>
      <c r="B41" s="42"/>
      <c r="C41" s="42"/>
      <c r="D41" s="42"/>
      <c r="E41" s="46"/>
      <c r="F41" s="46"/>
      <c r="G41" s="47"/>
      <c r="H41" s="42"/>
      <c r="I41" s="48"/>
      <c r="J41" s="42"/>
      <c r="K41" s="42"/>
      <c r="L41" s="42"/>
      <c r="M41" s="42"/>
    </row>
    <row r="42" spans="1:13" ht="16.3" thickBot="1" x14ac:dyDescent="0.3">
      <c r="A42" s="4" t="s">
        <v>141</v>
      </c>
      <c r="B42" s="42"/>
      <c r="C42" s="42"/>
      <c r="D42" s="42"/>
      <c r="E42" s="49">
        <f>'Interim Claim 4'!E18</f>
        <v>0</v>
      </c>
      <c r="F42" s="45"/>
      <c r="G42" s="44">
        <f>E42</f>
        <v>0</v>
      </c>
      <c r="H42" s="42"/>
      <c r="I42" s="117">
        <f>E42-G42</f>
        <v>0</v>
      </c>
      <c r="J42" s="42"/>
      <c r="K42" s="42"/>
      <c r="L42" s="42"/>
      <c r="M42" s="42"/>
    </row>
    <row r="43" spans="1:13" ht="16.3" thickBot="1" x14ac:dyDescent="0.3">
      <c r="A43" s="4"/>
      <c r="B43" s="42"/>
      <c r="C43" s="42"/>
      <c r="D43" s="42"/>
      <c r="E43" s="46"/>
      <c r="F43" s="46"/>
      <c r="G43" s="47"/>
      <c r="H43" s="42"/>
      <c r="I43" s="48"/>
      <c r="J43" s="42"/>
      <c r="K43" s="42"/>
      <c r="L43" s="42"/>
      <c r="M43" s="42"/>
    </row>
    <row r="44" spans="1:13" ht="16.3" thickBot="1" x14ac:dyDescent="0.3">
      <c r="A44" s="4" t="s">
        <v>142</v>
      </c>
      <c r="B44" s="42"/>
      <c r="C44" s="42"/>
      <c r="D44" s="42"/>
      <c r="E44" s="49">
        <f>'Interim Claim 4'!E20</f>
        <v>0</v>
      </c>
      <c r="F44" s="45"/>
      <c r="G44" s="44">
        <f>ROUND(G42*0.2,2)</f>
        <v>0</v>
      </c>
      <c r="H44" s="42"/>
      <c r="I44" s="117">
        <f>E44-G44</f>
        <v>0</v>
      </c>
      <c r="J44" s="42"/>
      <c r="K44" s="42"/>
      <c r="L44" s="42"/>
      <c r="M44" s="42"/>
    </row>
    <row r="45" spans="1:13" ht="16.3" thickBot="1" x14ac:dyDescent="0.3">
      <c r="A45" s="4"/>
      <c r="B45" s="42"/>
      <c r="C45" s="42"/>
      <c r="D45" s="42"/>
      <c r="E45" s="47"/>
      <c r="F45" s="46"/>
      <c r="G45" s="47"/>
      <c r="H45" s="42"/>
      <c r="I45" s="48"/>
      <c r="J45" s="42"/>
      <c r="K45" s="42"/>
      <c r="L45" s="42"/>
      <c r="M45" s="42"/>
    </row>
    <row r="46" spans="1:13" ht="16.3" thickBot="1" x14ac:dyDescent="0.3">
      <c r="A46" s="4" t="s">
        <v>143</v>
      </c>
      <c r="B46" s="42"/>
      <c r="C46" s="42"/>
      <c r="D46" s="42"/>
      <c r="E46" s="49">
        <f>'Interim Claim 4'!E22</f>
        <v>0</v>
      </c>
      <c r="F46" s="45"/>
      <c r="G46" s="44">
        <f>E46</f>
        <v>0</v>
      </c>
      <c r="H46" s="42"/>
      <c r="I46" s="117">
        <f>E46-G46</f>
        <v>0</v>
      </c>
      <c r="J46" s="42"/>
      <c r="K46" s="42"/>
      <c r="L46" s="42"/>
      <c r="M46" s="42"/>
    </row>
    <row r="47" spans="1:13" ht="16.3" thickBot="1" x14ac:dyDescent="0.3">
      <c r="A47" s="82"/>
      <c r="B47" s="42"/>
      <c r="C47" s="42"/>
      <c r="D47" s="42"/>
      <c r="E47" s="46"/>
      <c r="F47" s="46"/>
      <c r="G47" s="47"/>
      <c r="H47" s="42"/>
      <c r="I47" s="48"/>
      <c r="J47" s="42"/>
      <c r="K47" s="42"/>
      <c r="L47" s="42"/>
      <c r="M47" s="42"/>
    </row>
    <row r="48" spans="1:13" ht="16.3" thickBot="1" x14ac:dyDescent="0.3">
      <c r="A48" s="4" t="s">
        <v>144</v>
      </c>
      <c r="B48" s="42"/>
      <c r="C48" s="42"/>
      <c r="D48" s="42"/>
      <c r="E48" s="49">
        <f>'Interim Claim 4'!E24</f>
        <v>0</v>
      </c>
      <c r="F48" s="45"/>
      <c r="G48" s="44">
        <f>ROUND(G46*0.2,2)</f>
        <v>0</v>
      </c>
      <c r="H48" s="42"/>
      <c r="I48" s="117">
        <f>E48-G48</f>
        <v>0</v>
      </c>
      <c r="J48" s="42"/>
      <c r="K48" s="42"/>
      <c r="L48" s="42"/>
      <c r="M48" s="42"/>
    </row>
    <row r="49" spans="1:13" ht="16.3" thickBot="1" x14ac:dyDescent="0.3">
      <c r="A49" s="82"/>
      <c r="B49" s="42"/>
      <c r="C49" s="42"/>
      <c r="D49" s="42"/>
      <c r="E49" s="46"/>
      <c r="F49" s="46"/>
      <c r="G49" s="47"/>
      <c r="H49" s="42"/>
      <c r="I49" s="48"/>
      <c r="J49" s="42"/>
      <c r="K49" s="42"/>
      <c r="L49" s="42"/>
      <c r="M49" s="42"/>
    </row>
    <row r="50" spans="1:13" ht="16.3" thickBot="1" x14ac:dyDescent="0.3">
      <c r="A50" s="4" t="s">
        <v>145</v>
      </c>
      <c r="B50" s="42"/>
      <c r="C50" s="42"/>
      <c r="D50" s="42"/>
      <c r="E50" s="49">
        <f>'Interim Claim 4'!E26</f>
        <v>0</v>
      </c>
      <c r="F50" s="45"/>
      <c r="G50" s="49">
        <f>SUM(G38:G48)*0.01</f>
        <v>0</v>
      </c>
      <c r="H50" s="42"/>
      <c r="I50" s="117">
        <f>E50-G50</f>
        <v>0</v>
      </c>
      <c r="J50" s="42"/>
      <c r="K50" s="42"/>
      <c r="L50" s="42"/>
      <c r="M50" s="42"/>
    </row>
    <row r="51" spans="1:13" ht="16.3" thickBot="1" x14ac:dyDescent="0.3">
      <c r="A51" s="73"/>
      <c r="B51" s="42"/>
      <c r="C51" s="42"/>
      <c r="D51" s="42"/>
      <c r="E51" s="46"/>
      <c r="F51" s="46"/>
      <c r="G51" s="47"/>
      <c r="H51" s="42"/>
      <c r="I51" s="48"/>
      <c r="J51" s="42"/>
      <c r="K51" s="42"/>
      <c r="L51" s="42"/>
      <c r="M51" s="42"/>
    </row>
    <row r="52" spans="1:13" ht="16.3" thickBot="1" x14ac:dyDescent="0.3">
      <c r="A52" s="118" t="s">
        <v>146</v>
      </c>
      <c r="B52" s="42"/>
      <c r="C52" s="42"/>
      <c r="D52" s="42"/>
      <c r="E52" s="49">
        <f>'Interim Claim 4'!E28</f>
        <v>0</v>
      </c>
      <c r="F52" s="45"/>
      <c r="G52" s="49">
        <f>SUM(G38:G50)</f>
        <v>0</v>
      </c>
      <c r="H52" s="42"/>
      <c r="I52" s="117">
        <f>E52-G52</f>
        <v>0</v>
      </c>
      <c r="J52" s="42"/>
      <c r="K52" s="42"/>
      <c r="L52" s="42"/>
      <c r="M52" s="42"/>
    </row>
    <row r="53" spans="1:13" ht="15.65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ht="15.65" x14ac:dyDescent="0.25">
      <c r="A54" s="42" t="s">
        <v>260</v>
      </c>
      <c r="B54" s="42"/>
      <c r="C54" s="42"/>
      <c r="D54" s="42"/>
      <c r="E54" s="42"/>
      <c r="F54" s="42"/>
      <c r="G54" s="42"/>
      <c r="H54" s="42"/>
      <c r="I54" s="50"/>
      <c r="J54" s="42"/>
      <c r="K54" s="42"/>
      <c r="L54" s="42"/>
      <c r="M54" s="42"/>
    </row>
    <row r="55" spans="1:13" ht="16.3" thickBot="1" x14ac:dyDescent="0.3">
      <c r="A55" s="42" t="s">
        <v>261</v>
      </c>
      <c r="B55" s="42"/>
      <c r="C55" s="42"/>
      <c r="D55" s="42"/>
      <c r="E55" s="42"/>
      <c r="F55" s="42"/>
      <c r="G55" s="42"/>
      <c r="H55" s="42"/>
      <c r="I55" s="50"/>
      <c r="J55" s="42"/>
      <c r="K55" s="42"/>
      <c r="L55" s="42"/>
      <c r="M55" s="42"/>
    </row>
    <row r="56" spans="1:13" ht="86.45" customHeight="1" thickBot="1" x14ac:dyDescent="0.3">
      <c r="A56" s="274"/>
      <c r="B56" s="275"/>
      <c r="C56" s="275"/>
      <c r="D56" s="275"/>
      <c r="E56" s="275"/>
      <c r="F56" s="275"/>
      <c r="G56" s="275"/>
      <c r="H56" s="275"/>
      <c r="I56" s="276"/>
      <c r="J56" s="42"/>
      <c r="K56" s="42"/>
      <c r="L56" s="42"/>
      <c r="M56" s="42"/>
    </row>
    <row r="57" spans="1:13" ht="15.6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s="1" customFormat="1" ht="16.3" thickBot="1" x14ac:dyDescent="0.3">
      <c r="A58" s="7" t="s">
        <v>262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s="1" customFormat="1" ht="16.3" thickBot="1" x14ac:dyDescent="0.3">
      <c r="A59" s="220" t="s">
        <v>263</v>
      </c>
      <c r="B59" s="220"/>
      <c r="C59" s="220"/>
      <c r="D59" s="220"/>
      <c r="E59" s="220"/>
      <c r="F59" s="220"/>
      <c r="G59" s="220"/>
      <c r="H59" s="42"/>
      <c r="I59" s="224" t="str">
        <f>'Interim Claim 3'!I59</f>
        <v>SBM Name</v>
      </c>
      <c r="J59" s="224"/>
      <c r="K59" s="224"/>
      <c r="L59" s="42"/>
      <c r="M59" s="42"/>
    </row>
    <row r="60" spans="1:13" s="1" customFormat="1" ht="14.45" customHeight="1" thickBot="1" x14ac:dyDescent="0.3">
      <c r="A60" s="220" t="s">
        <v>170</v>
      </c>
      <c r="B60" s="220"/>
      <c r="C60" s="220"/>
      <c r="D60" s="42"/>
      <c r="E60" s="221" t="str">
        <f>'Interim Claim 3'!E60</f>
        <v>SBM e-mail</v>
      </c>
      <c r="F60" s="221"/>
      <c r="G60" s="221"/>
      <c r="H60" s="221"/>
      <c r="I60" s="221"/>
      <c r="J60" s="221"/>
      <c r="K60" s="221"/>
      <c r="L60" s="42"/>
      <c r="M60" s="42"/>
    </row>
    <row r="61" spans="1:13" s="1" customFormat="1" ht="8.5" customHeight="1" x14ac:dyDescent="0.25">
      <c r="A61" s="204"/>
      <c r="B61" s="204"/>
      <c r="C61" s="204"/>
      <c r="D61" s="204"/>
      <c r="E61" s="204"/>
      <c r="F61" s="204"/>
      <c r="G61" s="204"/>
      <c r="H61" s="42"/>
      <c r="I61" s="42"/>
      <c r="J61" s="42"/>
      <c r="K61" s="42"/>
      <c r="L61" s="42"/>
      <c r="M61" s="42"/>
    </row>
    <row r="62" spans="1:13" s="1" customFormat="1" ht="15.65" x14ac:dyDescent="0.25">
      <c r="A62" s="7" t="s">
        <v>264</v>
      </c>
      <c r="I62" s="6"/>
      <c r="J62" s="6"/>
      <c r="K62" s="6"/>
    </row>
    <row r="63" spans="1:13" s="1" customFormat="1" ht="13.6" x14ac:dyDescent="0.25">
      <c r="I63" s="6"/>
      <c r="J63" s="6"/>
      <c r="K63" s="6"/>
    </row>
    <row r="64" spans="1:13" s="1" customFormat="1" ht="13.95" customHeight="1" x14ac:dyDescent="0.25">
      <c r="A64" s="39" t="s">
        <v>265</v>
      </c>
    </row>
    <row r="65" spans="1:11" s="1" customFormat="1" ht="15.65" x14ac:dyDescent="0.25">
      <c r="A65" s="21"/>
      <c r="B65" s="41" t="s">
        <v>266</v>
      </c>
    </row>
    <row r="66" spans="1:11" s="1" customFormat="1" ht="15.65" x14ac:dyDescent="0.25">
      <c r="A66" s="21"/>
      <c r="B66" s="41" t="s">
        <v>267</v>
      </c>
    </row>
    <row r="67" spans="1:11" s="1" customFormat="1" ht="15.65" x14ac:dyDescent="0.25">
      <c r="A67" s="21"/>
      <c r="B67" s="41" t="s">
        <v>268</v>
      </c>
    </row>
    <row r="68" spans="1:11" s="1" customFormat="1" ht="15.65" x14ac:dyDescent="0.25">
      <c r="A68" s="21"/>
      <c r="B68" s="41" t="s">
        <v>269</v>
      </c>
    </row>
    <row r="69" spans="1:11" s="1" customFormat="1" ht="15.65" x14ac:dyDescent="0.25">
      <c r="A69" s="21"/>
      <c r="B69" s="41" t="s">
        <v>280</v>
      </c>
    </row>
    <row r="70" spans="1:11" s="1" customFormat="1" ht="14.95" thickBot="1" x14ac:dyDescent="0.3">
      <c r="A70"/>
    </row>
    <row r="71" spans="1:11" s="1" customFormat="1" ht="37.9" customHeight="1" thickBot="1" x14ac:dyDescent="0.3">
      <c r="A71" s="23" t="s">
        <v>194</v>
      </c>
      <c r="B71" s="22"/>
      <c r="C71" s="266" t="str">
        <f>'Interim Claim 3'!C72</f>
        <v>Insert Head name</v>
      </c>
      <c r="D71" s="267"/>
      <c r="E71" s="267"/>
      <c r="F71" s="267"/>
      <c r="G71" s="268"/>
      <c r="H71" s="22"/>
      <c r="I71" s="22"/>
      <c r="J71" s="22"/>
      <c r="K71" s="22"/>
    </row>
    <row r="72" spans="1:11" s="1" customFormat="1" ht="14.95" thickBot="1" x14ac:dyDescent="0.3">
      <c r="A72" s="23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s="1" customFormat="1" ht="27.85" thickBot="1" x14ac:dyDescent="0.3">
      <c r="A73" s="24" t="s">
        <v>199</v>
      </c>
      <c r="B73" s="22"/>
      <c r="C73" s="266" t="str">
        <f>'Interim Claim 3'!C74</f>
        <v>Insert CoG name</v>
      </c>
      <c r="D73" s="267"/>
      <c r="E73" s="267"/>
      <c r="F73" s="267"/>
      <c r="G73" s="268"/>
      <c r="H73" s="22"/>
      <c r="I73" s="22"/>
      <c r="J73" s="22"/>
      <c r="K73" s="22"/>
    </row>
    <row r="74" spans="1:11" s="1" customFormat="1" ht="14.95" thickBot="1" x14ac:dyDescent="0.3">
      <c r="A74" s="24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s="1" customFormat="1" ht="28.9" customHeight="1" thickBot="1" x14ac:dyDescent="0.3">
      <c r="A75" s="25" t="s">
        <v>204</v>
      </c>
      <c r="B75" s="22"/>
      <c r="C75" s="271"/>
      <c r="D75" s="272"/>
      <c r="E75" s="273"/>
      <c r="F75" s="22"/>
      <c r="G75" s="22"/>
      <c r="H75" s="22"/>
      <c r="I75" s="22"/>
      <c r="J75" s="22"/>
      <c r="K75" s="22"/>
    </row>
    <row r="76" spans="1:11" ht="5.95" customHeight="1" x14ac:dyDescent="0.25"/>
    <row r="77" spans="1:11" x14ac:dyDescent="0.25">
      <c r="A77" s="1" t="s">
        <v>270</v>
      </c>
    </row>
    <row r="78" spans="1:11" x14ac:dyDescent="0.25">
      <c r="A78" s="1" t="s">
        <v>271</v>
      </c>
    </row>
    <row r="79" spans="1:11" x14ac:dyDescent="0.25">
      <c r="A79" s="1" t="s">
        <v>272</v>
      </c>
      <c r="C79" s="131">
        <f>ROUND(I28*0.9,2)</f>
        <v>0</v>
      </c>
    </row>
    <row r="80" spans="1:11" ht="6.65" customHeight="1" x14ac:dyDescent="0.25"/>
    <row r="81" spans="1:5" x14ac:dyDescent="0.25">
      <c r="A81" s="4" t="s">
        <v>273</v>
      </c>
    </row>
    <row r="82" spans="1:5" x14ac:dyDescent="0.25">
      <c r="A82" s="61" t="s">
        <v>175</v>
      </c>
      <c r="B82" s="1" t="str">
        <f>'Post tender'!B102</f>
        <v>Enter bank account name</v>
      </c>
    </row>
    <row r="83" spans="1:5" x14ac:dyDescent="0.25">
      <c r="A83" s="61" t="s">
        <v>177</v>
      </c>
      <c r="B83" s="1" t="str">
        <f>'Post tender'!B103</f>
        <v>Enter sort code in form xx-yy-zz - not as number please</v>
      </c>
    </row>
    <row r="84" spans="1:5" x14ac:dyDescent="0.25">
      <c r="A84" s="61" t="s">
        <v>179</v>
      </c>
      <c r="B84" s="1" t="str">
        <f>'Post tender'!B104</f>
        <v>Enter account number</v>
      </c>
    </row>
    <row r="85" spans="1:5" ht="6.65" customHeight="1" x14ac:dyDescent="0.25">
      <c r="A85" s="61"/>
    </row>
    <row r="86" spans="1:5" x14ac:dyDescent="0.25">
      <c r="A86" s="1" t="s">
        <v>274</v>
      </c>
    </row>
    <row r="87" spans="1:5" x14ac:dyDescent="0.25">
      <c r="A87" s="1" t="s">
        <v>97</v>
      </c>
    </row>
    <row r="88" spans="1:5" x14ac:dyDescent="0.25">
      <c r="A88" s="1" t="s">
        <v>275</v>
      </c>
    </row>
    <row r="89" spans="1:5" x14ac:dyDescent="0.25">
      <c r="A89" s="1" t="e">
        <f>'Interim Claim 3'!A90</f>
        <v>#N/A</v>
      </c>
    </row>
    <row r="90" spans="1:5" x14ac:dyDescent="0.25">
      <c r="A90" s="1" t="e">
        <f>'Interim Claim 3'!A91</f>
        <v>#N/A</v>
      </c>
    </row>
    <row r="91" spans="1:5" x14ac:dyDescent="0.25">
      <c r="A91" s="1" t="e">
        <f>'Interim Claim 3'!A92</f>
        <v>#N/A</v>
      </c>
    </row>
    <row r="92" spans="1:5" x14ac:dyDescent="0.25">
      <c r="A92" s="1" t="e">
        <f>'Interim Claim 3'!A93</f>
        <v>#N/A</v>
      </c>
    </row>
    <row r="93" spans="1:5" x14ac:dyDescent="0.25">
      <c r="A93" s="1" t="e">
        <f>'Interim Claim 3'!A94</f>
        <v>#N/A</v>
      </c>
    </row>
    <row r="94" spans="1:5" x14ac:dyDescent="0.25">
      <c r="A94" s="1" t="s">
        <v>276</v>
      </c>
      <c r="E94" s="131">
        <f>I26</f>
        <v>0</v>
      </c>
    </row>
    <row r="95" spans="1:5" x14ac:dyDescent="0.25">
      <c r="A95" s="1" t="s">
        <v>277</v>
      </c>
      <c r="C95" s="1">
        <f>'Post tender'!C127</f>
        <v>0</v>
      </c>
    </row>
    <row r="96" spans="1:5" ht="6.65" customHeight="1" x14ac:dyDescent="0.25"/>
    <row r="97" spans="1:3" x14ac:dyDescent="0.25">
      <c r="A97" s="12" t="s">
        <v>278</v>
      </c>
      <c r="C97" s="108" t="str">
        <f>'Interim Claim 3'!C98</f>
        <v>SBM Name</v>
      </c>
    </row>
    <row r="98" spans="1:3" x14ac:dyDescent="0.25">
      <c r="C98" s="108" t="str">
        <f>'Interim Claim 3'!C99</f>
        <v>SBM e-mail</v>
      </c>
    </row>
  </sheetData>
  <sheetProtection sheet="1" objects="1" scenarios="1" formatColumns="0"/>
  <mergeCells count="11">
    <mergeCell ref="A61:G61"/>
    <mergeCell ref="C71:G71"/>
    <mergeCell ref="C73:G73"/>
    <mergeCell ref="C75:E75"/>
    <mergeCell ref="C9:K9"/>
    <mergeCell ref="A35:C35"/>
    <mergeCell ref="A56:I56"/>
    <mergeCell ref="A59:G59"/>
    <mergeCell ref="I59:K59"/>
    <mergeCell ref="A60:C60"/>
    <mergeCell ref="E60:K60"/>
  </mergeCells>
  <conditionalFormatting sqref="A1:XFD2 M3:XFD4">
    <cfRule type="expression" dxfId="14" priority="1">
      <formula>CELL("protect",A1)=0</formula>
    </cfRule>
  </conditionalFormatting>
  <conditionalFormatting sqref="E35">
    <cfRule type="expression" dxfId="13" priority="2">
      <formula>CELL("protect",E35)=0</formula>
    </cfRule>
  </conditionalFormatting>
  <conditionalFormatting sqref="G1 A2 A3:K4 A5:XFD1048576">
    <cfRule type="expression" dxfId="12" priority="3">
      <formula>CELL("protect",A1)=0</formula>
    </cfRule>
  </conditionalFormatting>
  <conditionalFormatting sqref="K30">
    <cfRule type="cellIs" dxfId="11" priority="4" operator="greaterThan">
      <formula>0.975</formula>
    </cfRule>
    <cfRule type="cellIs" dxfId="10" priority="5" operator="greaterThan">
      <formula>97.5</formula>
    </cfRule>
  </conditionalFormatting>
  <pageMargins left="0.39370078740157483" right="0.39370078740157483" top="0.55118110236220474" bottom="0.35433070866141736" header="0.51181102362204722" footer="0.31496062992125984"/>
  <pageSetup paperSize="9" scale="97" firstPageNumber="0" fitToHeight="0" orientation="portrait" horizontalDpi="300" verticalDpi="300" r:id="rId1"/>
  <headerFooter>
    <oddFooter>&amp;CPlease email completed form to mark.brunet@abdiocese.org.uk</oddFooter>
  </headerFooter>
  <rowBreaks count="1" manualBreakCount="1">
    <brk id="6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9D2FD-5371-4D9E-9936-BD4B7DDAFFA0}">
  <sheetPr codeName="Sheet11">
    <pageSetUpPr fitToPage="1"/>
  </sheetPr>
  <dimension ref="A1:AMB98"/>
  <sheetViews>
    <sheetView showZeros="0" topLeftCell="A6" zoomScale="115" zoomScaleNormal="115" workbookViewId="0">
      <selection activeCell="E26" sqref="E26"/>
    </sheetView>
  </sheetViews>
  <sheetFormatPr defaultColWidth="9.125" defaultRowHeight="14.3" x14ac:dyDescent="0.25"/>
  <cols>
    <col min="1" max="1" width="18" style="1" customWidth="1"/>
    <col min="2" max="2" width="4.625" style="1" customWidth="1"/>
    <col min="3" max="3" width="14.25" style="1" customWidth="1"/>
    <col min="4" max="4" width="3.125" style="1" customWidth="1"/>
    <col min="5" max="5" width="15.375" style="1" bestFit="1" customWidth="1"/>
    <col min="6" max="6" width="3.25" style="1" customWidth="1"/>
    <col min="7" max="7" width="15.375" style="1" bestFit="1" customWidth="1"/>
    <col min="8" max="8" width="3" style="1" customWidth="1"/>
    <col min="9" max="9" width="13.625" style="1" bestFit="1" customWidth="1"/>
    <col min="10" max="10" width="3" style="1" customWidth="1"/>
    <col min="11" max="11" width="14.875" style="1" customWidth="1"/>
    <col min="12" max="17" width="9.125" style="1"/>
    <col min="18" max="18" width="9.125" style="1" customWidth="1"/>
    <col min="19" max="1016" width="9.125" style="1"/>
  </cols>
  <sheetData>
    <row r="1" spans="1:12" ht="74.400000000000006" customHeight="1" x14ac:dyDescent="0.25">
      <c r="C1" s="2"/>
      <c r="G1" s="20" t="s">
        <v>283</v>
      </c>
    </row>
    <row r="2" spans="1:12" x14ac:dyDescent="0.25">
      <c r="A2" s="3" t="str">
        <f>"Capital Project Form - Financial Year "&amp;TEXT(DATE(YEAR(Instructions!$B1),4,1),"YYYY")&amp;" - "&amp;TEXT(DATE(YEAR(Instructions!$B1)+1,4,1),"YYYY")</f>
        <v>Capital Project Form - Financial Year 2026 - 2027</v>
      </c>
    </row>
    <row r="3" spans="1:12" x14ac:dyDescent="0.25">
      <c r="A3" s="3" t="s">
        <v>1</v>
      </c>
    </row>
    <row r="4" spans="1:12" ht="6.65" customHeight="1" x14ac:dyDescent="0.25">
      <c r="A4" s="4"/>
      <c r="E4" s="5"/>
      <c r="F4" s="5"/>
      <c r="G4" s="5"/>
      <c r="H4" s="5"/>
      <c r="I4" s="6"/>
    </row>
    <row r="5" spans="1:12" ht="15.65" x14ac:dyDescent="0.25">
      <c r="A5" s="7" t="s">
        <v>244</v>
      </c>
      <c r="B5" s="7"/>
    </row>
    <row r="6" spans="1:12" s="1" customFormat="1" ht="8.5" customHeight="1" x14ac:dyDescent="0.25">
      <c r="C6" s="6"/>
      <c r="G6" s="12"/>
    </row>
    <row r="7" spans="1:12" s="1" customFormat="1" ht="13.6" x14ac:dyDescent="0.25">
      <c r="A7" s="1" t="s">
        <v>207</v>
      </c>
      <c r="C7" s="1" t="e">
        <f>'Post tender'!C13</f>
        <v>#N/A</v>
      </c>
    </row>
    <row r="8" spans="1:12" s="1" customFormat="1" thickBot="1" x14ac:dyDescent="0.3">
      <c r="A8" s="8" t="s">
        <v>245</v>
      </c>
      <c r="B8" s="8"/>
      <c r="C8" s="65">
        <f>'Post tender'!C127</f>
        <v>0</v>
      </c>
      <c r="G8" s="9"/>
    </row>
    <row r="9" spans="1:12" s="1" customFormat="1" ht="16.3" thickBot="1" x14ac:dyDescent="0.3">
      <c r="A9" s="7" t="s">
        <v>113</v>
      </c>
      <c r="C9" s="247">
        <f>'Post tender'!C28</f>
        <v>0</v>
      </c>
      <c r="D9" s="247"/>
      <c r="E9" s="247"/>
      <c r="F9" s="247"/>
      <c r="G9" s="247"/>
      <c r="H9" s="247"/>
      <c r="I9" s="247"/>
      <c r="J9" s="247"/>
      <c r="K9" s="247"/>
    </row>
    <row r="10" spans="1:12" s="1" customFormat="1" ht="13.6" x14ac:dyDescent="0.25"/>
    <row r="11" spans="1:12" s="1" customFormat="1" ht="46.9" customHeight="1" x14ac:dyDescent="0.25">
      <c r="A11" s="38" t="s">
        <v>246</v>
      </c>
      <c r="E11" s="80" t="s">
        <v>247</v>
      </c>
      <c r="F11" s="80"/>
      <c r="G11" s="80" t="s">
        <v>248</v>
      </c>
      <c r="H11" s="80"/>
      <c r="I11" s="80" t="s">
        <v>249</v>
      </c>
      <c r="J11" s="80"/>
      <c r="K11" s="80" t="s">
        <v>250</v>
      </c>
    </row>
    <row r="12" spans="1:12" s="1" customFormat="1" ht="12.1" customHeight="1" x14ac:dyDescent="0.25">
      <c r="A12" s="60"/>
      <c r="B12" s="60"/>
      <c r="C12" s="60"/>
      <c r="E12" s="80" t="s">
        <v>138</v>
      </c>
      <c r="F12" s="80"/>
      <c r="G12" s="80" t="s">
        <v>138</v>
      </c>
      <c r="H12" s="80"/>
      <c r="I12" s="80" t="s">
        <v>138</v>
      </c>
      <c r="J12" s="80"/>
      <c r="K12" s="80" t="s">
        <v>138</v>
      </c>
    </row>
    <row r="13" spans="1:12" s="1" customFormat="1" thickBot="1" x14ac:dyDescent="0.3">
      <c r="A13" s="60"/>
      <c r="B13" s="60"/>
      <c r="C13" s="60"/>
      <c r="E13" s="26"/>
      <c r="I13" s="26"/>
    </row>
    <row r="14" spans="1:12" s="1" customFormat="1" ht="16.3" thickBot="1" x14ac:dyDescent="0.3">
      <c r="A14" s="111" t="s">
        <v>139</v>
      </c>
      <c r="B14" s="60"/>
      <c r="C14" s="60"/>
      <c r="D14" s="40"/>
      <c r="E14" s="53">
        <f>'Interim Claim 4'!E14</f>
        <v>0</v>
      </c>
      <c r="F14" s="52"/>
      <c r="G14" s="53">
        <f>'Interim Claim 4'!K14</f>
        <v>0</v>
      </c>
      <c r="H14" s="52"/>
      <c r="I14" s="51"/>
      <c r="J14" s="52"/>
      <c r="K14" s="53">
        <f>G14+I14</f>
        <v>0</v>
      </c>
      <c r="L14" s="40"/>
    </row>
    <row r="15" spans="1:12" s="1" customFormat="1" ht="9.6999999999999993" customHeight="1" thickBot="1" x14ac:dyDescent="0.3">
      <c r="A15" s="111"/>
      <c r="B15" s="60"/>
      <c r="C15" s="60"/>
      <c r="D15" s="40"/>
      <c r="E15" s="54"/>
      <c r="F15" s="54"/>
      <c r="G15" s="55"/>
      <c r="H15" s="54"/>
      <c r="I15" s="55"/>
      <c r="J15" s="54"/>
      <c r="K15" s="55"/>
      <c r="L15" s="40"/>
    </row>
    <row r="16" spans="1:12" s="1" customFormat="1" ht="16.3" thickBot="1" x14ac:dyDescent="0.3">
      <c r="A16" s="111" t="s">
        <v>140</v>
      </c>
      <c r="B16" s="60"/>
      <c r="C16" s="60"/>
      <c r="D16" s="40"/>
      <c r="E16" s="53">
        <f>'Interim Claim 4'!E16</f>
        <v>0</v>
      </c>
      <c r="F16" s="52"/>
      <c r="G16" s="53">
        <f>'Interim Claim 4'!K16</f>
        <v>0</v>
      </c>
      <c r="H16" s="52"/>
      <c r="I16" s="51">
        <f>ROUND(I14*0.2,2)</f>
        <v>0</v>
      </c>
      <c r="J16" s="52"/>
      <c r="K16" s="53">
        <f>G16+I16</f>
        <v>0</v>
      </c>
      <c r="L16" s="40"/>
    </row>
    <row r="17" spans="1:12" s="1" customFormat="1" ht="9" customHeight="1" thickBot="1" x14ac:dyDescent="0.3">
      <c r="A17" s="111"/>
      <c r="B17" s="60"/>
      <c r="C17" s="60"/>
      <c r="D17" s="40"/>
      <c r="E17" s="54">
        <f>'Interim Claim 4'!E17</f>
        <v>0</v>
      </c>
      <c r="F17" s="54"/>
      <c r="G17" s="55"/>
      <c r="H17" s="54"/>
      <c r="I17" s="55"/>
      <c r="J17" s="54"/>
      <c r="K17" s="55"/>
      <c r="L17" s="40"/>
    </row>
    <row r="18" spans="1:12" s="1" customFormat="1" ht="16.3" thickBot="1" x14ac:dyDescent="0.3">
      <c r="A18" s="111" t="s">
        <v>141</v>
      </c>
      <c r="B18" s="60"/>
      <c r="C18" s="60"/>
      <c r="D18" s="40"/>
      <c r="E18" s="53">
        <f>'Interim Claim 4'!E18</f>
        <v>0</v>
      </c>
      <c r="F18" s="52"/>
      <c r="G18" s="53">
        <f>'Interim Claim 4'!K18</f>
        <v>0</v>
      </c>
      <c r="H18" s="52"/>
      <c r="I18" s="51"/>
      <c r="J18" s="52"/>
      <c r="K18" s="53">
        <f>G18+I18</f>
        <v>0</v>
      </c>
      <c r="L18" s="40"/>
    </row>
    <row r="19" spans="1:12" s="1" customFormat="1" ht="7.15" customHeight="1" thickBot="1" x14ac:dyDescent="0.3">
      <c r="A19" s="111"/>
      <c r="B19" s="60"/>
      <c r="C19" s="60"/>
      <c r="D19" s="40"/>
      <c r="E19" s="54">
        <f>'Interim Claim 4'!E19</f>
        <v>0</v>
      </c>
      <c r="F19" s="54"/>
      <c r="G19" s="55"/>
      <c r="H19" s="54"/>
      <c r="I19" s="55"/>
      <c r="J19" s="54"/>
      <c r="K19" s="55"/>
      <c r="L19" s="40"/>
    </row>
    <row r="20" spans="1:12" s="1" customFormat="1" ht="16.3" thickBot="1" x14ac:dyDescent="0.3">
      <c r="A20" s="111" t="s">
        <v>142</v>
      </c>
      <c r="B20" s="60"/>
      <c r="C20" s="60"/>
      <c r="D20" s="40"/>
      <c r="E20" s="53">
        <f>'Interim Claim 4'!E20</f>
        <v>0</v>
      </c>
      <c r="F20" s="52"/>
      <c r="G20" s="53">
        <f>'Interim Claim 4'!K20</f>
        <v>0</v>
      </c>
      <c r="H20" s="52"/>
      <c r="I20" s="51">
        <f>ROUND(I18*0.2,2)</f>
        <v>0</v>
      </c>
      <c r="J20" s="52"/>
      <c r="K20" s="53">
        <f>G20+I20</f>
        <v>0</v>
      </c>
      <c r="L20" s="40"/>
    </row>
    <row r="21" spans="1:12" s="1" customFormat="1" ht="6.65" customHeight="1" thickBot="1" x14ac:dyDescent="0.3">
      <c r="A21" s="111"/>
      <c r="B21" s="60"/>
      <c r="C21" s="60"/>
      <c r="D21" s="40"/>
      <c r="E21" s="55">
        <f>'Interim Claim 4'!E21</f>
        <v>0</v>
      </c>
      <c r="F21" s="54"/>
      <c r="G21" s="55"/>
      <c r="H21" s="54"/>
      <c r="I21" s="55"/>
      <c r="J21" s="54"/>
      <c r="K21" s="55"/>
      <c r="L21" s="40"/>
    </row>
    <row r="22" spans="1:12" s="1" customFormat="1" ht="16.3" thickBot="1" x14ac:dyDescent="0.3">
      <c r="A22" s="111" t="s">
        <v>143</v>
      </c>
      <c r="B22" s="60"/>
      <c r="C22" s="60"/>
      <c r="D22" s="40"/>
      <c r="E22" s="53">
        <f>'Interim Claim 4'!E22</f>
        <v>0</v>
      </c>
      <c r="F22" s="52"/>
      <c r="G22" s="53">
        <f>'Interim Claim 4'!K22</f>
        <v>0</v>
      </c>
      <c r="H22" s="52"/>
      <c r="I22" s="51"/>
      <c r="J22" s="52"/>
      <c r="K22" s="53">
        <f>G22+I22</f>
        <v>0</v>
      </c>
      <c r="L22" s="40"/>
    </row>
    <row r="23" spans="1:12" s="1" customFormat="1" ht="7.15" customHeight="1" thickBot="1" x14ac:dyDescent="0.3">
      <c r="A23" s="112"/>
      <c r="B23" s="60"/>
      <c r="C23" s="60"/>
      <c r="D23" s="40"/>
      <c r="E23" s="54">
        <f>'Interim Claim 4'!E23</f>
        <v>0</v>
      </c>
      <c r="F23" s="54"/>
      <c r="G23" s="55"/>
      <c r="H23" s="54"/>
      <c r="I23" s="55"/>
      <c r="J23" s="54"/>
      <c r="K23" s="55"/>
      <c r="L23" s="40"/>
    </row>
    <row r="24" spans="1:12" s="1" customFormat="1" ht="16.3" thickBot="1" x14ac:dyDescent="0.3">
      <c r="A24" s="111" t="s">
        <v>144</v>
      </c>
      <c r="B24" s="60"/>
      <c r="C24" s="60"/>
      <c r="D24" s="40"/>
      <c r="E24" s="53">
        <f>'Interim Claim 4'!E24</f>
        <v>0</v>
      </c>
      <c r="F24" s="52"/>
      <c r="G24" s="53">
        <f>'Interim Claim 4'!K24</f>
        <v>0</v>
      </c>
      <c r="H24" s="52"/>
      <c r="I24" s="51">
        <f>ROUND(I22*0.2,2)</f>
        <v>0</v>
      </c>
      <c r="J24" s="52"/>
      <c r="K24" s="53">
        <f>G24+I24</f>
        <v>0</v>
      </c>
      <c r="L24" s="40"/>
    </row>
    <row r="25" spans="1:12" s="1" customFormat="1" ht="7.15" customHeight="1" thickBot="1" x14ac:dyDescent="0.3">
      <c r="A25" s="112"/>
      <c r="B25" s="60"/>
      <c r="C25" s="60"/>
      <c r="D25" s="40"/>
      <c r="E25" s="54">
        <f>'Interim Claim 4'!E25</f>
        <v>0</v>
      </c>
      <c r="F25" s="54"/>
      <c r="G25" s="55"/>
      <c r="H25" s="54"/>
      <c r="I25" s="55"/>
      <c r="J25" s="54"/>
      <c r="K25" s="55"/>
      <c r="L25" s="40"/>
    </row>
    <row r="26" spans="1:12" s="1" customFormat="1" ht="16.3" thickBot="1" x14ac:dyDescent="0.3">
      <c r="A26" s="111" t="s">
        <v>145</v>
      </c>
      <c r="B26" s="60"/>
      <c r="C26" s="60"/>
      <c r="D26" s="40"/>
      <c r="E26" s="53">
        <f>'Interim Claim 4'!E26</f>
        <v>0</v>
      </c>
      <c r="F26" s="52"/>
      <c r="G26" s="53">
        <f>'Interim Claim 4'!K26</f>
        <v>0</v>
      </c>
      <c r="H26" s="52"/>
      <c r="I26" s="53">
        <f>ROUND(SUM(I14:I24)*0.01,2)</f>
        <v>0</v>
      </c>
      <c r="J26" s="52"/>
      <c r="K26" s="53">
        <f>G26+I26</f>
        <v>0</v>
      </c>
      <c r="L26" s="40"/>
    </row>
    <row r="27" spans="1:12" s="1" customFormat="1" ht="9.6999999999999993" customHeight="1" thickBot="1" x14ac:dyDescent="0.3">
      <c r="A27" s="113"/>
      <c r="B27" s="60"/>
      <c r="C27" s="60"/>
      <c r="D27" s="40"/>
      <c r="E27" s="54"/>
      <c r="F27" s="54"/>
      <c r="G27" s="55"/>
      <c r="H27" s="54"/>
      <c r="I27" s="55"/>
      <c r="J27" s="54"/>
      <c r="K27" s="55"/>
      <c r="L27" s="40"/>
    </row>
    <row r="28" spans="1:12" s="1" customFormat="1" ht="21.6" customHeight="1" thickBot="1" x14ac:dyDescent="0.3">
      <c r="A28" s="113" t="s">
        <v>146</v>
      </c>
      <c r="B28" s="60"/>
      <c r="C28" s="60"/>
      <c r="D28" s="40"/>
      <c r="E28" s="53">
        <f>SUM(E14:E26)</f>
        <v>0</v>
      </c>
      <c r="F28" s="52"/>
      <c r="G28" s="53">
        <f>SUM(G14:G26)</f>
        <v>0</v>
      </c>
      <c r="H28" s="52"/>
      <c r="I28" s="53">
        <f>SUM(I14:I26)</f>
        <v>0</v>
      </c>
      <c r="J28" s="52"/>
      <c r="K28" s="53">
        <f>G28+I28</f>
        <v>0</v>
      </c>
      <c r="L28" s="40"/>
    </row>
    <row r="29" spans="1:12" s="1" customFormat="1" ht="4.95" customHeight="1" x14ac:dyDescent="0.25">
      <c r="A29" s="114"/>
      <c r="B29" s="40"/>
      <c r="C29" s="40"/>
      <c r="D29" s="40"/>
      <c r="E29" s="56"/>
      <c r="F29" s="54"/>
      <c r="G29" s="56"/>
      <c r="H29" s="54"/>
      <c r="I29" s="56"/>
      <c r="J29" s="54"/>
      <c r="K29" s="56"/>
      <c r="L29" s="40"/>
    </row>
    <row r="30" spans="1:12" s="1" customFormat="1" ht="15.65" x14ac:dyDescent="0.25">
      <c r="A30" s="115"/>
      <c r="B30" s="115"/>
      <c r="C30" s="57"/>
      <c r="D30" s="57"/>
      <c r="E30" s="57"/>
      <c r="F30" s="57"/>
      <c r="G30" s="57"/>
      <c r="H30" s="57"/>
      <c r="I30" s="40"/>
      <c r="J30" s="58" t="s">
        <v>252</v>
      </c>
      <c r="K30" s="59" t="e">
        <f>K28/E28</f>
        <v>#DIV/0!</v>
      </c>
      <c r="L30" s="40"/>
    </row>
    <row r="31" spans="1:12" s="1" customFormat="1" ht="15.65" x14ac:dyDescent="0.25">
      <c r="A31" s="115" t="s">
        <v>253</v>
      </c>
      <c r="B31" s="115"/>
      <c r="C31" s="57"/>
      <c r="D31" s="57"/>
      <c r="E31" s="57"/>
      <c r="F31" s="57"/>
      <c r="G31" s="57"/>
      <c r="H31" s="57"/>
      <c r="I31" s="57"/>
      <c r="J31" s="40"/>
      <c r="K31" s="40" t="e">
        <f>IF(K30&gt;97.5%,"Maximum 97.5% at interim claim stage","")</f>
        <v>#DIV/0!</v>
      </c>
      <c r="L31" s="40"/>
    </row>
    <row r="32" spans="1:12" s="1" customFormat="1" ht="15.65" x14ac:dyDescent="0.25">
      <c r="A32" s="115" t="s">
        <v>254</v>
      </c>
      <c r="B32" s="115"/>
      <c r="C32" s="57"/>
      <c r="D32" s="57"/>
      <c r="E32" s="57"/>
      <c r="F32" s="57"/>
      <c r="G32" s="57"/>
      <c r="H32" s="57"/>
      <c r="I32" s="57"/>
      <c r="J32" s="40"/>
      <c r="K32" s="40"/>
      <c r="L32" s="40"/>
    </row>
    <row r="33" spans="1:13" s="1" customFormat="1" ht="15.65" x14ac:dyDescent="0.25">
      <c r="A33" s="115" t="s">
        <v>255</v>
      </c>
      <c r="B33" s="115"/>
      <c r="C33" s="57"/>
      <c r="D33" s="57"/>
      <c r="E33" s="57"/>
      <c r="F33" s="57"/>
      <c r="G33" s="57"/>
      <c r="H33" s="57"/>
      <c r="I33" s="57"/>
      <c r="J33" s="40"/>
      <c r="K33" s="40"/>
      <c r="L33" s="40"/>
    </row>
    <row r="35" spans="1:13" ht="41.95" customHeight="1" x14ac:dyDescent="0.25">
      <c r="A35" s="270" t="s">
        <v>256</v>
      </c>
      <c r="B35" s="270"/>
      <c r="C35" s="270"/>
      <c r="E35" s="80" t="s">
        <v>257</v>
      </c>
      <c r="F35" s="80"/>
      <c r="G35" s="80" t="s">
        <v>258</v>
      </c>
      <c r="H35" s="80"/>
      <c r="I35" s="80" t="s">
        <v>259</v>
      </c>
    </row>
    <row r="36" spans="1:13" x14ac:dyDescent="0.25">
      <c r="E36" s="80" t="s">
        <v>138</v>
      </c>
      <c r="F36" s="80"/>
      <c r="G36" s="80" t="s">
        <v>138</v>
      </c>
      <c r="H36" s="80"/>
      <c r="I36" s="80" t="s">
        <v>138</v>
      </c>
    </row>
    <row r="37" spans="1:13" ht="16.3" thickBot="1" x14ac:dyDescent="0.3">
      <c r="A37" s="42"/>
      <c r="B37" s="42"/>
      <c r="C37" s="42"/>
      <c r="D37" s="42"/>
      <c r="E37" s="43"/>
      <c r="F37" s="42"/>
      <c r="G37" s="42"/>
      <c r="H37" s="42"/>
      <c r="I37" s="42"/>
      <c r="J37" s="42"/>
      <c r="K37" s="42"/>
      <c r="L37" s="42"/>
      <c r="M37" s="42"/>
    </row>
    <row r="38" spans="1:13" ht="16.3" thickBot="1" x14ac:dyDescent="0.3">
      <c r="A38" s="4" t="s">
        <v>139</v>
      </c>
      <c r="B38" s="42"/>
      <c r="C38" s="42"/>
      <c r="D38" s="42"/>
      <c r="E38" s="49">
        <f>'Interim Claim 5'!E14</f>
        <v>0</v>
      </c>
      <c r="F38" s="45"/>
      <c r="G38" s="44">
        <f>'Interim Claim 4'!G38</f>
        <v>0</v>
      </c>
      <c r="H38" s="42"/>
      <c r="I38" s="117">
        <f>E38-G38</f>
        <v>0</v>
      </c>
      <c r="J38" s="42"/>
      <c r="K38" s="42"/>
      <c r="L38" s="42"/>
      <c r="M38" s="42"/>
    </row>
    <row r="39" spans="1:13" ht="16.3" thickBot="1" x14ac:dyDescent="0.3">
      <c r="A39" s="4"/>
      <c r="B39" s="42"/>
      <c r="C39" s="42"/>
      <c r="D39" s="42"/>
      <c r="E39" s="46"/>
      <c r="F39" s="46"/>
      <c r="G39" s="47"/>
      <c r="H39" s="42"/>
      <c r="I39" s="48"/>
      <c r="J39" s="42"/>
      <c r="K39" s="42"/>
      <c r="L39" s="42"/>
      <c r="M39" s="42"/>
    </row>
    <row r="40" spans="1:13" ht="16.3" thickBot="1" x14ac:dyDescent="0.3">
      <c r="A40" s="4" t="s">
        <v>140</v>
      </c>
      <c r="B40" s="42"/>
      <c r="C40" s="42"/>
      <c r="D40" s="42"/>
      <c r="E40" s="49">
        <f>'Interim Claim 5'!E16</f>
        <v>0</v>
      </c>
      <c r="F40" s="45"/>
      <c r="G40" s="44">
        <f>ROUND(G38*0.2,2)</f>
        <v>0</v>
      </c>
      <c r="H40" s="42"/>
      <c r="I40" s="117">
        <f>E40-G40</f>
        <v>0</v>
      </c>
      <c r="J40" s="42"/>
      <c r="K40" s="42"/>
      <c r="L40" s="42"/>
      <c r="M40" s="42"/>
    </row>
    <row r="41" spans="1:13" ht="16.3" thickBot="1" x14ac:dyDescent="0.3">
      <c r="A41" s="4"/>
      <c r="B41" s="42"/>
      <c r="C41" s="42"/>
      <c r="D41" s="42"/>
      <c r="E41" s="46"/>
      <c r="F41" s="46"/>
      <c r="G41" s="47"/>
      <c r="H41" s="42"/>
      <c r="I41" s="48"/>
      <c r="J41" s="42"/>
      <c r="K41" s="42"/>
      <c r="L41" s="42"/>
      <c r="M41" s="42"/>
    </row>
    <row r="42" spans="1:13" ht="16.3" thickBot="1" x14ac:dyDescent="0.3">
      <c r="A42" s="4" t="s">
        <v>141</v>
      </c>
      <c r="B42" s="42"/>
      <c r="C42" s="42"/>
      <c r="D42" s="42"/>
      <c r="E42" s="49">
        <f>'Interim Claim 5'!E18</f>
        <v>0</v>
      </c>
      <c r="F42" s="45"/>
      <c r="G42" s="44">
        <f>E42</f>
        <v>0</v>
      </c>
      <c r="H42" s="42"/>
      <c r="I42" s="117">
        <f>E42-G42</f>
        <v>0</v>
      </c>
      <c r="J42" s="42"/>
      <c r="K42" s="42"/>
      <c r="L42" s="42"/>
      <c r="M42" s="42"/>
    </row>
    <row r="43" spans="1:13" ht="16.3" thickBot="1" x14ac:dyDescent="0.3">
      <c r="A43" s="4"/>
      <c r="B43" s="42"/>
      <c r="C43" s="42"/>
      <c r="D43" s="42"/>
      <c r="E43" s="46"/>
      <c r="F43" s="46"/>
      <c r="G43" s="47"/>
      <c r="H43" s="42"/>
      <c r="I43" s="48"/>
      <c r="J43" s="42"/>
      <c r="K43" s="42"/>
      <c r="L43" s="42"/>
      <c r="M43" s="42"/>
    </row>
    <row r="44" spans="1:13" ht="16.3" thickBot="1" x14ac:dyDescent="0.3">
      <c r="A44" s="4" t="s">
        <v>142</v>
      </c>
      <c r="B44" s="42"/>
      <c r="C44" s="42"/>
      <c r="D44" s="42"/>
      <c r="E44" s="49">
        <f>'Interim Claim 5'!E20</f>
        <v>0</v>
      </c>
      <c r="F44" s="45"/>
      <c r="G44" s="44">
        <f>ROUND(G42*0.2,2)</f>
        <v>0</v>
      </c>
      <c r="H44" s="42"/>
      <c r="I44" s="117">
        <f>E44-G44</f>
        <v>0</v>
      </c>
      <c r="J44" s="42"/>
      <c r="K44" s="42"/>
      <c r="L44" s="42"/>
      <c r="M44" s="42"/>
    </row>
    <row r="45" spans="1:13" ht="16.3" thickBot="1" x14ac:dyDescent="0.3">
      <c r="A45" s="4"/>
      <c r="B45" s="42"/>
      <c r="C45" s="42"/>
      <c r="D45" s="42"/>
      <c r="E45" s="47"/>
      <c r="F45" s="46"/>
      <c r="G45" s="47"/>
      <c r="H45" s="42"/>
      <c r="I45" s="48"/>
      <c r="J45" s="42"/>
      <c r="K45" s="42"/>
      <c r="L45" s="42"/>
      <c r="M45" s="42"/>
    </row>
    <row r="46" spans="1:13" ht="16.3" thickBot="1" x14ac:dyDescent="0.3">
      <c r="A46" s="4" t="s">
        <v>143</v>
      </c>
      <c r="B46" s="42"/>
      <c r="C46" s="42"/>
      <c r="D46" s="42"/>
      <c r="E46" s="49">
        <f>'Interim Claim 5'!E22</f>
        <v>0</v>
      </c>
      <c r="F46" s="45"/>
      <c r="G46" s="44">
        <f>E46</f>
        <v>0</v>
      </c>
      <c r="H46" s="42"/>
      <c r="I46" s="117">
        <f>E46-G46</f>
        <v>0</v>
      </c>
      <c r="J46" s="42"/>
      <c r="K46" s="42"/>
      <c r="L46" s="42"/>
      <c r="M46" s="42"/>
    </row>
    <row r="47" spans="1:13" ht="16.3" thickBot="1" x14ac:dyDescent="0.3">
      <c r="A47" s="82"/>
      <c r="B47" s="42"/>
      <c r="C47" s="42"/>
      <c r="D47" s="42"/>
      <c r="E47" s="46"/>
      <c r="F47" s="46"/>
      <c r="G47" s="47"/>
      <c r="H47" s="42"/>
      <c r="I47" s="48"/>
      <c r="J47" s="42"/>
      <c r="K47" s="42"/>
      <c r="L47" s="42"/>
      <c r="M47" s="42"/>
    </row>
    <row r="48" spans="1:13" ht="16.3" thickBot="1" x14ac:dyDescent="0.3">
      <c r="A48" s="4" t="s">
        <v>144</v>
      </c>
      <c r="B48" s="42"/>
      <c r="C48" s="42"/>
      <c r="D48" s="42"/>
      <c r="E48" s="49">
        <f>'Interim Claim 5'!E24</f>
        <v>0</v>
      </c>
      <c r="F48" s="45"/>
      <c r="G48" s="44">
        <f>ROUND(G46*0.2,2)</f>
        <v>0</v>
      </c>
      <c r="H48" s="42"/>
      <c r="I48" s="117">
        <f>E48-G48</f>
        <v>0</v>
      </c>
      <c r="J48" s="42"/>
      <c r="K48" s="42"/>
      <c r="L48" s="42"/>
      <c r="M48" s="42"/>
    </row>
    <row r="49" spans="1:13" ht="16.3" thickBot="1" x14ac:dyDescent="0.3">
      <c r="A49" s="82"/>
      <c r="B49" s="42"/>
      <c r="C49" s="42"/>
      <c r="D49" s="42"/>
      <c r="E49" s="46"/>
      <c r="F49" s="46"/>
      <c r="G49" s="47"/>
      <c r="H49" s="42"/>
      <c r="I49" s="48"/>
      <c r="J49" s="42"/>
      <c r="K49" s="42"/>
      <c r="L49" s="42"/>
      <c r="M49" s="42"/>
    </row>
    <row r="50" spans="1:13" ht="16.3" thickBot="1" x14ac:dyDescent="0.3">
      <c r="A50" s="4" t="s">
        <v>145</v>
      </c>
      <c r="B50" s="42"/>
      <c r="C50" s="42"/>
      <c r="D50" s="42"/>
      <c r="E50" s="49">
        <f>'Interim Claim 5'!E26</f>
        <v>0</v>
      </c>
      <c r="F50" s="45"/>
      <c r="G50" s="49">
        <f>SUM(G38:G48)*0.01</f>
        <v>0</v>
      </c>
      <c r="H50" s="42"/>
      <c r="I50" s="117">
        <f>E50-G50</f>
        <v>0</v>
      </c>
      <c r="J50" s="42"/>
      <c r="K50" s="42"/>
      <c r="L50" s="42"/>
      <c r="M50" s="42"/>
    </row>
    <row r="51" spans="1:13" ht="16.3" thickBot="1" x14ac:dyDescent="0.3">
      <c r="A51" s="73"/>
      <c r="B51" s="42"/>
      <c r="C51" s="42"/>
      <c r="D51" s="42"/>
      <c r="E51" s="46"/>
      <c r="F51" s="46"/>
      <c r="G51" s="47"/>
      <c r="H51" s="42"/>
      <c r="I51" s="48"/>
      <c r="J51" s="42"/>
      <c r="K51" s="42"/>
      <c r="L51" s="42"/>
      <c r="M51" s="42"/>
    </row>
    <row r="52" spans="1:13" ht="16.3" thickBot="1" x14ac:dyDescent="0.3">
      <c r="A52" s="118" t="s">
        <v>146</v>
      </c>
      <c r="B52" s="42"/>
      <c r="C52" s="42"/>
      <c r="D52" s="42"/>
      <c r="E52" s="49">
        <f>'Interim Claim 5'!E28</f>
        <v>0</v>
      </c>
      <c r="F52" s="45"/>
      <c r="G52" s="49">
        <f>SUM(G38:G50)</f>
        <v>0</v>
      </c>
      <c r="H52" s="42"/>
      <c r="I52" s="117">
        <f>E52-G52</f>
        <v>0</v>
      </c>
      <c r="J52" s="42"/>
      <c r="K52" s="42"/>
      <c r="L52" s="42"/>
      <c r="M52" s="42"/>
    </row>
    <row r="53" spans="1:13" ht="15.65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ht="15.65" x14ac:dyDescent="0.25">
      <c r="A54" s="42" t="s">
        <v>260</v>
      </c>
      <c r="B54" s="42"/>
      <c r="C54" s="42"/>
      <c r="D54" s="42"/>
      <c r="E54" s="42"/>
      <c r="F54" s="42"/>
      <c r="G54" s="42"/>
      <c r="H54" s="42"/>
      <c r="I54" s="50"/>
      <c r="J54" s="42"/>
      <c r="K54" s="42"/>
      <c r="L54" s="42"/>
      <c r="M54" s="42"/>
    </row>
    <row r="55" spans="1:13" ht="16.3" thickBot="1" x14ac:dyDescent="0.3">
      <c r="A55" s="42" t="s">
        <v>261</v>
      </c>
      <c r="B55" s="42"/>
      <c r="C55" s="42"/>
      <c r="D55" s="42"/>
      <c r="E55" s="42"/>
      <c r="F55" s="42"/>
      <c r="G55" s="42"/>
      <c r="H55" s="42"/>
      <c r="I55" s="50"/>
      <c r="J55" s="42"/>
      <c r="K55" s="42"/>
      <c r="L55" s="42"/>
      <c r="M55" s="42"/>
    </row>
    <row r="56" spans="1:13" ht="86.45" customHeight="1" thickBot="1" x14ac:dyDescent="0.3">
      <c r="A56" s="274"/>
      <c r="B56" s="275"/>
      <c r="C56" s="275"/>
      <c r="D56" s="275"/>
      <c r="E56" s="275"/>
      <c r="F56" s="275"/>
      <c r="G56" s="275"/>
      <c r="H56" s="275"/>
      <c r="I56" s="276"/>
      <c r="J56" s="42"/>
      <c r="K56" s="42"/>
      <c r="L56" s="42"/>
      <c r="M56" s="42"/>
    </row>
    <row r="57" spans="1:13" ht="15.6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s="1" customFormat="1" ht="16.3" thickBot="1" x14ac:dyDescent="0.3">
      <c r="A58" s="7" t="s">
        <v>262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s="1" customFormat="1" ht="16.3" thickBot="1" x14ac:dyDescent="0.3">
      <c r="A59" s="220" t="s">
        <v>263</v>
      </c>
      <c r="B59" s="220"/>
      <c r="C59" s="220"/>
      <c r="D59" s="220"/>
      <c r="E59" s="220"/>
      <c r="F59" s="220"/>
      <c r="G59" s="220"/>
      <c r="H59" s="42"/>
      <c r="I59" s="224" t="str">
        <f>'Interim Claim 4'!I59</f>
        <v>SBM Name</v>
      </c>
      <c r="J59" s="224"/>
      <c r="K59" s="224"/>
      <c r="L59" s="42"/>
      <c r="M59" s="42"/>
    </row>
    <row r="60" spans="1:13" s="1" customFormat="1" ht="14.45" customHeight="1" thickBot="1" x14ac:dyDescent="0.3">
      <c r="A60" s="220" t="s">
        <v>170</v>
      </c>
      <c r="B60" s="220"/>
      <c r="C60" s="220"/>
      <c r="D60" s="42"/>
      <c r="E60" s="221" t="str">
        <f>'Interim Claim 4'!E60</f>
        <v>SBM e-mail</v>
      </c>
      <c r="F60" s="221"/>
      <c r="G60" s="221"/>
      <c r="H60" s="221"/>
      <c r="I60" s="221"/>
      <c r="J60" s="221"/>
      <c r="K60" s="221"/>
      <c r="L60" s="42"/>
      <c r="M60" s="42"/>
    </row>
    <row r="61" spans="1:13" s="1" customFormat="1" ht="8.5" customHeight="1" x14ac:dyDescent="0.25">
      <c r="A61" s="204"/>
      <c r="B61" s="204"/>
      <c r="C61" s="204"/>
      <c r="D61" s="204"/>
      <c r="E61" s="204"/>
      <c r="F61" s="204"/>
      <c r="G61" s="204"/>
      <c r="H61" s="42"/>
      <c r="I61" s="42"/>
      <c r="J61" s="42"/>
      <c r="K61" s="42"/>
      <c r="L61" s="42"/>
      <c r="M61" s="42"/>
    </row>
    <row r="62" spans="1:13" s="1" customFormat="1" ht="15.65" x14ac:dyDescent="0.25">
      <c r="A62" s="7" t="s">
        <v>264</v>
      </c>
      <c r="I62" s="6"/>
      <c r="J62" s="6"/>
      <c r="K62" s="6"/>
    </row>
    <row r="63" spans="1:13" s="1" customFormat="1" ht="13.6" x14ac:dyDescent="0.25">
      <c r="I63" s="6"/>
      <c r="J63" s="6"/>
      <c r="K63" s="6"/>
    </row>
    <row r="64" spans="1:13" s="1" customFormat="1" ht="13.95" customHeight="1" x14ac:dyDescent="0.25">
      <c r="A64" s="39" t="s">
        <v>265</v>
      </c>
    </row>
    <row r="65" spans="1:11" s="1" customFormat="1" ht="15.65" x14ac:dyDescent="0.25">
      <c r="A65" s="21"/>
      <c r="B65" s="41" t="s">
        <v>266</v>
      </c>
    </row>
    <row r="66" spans="1:11" s="1" customFormat="1" ht="15.65" x14ac:dyDescent="0.25">
      <c r="A66" s="21"/>
      <c r="B66" s="41" t="s">
        <v>267</v>
      </c>
    </row>
    <row r="67" spans="1:11" s="1" customFormat="1" ht="15.65" x14ac:dyDescent="0.25">
      <c r="A67" s="21"/>
      <c r="B67" s="41" t="s">
        <v>268</v>
      </c>
    </row>
    <row r="68" spans="1:11" s="1" customFormat="1" ht="15.65" x14ac:dyDescent="0.25">
      <c r="A68" s="21"/>
      <c r="B68" s="41" t="s">
        <v>269</v>
      </c>
    </row>
    <row r="69" spans="1:11" s="1" customFormat="1" ht="15.65" x14ac:dyDescent="0.25">
      <c r="A69" s="21"/>
      <c r="B69" s="41" t="s">
        <v>280</v>
      </c>
    </row>
    <row r="70" spans="1:11" s="1" customFormat="1" ht="14.95" thickBot="1" x14ac:dyDescent="0.3">
      <c r="A70"/>
    </row>
    <row r="71" spans="1:11" s="1" customFormat="1" ht="37.9" customHeight="1" thickBot="1" x14ac:dyDescent="0.3">
      <c r="A71" s="23" t="s">
        <v>194</v>
      </c>
      <c r="B71" s="22"/>
      <c r="C71" s="266" t="str">
        <f>'Interim Claim 4'!C71</f>
        <v>Insert Head name</v>
      </c>
      <c r="D71" s="267"/>
      <c r="E71" s="267"/>
      <c r="F71" s="267"/>
      <c r="G71" s="268"/>
      <c r="H71" s="22"/>
      <c r="I71" s="22"/>
      <c r="J71" s="22"/>
      <c r="K71" s="22"/>
    </row>
    <row r="72" spans="1:11" s="1" customFormat="1" ht="14.95" thickBot="1" x14ac:dyDescent="0.3">
      <c r="A72" s="23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s="1" customFormat="1" ht="27.85" thickBot="1" x14ac:dyDescent="0.3">
      <c r="A73" s="24" t="s">
        <v>199</v>
      </c>
      <c r="B73" s="22"/>
      <c r="C73" s="266" t="str">
        <f>'Interim Claim 4'!C73</f>
        <v>Insert CoG name</v>
      </c>
      <c r="D73" s="267"/>
      <c r="E73" s="267"/>
      <c r="F73" s="267"/>
      <c r="G73" s="268"/>
      <c r="H73" s="22"/>
      <c r="I73" s="22"/>
      <c r="J73" s="22"/>
      <c r="K73" s="22"/>
    </row>
    <row r="74" spans="1:11" s="1" customFormat="1" ht="14.95" thickBot="1" x14ac:dyDescent="0.3">
      <c r="A74" s="24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s="1" customFormat="1" ht="28.9" customHeight="1" thickBot="1" x14ac:dyDescent="0.3">
      <c r="A75" s="25" t="s">
        <v>204</v>
      </c>
      <c r="B75" s="22"/>
      <c r="C75" s="271"/>
      <c r="D75" s="272"/>
      <c r="E75" s="273"/>
      <c r="F75" s="22"/>
      <c r="G75" s="22"/>
      <c r="H75" s="22"/>
      <c r="I75" s="22"/>
      <c r="J75" s="22"/>
      <c r="K75" s="22"/>
    </row>
    <row r="76" spans="1:11" ht="3.6" customHeight="1" x14ac:dyDescent="0.25"/>
    <row r="77" spans="1:11" x14ac:dyDescent="0.25">
      <c r="A77" s="1" t="s">
        <v>270</v>
      </c>
    </row>
    <row r="78" spans="1:11" x14ac:dyDescent="0.25">
      <c r="A78" s="1" t="s">
        <v>271</v>
      </c>
    </row>
    <row r="79" spans="1:11" x14ac:dyDescent="0.25">
      <c r="A79" s="1" t="s">
        <v>272</v>
      </c>
      <c r="C79" s="131">
        <f>ROUND(I28*0.9,2)</f>
        <v>0</v>
      </c>
    </row>
    <row r="80" spans="1:11" ht="6.65" customHeight="1" x14ac:dyDescent="0.25"/>
    <row r="81" spans="1:5" x14ac:dyDescent="0.25">
      <c r="A81" s="4" t="s">
        <v>273</v>
      </c>
    </row>
    <row r="82" spans="1:5" x14ac:dyDescent="0.25">
      <c r="A82" s="61" t="s">
        <v>175</v>
      </c>
      <c r="B82" s="1" t="str">
        <f>'Post tender'!B102</f>
        <v>Enter bank account name</v>
      </c>
    </row>
    <row r="83" spans="1:5" x14ac:dyDescent="0.25">
      <c r="A83" s="61" t="s">
        <v>177</v>
      </c>
      <c r="B83" s="1" t="str">
        <f>'Post tender'!B103</f>
        <v>Enter sort code in form xx-yy-zz - not as number please</v>
      </c>
    </row>
    <row r="84" spans="1:5" x14ac:dyDescent="0.25">
      <c r="A84" s="61" t="s">
        <v>179</v>
      </c>
      <c r="B84" s="1" t="str">
        <f>'Post tender'!B104</f>
        <v>Enter account number</v>
      </c>
    </row>
    <row r="85" spans="1:5" ht="4.95" customHeight="1" x14ac:dyDescent="0.25">
      <c r="A85" s="61"/>
    </row>
    <row r="86" spans="1:5" x14ac:dyDescent="0.25">
      <c r="A86" s="1" t="s">
        <v>274</v>
      </c>
    </row>
    <row r="87" spans="1:5" x14ac:dyDescent="0.25">
      <c r="A87" s="1" t="s">
        <v>97</v>
      </c>
    </row>
    <row r="88" spans="1:5" x14ac:dyDescent="0.25">
      <c r="A88" s="1" t="s">
        <v>275</v>
      </c>
    </row>
    <row r="89" spans="1:5" x14ac:dyDescent="0.25">
      <c r="A89" s="1" t="e">
        <f>'Interim Claim 4'!A89</f>
        <v>#N/A</v>
      </c>
    </row>
    <row r="90" spans="1:5" x14ac:dyDescent="0.25">
      <c r="A90" s="1" t="e">
        <f>'Interim Claim 4'!A90</f>
        <v>#N/A</v>
      </c>
    </row>
    <row r="91" spans="1:5" x14ac:dyDescent="0.25">
      <c r="A91" s="1" t="e">
        <f>'Interim Claim 4'!A91</f>
        <v>#N/A</v>
      </c>
    </row>
    <row r="92" spans="1:5" x14ac:dyDescent="0.25">
      <c r="A92" s="1" t="e">
        <f>'Interim Claim 4'!A92</f>
        <v>#N/A</v>
      </c>
    </row>
    <row r="93" spans="1:5" x14ac:dyDescent="0.25">
      <c r="A93" s="1" t="e">
        <f>'Interim Claim 4'!A93</f>
        <v>#N/A</v>
      </c>
    </row>
    <row r="94" spans="1:5" x14ac:dyDescent="0.25">
      <c r="A94" s="1" t="s">
        <v>276</v>
      </c>
      <c r="E94" s="131">
        <f>I26</f>
        <v>0</v>
      </c>
    </row>
    <row r="95" spans="1:5" x14ac:dyDescent="0.25">
      <c r="A95" s="1" t="s">
        <v>277</v>
      </c>
      <c r="C95" s="1">
        <f>'Post tender'!C127</f>
        <v>0</v>
      </c>
    </row>
    <row r="96" spans="1:5" ht="3.6" customHeight="1" x14ac:dyDescent="0.25"/>
    <row r="97" spans="1:3" x14ac:dyDescent="0.25">
      <c r="A97" s="12" t="s">
        <v>278</v>
      </c>
      <c r="C97" s="108" t="str">
        <f>'Interim Claim 4'!C97</f>
        <v>SBM Name</v>
      </c>
    </row>
    <row r="98" spans="1:3" x14ac:dyDescent="0.25">
      <c r="C98" s="108" t="str">
        <f>'Interim Claim 4'!C98</f>
        <v>SBM e-mail</v>
      </c>
    </row>
  </sheetData>
  <sheetProtection sheet="1" objects="1" scenarios="1" formatColumns="0"/>
  <mergeCells count="11">
    <mergeCell ref="A61:G61"/>
    <mergeCell ref="C71:G71"/>
    <mergeCell ref="C73:G73"/>
    <mergeCell ref="C75:E75"/>
    <mergeCell ref="C9:K9"/>
    <mergeCell ref="A35:C35"/>
    <mergeCell ref="A56:I56"/>
    <mergeCell ref="A59:G59"/>
    <mergeCell ref="I59:K59"/>
    <mergeCell ref="A60:C60"/>
    <mergeCell ref="E60:K60"/>
  </mergeCells>
  <conditionalFormatting sqref="A1:XFD1048576">
    <cfRule type="expression" dxfId="9" priority="3">
      <formula>CELL("protect",A1)=0</formula>
    </cfRule>
  </conditionalFormatting>
  <conditionalFormatting sqref="E35">
    <cfRule type="expression" dxfId="8" priority="2">
      <formula>CELL("protect",E35)=0</formula>
    </cfRule>
  </conditionalFormatting>
  <conditionalFormatting sqref="K30">
    <cfRule type="cellIs" dxfId="7" priority="4" operator="greaterThan">
      <formula>0.975</formula>
    </cfRule>
    <cfRule type="cellIs" dxfId="6" priority="5" operator="greaterThan">
      <formula>97.5</formula>
    </cfRule>
  </conditionalFormatting>
  <pageMargins left="0.39370078740157483" right="0.39370078740157483" top="0.55118110236220474" bottom="0.35433070866141736" header="0.51181102362204722" footer="0.31496062992125984"/>
  <pageSetup paperSize="9" scale="97" firstPageNumber="0" fitToHeight="0" orientation="portrait" horizontalDpi="300" verticalDpi="300" r:id="rId1"/>
  <headerFooter>
    <oddFooter>&amp;CPlease email completed form to mark.brunet@abdiocese.org.uk</oddFooter>
  </headerFooter>
  <rowBreaks count="1" manualBreakCount="1">
    <brk id="6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8FB40-5A6A-4589-97EB-0C8E63392345}">
  <sheetPr codeName="Sheet12">
    <pageSetUpPr fitToPage="1"/>
  </sheetPr>
  <dimension ref="A1:AMB98"/>
  <sheetViews>
    <sheetView showZeros="0" zoomScale="115" zoomScaleNormal="115" workbookViewId="0">
      <selection activeCell="G14" sqref="G14"/>
    </sheetView>
  </sheetViews>
  <sheetFormatPr defaultColWidth="9.125" defaultRowHeight="14.3" x14ac:dyDescent="0.25"/>
  <cols>
    <col min="1" max="1" width="18" style="1" customWidth="1"/>
    <col min="2" max="2" width="4.625" style="1" customWidth="1"/>
    <col min="3" max="3" width="14.25" style="1" customWidth="1"/>
    <col min="4" max="4" width="3.125" style="1" customWidth="1"/>
    <col min="5" max="5" width="15.375" style="1" bestFit="1" customWidth="1"/>
    <col min="6" max="6" width="3.25" style="1" customWidth="1"/>
    <col min="7" max="7" width="15.375" style="1" bestFit="1" customWidth="1"/>
    <col min="8" max="8" width="3" style="1" customWidth="1"/>
    <col min="9" max="9" width="13.625" style="1" bestFit="1" customWidth="1"/>
    <col min="10" max="10" width="3" style="1" customWidth="1"/>
    <col min="11" max="11" width="14.875" style="1" customWidth="1"/>
    <col min="12" max="17" width="9.125" style="1"/>
    <col min="18" max="18" width="9.125" style="1" customWidth="1"/>
    <col min="19" max="1016" width="9.125" style="1"/>
  </cols>
  <sheetData>
    <row r="1" spans="1:12" ht="66.599999999999994" customHeight="1" x14ac:dyDescent="0.25">
      <c r="C1" s="2"/>
      <c r="G1" s="20" t="s">
        <v>284</v>
      </c>
    </row>
    <row r="2" spans="1:12" x14ac:dyDescent="0.25">
      <c r="A2" s="3" t="str">
        <f>"Capital Project Form - Financial Year "&amp;TEXT(DATE(YEAR(Instructions!$B1),4,1),"YYYY")&amp;" - "&amp;TEXT(DATE(YEAR(Instructions!$B1)+1,4,1),"YYYY")</f>
        <v>Capital Project Form - Financial Year 2026 - 2027</v>
      </c>
    </row>
    <row r="3" spans="1:12" x14ac:dyDescent="0.25">
      <c r="A3" s="3" t="s">
        <v>1</v>
      </c>
    </row>
    <row r="4" spans="1:12" ht="5.45" customHeight="1" x14ac:dyDescent="0.25">
      <c r="A4" s="4"/>
      <c r="E4" s="5"/>
      <c r="F4" s="5"/>
      <c r="G4" s="5"/>
      <c r="H4" s="5"/>
      <c r="I4" s="6"/>
    </row>
    <row r="5" spans="1:12" ht="15.65" x14ac:dyDescent="0.25">
      <c r="A5" s="7" t="s">
        <v>244</v>
      </c>
      <c r="B5" s="7"/>
    </row>
    <row r="6" spans="1:12" s="1" customFormat="1" ht="5.95" customHeight="1" x14ac:dyDescent="0.25">
      <c r="C6" s="6"/>
      <c r="G6" s="12"/>
    </row>
    <row r="7" spans="1:12" s="1" customFormat="1" ht="13.6" x14ac:dyDescent="0.25">
      <c r="A7" s="1" t="s">
        <v>207</v>
      </c>
      <c r="C7" s="1" t="e">
        <f>'Post tender'!C13</f>
        <v>#N/A</v>
      </c>
    </row>
    <row r="8" spans="1:12" s="1" customFormat="1" thickBot="1" x14ac:dyDescent="0.3">
      <c r="A8" s="8" t="s">
        <v>245</v>
      </c>
      <c r="B8" s="8"/>
      <c r="C8" s="65">
        <f>'Post tender'!C127</f>
        <v>0</v>
      </c>
      <c r="G8" s="9"/>
    </row>
    <row r="9" spans="1:12" s="1" customFormat="1" ht="16.3" thickBot="1" x14ac:dyDescent="0.3">
      <c r="A9" s="7" t="s">
        <v>113</v>
      </c>
      <c r="C9" s="247">
        <f>'Post tender'!C28</f>
        <v>0</v>
      </c>
      <c r="D9" s="247"/>
      <c r="E9" s="247"/>
      <c r="F9" s="247"/>
      <c r="G9" s="247"/>
      <c r="H9" s="247"/>
      <c r="I9" s="247"/>
      <c r="J9" s="247"/>
      <c r="K9" s="247"/>
    </row>
    <row r="10" spans="1:12" s="1" customFormat="1" ht="13.6" x14ac:dyDescent="0.25"/>
    <row r="11" spans="1:12" s="1" customFormat="1" ht="46.9" customHeight="1" x14ac:dyDescent="0.25">
      <c r="A11" s="38" t="s">
        <v>246</v>
      </c>
      <c r="E11" s="80" t="s">
        <v>247</v>
      </c>
      <c r="F11" s="80"/>
      <c r="G11" s="80" t="s">
        <v>248</v>
      </c>
      <c r="H11" s="80"/>
      <c r="I11" s="80" t="s">
        <v>249</v>
      </c>
      <c r="J11" s="80"/>
      <c r="K11" s="80" t="s">
        <v>250</v>
      </c>
    </row>
    <row r="12" spans="1:12" s="1" customFormat="1" ht="12.1" customHeight="1" x14ac:dyDescent="0.25">
      <c r="A12" s="60"/>
      <c r="B12" s="60"/>
      <c r="C12" s="60"/>
      <c r="E12" s="80" t="s">
        <v>138</v>
      </c>
      <c r="F12" s="80"/>
      <c r="G12" s="80" t="s">
        <v>138</v>
      </c>
      <c r="H12" s="80"/>
      <c r="I12" s="80" t="s">
        <v>138</v>
      </c>
      <c r="J12" s="80"/>
      <c r="K12" s="80" t="s">
        <v>138</v>
      </c>
    </row>
    <row r="13" spans="1:12" s="1" customFormat="1" thickBot="1" x14ac:dyDescent="0.3">
      <c r="A13" s="60"/>
      <c r="B13" s="60"/>
      <c r="C13" s="60"/>
      <c r="E13" s="26"/>
      <c r="I13" s="26"/>
    </row>
    <row r="14" spans="1:12" s="1" customFormat="1" ht="16.3" thickBot="1" x14ac:dyDescent="0.3">
      <c r="A14" s="111" t="s">
        <v>139</v>
      </c>
      <c r="B14" s="60"/>
      <c r="C14" s="60"/>
      <c r="D14" s="40"/>
      <c r="E14" s="53">
        <f>'Interim Claim 5'!E14</f>
        <v>0</v>
      </c>
      <c r="F14" s="52"/>
      <c r="G14" s="53">
        <f>'Interim Claim 5'!K14</f>
        <v>0</v>
      </c>
      <c r="H14" s="52"/>
      <c r="I14" s="51"/>
      <c r="J14" s="52"/>
      <c r="K14" s="53">
        <f>G14+I14</f>
        <v>0</v>
      </c>
      <c r="L14" s="40"/>
    </row>
    <row r="15" spans="1:12" s="1" customFormat="1" ht="9.6999999999999993" customHeight="1" thickBot="1" x14ac:dyDescent="0.3">
      <c r="A15" s="111"/>
      <c r="B15" s="60"/>
      <c r="C15" s="60"/>
      <c r="D15" s="40"/>
      <c r="E15" s="54"/>
      <c r="F15" s="54"/>
      <c r="G15" s="55"/>
      <c r="H15" s="54"/>
      <c r="I15" s="55"/>
      <c r="J15" s="54"/>
      <c r="K15" s="55"/>
      <c r="L15" s="40"/>
    </row>
    <row r="16" spans="1:12" s="1" customFormat="1" ht="16.3" thickBot="1" x14ac:dyDescent="0.3">
      <c r="A16" s="111" t="s">
        <v>140</v>
      </c>
      <c r="B16" s="60"/>
      <c r="C16" s="60"/>
      <c r="D16" s="40"/>
      <c r="E16" s="53">
        <f>'Interim Claim 5'!E16</f>
        <v>0</v>
      </c>
      <c r="F16" s="52"/>
      <c r="G16" s="53">
        <f>'Interim Claim 5'!K16</f>
        <v>0</v>
      </c>
      <c r="H16" s="52"/>
      <c r="I16" s="51">
        <f>ROUND(I14*0.2,2)</f>
        <v>0</v>
      </c>
      <c r="J16" s="52"/>
      <c r="K16" s="53">
        <f>G16+I16</f>
        <v>0</v>
      </c>
      <c r="L16" s="40"/>
    </row>
    <row r="17" spans="1:12" s="1" customFormat="1" ht="9" customHeight="1" thickBot="1" x14ac:dyDescent="0.3">
      <c r="A17" s="111"/>
      <c r="B17" s="60"/>
      <c r="C17" s="60"/>
      <c r="D17" s="40"/>
      <c r="E17" s="54">
        <f>'Interim Claim 5'!E17</f>
        <v>0</v>
      </c>
      <c r="F17" s="54"/>
      <c r="G17" s="55"/>
      <c r="H17" s="54"/>
      <c r="I17" s="55"/>
      <c r="J17" s="54"/>
      <c r="K17" s="55"/>
      <c r="L17" s="40"/>
    </row>
    <row r="18" spans="1:12" s="1" customFormat="1" ht="16.3" thickBot="1" x14ac:dyDescent="0.3">
      <c r="A18" s="111" t="s">
        <v>141</v>
      </c>
      <c r="B18" s="60"/>
      <c r="C18" s="60"/>
      <c r="D18" s="40"/>
      <c r="E18" s="53">
        <f>'Interim Claim 5'!E18</f>
        <v>0</v>
      </c>
      <c r="F18" s="52"/>
      <c r="G18" s="53">
        <f>'Interim Claim 5'!K18</f>
        <v>0</v>
      </c>
      <c r="H18" s="52"/>
      <c r="I18" s="51"/>
      <c r="J18" s="52"/>
      <c r="K18" s="53">
        <f>G18+I18</f>
        <v>0</v>
      </c>
      <c r="L18" s="40"/>
    </row>
    <row r="19" spans="1:12" s="1" customFormat="1" ht="7.15" customHeight="1" thickBot="1" x14ac:dyDescent="0.3">
      <c r="A19" s="111"/>
      <c r="B19" s="60"/>
      <c r="C19" s="60"/>
      <c r="D19" s="40"/>
      <c r="E19" s="54">
        <f>'Interim Claim 5'!E19</f>
        <v>0</v>
      </c>
      <c r="F19" s="54"/>
      <c r="G19" s="55"/>
      <c r="H19" s="54"/>
      <c r="I19" s="55"/>
      <c r="J19" s="54"/>
      <c r="K19" s="55"/>
      <c r="L19" s="40"/>
    </row>
    <row r="20" spans="1:12" s="1" customFormat="1" ht="16.3" thickBot="1" x14ac:dyDescent="0.3">
      <c r="A20" s="111" t="s">
        <v>142</v>
      </c>
      <c r="B20" s="60"/>
      <c r="C20" s="60"/>
      <c r="D20" s="40"/>
      <c r="E20" s="53">
        <f>'Interim Claim 5'!E20</f>
        <v>0</v>
      </c>
      <c r="F20" s="52"/>
      <c r="G20" s="53">
        <f>'Interim Claim 5'!K20</f>
        <v>0</v>
      </c>
      <c r="H20" s="52"/>
      <c r="I20" s="51">
        <f>ROUND(I18*0.2,2)</f>
        <v>0</v>
      </c>
      <c r="J20" s="52"/>
      <c r="K20" s="53">
        <f>G20+I20</f>
        <v>0</v>
      </c>
      <c r="L20" s="40"/>
    </row>
    <row r="21" spans="1:12" s="1" customFormat="1" ht="6.65" customHeight="1" thickBot="1" x14ac:dyDescent="0.3">
      <c r="A21" s="111"/>
      <c r="B21" s="60"/>
      <c r="C21" s="60"/>
      <c r="D21" s="40"/>
      <c r="E21" s="55">
        <f>'Interim Claim 5'!E21</f>
        <v>0</v>
      </c>
      <c r="F21" s="54"/>
      <c r="G21" s="55"/>
      <c r="H21" s="54"/>
      <c r="I21" s="55"/>
      <c r="J21" s="54"/>
      <c r="K21" s="55"/>
      <c r="L21" s="40"/>
    </row>
    <row r="22" spans="1:12" s="1" customFormat="1" ht="16.3" thickBot="1" x14ac:dyDescent="0.3">
      <c r="A22" s="111" t="s">
        <v>143</v>
      </c>
      <c r="B22" s="60"/>
      <c r="C22" s="60"/>
      <c r="D22" s="40"/>
      <c r="E22" s="53">
        <f>'Interim Claim 5'!E22</f>
        <v>0</v>
      </c>
      <c r="F22" s="52"/>
      <c r="G22" s="53">
        <f>'Interim Claim 5'!K22</f>
        <v>0</v>
      </c>
      <c r="H22" s="52"/>
      <c r="I22" s="51"/>
      <c r="J22" s="52"/>
      <c r="K22" s="53">
        <f>G22+I22</f>
        <v>0</v>
      </c>
      <c r="L22" s="40"/>
    </row>
    <row r="23" spans="1:12" s="1" customFormat="1" ht="7.15" customHeight="1" thickBot="1" x14ac:dyDescent="0.3">
      <c r="A23" s="112"/>
      <c r="B23" s="60"/>
      <c r="C23" s="60"/>
      <c r="D23" s="40"/>
      <c r="E23" s="54">
        <f>'Interim Claim 5'!E23</f>
        <v>0</v>
      </c>
      <c r="F23" s="54"/>
      <c r="G23" s="55"/>
      <c r="H23" s="54"/>
      <c r="I23" s="55"/>
      <c r="J23" s="54"/>
      <c r="K23" s="55"/>
      <c r="L23" s="40"/>
    </row>
    <row r="24" spans="1:12" s="1" customFormat="1" ht="16.3" thickBot="1" x14ac:dyDescent="0.3">
      <c r="A24" s="111" t="s">
        <v>144</v>
      </c>
      <c r="B24" s="60"/>
      <c r="C24" s="60"/>
      <c r="D24" s="40"/>
      <c r="E24" s="53">
        <f>'Interim Claim 5'!E24</f>
        <v>0</v>
      </c>
      <c r="F24" s="52"/>
      <c r="G24" s="53">
        <f>'Interim Claim 5'!K24</f>
        <v>0</v>
      </c>
      <c r="H24" s="52"/>
      <c r="I24" s="51">
        <f>ROUND(I22*0.2,2)</f>
        <v>0</v>
      </c>
      <c r="J24" s="52"/>
      <c r="K24" s="53">
        <f>G24+I24</f>
        <v>0</v>
      </c>
      <c r="L24" s="40"/>
    </row>
    <row r="25" spans="1:12" s="1" customFormat="1" ht="7.15" customHeight="1" thickBot="1" x14ac:dyDescent="0.3">
      <c r="A25" s="112"/>
      <c r="B25" s="60"/>
      <c r="C25" s="60"/>
      <c r="D25" s="40"/>
      <c r="E25" s="54">
        <f>'Interim Claim 5'!E25</f>
        <v>0</v>
      </c>
      <c r="F25" s="54"/>
      <c r="G25" s="55"/>
      <c r="H25" s="54"/>
      <c r="I25" s="55"/>
      <c r="J25" s="54"/>
      <c r="K25" s="55"/>
      <c r="L25" s="40"/>
    </row>
    <row r="26" spans="1:12" s="1" customFormat="1" ht="16.3" thickBot="1" x14ac:dyDescent="0.3">
      <c r="A26" s="111" t="s">
        <v>145</v>
      </c>
      <c r="B26" s="60"/>
      <c r="C26" s="60"/>
      <c r="D26" s="40"/>
      <c r="E26" s="53">
        <f>'Interim Claim 5'!E26</f>
        <v>0</v>
      </c>
      <c r="F26" s="52"/>
      <c r="G26" s="53">
        <f>'Interim Claim 5'!K26</f>
        <v>0</v>
      </c>
      <c r="H26" s="52"/>
      <c r="I26" s="53">
        <f>ROUND(SUM(I14:I24)*0.01,2)</f>
        <v>0</v>
      </c>
      <c r="J26" s="52"/>
      <c r="K26" s="53">
        <f>G26+I26</f>
        <v>0</v>
      </c>
      <c r="L26" s="40"/>
    </row>
    <row r="27" spans="1:12" s="1" customFormat="1" ht="9.6999999999999993" customHeight="1" thickBot="1" x14ac:dyDescent="0.3">
      <c r="A27" s="113"/>
      <c r="B27" s="60"/>
      <c r="C27" s="60"/>
      <c r="D27" s="40"/>
      <c r="E27" s="54"/>
      <c r="F27" s="54"/>
      <c r="G27" s="55"/>
      <c r="H27" s="54"/>
      <c r="I27" s="55"/>
      <c r="J27" s="54"/>
      <c r="K27" s="55"/>
      <c r="L27" s="40"/>
    </row>
    <row r="28" spans="1:12" s="1" customFormat="1" ht="21.6" customHeight="1" thickBot="1" x14ac:dyDescent="0.3">
      <c r="A28" s="113" t="s">
        <v>146</v>
      </c>
      <c r="B28" s="60"/>
      <c r="C28" s="60"/>
      <c r="D28" s="40"/>
      <c r="E28" s="53">
        <f>SUM(E14:E26)</f>
        <v>0</v>
      </c>
      <c r="F28" s="52"/>
      <c r="G28" s="53">
        <f>SUM(G14:G26)</f>
        <v>0</v>
      </c>
      <c r="H28" s="52"/>
      <c r="I28" s="53">
        <f>SUM(I14:I26)</f>
        <v>0</v>
      </c>
      <c r="J28" s="52"/>
      <c r="K28" s="53">
        <f>G28+I28</f>
        <v>0</v>
      </c>
      <c r="L28" s="40"/>
    </row>
    <row r="29" spans="1:12" s="1" customFormat="1" ht="6.65" customHeight="1" x14ac:dyDescent="0.25">
      <c r="A29" s="114"/>
      <c r="B29" s="40"/>
      <c r="C29" s="40"/>
      <c r="D29" s="40"/>
      <c r="E29" s="56"/>
      <c r="F29" s="54"/>
      <c r="G29" s="56"/>
      <c r="H29" s="54"/>
      <c r="I29" s="56"/>
      <c r="J29" s="54"/>
      <c r="K29" s="56"/>
      <c r="L29" s="40"/>
    </row>
    <row r="30" spans="1:12" s="1" customFormat="1" ht="15.65" x14ac:dyDescent="0.25">
      <c r="A30" s="115"/>
      <c r="B30" s="115"/>
      <c r="C30" s="57"/>
      <c r="D30" s="57"/>
      <c r="E30" s="57"/>
      <c r="F30" s="57"/>
      <c r="G30" s="57"/>
      <c r="H30" s="57"/>
      <c r="I30" s="40"/>
      <c r="J30" s="58" t="s">
        <v>252</v>
      </c>
      <c r="K30" s="59" t="e">
        <f>K28/E28</f>
        <v>#DIV/0!</v>
      </c>
      <c r="L30" s="40"/>
    </row>
    <row r="31" spans="1:12" s="1" customFormat="1" ht="15.65" x14ac:dyDescent="0.25">
      <c r="A31" s="115" t="s">
        <v>253</v>
      </c>
      <c r="B31" s="115"/>
      <c r="C31" s="57"/>
      <c r="D31" s="57"/>
      <c r="E31" s="57"/>
      <c r="F31" s="57"/>
      <c r="G31" s="57"/>
      <c r="H31" s="57"/>
      <c r="I31" s="57"/>
      <c r="J31" s="40"/>
      <c r="K31" s="40" t="e">
        <f>IF(K30&gt;97.5%,"Maximum 97.5% at interim claim stage","")</f>
        <v>#DIV/0!</v>
      </c>
      <c r="L31" s="40"/>
    </row>
    <row r="32" spans="1:12" s="1" customFormat="1" ht="15.65" x14ac:dyDescent="0.25">
      <c r="A32" s="115" t="s">
        <v>254</v>
      </c>
      <c r="B32" s="115"/>
      <c r="C32" s="57"/>
      <c r="D32" s="57"/>
      <c r="E32" s="57"/>
      <c r="F32" s="57"/>
      <c r="G32" s="57"/>
      <c r="H32" s="57"/>
      <c r="I32" s="57"/>
      <c r="J32" s="40"/>
      <c r="K32" s="40"/>
      <c r="L32" s="40"/>
    </row>
    <row r="33" spans="1:13" s="1" customFormat="1" ht="15.65" x14ac:dyDescent="0.25">
      <c r="A33" s="115" t="s">
        <v>255</v>
      </c>
      <c r="B33" s="115"/>
      <c r="C33" s="57"/>
      <c r="D33" s="57"/>
      <c r="E33" s="57"/>
      <c r="F33" s="57"/>
      <c r="G33" s="57"/>
      <c r="H33" s="57"/>
      <c r="I33" s="57"/>
      <c r="J33" s="40"/>
      <c r="K33" s="40"/>
      <c r="L33" s="40"/>
    </row>
    <row r="35" spans="1:13" ht="41.95" customHeight="1" x14ac:dyDescent="0.25">
      <c r="A35" s="270" t="s">
        <v>256</v>
      </c>
      <c r="B35" s="270"/>
      <c r="C35" s="270"/>
      <c r="E35" s="80" t="s">
        <v>257</v>
      </c>
      <c r="F35" s="80"/>
      <c r="G35" s="80" t="s">
        <v>258</v>
      </c>
      <c r="H35" s="80"/>
      <c r="I35" s="80" t="s">
        <v>259</v>
      </c>
    </row>
    <row r="36" spans="1:13" x14ac:dyDescent="0.25">
      <c r="E36" s="80" t="s">
        <v>138</v>
      </c>
      <c r="F36" s="80"/>
      <c r="G36" s="80" t="s">
        <v>138</v>
      </c>
      <c r="H36" s="80"/>
      <c r="I36" s="80" t="s">
        <v>138</v>
      </c>
    </row>
    <row r="37" spans="1:13" ht="16.3" thickBot="1" x14ac:dyDescent="0.3">
      <c r="A37" s="42"/>
      <c r="B37" s="42"/>
      <c r="C37" s="42"/>
      <c r="D37" s="42"/>
      <c r="E37" s="43"/>
      <c r="F37" s="42"/>
      <c r="G37" s="42"/>
      <c r="H37" s="42"/>
      <c r="I37" s="42"/>
      <c r="J37" s="42"/>
      <c r="K37" s="42"/>
      <c r="L37" s="42"/>
      <c r="M37" s="42"/>
    </row>
    <row r="38" spans="1:13" ht="16.3" thickBot="1" x14ac:dyDescent="0.3">
      <c r="A38" s="4" t="s">
        <v>139</v>
      </c>
      <c r="B38" s="42"/>
      <c r="C38" s="42"/>
      <c r="D38" s="42"/>
      <c r="E38" s="49">
        <f>'Interim Claim 6'!E14</f>
        <v>0</v>
      </c>
      <c r="F38" s="45"/>
      <c r="G38" s="44">
        <f>'Interim Claim 5'!G38</f>
        <v>0</v>
      </c>
      <c r="H38" s="42"/>
      <c r="I38" s="117">
        <f>E38-G38</f>
        <v>0</v>
      </c>
      <c r="J38" s="42"/>
      <c r="K38" s="42"/>
      <c r="L38" s="42"/>
      <c r="M38" s="42"/>
    </row>
    <row r="39" spans="1:13" ht="16.3" thickBot="1" x14ac:dyDescent="0.3">
      <c r="A39" s="4"/>
      <c r="B39" s="42"/>
      <c r="C39" s="42"/>
      <c r="D39" s="42"/>
      <c r="E39" s="46"/>
      <c r="F39" s="46"/>
      <c r="G39" s="47"/>
      <c r="H39" s="42"/>
      <c r="I39" s="48"/>
      <c r="J39" s="42"/>
      <c r="K39" s="42"/>
      <c r="L39" s="42"/>
      <c r="M39" s="42"/>
    </row>
    <row r="40" spans="1:13" ht="16.3" thickBot="1" x14ac:dyDescent="0.3">
      <c r="A40" s="4" t="s">
        <v>140</v>
      </c>
      <c r="B40" s="42"/>
      <c r="C40" s="42"/>
      <c r="D40" s="42"/>
      <c r="E40" s="49">
        <f>'Interim Claim 6'!E16</f>
        <v>0</v>
      </c>
      <c r="F40" s="45"/>
      <c r="G40" s="44">
        <f>ROUND(G38*0.2,2)</f>
        <v>0</v>
      </c>
      <c r="H40" s="42"/>
      <c r="I40" s="117">
        <f>E40-G40</f>
        <v>0</v>
      </c>
      <c r="J40" s="42"/>
      <c r="K40" s="42"/>
      <c r="L40" s="42"/>
      <c r="M40" s="42"/>
    </row>
    <row r="41" spans="1:13" ht="16.3" thickBot="1" x14ac:dyDescent="0.3">
      <c r="A41" s="4"/>
      <c r="B41" s="42"/>
      <c r="C41" s="42"/>
      <c r="D41" s="42"/>
      <c r="E41" s="46"/>
      <c r="F41" s="46"/>
      <c r="G41" s="47"/>
      <c r="H41" s="42"/>
      <c r="I41" s="48"/>
      <c r="J41" s="42"/>
      <c r="K41" s="42"/>
      <c r="L41" s="42"/>
      <c r="M41" s="42"/>
    </row>
    <row r="42" spans="1:13" ht="16.3" thickBot="1" x14ac:dyDescent="0.3">
      <c r="A42" s="4" t="s">
        <v>141</v>
      </c>
      <c r="B42" s="42"/>
      <c r="C42" s="42"/>
      <c r="D42" s="42"/>
      <c r="E42" s="49">
        <f>'Interim Claim 6'!E18</f>
        <v>0</v>
      </c>
      <c r="F42" s="45"/>
      <c r="G42" s="44">
        <f>E42</f>
        <v>0</v>
      </c>
      <c r="H42" s="42"/>
      <c r="I42" s="117">
        <f>E42-G42</f>
        <v>0</v>
      </c>
      <c r="J42" s="42"/>
      <c r="K42" s="42"/>
      <c r="L42" s="42"/>
      <c r="M42" s="42"/>
    </row>
    <row r="43" spans="1:13" ht="16.3" thickBot="1" x14ac:dyDescent="0.3">
      <c r="A43" s="4"/>
      <c r="B43" s="42"/>
      <c r="C43" s="42"/>
      <c r="D43" s="42"/>
      <c r="E43" s="46"/>
      <c r="F43" s="46"/>
      <c r="G43" s="47"/>
      <c r="H43" s="42"/>
      <c r="I43" s="48"/>
      <c r="J43" s="42"/>
      <c r="K43" s="42"/>
      <c r="L43" s="42"/>
      <c r="M43" s="42"/>
    </row>
    <row r="44" spans="1:13" ht="16.3" thickBot="1" x14ac:dyDescent="0.3">
      <c r="A44" s="4" t="s">
        <v>142</v>
      </c>
      <c r="B44" s="42"/>
      <c r="C44" s="42"/>
      <c r="D44" s="42"/>
      <c r="E44" s="49">
        <f>'Interim Claim 6'!E20</f>
        <v>0</v>
      </c>
      <c r="F44" s="45"/>
      <c r="G44" s="44">
        <f>ROUND(G42*0.2,2)</f>
        <v>0</v>
      </c>
      <c r="H44" s="42"/>
      <c r="I44" s="117">
        <f>E44-G44</f>
        <v>0</v>
      </c>
      <c r="J44" s="42"/>
      <c r="K44" s="42"/>
      <c r="L44" s="42"/>
      <c r="M44" s="42"/>
    </row>
    <row r="45" spans="1:13" ht="16.3" thickBot="1" x14ac:dyDescent="0.3">
      <c r="A45" s="4"/>
      <c r="B45" s="42"/>
      <c r="C45" s="42"/>
      <c r="D45" s="42"/>
      <c r="E45" s="47"/>
      <c r="F45" s="46"/>
      <c r="G45" s="47"/>
      <c r="H45" s="42"/>
      <c r="I45" s="48"/>
      <c r="J45" s="42"/>
      <c r="K45" s="42"/>
      <c r="L45" s="42"/>
      <c r="M45" s="42"/>
    </row>
    <row r="46" spans="1:13" ht="16.3" thickBot="1" x14ac:dyDescent="0.3">
      <c r="A46" s="4" t="s">
        <v>143</v>
      </c>
      <c r="B46" s="42"/>
      <c r="C46" s="42"/>
      <c r="D46" s="42"/>
      <c r="E46" s="49">
        <f>'Interim Claim 6'!E22</f>
        <v>0</v>
      </c>
      <c r="F46" s="45"/>
      <c r="G46" s="44">
        <f>E46</f>
        <v>0</v>
      </c>
      <c r="H46" s="42"/>
      <c r="I46" s="117">
        <f>E46-G46</f>
        <v>0</v>
      </c>
      <c r="J46" s="42"/>
      <c r="K46" s="42"/>
      <c r="L46" s="42"/>
      <c r="M46" s="42"/>
    </row>
    <row r="47" spans="1:13" ht="16.3" thickBot="1" x14ac:dyDescent="0.3">
      <c r="A47" s="82"/>
      <c r="B47" s="42"/>
      <c r="C47" s="42"/>
      <c r="D47" s="42"/>
      <c r="E47" s="46"/>
      <c r="F47" s="46"/>
      <c r="G47" s="47"/>
      <c r="H47" s="42"/>
      <c r="I47" s="48"/>
      <c r="J47" s="42"/>
      <c r="K47" s="42"/>
      <c r="L47" s="42"/>
      <c r="M47" s="42"/>
    </row>
    <row r="48" spans="1:13" ht="16.3" thickBot="1" x14ac:dyDescent="0.3">
      <c r="A48" s="4" t="s">
        <v>144</v>
      </c>
      <c r="B48" s="42"/>
      <c r="C48" s="42"/>
      <c r="D48" s="42"/>
      <c r="E48" s="49">
        <f>'Interim Claim 6'!E24</f>
        <v>0</v>
      </c>
      <c r="F48" s="45"/>
      <c r="G48" s="44">
        <f>ROUND(G46*0.2,2)</f>
        <v>0</v>
      </c>
      <c r="H48" s="42"/>
      <c r="I48" s="117">
        <f>E48-G48</f>
        <v>0</v>
      </c>
      <c r="J48" s="42"/>
      <c r="K48" s="42"/>
      <c r="L48" s="42"/>
      <c r="M48" s="42"/>
    </row>
    <row r="49" spans="1:13" ht="16.3" thickBot="1" x14ac:dyDescent="0.3">
      <c r="A49" s="82"/>
      <c r="B49" s="42"/>
      <c r="C49" s="42"/>
      <c r="D49" s="42"/>
      <c r="E49" s="46"/>
      <c r="F49" s="46"/>
      <c r="G49" s="47"/>
      <c r="H49" s="42"/>
      <c r="I49" s="48"/>
      <c r="J49" s="42"/>
      <c r="K49" s="42"/>
      <c r="L49" s="42"/>
      <c r="M49" s="42"/>
    </row>
    <row r="50" spans="1:13" ht="16.3" thickBot="1" x14ac:dyDescent="0.3">
      <c r="A50" s="4" t="s">
        <v>145</v>
      </c>
      <c r="B50" s="42"/>
      <c r="C50" s="42"/>
      <c r="D50" s="42"/>
      <c r="E50" s="49">
        <f>'Interim Claim 6'!E26</f>
        <v>0</v>
      </c>
      <c r="F50" s="45"/>
      <c r="G50" s="49">
        <f>SUM(G38:G48)*0.01</f>
        <v>0</v>
      </c>
      <c r="H50" s="42"/>
      <c r="I50" s="117">
        <f>E50-G50</f>
        <v>0</v>
      </c>
      <c r="J50" s="42"/>
      <c r="K50" s="42"/>
      <c r="L50" s="42"/>
      <c r="M50" s="42"/>
    </row>
    <row r="51" spans="1:13" ht="16.3" thickBot="1" x14ac:dyDescent="0.3">
      <c r="A51" s="73"/>
      <c r="B51" s="42"/>
      <c r="C51" s="42"/>
      <c r="D51" s="42"/>
      <c r="E51" s="46"/>
      <c r="F51" s="46"/>
      <c r="G51" s="47"/>
      <c r="H51" s="42"/>
      <c r="I51" s="48"/>
      <c r="J51" s="42"/>
      <c r="K51" s="42"/>
      <c r="L51" s="42"/>
      <c r="M51" s="42"/>
    </row>
    <row r="52" spans="1:13" ht="16.3" thickBot="1" x14ac:dyDescent="0.3">
      <c r="A52" s="118" t="s">
        <v>146</v>
      </c>
      <c r="B52" s="42"/>
      <c r="C52" s="42"/>
      <c r="D52" s="42"/>
      <c r="E52" s="49">
        <f>'Interim Claim 6'!E28</f>
        <v>0</v>
      </c>
      <c r="F52" s="45"/>
      <c r="G52" s="49">
        <f>SUM(G38:G50)</f>
        <v>0</v>
      </c>
      <c r="H52" s="42"/>
      <c r="I52" s="117">
        <f>E52-G52</f>
        <v>0</v>
      </c>
      <c r="J52" s="42"/>
      <c r="K52" s="42"/>
      <c r="L52" s="42"/>
      <c r="M52" s="42"/>
    </row>
    <row r="53" spans="1:13" ht="15.65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ht="15.65" x14ac:dyDescent="0.25">
      <c r="A54" s="42" t="s">
        <v>260</v>
      </c>
      <c r="B54" s="42"/>
      <c r="C54" s="42"/>
      <c r="D54" s="42"/>
      <c r="E54" s="42"/>
      <c r="F54" s="42"/>
      <c r="G54" s="42"/>
      <c r="H54" s="42"/>
      <c r="I54" s="50"/>
      <c r="J54" s="42"/>
      <c r="K54" s="42"/>
      <c r="L54" s="42"/>
      <c r="M54" s="42"/>
    </row>
    <row r="55" spans="1:13" ht="16.3" thickBot="1" x14ac:dyDescent="0.3">
      <c r="A55" s="42" t="s">
        <v>261</v>
      </c>
      <c r="B55" s="42"/>
      <c r="C55" s="42"/>
      <c r="D55" s="42"/>
      <c r="E55" s="42"/>
      <c r="F55" s="42"/>
      <c r="G55" s="42"/>
      <c r="H55" s="42"/>
      <c r="I55" s="50"/>
      <c r="J55" s="42"/>
      <c r="K55" s="42"/>
      <c r="L55" s="42"/>
      <c r="M55" s="42"/>
    </row>
    <row r="56" spans="1:13" ht="86.45" customHeight="1" thickBot="1" x14ac:dyDescent="0.3">
      <c r="A56" s="274"/>
      <c r="B56" s="275"/>
      <c r="C56" s="275"/>
      <c r="D56" s="275"/>
      <c r="E56" s="275"/>
      <c r="F56" s="275"/>
      <c r="G56" s="275"/>
      <c r="H56" s="275"/>
      <c r="I56" s="276"/>
      <c r="J56" s="42"/>
      <c r="K56" s="42"/>
      <c r="L56" s="42"/>
      <c r="M56" s="42"/>
    </row>
    <row r="57" spans="1:13" ht="5.95" customHeight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s="1" customFormat="1" ht="16.3" thickBot="1" x14ac:dyDescent="0.3">
      <c r="A58" s="7" t="s">
        <v>262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s="1" customFormat="1" ht="16.3" thickBot="1" x14ac:dyDescent="0.3">
      <c r="A59" s="220" t="s">
        <v>263</v>
      </c>
      <c r="B59" s="220"/>
      <c r="C59" s="220"/>
      <c r="D59" s="220"/>
      <c r="E59" s="220"/>
      <c r="F59" s="220"/>
      <c r="G59" s="220"/>
      <c r="H59" s="42"/>
      <c r="I59" s="224" t="str">
        <f>'Interim Claim 5'!I59</f>
        <v>SBM Name</v>
      </c>
      <c r="J59" s="224"/>
      <c r="K59" s="224"/>
      <c r="L59" s="42"/>
      <c r="M59" s="42"/>
    </row>
    <row r="60" spans="1:13" s="1" customFormat="1" ht="14.45" customHeight="1" thickBot="1" x14ac:dyDescent="0.3">
      <c r="A60" s="220" t="s">
        <v>170</v>
      </c>
      <c r="B60" s="220"/>
      <c r="C60" s="220"/>
      <c r="D60" s="42"/>
      <c r="E60" s="221" t="str">
        <f>'Interim Claim 5'!E60</f>
        <v>SBM e-mail</v>
      </c>
      <c r="F60" s="221"/>
      <c r="G60" s="221"/>
      <c r="H60" s="221"/>
      <c r="I60" s="221"/>
      <c r="J60" s="221"/>
      <c r="K60" s="221"/>
      <c r="L60" s="42"/>
      <c r="M60" s="42"/>
    </row>
    <row r="61" spans="1:13" s="1" customFormat="1" ht="12.1" customHeight="1" x14ac:dyDescent="0.25">
      <c r="A61" s="204"/>
      <c r="B61" s="204"/>
      <c r="C61" s="204"/>
      <c r="D61" s="204"/>
      <c r="E61" s="204"/>
      <c r="F61" s="204"/>
      <c r="G61" s="204"/>
      <c r="H61" s="42"/>
      <c r="I61" s="42"/>
      <c r="J61" s="42"/>
      <c r="K61" s="42"/>
      <c r="L61" s="42"/>
      <c r="M61" s="42"/>
    </row>
    <row r="62" spans="1:13" s="1" customFormat="1" ht="15.65" x14ac:dyDescent="0.25">
      <c r="A62" s="7" t="s">
        <v>264</v>
      </c>
      <c r="I62" s="6"/>
      <c r="J62" s="6"/>
      <c r="K62" s="6"/>
    </row>
    <row r="63" spans="1:13" s="1" customFormat="1" ht="13.6" x14ac:dyDescent="0.25">
      <c r="I63" s="6"/>
      <c r="J63" s="6"/>
      <c r="K63" s="6"/>
    </row>
    <row r="64" spans="1:13" s="1" customFormat="1" ht="13.95" customHeight="1" x14ac:dyDescent="0.25">
      <c r="A64" s="39" t="s">
        <v>265</v>
      </c>
    </row>
    <row r="65" spans="1:11" s="1" customFormat="1" ht="15.65" x14ac:dyDescent="0.25">
      <c r="A65" s="21"/>
      <c r="B65" s="41" t="s">
        <v>266</v>
      </c>
    </row>
    <row r="66" spans="1:11" s="1" customFormat="1" ht="15.65" x14ac:dyDescent="0.25">
      <c r="A66" s="21"/>
      <c r="B66" s="41" t="s">
        <v>267</v>
      </c>
    </row>
    <row r="67" spans="1:11" s="1" customFormat="1" ht="15.65" x14ac:dyDescent="0.25">
      <c r="A67" s="21"/>
      <c r="B67" s="41" t="s">
        <v>268</v>
      </c>
    </row>
    <row r="68" spans="1:11" s="1" customFormat="1" ht="15.65" x14ac:dyDescent="0.25">
      <c r="A68" s="21"/>
      <c r="B68" s="41" t="s">
        <v>269</v>
      </c>
    </row>
    <row r="69" spans="1:11" s="1" customFormat="1" ht="15.65" x14ac:dyDescent="0.25">
      <c r="A69" s="21"/>
      <c r="B69" s="41" t="s">
        <v>280</v>
      </c>
    </row>
    <row r="70" spans="1:11" s="1" customFormat="1" ht="14.95" thickBot="1" x14ac:dyDescent="0.3">
      <c r="A70"/>
    </row>
    <row r="71" spans="1:11" s="1" customFormat="1" ht="37.9" customHeight="1" thickBot="1" x14ac:dyDescent="0.3">
      <c r="A71" s="23" t="s">
        <v>194</v>
      </c>
      <c r="B71" s="22"/>
      <c r="C71" s="266" t="str">
        <f>'Interim Claim 5'!C71</f>
        <v>Insert Head name</v>
      </c>
      <c r="D71" s="267"/>
      <c r="E71" s="267"/>
      <c r="F71" s="267"/>
      <c r="G71" s="268"/>
      <c r="H71" s="22"/>
      <c r="I71" s="22"/>
      <c r="J71" s="22"/>
      <c r="K71" s="22"/>
    </row>
    <row r="72" spans="1:11" s="1" customFormat="1" ht="14.95" thickBot="1" x14ac:dyDescent="0.3">
      <c r="A72" s="23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s="1" customFormat="1" ht="27.85" thickBot="1" x14ac:dyDescent="0.3">
      <c r="A73" s="24" t="s">
        <v>199</v>
      </c>
      <c r="B73" s="22"/>
      <c r="C73" s="266" t="str">
        <f>'Interim Claim 5'!C73</f>
        <v>Insert CoG name</v>
      </c>
      <c r="D73" s="267"/>
      <c r="E73" s="267"/>
      <c r="F73" s="267"/>
      <c r="G73" s="268"/>
      <c r="H73" s="22"/>
      <c r="I73" s="22"/>
      <c r="J73" s="22"/>
      <c r="K73" s="22"/>
    </row>
    <row r="74" spans="1:11" s="1" customFormat="1" ht="14.95" thickBot="1" x14ac:dyDescent="0.3">
      <c r="A74" s="24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s="1" customFormat="1" ht="28.9" customHeight="1" thickBot="1" x14ac:dyDescent="0.3">
      <c r="A75" s="25" t="s">
        <v>204</v>
      </c>
      <c r="B75" s="22"/>
      <c r="C75" s="271"/>
      <c r="D75" s="272"/>
      <c r="E75" s="273"/>
      <c r="F75" s="22"/>
      <c r="G75" s="22"/>
      <c r="H75" s="22"/>
      <c r="I75" s="22"/>
      <c r="J75" s="22"/>
      <c r="K75" s="22"/>
    </row>
    <row r="77" spans="1:11" x14ac:dyDescent="0.25">
      <c r="A77" s="1" t="s">
        <v>270</v>
      </c>
    </row>
    <row r="78" spans="1:11" x14ac:dyDescent="0.25">
      <c r="A78" s="1" t="s">
        <v>271</v>
      </c>
    </row>
    <row r="79" spans="1:11" x14ac:dyDescent="0.25">
      <c r="A79" s="1" t="s">
        <v>272</v>
      </c>
      <c r="C79" s="131">
        <f>ROUND(I28*0.9,2)</f>
        <v>0</v>
      </c>
    </row>
    <row r="80" spans="1:11" ht="5.95" customHeight="1" x14ac:dyDescent="0.25"/>
    <row r="81" spans="1:5" x14ac:dyDescent="0.25">
      <c r="A81" s="4" t="s">
        <v>273</v>
      </c>
    </row>
    <row r="82" spans="1:5" x14ac:dyDescent="0.25">
      <c r="A82" s="61" t="s">
        <v>175</v>
      </c>
      <c r="B82" s="1" t="str">
        <f>'Post tender'!B102</f>
        <v>Enter bank account name</v>
      </c>
    </row>
    <row r="83" spans="1:5" x14ac:dyDescent="0.25">
      <c r="A83" s="61" t="s">
        <v>177</v>
      </c>
      <c r="B83" s="1" t="str">
        <f>'Post tender'!B103</f>
        <v>Enter sort code in form xx-yy-zz - not as number please</v>
      </c>
    </row>
    <row r="84" spans="1:5" x14ac:dyDescent="0.25">
      <c r="A84" s="61" t="s">
        <v>179</v>
      </c>
      <c r="B84" s="1" t="str">
        <f>'Post tender'!B104</f>
        <v>Enter account number</v>
      </c>
    </row>
    <row r="85" spans="1:5" ht="5.45" customHeight="1" x14ac:dyDescent="0.25">
      <c r="A85" s="61"/>
    </row>
    <row r="86" spans="1:5" x14ac:dyDescent="0.25">
      <c r="A86" s="1" t="s">
        <v>274</v>
      </c>
    </row>
    <row r="87" spans="1:5" x14ac:dyDescent="0.25">
      <c r="A87" s="1" t="s">
        <v>97</v>
      </c>
    </row>
    <row r="88" spans="1:5" x14ac:dyDescent="0.25">
      <c r="A88" s="1" t="s">
        <v>275</v>
      </c>
    </row>
    <row r="89" spans="1:5" x14ac:dyDescent="0.25">
      <c r="A89" s="1" t="e">
        <f>'Interim Claim 5'!A89</f>
        <v>#N/A</v>
      </c>
    </row>
    <row r="90" spans="1:5" x14ac:dyDescent="0.25">
      <c r="A90" s="1" t="e">
        <f>'Interim Claim 5'!A90</f>
        <v>#N/A</v>
      </c>
    </row>
    <row r="91" spans="1:5" x14ac:dyDescent="0.25">
      <c r="A91" s="1" t="e">
        <f>'Interim Claim 5'!A91</f>
        <v>#N/A</v>
      </c>
    </row>
    <row r="92" spans="1:5" x14ac:dyDescent="0.25">
      <c r="A92" s="1" t="e">
        <f>'Interim Claim 5'!A92</f>
        <v>#N/A</v>
      </c>
    </row>
    <row r="93" spans="1:5" x14ac:dyDescent="0.25">
      <c r="A93" s="1" t="e">
        <f>'Interim Claim 5'!A93</f>
        <v>#N/A</v>
      </c>
    </row>
    <row r="94" spans="1:5" x14ac:dyDescent="0.25">
      <c r="A94" s="1" t="s">
        <v>276</v>
      </c>
      <c r="E94" s="131">
        <f>I26</f>
        <v>0</v>
      </c>
    </row>
    <row r="95" spans="1:5" x14ac:dyDescent="0.25">
      <c r="A95" s="1" t="s">
        <v>277</v>
      </c>
      <c r="C95" s="1">
        <f>'Post tender'!C127</f>
        <v>0</v>
      </c>
    </row>
    <row r="96" spans="1:5" ht="4.95" customHeight="1" x14ac:dyDescent="0.25"/>
    <row r="97" spans="1:3" x14ac:dyDescent="0.25">
      <c r="A97" s="12" t="s">
        <v>278</v>
      </c>
      <c r="C97" s="108" t="str">
        <f>'Interim Claim 5'!C97</f>
        <v>SBM Name</v>
      </c>
    </row>
    <row r="98" spans="1:3" x14ac:dyDescent="0.25">
      <c r="C98" s="108" t="str">
        <f>'Interim Claim 5'!C98</f>
        <v>SBM e-mail</v>
      </c>
    </row>
  </sheetData>
  <sheetProtection formatColumns="0"/>
  <mergeCells count="11">
    <mergeCell ref="A61:G61"/>
    <mergeCell ref="C71:G71"/>
    <mergeCell ref="C73:G73"/>
    <mergeCell ref="C75:E75"/>
    <mergeCell ref="C9:K9"/>
    <mergeCell ref="A35:C35"/>
    <mergeCell ref="A56:I56"/>
    <mergeCell ref="A59:G59"/>
    <mergeCell ref="I59:K59"/>
    <mergeCell ref="A60:C60"/>
    <mergeCell ref="E60:K60"/>
  </mergeCells>
  <conditionalFormatting sqref="A1:XFD1048576">
    <cfRule type="expression" dxfId="5" priority="3">
      <formula>CELL("protect",A1)=0</formula>
    </cfRule>
  </conditionalFormatting>
  <conditionalFormatting sqref="E35">
    <cfRule type="expression" dxfId="4" priority="2">
      <formula>CELL("protect",E35)=0</formula>
    </cfRule>
  </conditionalFormatting>
  <conditionalFormatting sqref="K30">
    <cfRule type="cellIs" dxfId="3" priority="4" operator="greaterThan">
      <formula>0.975</formula>
    </cfRule>
    <cfRule type="cellIs" dxfId="2" priority="5" operator="greaterThan">
      <formula>97.5</formula>
    </cfRule>
  </conditionalFormatting>
  <pageMargins left="0.39370078740157483" right="0.39370078740157483" top="0.55118110236220474" bottom="0.35433070866141736" header="0.51181102362204722" footer="0.31496062992125984"/>
  <pageSetup paperSize="9" scale="97" firstPageNumber="0" fitToHeight="0" orientation="portrait" horizontalDpi="300" verticalDpi="300" r:id="rId1"/>
  <headerFooter>
    <oddFooter>&amp;CPlease email completed form to mark.brunet@abdiocese.org.uk</oddFooter>
  </headerFooter>
  <rowBreaks count="1" manualBreakCount="1">
    <brk id="6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u 1 z 8 U K V G S a y n A A A A + A A A A B I A H A B D b 2 5 m a W c v U G F j a 2 F n Z S 5 4 b W w g o h g A K K A U A A A A A A A A A A A A A A A A A A A A A A A A A A A A h Y / B C o I w H I d f R X Z 3 m y t h y N 8 J d e i S E A T R d c y l I 5 3 h Z v p u H X q k X i G h r G 4 d f x / f 4 f s 9 b n f I x q Y O r r p z p r U p i j B F g b a q L Y w t U 9 T 7 U 8 h R J m A n 1 V m W O p h k 6 5 L R F S m q v L 8 k h A z D g I c F b r u S M E o j c s y 3 e 1 X p R q K P b P 7 L o b H O S 6 s 0 E n B 4 x Q i G O c M x j z l m y w j I j C E 3 9 q u w q R h T I D 8 Q 1 n 3 t + 0 4 L b c P N C s g 8 g b x f i C d Q S w M E F A A C A A g A u 1 z 8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t c / F A o i k e 4 D g A A A B E A A A A T A B w A R m 9 y b X V s Y X M v U 2 V j d G l v b j E u b S C i G A A o o B Q A A A A A A A A A A A A A A A A A A A A A A A A A A A A r T k 0 u y c z P U w i G 0 I b W A F B L A Q I t A B Q A A g A I A L t c / F C l R k m s p w A A A P g A A A A S A A A A A A A A A A A A A A A A A A A A A A B D b 2 5 m a W c v U G F j a 2 F n Z S 5 4 b W x Q S w E C L Q A U A A I A C A C 7 X P x Q D 8 r p q 6 Q A A A D p A A A A E w A A A A A A A A A A A A A A A A D z A A A A W 0 N v b n R l b n R f V H l w Z X N d L n h t b F B L A Q I t A B Q A A g A I A L t c /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w U y / A N I b S b R y I B M G F B x 4 A A A A A A I A A A A A A A N m A A D A A A A A E A A A A M r 1 3 r p Z 8 G f u Y b j l N D 8 i 8 X 4 A A A A A B I A A A K A A A A A Q A A A A K K 9 E e h z V r G d c L e V S v N M o H F A A A A B l b 0 2 g s H K 1 J 0 R G 9 0 1 J x 2 m 3 i 4 O G B h G G Z v D P V G U d 5 S f n p m w D K 2 l m u S A 7 g f q Z P e B 0 X n F U U 9 3 v 2 E v 8 c P M R c a K u g V i i l W a / p I r t Y B j n K A c k 6 Q Z W V h Q A A A B h 1 1 L x R y 0 X h o m B u I b K q 2 H m J h R y 4 Q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0674E47D42D41A475F758C7580B21" ma:contentTypeVersion="19" ma:contentTypeDescription="Create a new document." ma:contentTypeScope="" ma:versionID="fde09c4fb5c40b1607692c080f73a960">
  <xsd:schema xmlns:xsd="http://www.w3.org/2001/XMLSchema" xmlns:xs="http://www.w3.org/2001/XMLSchema" xmlns:p="http://schemas.microsoft.com/office/2006/metadata/properties" xmlns:ns2="04f2d780-ba44-46c8-95d7-cdc2d5f61efd" xmlns:ns3="f24f6b3e-aff5-4859-9ab2-a2edde06d2c2" targetNamespace="http://schemas.microsoft.com/office/2006/metadata/properties" ma:root="true" ma:fieldsID="829379e74694daed4b9718f94380120b" ns2:_="" ns3:_="">
    <xsd:import namespace="04f2d780-ba44-46c8-95d7-cdc2d5f61efd"/>
    <xsd:import namespace="f24f6b3e-aff5-4859-9ab2-a2edde06d2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2d780-ba44-46c8-95d7-cdc2d5f61e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e0e6b0-c021-4135-8a56-07131ec95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f6b3e-aff5-4859-9ab2-a2edde06d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a938266-02a5-4c3e-be0d-556a416a41f1}" ma:internalName="TaxCatchAll" ma:showField="CatchAllData" ma:web="f24f6b3e-aff5-4859-9ab2-a2edde06d2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24f6b3e-aff5-4859-9ab2-a2edde06d2c2">
      <UserInfo>
        <DisplayName>Claire Martin</DisplayName>
        <AccountId>17</AccountId>
        <AccountType/>
      </UserInfo>
      <UserInfo>
        <DisplayName>Simon Parr</DisplayName>
        <AccountId>13</AccountId>
        <AccountType/>
      </UserInfo>
      <UserInfo>
        <DisplayName>Website Updates</DisplayName>
        <AccountId>63</AccountId>
        <AccountType/>
      </UserInfo>
    </SharedWithUsers>
    <lcf76f155ced4ddcb4097134ff3c332f xmlns="04f2d780-ba44-46c8-95d7-cdc2d5f61efd">
      <Terms xmlns="http://schemas.microsoft.com/office/infopath/2007/PartnerControls"/>
    </lcf76f155ced4ddcb4097134ff3c332f>
    <TaxCatchAll xmlns="f24f6b3e-aff5-4859-9ab2-a2edde06d2c2" xsi:nil="true"/>
  </documentManagement>
</p:properties>
</file>

<file path=customXml/itemProps1.xml><?xml version="1.0" encoding="utf-8"?>
<ds:datastoreItem xmlns:ds="http://schemas.openxmlformats.org/officeDocument/2006/customXml" ds:itemID="{41F3AA2D-191B-4898-9422-A38F90B3386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3ECB545-FBD1-45B4-8474-F73EE04CCF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9F8FB9-D36C-4820-B162-024C65B37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f2d780-ba44-46c8-95d7-cdc2d5f61efd"/>
    <ds:schemaRef ds:uri="f24f6b3e-aff5-4859-9ab2-a2edde06d2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BC16B70-8E23-4CC9-A6C4-B8CD3D74511F}">
  <ds:schemaRefs>
    <ds:schemaRef ds:uri="http://schemas.microsoft.com/office/2006/metadata/properties"/>
    <ds:schemaRef ds:uri="http://schemas.microsoft.com/office/infopath/2007/PartnerControls"/>
    <ds:schemaRef ds:uri="f24f6b3e-aff5-4859-9ab2-a2edde06d2c2"/>
    <ds:schemaRef ds:uri="04f2d780-ba44-46c8-95d7-cdc2d5f61e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44</vt:i4>
      </vt:variant>
    </vt:vector>
  </HeadingPairs>
  <TitlesOfParts>
    <vt:vector size="55" baseType="lpstr">
      <vt:lpstr>Instructions</vt:lpstr>
      <vt:lpstr>Bid</vt:lpstr>
      <vt:lpstr>Post tender</vt:lpstr>
      <vt:lpstr>Interim Claim 1</vt:lpstr>
      <vt:lpstr>Interim Claim 2</vt:lpstr>
      <vt:lpstr>Interim Claim 3</vt:lpstr>
      <vt:lpstr>Interim Claim 4</vt:lpstr>
      <vt:lpstr>Interim Claim 5</vt:lpstr>
      <vt:lpstr>Interim Claim 6</vt:lpstr>
      <vt:lpstr>Final Claim</vt:lpstr>
      <vt:lpstr>URN order</vt:lpstr>
      <vt:lpstr>'Post tender'!Dropdown5</vt:lpstr>
      <vt:lpstr>Bid!Dropdown7</vt:lpstr>
      <vt:lpstr>'Post tender'!Dropdown7</vt:lpstr>
      <vt:lpstr>Bid!LA_Nos</vt:lpstr>
      <vt:lpstr>Bid!Print_Area</vt:lpstr>
      <vt:lpstr>'Final Claim'!Print_Area</vt:lpstr>
      <vt:lpstr>'Interim Claim 1'!Print_Area</vt:lpstr>
      <vt:lpstr>'Interim Claim 2'!Print_Area</vt:lpstr>
      <vt:lpstr>'Interim Claim 3'!Print_Area</vt:lpstr>
      <vt:lpstr>'Interim Claim 4'!Print_Area</vt:lpstr>
      <vt:lpstr>'Interim Claim 5'!Print_Area</vt:lpstr>
      <vt:lpstr>'Interim Claim 6'!Print_Area</vt:lpstr>
      <vt:lpstr>'Post tender'!Print_Area</vt:lpstr>
      <vt:lpstr>'URN order'!School_ID</vt:lpstr>
      <vt:lpstr>'URN order'!School_LA</vt:lpstr>
      <vt:lpstr>School_URN_Data</vt:lpstr>
      <vt:lpstr>'URN order'!Schools_Data</vt:lpstr>
      <vt:lpstr>Bid!Text13</vt:lpstr>
      <vt:lpstr>'Post tender'!Text13</vt:lpstr>
      <vt:lpstr>Bid!Text17</vt:lpstr>
      <vt:lpstr>'Final Claim'!Text17</vt:lpstr>
      <vt:lpstr>'Interim Claim 1'!Text17</vt:lpstr>
      <vt:lpstr>'Interim Claim 2'!Text17</vt:lpstr>
      <vt:lpstr>'Interim Claim 3'!Text17</vt:lpstr>
      <vt:lpstr>'Interim Claim 4'!Text17</vt:lpstr>
      <vt:lpstr>'Interim Claim 5'!Text17</vt:lpstr>
      <vt:lpstr>'Interim Claim 6'!Text17</vt:lpstr>
      <vt:lpstr>'Post tender'!Text17</vt:lpstr>
      <vt:lpstr>Bid!Text19</vt:lpstr>
      <vt:lpstr>'Final Claim'!Text19</vt:lpstr>
      <vt:lpstr>'Interim Claim 1'!Text19</vt:lpstr>
      <vt:lpstr>'Interim Claim 2'!Text19</vt:lpstr>
      <vt:lpstr>'Interim Claim 3'!Text19</vt:lpstr>
      <vt:lpstr>'Interim Claim 4'!Text19</vt:lpstr>
      <vt:lpstr>'Interim Claim 5'!Text19</vt:lpstr>
      <vt:lpstr>'Interim Claim 6'!Text19</vt:lpstr>
      <vt:lpstr>'Post tender'!Text19</vt:lpstr>
      <vt:lpstr>Bid!Text22</vt:lpstr>
      <vt:lpstr>'Post tender'!Text22</vt:lpstr>
      <vt:lpstr>Bid!Text23</vt:lpstr>
      <vt:lpstr>'Post tender'!Text23</vt:lpstr>
      <vt:lpstr>Bid!Text7</vt:lpstr>
      <vt:lpstr>'Post tender'!Text7</vt:lpstr>
      <vt:lpstr>'URN order'!YesNo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Brunet</dc:creator>
  <cp:keywords/>
  <dc:description/>
  <cp:lastModifiedBy>Becky Sleven</cp:lastModifiedBy>
  <cp:revision>1</cp:revision>
  <dcterms:created xsi:type="dcterms:W3CDTF">2016-04-04T08:38:39Z</dcterms:created>
  <dcterms:modified xsi:type="dcterms:W3CDTF">2025-09-02T09:38:39Z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0x01010015A0674E47D42D41A475F758C7580B21</vt:lpwstr>
  </property>
  <property fmtid="{D5CDD505-2E9C-101B-9397-08002B2CF9AE}" pid="4" name="MediaServiceImageTags">
    <vt:lpwstr/>
  </property>
</Properties>
</file>