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https://acatalyst.sharepoint.com/sites/AndiTraining/CMG/Excel level 3/2024/"/>
    </mc:Choice>
  </mc:AlternateContent>
  <xr:revisionPtr revIDLastSave="0" documentId="8_{7BD8D8F6-4938-41CD-BF7A-8E988E527E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mo SUMPRODUCT" sheetId="3" r:id="rId1"/>
    <sheet name="Exercise 1" sheetId="6" r:id="rId2"/>
    <sheet name="Exercise 2" sheetId="1" r:id="rId3"/>
    <sheet name="Exercise 2 complete" sheetId="2" r:id="rId4"/>
    <sheet name="Exercise 3" sheetId="7" r:id="rId5"/>
    <sheet name="Exercise 3 complete" sheetId="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8" l="1" a="1"/>
  <c r="N3" i="8" s="1"/>
  <c r="N1" i="8"/>
  <c r="N2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J7" i="8"/>
  <c r="J6" i="8"/>
  <c r="J5" i="8"/>
  <c r="J4" i="8"/>
  <c r="J3" i="8"/>
  <c r="J2" i="8"/>
  <c r="J3" i="7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" i="7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H51" i="3"/>
  <c r="B51" i="3"/>
  <c r="H50" i="3"/>
  <c r="H49" i="3"/>
  <c r="H48" i="3"/>
  <c r="H47" i="3"/>
  <c r="H46" i="3"/>
  <c r="H45" i="3"/>
  <c r="B45" i="3"/>
  <c r="H44" i="3"/>
  <c r="H43" i="3"/>
  <c r="B43" i="3"/>
  <c r="H42" i="3"/>
  <c r="H41" i="3"/>
  <c r="H40" i="3"/>
  <c r="H39" i="3"/>
  <c r="H38" i="3"/>
  <c r="H37" i="3"/>
  <c r="H36" i="3"/>
  <c r="B36" i="3"/>
  <c r="H35" i="3"/>
  <c r="H34" i="3"/>
  <c r="H33" i="3"/>
  <c r="B33" i="3"/>
  <c r="H32" i="3"/>
  <c r="H31" i="3"/>
  <c r="B27" i="6"/>
  <c r="B25" i="6" a="1"/>
  <c r="B25" i="6" s="1"/>
  <c r="L3" i="3" a="1"/>
  <c r="L3" i="3" s="1"/>
  <c r="L4" i="3" a="1"/>
  <c r="L4" i="3" s="1"/>
  <c r="L2" i="2"/>
  <c r="B22" i="2"/>
  <c r="B16" i="2"/>
  <c r="B14" i="2"/>
  <c r="B7" i="2"/>
  <c r="B4" i="2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B22" i="1"/>
  <c r="B16" i="1"/>
  <c r="B14" i="1"/>
  <c r="B7" i="1"/>
  <c r="B4" i="1"/>
  <c r="L3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<sst xmlns="http://schemas.openxmlformats.org/spreadsheetml/2006/main" count="559" uniqueCount="178">
  <si>
    <t>Product</t>
  </si>
  <si>
    <t>Sales</t>
  </si>
  <si>
    <t>Quantity</t>
  </si>
  <si>
    <t>Price</t>
  </si>
  <si>
    <t>Cost</t>
  </si>
  <si>
    <t>Revenue</t>
  </si>
  <si>
    <t>Total Cost</t>
  </si>
  <si>
    <t>Laptop</t>
  </si>
  <si>
    <t>Andi</t>
  </si>
  <si>
    <t>Phone</t>
  </si>
  <si>
    <t>Ben</t>
  </si>
  <si>
    <t>Total Revenue</t>
  </si>
  <si>
    <t>Printer</t>
  </si>
  <si>
    <t>Total</t>
  </si>
  <si>
    <t>Cake</t>
  </si>
  <si>
    <t>Coffee</t>
  </si>
  <si>
    <t>Tea</t>
  </si>
  <si>
    <t>Scone</t>
  </si>
  <si>
    <t>Inv</t>
  </si>
  <si>
    <t>date</t>
  </si>
  <si>
    <t>Customer</t>
  </si>
  <si>
    <t>Staff</t>
  </si>
  <si>
    <t>Holiday Tour</t>
  </si>
  <si>
    <t>Places</t>
  </si>
  <si>
    <t>Voucher</t>
  </si>
  <si>
    <t>Endo International</t>
  </si>
  <si>
    <t>A Ball</t>
  </si>
  <si>
    <t>Glamping</t>
  </si>
  <si>
    <t>Estee Lauder Cos.</t>
  </si>
  <si>
    <t>P Dent</t>
  </si>
  <si>
    <t>Adventure</t>
  </si>
  <si>
    <t>Total Voucher</t>
  </si>
  <si>
    <t>Republic Services Inc</t>
  </si>
  <si>
    <t>J Baird</t>
  </si>
  <si>
    <t>Spa</t>
  </si>
  <si>
    <t>Pfizer Inc.</t>
  </si>
  <si>
    <t>M Ferguson</t>
  </si>
  <si>
    <t>Local Delights</t>
  </si>
  <si>
    <t>MetLife Inc.</t>
  </si>
  <si>
    <t>K McCreery</t>
  </si>
  <si>
    <t>Cookery Courses</t>
  </si>
  <si>
    <t>Rapubluc Sarvucas unc</t>
  </si>
  <si>
    <t>Dominion Resources</t>
  </si>
  <si>
    <t>CME Group Inc.</t>
  </si>
  <si>
    <t>Amphenol Corp</t>
  </si>
  <si>
    <t>Newmont Mining Corp. (Hldg. Co.)</t>
  </si>
  <si>
    <t>E Skelton</t>
  </si>
  <si>
    <t>Royal Caribbean Cruises Ltd</t>
  </si>
  <si>
    <t>Coach Inc.</t>
  </si>
  <si>
    <t>A Reid</t>
  </si>
  <si>
    <t>Eastman Chemical</t>
  </si>
  <si>
    <t>NextEra Energy</t>
  </si>
  <si>
    <t>Cognizant Technology Solutions</t>
  </si>
  <si>
    <t>AbbVie</t>
  </si>
  <si>
    <t>Berkshire Hathaway</t>
  </si>
  <si>
    <t>Nike</t>
  </si>
  <si>
    <t>Naxtara anargy</t>
  </si>
  <si>
    <t>NUM</t>
  </si>
  <si>
    <t>FIRST</t>
  </si>
  <si>
    <t>LAST</t>
  </si>
  <si>
    <t>EMP#</t>
  </si>
  <si>
    <t>DIVISION</t>
  </si>
  <si>
    <t>DEPT</t>
  </si>
  <si>
    <t>BEN</t>
  </si>
  <si>
    <t>HRS</t>
  </si>
  <si>
    <t>HOURLY RATE</t>
  </si>
  <si>
    <t>Recommendations</t>
  </si>
  <si>
    <t>Bonus Amount</t>
  </si>
  <si>
    <t>Sara</t>
  </si>
  <si>
    <t>Kling</t>
  </si>
  <si>
    <t>GW29</t>
  </si>
  <si>
    <t>Germany</t>
  </si>
  <si>
    <t>Water Rides</t>
  </si>
  <si>
    <t>R</t>
  </si>
  <si>
    <t>Sean</t>
  </si>
  <si>
    <t>Willis</t>
  </si>
  <si>
    <t>GBW09</t>
  </si>
  <si>
    <t>Great Britain</t>
  </si>
  <si>
    <t>D</t>
  </si>
  <si>
    <t>Colleen</t>
  </si>
  <si>
    <t>Abel</t>
  </si>
  <si>
    <t>CW58</t>
  </si>
  <si>
    <t>Canada</t>
  </si>
  <si>
    <t>DRH</t>
  </si>
  <si>
    <t>Teri</t>
  </si>
  <si>
    <t>Binga</t>
  </si>
  <si>
    <t>AW55</t>
  </si>
  <si>
    <t>Australia</t>
  </si>
  <si>
    <t>RH</t>
  </si>
  <si>
    <t>Frank</t>
  </si>
  <si>
    <t>Culbert</t>
  </si>
  <si>
    <t>GBC07</t>
  </si>
  <si>
    <t>Children's Rides</t>
  </si>
  <si>
    <t>Kristen</t>
  </si>
  <si>
    <t>DeVinney</t>
  </si>
  <si>
    <t>GBS45</t>
  </si>
  <si>
    <t>Shows</t>
  </si>
  <si>
    <t>Lorrie</t>
  </si>
  <si>
    <t>Sullivan</t>
  </si>
  <si>
    <t>AW04</t>
  </si>
  <si>
    <t>DH</t>
  </si>
  <si>
    <t>Geoff</t>
  </si>
  <si>
    <t>Brown</t>
  </si>
  <si>
    <t>GBA48</t>
  </si>
  <si>
    <t>Adult Rides</t>
  </si>
  <si>
    <t>Theresa</t>
  </si>
  <si>
    <t>Califano</t>
  </si>
  <si>
    <t>CW19</t>
  </si>
  <si>
    <t>Grace</t>
  </si>
  <si>
    <t>Sloan</t>
  </si>
  <si>
    <t>AS12</t>
  </si>
  <si>
    <t>Sue</t>
  </si>
  <si>
    <t>Petty</t>
  </si>
  <si>
    <t>GW11</t>
  </si>
  <si>
    <t>Jane</t>
  </si>
  <si>
    <t>Winters</t>
  </si>
  <si>
    <t>GBA23</t>
  </si>
  <si>
    <t>Katie</t>
  </si>
  <si>
    <t>Smith</t>
  </si>
  <si>
    <t>CS32</t>
  </si>
  <si>
    <t>Helen</t>
  </si>
  <si>
    <t>Stewart</t>
  </si>
  <si>
    <t>GA57</t>
  </si>
  <si>
    <t>Barry</t>
  </si>
  <si>
    <t>Bally</t>
  </si>
  <si>
    <t>GC04</t>
  </si>
  <si>
    <t>Cheryl</t>
  </si>
  <si>
    <t>Halal</t>
  </si>
  <si>
    <t>CA26</t>
  </si>
  <si>
    <t>DR</t>
  </si>
  <si>
    <t>Harry</t>
  </si>
  <si>
    <t>Swayne</t>
  </si>
  <si>
    <t>GC25</t>
  </si>
  <si>
    <t>Total Wages</t>
  </si>
  <si>
    <t>Total Bonus</t>
  </si>
  <si>
    <t>Solutions</t>
  </si>
  <si>
    <t>Unit Price</t>
  </si>
  <si>
    <t>Quantity Sold</t>
  </si>
  <si>
    <t>Date Sold</t>
  </si>
  <si>
    <t>Invoice Number</t>
  </si>
  <si>
    <t>Department</t>
  </si>
  <si>
    <t>Sales Person</t>
  </si>
  <si>
    <t>Electronics</t>
  </si>
  <si>
    <t>Andi Reid</t>
  </si>
  <si>
    <t>Smartphone</t>
  </si>
  <si>
    <t>Cleo Trujillo</t>
  </si>
  <si>
    <t>Apollo Kirby</t>
  </si>
  <si>
    <t>Chair</t>
  </si>
  <si>
    <t>Furniture</t>
  </si>
  <si>
    <t>Skyla Stokes</t>
  </si>
  <si>
    <t>Desk</t>
  </si>
  <si>
    <t>Santana Robinson</t>
  </si>
  <si>
    <t>Headphones</t>
  </si>
  <si>
    <t>Nora Ahmed</t>
  </si>
  <si>
    <t>Keyboard</t>
  </si>
  <si>
    <t>Harry Frazier</t>
  </si>
  <si>
    <t>Mouse</t>
  </si>
  <si>
    <t>Octavia Owen</t>
  </si>
  <si>
    <t>Monitor</t>
  </si>
  <si>
    <t>Cannon Soto</t>
  </si>
  <si>
    <t>Table</t>
  </si>
  <si>
    <t>Brynlee Yates</t>
  </si>
  <si>
    <t>Sofa</t>
  </si>
  <si>
    <t>Braylon Silva</t>
  </si>
  <si>
    <t>Television</t>
  </si>
  <si>
    <t>Lucia Olsen</t>
  </si>
  <si>
    <t>Bookshelf</t>
  </si>
  <si>
    <t>Skyler Mullins</t>
  </si>
  <si>
    <t>Lamp</t>
  </si>
  <si>
    <t>Maliyah Barnett</t>
  </si>
  <si>
    <t>Fan</t>
  </si>
  <si>
    <t>Stephen Thornton</t>
  </si>
  <si>
    <t>Haisley Murray</t>
  </si>
  <si>
    <t>packaging cost per unit</t>
  </si>
  <si>
    <t xml:space="preserve">work out total packaging cost </t>
  </si>
  <si>
    <t xml:space="preserve">work out total bonus cost </t>
  </si>
  <si>
    <t>Bonus per unit</t>
  </si>
  <si>
    <t>work out total sales (unit price * quantity sold)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</si>
</sst>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5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/>
        <bgColor theme="8"/>
      </patternFill>
    </fill>
    <fill>
      <patternFill patternType="solid">
        <fgColor theme="4"/>
        <bgColor theme="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3" fillId="5" borderId="1" xfId="0" applyFont="1" applyFill="1" applyBorder="1"/>
    <xf numFmtId="0" fontId="3" fillId="5" borderId="2" xfId="0" applyFont="1" applyFill="1" applyBorder="1"/>
    <xf numFmtId="164" fontId="0" fillId="0" borderId="0" xfId="0" applyNumberFormat="1"/>
    <xf numFmtId="0" fontId="4" fillId="0" borderId="0" xfId="0" applyFont="1"/>
    <xf numFmtId="0" fontId="0" fillId="3" borderId="3" xfId="0" applyFill="1" applyBorder="1"/>
    <xf numFmtId="0" fontId="1" fillId="4" borderId="0" xfId="0" applyFont="1" applyFill="1"/>
    <xf numFmtId="0" fontId="1" fillId="4" borderId="4" xfId="0" applyFont="1" applyFill="1" applyBorder="1"/>
    <xf numFmtId="0" fontId="0" fillId="3" borderId="5" xfId="0" applyFill="1" applyBorder="1"/>
    <xf numFmtId="0" fontId="0" fillId="3" borderId="6" xfId="0" applyFill="1" applyBorder="1"/>
    <xf numFmtId="164" fontId="0" fillId="3" borderId="6" xfId="0" applyNumberFormat="1" applyFill="1" applyBorder="1"/>
    <xf numFmtId="0" fontId="0" fillId="2" borderId="7" xfId="0" applyFill="1" applyBorder="1"/>
    <xf numFmtId="0" fontId="0" fillId="2" borderId="3" xfId="0" applyFill="1" applyBorder="1"/>
    <xf numFmtId="164" fontId="0" fillId="2" borderId="3" xfId="0" applyNumberFormat="1" applyFill="1" applyBorder="1"/>
    <xf numFmtId="0" fontId="0" fillId="3" borderId="7" xfId="0" applyFill="1" applyBorder="1"/>
    <xf numFmtId="164" fontId="0" fillId="3" borderId="3" xfId="0" applyNumberFormat="1" applyFill="1" applyBorder="1"/>
    <xf numFmtId="0" fontId="0" fillId="6" borderId="0" xfId="0" applyFill="1"/>
    <xf numFmtId="0" fontId="0" fillId="7" borderId="0" xfId="0" applyFill="1"/>
    <xf numFmtId="0" fontId="0" fillId="0" borderId="8" xfId="0" applyBorder="1"/>
    <xf numFmtId="0" fontId="0" fillId="0" borderId="9" xfId="0" applyBorder="1"/>
    <xf numFmtId="15" fontId="0" fillId="0" borderId="0" xfId="0" applyNumberFormat="1"/>
    <xf numFmtId="0" fontId="0" fillId="0" borderId="10" xfId="0" applyBorder="1"/>
  </cellXfs>
  <cellStyles count="1">
    <cellStyle name="Normal" xfId="0" builtinId="0"/>
  </cellStyles>
  <dxfs count="30"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0"/>
        <color rgb="FF000000"/>
        <name val="Aptos Narrow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ptos Narrow"/>
        <scheme val="minor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7620</xdr:colOff>
      <xdr:row>1</xdr:row>
      <xdr:rowOff>45720</xdr:rowOff>
    </xdr:from>
    <xdr:to>
      <xdr:col>20</xdr:col>
      <xdr:colOff>83820</xdr:colOff>
      <xdr:row>11</xdr:row>
      <xdr:rowOff>22860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838DF79-3CD6-B96C-2B03-1FFCF0AF2C55}"/>
            </a:ext>
          </a:extLst>
        </xdr:cNvPr>
        <xdr:cNvSpPr txBox="1"/>
      </xdr:nvSpPr>
      <xdr:spPr>
        <a:xfrm>
          <a:off x="9029700" y="228600"/>
          <a:ext cx="5074920" cy="18059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1) in cell</a:t>
          </a:r>
          <a:r>
            <a:rPr lang="en-GB" sz="1100" baseline="0"/>
            <a:t> B20 work out the total wages in the staff table</a:t>
          </a:r>
        </a:p>
        <a:p>
          <a:r>
            <a:rPr lang="en-GB" sz="1100" baseline="0"/>
            <a:t>	</a:t>
          </a:r>
          <a:r>
            <a:rPr lang="en-GB" sz="1100" b="1" baseline="0"/>
            <a:t>Select Cell B20</a:t>
          </a:r>
        </a:p>
        <a:p>
          <a:r>
            <a:rPr lang="en-GB" sz="1100" b="1" baseline="0"/>
            <a:t>	Type =SUMPRODUCT(staff[HRS]*staff[HOURLY RATE])</a:t>
          </a:r>
        </a:p>
        <a:p>
          <a:r>
            <a:rPr lang="en-GB" sz="1100" b="1" baseline="0"/>
            <a:t>	The answer should be 8956.35</a:t>
          </a:r>
        </a:p>
        <a:p>
          <a:endParaRPr lang="en-GB" sz="1100" b="1" baseline="0"/>
        </a:p>
        <a:p>
          <a:r>
            <a:rPr lang="en-GB" sz="1100" b="0" baseline="0"/>
            <a:t>2) in cell B22 work out the total bonus amount</a:t>
          </a:r>
        </a:p>
        <a:p>
          <a:r>
            <a:rPr lang="en-GB" sz="1100" b="0" baseline="0"/>
            <a:t>	</a:t>
          </a:r>
          <a:r>
            <a:rPr lang="en-GB" sz="1100" b="1" baseline="0"/>
            <a:t>select cel B22</a:t>
          </a:r>
        </a:p>
        <a:p>
          <a:r>
            <a:rPr lang="en-GB" sz="1100" b="1" baseline="0"/>
            <a:t>	Type=SUMPRODUCT(staff[Recommendations],staff[Bonus Amount])</a:t>
          </a:r>
        </a:p>
        <a:p>
          <a:r>
            <a:rPr lang="en-GB" sz="1100" b="1" baseline="0"/>
            <a:t>	The answer should be 210</a:t>
          </a:r>
          <a:endParaRPr lang="en-GB" sz="1100" b="1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F8F443C-FB62-4096-AA4F-3882B53D1608}" name="invoices" displayName="invoices" ref="A30:H51" totalsRowShown="0" headerRowDxfId="29" dataDxfId="28">
  <autoFilter ref="A30:H51" xr:uid="{2F8F443C-FB62-4096-AA4F-3882B53D1608}"/>
  <tableColumns count="8">
    <tableColumn id="1" xr3:uid="{589AF917-B721-43C8-9242-C729F896DF4F}" name="Inv" dataDxfId="27"/>
    <tableColumn id="2" xr3:uid="{ABD30EB4-B960-426C-ACD9-C8A873341601}" name="date" dataDxfId="26"/>
    <tableColumn id="6" xr3:uid="{91D5291E-93E6-4946-98F1-E44E62A75F6E}" name="Customer" dataDxfId="25"/>
    <tableColumn id="9" xr3:uid="{8580B8E2-5D91-4C7E-9501-C976AA64B7B6}" name="Staff" dataDxfId="24"/>
    <tableColumn id="12" xr3:uid="{AC6CE279-19EC-4C6D-869C-0B02667AAD1E}" name="Holiday Tour" dataDxfId="23"/>
    <tableColumn id="17" xr3:uid="{C9C4A2FC-1421-4B4A-8642-0488265D671E}" name="Places" dataDxfId="22"/>
    <tableColumn id="18" xr3:uid="{6973D14B-48D1-4A55-B45A-B1E7E49190E5}" name="Price" dataDxfId="21"/>
    <tableColumn id="3" xr3:uid="{0F9497B0-25DF-4C4D-BE49-1499C64E819E}" name="Voucher" dataDxfId="20">
      <calculatedColumnFormula>invoices[[#This Row],[Price]]*10%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F3AE5A4-949A-4496-A208-2F87A8177EAE}" name="staff" displayName="staff" ref="A1:K18" totalsRowShown="0">
  <autoFilter ref="A1:K18" xr:uid="{8F3AE5A4-949A-4496-A208-2F87A8177EAE}"/>
  <tableColumns count="11">
    <tableColumn id="1" xr3:uid="{2FC99177-A178-4C9D-900B-43231E6F8793}" name="NUM"/>
    <tableColumn id="2" xr3:uid="{8FB028FF-7422-47B8-A634-06214AFADCDB}" name="FIRST"/>
    <tableColumn id="3" xr3:uid="{60DB04B7-FAD6-487D-BB45-3944E9198B5C}" name="LAST"/>
    <tableColumn id="4" xr3:uid="{A4CBC7AE-F111-4162-8F4D-D9FDD1764970}" name="EMP#"/>
    <tableColumn id="5" xr3:uid="{6D5ADB4C-A554-4D9F-BE68-8827EA34AF1E}" name="DIVISION"/>
    <tableColumn id="6" xr3:uid="{6313C340-C0A0-4C1A-B308-049E0B555CE1}" name="DEPT"/>
    <tableColumn id="7" xr3:uid="{DC23AAAA-DE80-4A08-9D88-E6032FEE29CB}" name="BEN"/>
    <tableColumn id="8" xr3:uid="{730DC721-0EFA-4B9A-B56B-8743A4CAFC9B}" name="HRS"/>
    <tableColumn id="9" xr3:uid="{469D3311-5867-47E9-8384-42C9A0D47DC9}" name="HOURLY RATE"/>
    <tableColumn id="10" xr3:uid="{9C61A9B0-2DBF-473E-A882-95EBA3B2BC70}" name="Recommendations"/>
    <tableColumn id="11" xr3:uid="{80805325-4937-4522-A21F-72A008962F2E}" name="Bonus Amount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22" totalsRowShown="0" headerRowDxfId="19" dataDxfId="18">
  <autoFilter ref="A1:H22" xr:uid="{00000000-0009-0000-0100-000001000000}"/>
  <tableColumns count="8">
    <tableColumn id="1" xr3:uid="{00000000-0010-0000-0000-000001000000}" name="Inv" dataDxfId="17"/>
    <tableColumn id="2" xr3:uid="{00000000-0010-0000-0000-000002000000}" name="date" dataDxfId="16"/>
    <tableColumn id="6" xr3:uid="{00000000-0010-0000-0000-000006000000}" name="Customer" dataDxfId="15"/>
    <tableColumn id="9" xr3:uid="{00000000-0010-0000-0000-000009000000}" name="Staff" dataDxfId="14"/>
    <tableColumn id="12" xr3:uid="{00000000-0010-0000-0000-00000C000000}" name="Holiday Tour" dataDxfId="13"/>
    <tableColumn id="17" xr3:uid="{00000000-0010-0000-0000-000011000000}" name="Places" dataDxfId="12"/>
    <tableColumn id="18" xr3:uid="{00000000-0010-0000-0000-000012000000}" name="Price" dataDxfId="11"/>
    <tableColumn id="3" xr3:uid="{00000000-0010-0000-0000-000003000000}" name="Voucher" dataDxfId="10">
      <calculatedColumnFormula>Table1[[#This Row],[Price]]*10%</calculatedColumnFormula>
    </tableColumn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1:H22" totalsRowShown="0" headerRowDxfId="9" dataDxfId="8">
  <autoFilter ref="A1:H22" xr:uid="{00000000-0009-0000-0100-000002000000}"/>
  <tableColumns count="8">
    <tableColumn id="1" xr3:uid="{00000000-0010-0000-0100-000001000000}" name="Inv" dataDxfId="7"/>
    <tableColumn id="2" xr3:uid="{00000000-0010-0000-0100-000002000000}" name="date" dataDxfId="6"/>
    <tableColumn id="6" xr3:uid="{00000000-0010-0000-0100-000006000000}" name="Customer" dataDxfId="5"/>
    <tableColumn id="9" xr3:uid="{00000000-0010-0000-0100-000009000000}" name="Staff" dataDxfId="4"/>
    <tableColumn id="12" xr3:uid="{00000000-0010-0000-0100-00000C000000}" name="Holiday Tour" dataDxfId="3"/>
    <tableColumn id="17" xr3:uid="{00000000-0010-0000-0100-000011000000}" name="Places" dataDxfId="2"/>
    <tableColumn id="18" xr3:uid="{00000000-0010-0000-0100-000012000000}" name="Price" dataDxfId="1"/>
    <tableColumn id="3" xr3:uid="{00000000-0010-0000-0100-000003000000}" name="Voucher" dataDxfId="0">
      <calculatedColumnFormula>Table1[[#This Row],[Price]]*10%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workbookViewId="0">
      <selection activeCell="H12" sqref="H12"/>
    </sheetView>
  </sheetViews>
  <sheetFormatPr defaultRowHeight="14.4" x14ac:dyDescent="0.3"/>
  <cols>
    <col min="2" max="2" width="10.109375" bestFit="1" customWidth="1"/>
    <col min="6" max="6" width="11.88671875" bestFit="1" customWidth="1"/>
    <col min="7" max="7" width="12.5546875" customWidth="1"/>
    <col min="10" max="10" width="12.5546875" bestFit="1" customWidth="1"/>
    <col min="11" max="11" width="12.5546875" customWidth="1"/>
    <col min="14" max="14" width="23.109375" bestFit="1" customWidth="1"/>
    <col min="16" max="16" width="11.6640625" bestFit="1" customWidth="1"/>
  </cols>
  <sheetData>
    <row r="1" spans="1:12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pans="1:12" x14ac:dyDescent="0.3">
      <c r="A2" t="s">
        <v>7</v>
      </c>
      <c r="B2" t="s">
        <v>8</v>
      </c>
      <c r="C2">
        <v>4</v>
      </c>
      <c r="D2" s="5">
        <v>300</v>
      </c>
      <c r="E2">
        <v>100</v>
      </c>
      <c r="F2" s="18"/>
    </row>
    <row r="3" spans="1:12" x14ac:dyDescent="0.3">
      <c r="A3" t="s">
        <v>9</v>
      </c>
      <c r="B3" t="s">
        <v>10</v>
      </c>
      <c r="C3">
        <v>3</v>
      </c>
      <c r="D3" s="5">
        <v>200</v>
      </c>
      <c r="E3">
        <v>70</v>
      </c>
      <c r="F3" s="18"/>
      <c r="J3" s="19" t="s">
        <v>11</v>
      </c>
      <c r="K3" s="19"/>
      <c r="L3" s="19" cm="1">
        <f t="array" ref="L3">SUMPRODUCT(D2:D7*C2:C7)</f>
        <v>5060</v>
      </c>
    </row>
    <row r="4" spans="1:12" x14ac:dyDescent="0.3">
      <c r="A4" t="s">
        <v>7</v>
      </c>
      <c r="B4" t="s">
        <v>10</v>
      </c>
      <c r="C4">
        <v>6</v>
      </c>
      <c r="D4" s="5">
        <v>300</v>
      </c>
      <c r="E4">
        <v>100</v>
      </c>
      <c r="F4" s="18"/>
      <c r="J4" s="19" t="s">
        <v>6</v>
      </c>
      <c r="K4" s="19"/>
      <c r="L4" s="19" cm="1">
        <f t="array" ref="L4">SUMPRODUCT(E2:E7*C2:C7)</f>
        <v>1940</v>
      </c>
    </row>
    <row r="5" spans="1:12" x14ac:dyDescent="0.3">
      <c r="A5" t="s">
        <v>9</v>
      </c>
      <c r="B5" t="s">
        <v>8</v>
      </c>
      <c r="C5">
        <v>1</v>
      </c>
      <c r="D5" s="5">
        <v>200</v>
      </c>
      <c r="E5">
        <v>70</v>
      </c>
      <c r="F5" s="18"/>
    </row>
    <row r="6" spans="1:12" x14ac:dyDescent="0.3">
      <c r="A6" t="s">
        <v>12</v>
      </c>
      <c r="B6" t="s">
        <v>10</v>
      </c>
      <c r="C6">
        <v>4</v>
      </c>
      <c r="D6" s="5">
        <v>210</v>
      </c>
      <c r="E6">
        <v>110.00000000000001</v>
      </c>
      <c r="F6" s="18"/>
    </row>
    <row r="7" spans="1:12" x14ac:dyDescent="0.3">
      <c r="A7" t="s">
        <v>12</v>
      </c>
      <c r="B7" t="s">
        <v>8</v>
      </c>
      <c r="C7">
        <v>2</v>
      </c>
      <c r="D7" s="5">
        <v>210</v>
      </c>
      <c r="E7">
        <v>110.00000000000001</v>
      </c>
      <c r="F7" s="18"/>
    </row>
    <row r="9" spans="1:12" x14ac:dyDescent="0.3">
      <c r="E9" t="s">
        <v>13</v>
      </c>
      <c r="F9" s="18"/>
    </row>
    <row r="15" spans="1:12" ht="15" thickBot="1" x14ac:dyDescent="0.35"/>
    <row r="16" spans="1:12" ht="15.6" thickTop="1" thickBot="1" x14ac:dyDescent="0.35">
      <c r="A16" s="8" t="s">
        <v>0</v>
      </c>
      <c r="B16" s="9" t="s">
        <v>2</v>
      </c>
      <c r="C16" s="9" t="s">
        <v>3</v>
      </c>
      <c r="D16" s="9" t="s">
        <v>4</v>
      </c>
      <c r="G16" s="12" t="s">
        <v>11</v>
      </c>
    </row>
    <row r="17" spans="1:10" ht="15" thickTop="1" x14ac:dyDescent="0.3">
      <c r="A17" s="10" t="s">
        <v>14</v>
      </c>
      <c r="B17" s="11">
        <v>4</v>
      </c>
      <c r="C17" s="12">
        <v>3</v>
      </c>
      <c r="D17" s="12">
        <v>1</v>
      </c>
      <c r="G17" s="12" t="s">
        <v>6</v>
      </c>
    </row>
    <row r="18" spans="1:10" x14ac:dyDescent="0.3">
      <c r="A18" s="13" t="s">
        <v>15</v>
      </c>
      <c r="B18" s="14">
        <v>3</v>
      </c>
      <c r="C18" s="15">
        <v>2</v>
      </c>
      <c r="D18" s="15">
        <v>0.7</v>
      </c>
    </row>
    <row r="19" spans="1:10" x14ac:dyDescent="0.3">
      <c r="A19" s="16" t="s">
        <v>14</v>
      </c>
      <c r="B19" s="7">
        <v>6</v>
      </c>
      <c r="C19" s="17">
        <v>3</v>
      </c>
      <c r="D19" s="17">
        <v>1</v>
      </c>
    </row>
    <row r="20" spans="1:10" x14ac:dyDescent="0.3">
      <c r="A20" s="13" t="s">
        <v>15</v>
      </c>
      <c r="B20" s="14">
        <v>1</v>
      </c>
      <c r="C20" s="15">
        <v>2</v>
      </c>
      <c r="D20" s="15">
        <v>0.7</v>
      </c>
    </row>
    <row r="21" spans="1:10" x14ac:dyDescent="0.3">
      <c r="A21" s="16" t="s">
        <v>16</v>
      </c>
      <c r="B21" s="7">
        <v>4</v>
      </c>
      <c r="C21" s="17">
        <v>2.5</v>
      </c>
      <c r="D21" s="17">
        <v>1.1000000000000001</v>
      </c>
    </row>
    <row r="22" spans="1:10" x14ac:dyDescent="0.3">
      <c r="A22" s="13" t="s">
        <v>16</v>
      </c>
      <c r="B22" s="14">
        <v>2</v>
      </c>
      <c r="C22" s="15">
        <v>2.5</v>
      </c>
      <c r="D22" s="15">
        <v>1.1000000000000001</v>
      </c>
    </row>
    <row r="23" spans="1:10" x14ac:dyDescent="0.3">
      <c r="A23" s="16" t="s">
        <v>17</v>
      </c>
      <c r="B23" s="7">
        <v>1</v>
      </c>
      <c r="C23" s="17">
        <v>3</v>
      </c>
      <c r="D23" s="17">
        <v>1</v>
      </c>
    </row>
    <row r="24" spans="1:10" x14ac:dyDescent="0.3">
      <c r="A24" s="13" t="s">
        <v>16</v>
      </c>
      <c r="B24" s="14">
        <v>6</v>
      </c>
      <c r="C24" s="15">
        <v>2.5</v>
      </c>
      <c r="D24" s="15">
        <v>1.1000000000000001</v>
      </c>
    </row>
    <row r="25" spans="1:10" x14ac:dyDescent="0.3">
      <c r="A25" s="16" t="s">
        <v>15</v>
      </c>
      <c r="B25" s="7">
        <v>3</v>
      </c>
      <c r="C25" s="17">
        <v>2</v>
      </c>
      <c r="D25" s="17">
        <v>0.7</v>
      </c>
    </row>
    <row r="30" spans="1:10" x14ac:dyDescent="0.3">
      <c r="A30" s="1" t="s">
        <v>18</v>
      </c>
      <c r="B30" s="2" t="s">
        <v>19</v>
      </c>
      <c r="C30" s="1" t="s">
        <v>20</v>
      </c>
      <c r="D30" s="1" t="s">
        <v>21</v>
      </c>
      <c r="E30" s="1" t="s">
        <v>22</v>
      </c>
      <c r="F30" s="1" t="s">
        <v>23</v>
      </c>
      <c r="G30" s="1" t="s">
        <v>3</v>
      </c>
      <c r="H30" s="1" t="s">
        <v>24</v>
      </c>
    </row>
    <row r="31" spans="1:10" x14ac:dyDescent="0.3">
      <c r="A31" s="1">
        <v>177552</v>
      </c>
      <c r="B31" s="2">
        <v>43863</v>
      </c>
      <c r="C31" s="1" t="s">
        <v>25</v>
      </c>
      <c r="D31" s="1" t="s">
        <v>26</v>
      </c>
      <c r="E31" s="1" t="s">
        <v>27</v>
      </c>
      <c r="F31" s="1">
        <v>3</v>
      </c>
      <c r="G31" s="1">
        <v>300</v>
      </c>
      <c r="H31" s="1">
        <f>invoices[[#This Row],[Price]]*10%</f>
        <v>30</v>
      </c>
      <c r="J31" s="4" t="s">
        <v>11</v>
      </c>
    </row>
    <row r="32" spans="1:10" x14ac:dyDescent="0.3">
      <c r="A32" s="1">
        <v>221952</v>
      </c>
      <c r="B32" s="2">
        <v>43864</v>
      </c>
      <c r="C32" s="1" t="s">
        <v>28</v>
      </c>
      <c r="D32" s="1" t="s">
        <v>29</v>
      </c>
      <c r="E32" s="1" t="s">
        <v>30</v>
      </c>
      <c r="F32" s="1">
        <v>4</v>
      </c>
      <c r="G32" s="1">
        <v>300</v>
      </c>
      <c r="H32" s="1">
        <f>invoices[[#This Row],[Price]]*10%</f>
        <v>30</v>
      </c>
      <c r="J32" s="3" t="s">
        <v>31</v>
      </c>
    </row>
    <row r="33" spans="1:8" x14ac:dyDescent="0.3">
      <c r="A33" s="1">
        <v>161124</v>
      </c>
      <c r="B33" s="2">
        <f>44193+(365*3)</f>
        <v>45288</v>
      </c>
      <c r="C33" s="1" t="s">
        <v>32</v>
      </c>
      <c r="D33" s="1" t="s">
        <v>33</v>
      </c>
      <c r="E33" s="1" t="s">
        <v>34</v>
      </c>
      <c r="F33" s="1">
        <v>3</v>
      </c>
      <c r="G33" s="1">
        <v>2000</v>
      </c>
      <c r="H33" s="1">
        <f>invoices[[#This Row],[Price]]*10%</f>
        <v>200</v>
      </c>
    </row>
    <row r="34" spans="1:8" x14ac:dyDescent="0.3">
      <c r="A34" s="1">
        <v>157350</v>
      </c>
      <c r="B34" s="2">
        <v>43865</v>
      </c>
      <c r="C34" s="1" t="s">
        <v>35</v>
      </c>
      <c r="D34" s="1" t="s">
        <v>36</v>
      </c>
      <c r="E34" s="1" t="s">
        <v>37</v>
      </c>
      <c r="F34" s="1">
        <v>13</v>
      </c>
      <c r="G34" s="1">
        <v>300</v>
      </c>
      <c r="H34" s="1">
        <f>invoices[[#This Row],[Price]]*10%</f>
        <v>30</v>
      </c>
    </row>
    <row r="35" spans="1:8" x14ac:dyDescent="0.3">
      <c r="A35" s="1">
        <v>186765</v>
      </c>
      <c r="B35" s="2">
        <v>43867</v>
      </c>
      <c r="C35" s="1" t="s">
        <v>38</v>
      </c>
      <c r="D35" s="1" t="s">
        <v>39</v>
      </c>
      <c r="E35" s="1" t="s">
        <v>40</v>
      </c>
      <c r="F35" s="1">
        <v>7</v>
      </c>
      <c r="G35" s="1">
        <v>700</v>
      </c>
      <c r="H35" s="1">
        <f>invoices[[#This Row],[Price]]*10%</f>
        <v>70</v>
      </c>
    </row>
    <row r="36" spans="1:8" x14ac:dyDescent="0.3">
      <c r="A36" s="1">
        <v>5000459</v>
      </c>
      <c r="B36" s="2">
        <f>44193+(365*3)</f>
        <v>45288</v>
      </c>
      <c r="C36" s="1" t="s">
        <v>41</v>
      </c>
      <c r="D36" s="1" t="s">
        <v>33</v>
      </c>
      <c r="E36" s="1" t="s">
        <v>34</v>
      </c>
      <c r="F36" s="1">
        <v>3</v>
      </c>
      <c r="G36" s="1">
        <v>2000</v>
      </c>
      <c r="H36" s="1">
        <f>invoices[[#This Row],[Price]]*10%</f>
        <v>200</v>
      </c>
    </row>
    <row r="37" spans="1:8" x14ac:dyDescent="0.3">
      <c r="A37" s="1">
        <v>152355</v>
      </c>
      <c r="B37" s="2">
        <v>43868</v>
      </c>
      <c r="C37" s="1" t="s">
        <v>42</v>
      </c>
      <c r="D37" s="1" t="s">
        <v>39</v>
      </c>
      <c r="E37" s="1" t="s">
        <v>27</v>
      </c>
      <c r="F37" s="1">
        <v>5</v>
      </c>
      <c r="G37" s="1">
        <v>300</v>
      </c>
      <c r="H37" s="1">
        <f>invoices[[#This Row],[Price]]*10%</f>
        <v>30</v>
      </c>
    </row>
    <row r="38" spans="1:8" x14ac:dyDescent="0.3">
      <c r="A38" s="1">
        <v>168894</v>
      </c>
      <c r="B38" s="2">
        <v>43868</v>
      </c>
      <c r="C38" s="1" t="s">
        <v>43</v>
      </c>
      <c r="D38" s="1" t="s">
        <v>36</v>
      </c>
      <c r="E38" s="1" t="s">
        <v>30</v>
      </c>
      <c r="F38" s="1">
        <v>12</v>
      </c>
      <c r="G38" s="1">
        <v>2000</v>
      </c>
      <c r="H38" s="1">
        <f>invoices[[#This Row],[Price]]*10%</f>
        <v>200</v>
      </c>
    </row>
    <row r="39" spans="1:8" x14ac:dyDescent="0.3">
      <c r="A39" s="1">
        <v>194535</v>
      </c>
      <c r="B39" s="2">
        <v>43869</v>
      </c>
      <c r="C39" s="1" t="s">
        <v>44</v>
      </c>
      <c r="D39" s="1" t="s">
        <v>26</v>
      </c>
      <c r="E39" s="1" t="s">
        <v>30</v>
      </c>
      <c r="F39" s="1">
        <v>3</v>
      </c>
      <c r="G39" s="1">
        <v>2500</v>
      </c>
      <c r="H39" s="1">
        <f>invoices[[#This Row],[Price]]*10%</f>
        <v>250</v>
      </c>
    </row>
    <row r="40" spans="1:8" x14ac:dyDescent="0.3">
      <c r="A40" s="1">
        <v>188763</v>
      </c>
      <c r="B40" s="2">
        <v>43870</v>
      </c>
      <c r="C40" s="1" t="s">
        <v>45</v>
      </c>
      <c r="D40" s="1" t="s">
        <v>46</v>
      </c>
      <c r="E40" s="1" t="s">
        <v>30</v>
      </c>
      <c r="F40" s="1">
        <v>14</v>
      </c>
      <c r="G40" s="1">
        <v>500</v>
      </c>
      <c r="H40" s="1">
        <f>invoices[[#This Row],[Price]]*10%</f>
        <v>50</v>
      </c>
    </row>
    <row r="41" spans="1:8" x14ac:dyDescent="0.3">
      <c r="A41" s="1">
        <v>84867</v>
      </c>
      <c r="B41" s="2">
        <v>43870</v>
      </c>
      <c r="C41" s="1" t="s">
        <v>47</v>
      </c>
      <c r="D41" s="1" t="s">
        <v>29</v>
      </c>
      <c r="E41" s="1" t="s">
        <v>30</v>
      </c>
      <c r="F41" s="1">
        <v>10</v>
      </c>
      <c r="G41" s="1">
        <v>2000</v>
      </c>
      <c r="H41" s="1">
        <f>invoices[[#This Row],[Price]]*10%</f>
        <v>200</v>
      </c>
    </row>
    <row r="42" spans="1:8" x14ac:dyDescent="0.3">
      <c r="A42" s="1">
        <v>56451</v>
      </c>
      <c r="B42" s="2">
        <v>43871</v>
      </c>
      <c r="C42" s="1" t="s">
        <v>48</v>
      </c>
      <c r="D42" s="1" t="s">
        <v>49</v>
      </c>
      <c r="E42" s="1" t="s">
        <v>30</v>
      </c>
      <c r="F42" s="1">
        <v>4</v>
      </c>
      <c r="G42" s="1">
        <v>300</v>
      </c>
      <c r="H42" s="1">
        <f>invoices[[#This Row],[Price]]*10%</f>
        <v>30</v>
      </c>
    </row>
    <row r="43" spans="1:8" x14ac:dyDescent="0.3">
      <c r="A43" s="1">
        <v>5000926</v>
      </c>
      <c r="B43" s="2">
        <f>44193+(365*3)</f>
        <v>45288</v>
      </c>
      <c r="C43" s="1" t="s">
        <v>41</v>
      </c>
      <c r="D43" s="1" t="s">
        <v>33</v>
      </c>
      <c r="E43" s="1" t="s">
        <v>34</v>
      </c>
      <c r="F43" s="1">
        <v>3</v>
      </c>
      <c r="G43" s="1">
        <v>2000</v>
      </c>
      <c r="H43" s="1">
        <f>invoices[[#This Row],[Price]]*10%</f>
        <v>200</v>
      </c>
    </row>
    <row r="44" spans="1:8" x14ac:dyDescent="0.3">
      <c r="A44" s="1">
        <v>70104</v>
      </c>
      <c r="B44" s="2">
        <v>43871</v>
      </c>
      <c r="C44" s="1" t="s">
        <v>50</v>
      </c>
      <c r="D44" s="1" t="s">
        <v>36</v>
      </c>
      <c r="E44" s="1" t="s">
        <v>40</v>
      </c>
      <c r="F44" s="1">
        <v>24</v>
      </c>
      <c r="G44" s="1">
        <v>500</v>
      </c>
      <c r="H44" s="1">
        <f>invoices[[#This Row],[Price]]*10%</f>
        <v>50</v>
      </c>
    </row>
    <row r="45" spans="1:8" x14ac:dyDescent="0.3">
      <c r="A45" s="1">
        <v>73767</v>
      </c>
      <c r="B45" s="2">
        <f>44192+(365*3)</f>
        <v>45287</v>
      </c>
      <c r="C45" s="1" t="s">
        <v>51</v>
      </c>
      <c r="D45" s="1" t="s">
        <v>33</v>
      </c>
      <c r="E45" s="1" t="s">
        <v>30</v>
      </c>
      <c r="F45" s="1">
        <v>7</v>
      </c>
      <c r="G45" s="1">
        <v>300</v>
      </c>
      <c r="H45" s="1">
        <f>invoices[[#This Row],[Price]]*10%</f>
        <v>30</v>
      </c>
    </row>
    <row r="46" spans="1:8" x14ac:dyDescent="0.3">
      <c r="A46" s="1">
        <v>59004</v>
      </c>
      <c r="B46" s="2">
        <v>43874</v>
      </c>
      <c r="C46" s="1" t="s">
        <v>38</v>
      </c>
      <c r="D46" s="1" t="s">
        <v>39</v>
      </c>
      <c r="E46" s="1" t="s">
        <v>27</v>
      </c>
      <c r="F46" s="1">
        <v>16</v>
      </c>
      <c r="G46" s="1">
        <v>300</v>
      </c>
      <c r="H46" s="1">
        <f>invoices[[#This Row],[Price]]*10%</f>
        <v>30</v>
      </c>
    </row>
    <row r="47" spans="1:8" x14ac:dyDescent="0.3">
      <c r="A47" s="1">
        <v>105735</v>
      </c>
      <c r="B47" s="2">
        <v>43874</v>
      </c>
      <c r="C47" s="1" t="s">
        <v>52</v>
      </c>
      <c r="D47" s="1" t="s">
        <v>36</v>
      </c>
      <c r="E47" s="1" t="s">
        <v>40</v>
      </c>
      <c r="F47" s="1">
        <v>20</v>
      </c>
      <c r="G47" s="1">
        <v>700</v>
      </c>
      <c r="H47" s="1">
        <f>invoices[[#This Row],[Price]]*10%</f>
        <v>70</v>
      </c>
    </row>
    <row r="48" spans="1:8" x14ac:dyDescent="0.3">
      <c r="A48" s="1">
        <v>140589</v>
      </c>
      <c r="B48" s="2">
        <v>43875</v>
      </c>
      <c r="C48" s="1" t="s">
        <v>53</v>
      </c>
      <c r="D48" s="1" t="s">
        <v>39</v>
      </c>
      <c r="E48" s="1" t="s">
        <v>30</v>
      </c>
      <c r="F48" s="1">
        <v>2</v>
      </c>
      <c r="G48" s="1">
        <v>300</v>
      </c>
      <c r="H48" s="1">
        <f>invoices[[#This Row],[Price]]*10%</f>
        <v>30</v>
      </c>
    </row>
    <row r="49" spans="1:8" x14ac:dyDescent="0.3">
      <c r="A49" s="1">
        <v>201195</v>
      </c>
      <c r="B49" s="2">
        <v>43875</v>
      </c>
      <c r="C49" s="1" t="s">
        <v>54</v>
      </c>
      <c r="D49" s="1" t="s">
        <v>36</v>
      </c>
      <c r="E49" s="1" t="s">
        <v>40</v>
      </c>
      <c r="F49" s="1">
        <v>20</v>
      </c>
      <c r="G49" s="1">
        <v>700</v>
      </c>
      <c r="H49" s="1">
        <f>invoices[[#This Row],[Price]]*10%</f>
        <v>70</v>
      </c>
    </row>
    <row r="50" spans="1:8" x14ac:dyDescent="0.3">
      <c r="A50" s="1">
        <v>98076</v>
      </c>
      <c r="B50" s="2">
        <v>43876</v>
      </c>
      <c r="C50" s="1" t="s">
        <v>55</v>
      </c>
      <c r="D50" s="1" t="s">
        <v>49</v>
      </c>
      <c r="E50" s="1" t="s">
        <v>30</v>
      </c>
      <c r="F50" s="1">
        <v>10</v>
      </c>
      <c r="G50" s="1">
        <v>500</v>
      </c>
      <c r="H50" s="1">
        <f>invoices[[#This Row],[Price]]*10%</f>
        <v>50</v>
      </c>
    </row>
    <row r="51" spans="1:8" x14ac:dyDescent="0.3">
      <c r="A51" s="1">
        <v>5000457</v>
      </c>
      <c r="B51" s="2">
        <f>44192+(365*3)</f>
        <v>45287</v>
      </c>
      <c r="C51" s="1" t="s">
        <v>56</v>
      </c>
      <c r="D51" s="1" t="s">
        <v>33</v>
      </c>
      <c r="E51" s="1" t="s">
        <v>30</v>
      </c>
      <c r="F51" s="1">
        <v>7</v>
      </c>
      <c r="G51" s="1">
        <v>300</v>
      </c>
      <c r="H51" s="1">
        <f>invoices[[#This Row],[Price]]*10%</f>
        <v>30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48778-30D6-410E-95E4-60C67DFDCD06}">
  <sheetPr>
    <tabColor theme="4"/>
  </sheetPr>
  <dimension ref="A1:K27"/>
  <sheetViews>
    <sheetView workbookViewId="0">
      <selection activeCell="E22" sqref="E22"/>
    </sheetView>
  </sheetViews>
  <sheetFormatPr defaultRowHeight="14.4" x14ac:dyDescent="0.3"/>
  <cols>
    <col min="1" max="1" width="10.6640625" bestFit="1" customWidth="1"/>
    <col min="5" max="5" width="10.33203125" customWidth="1"/>
    <col min="9" max="9" width="14.33203125" customWidth="1"/>
    <col min="10" max="10" width="18" customWidth="1"/>
    <col min="11" max="11" width="14.44140625" customWidth="1"/>
    <col min="12" max="12" width="10.6640625" bestFit="1" customWidth="1"/>
    <col min="14" max="14" width="10.6640625" bestFit="1" customWidth="1"/>
  </cols>
  <sheetData>
    <row r="1" spans="1:11" x14ac:dyDescent="0.3">
      <c r="A1" t="s">
        <v>57</v>
      </c>
      <c r="B1" t="s">
        <v>58</v>
      </c>
      <c r="C1" t="s">
        <v>59</v>
      </c>
      <c r="D1" t="s">
        <v>60</v>
      </c>
      <c r="E1" t="s">
        <v>61</v>
      </c>
      <c r="F1" t="s">
        <v>62</v>
      </c>
      <c r="G1" t="s">
        <v>63</v>
      </c>
      <c r="H1" t="s">
        <v>64</v>
      </c>
      <c r="I1" t="s">
        <v>65</v>
      </c>
      <c r="J1" t="s">
        <v>66</v>
      </c>
      <c r="K1" t="s">
        <v>67</v>
      </c>
    </row>
    <row r="2" spans="1:11" x14ac:dyDescent="0.3">
      <c r="A2">
        <v>1356</v>
      </c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>
        <v>35.5</v>
      </c>
      <c r="I2">
        <v>12.5</v>
      </c>
      <c r="J2">
        <v>1</v>
      </c>
      <c r="K2">
        <v>10</v>
      </c>
    </row>
    <row r="3" spans="1:11" x14ac:dyDescent="0.3">
      <c r="A3">
        <v>1357</v>
      </c>
      <c r="B3" t="s">
        <v>74</v>
      </c>
      <c r="C3" t="s">
        <v>75</v>
      </c>
      <c r="D3" t="s">
        <v>76</v>
      </c>
      <c r="E3" t="s">
        <v>77</v>
      </c>
      <c r="F3" t="s">
        <v>72</v>
      </c>
      <c r="G3" t="s">
        <v>78</v>
      </c>
      <c r="H3">
        <v>35.5</v>
      </c>
      <c r="I3">
        <v>13.3</v>
      </c>
      <c r="J3">
        <v>2</v>
      </c>
      <c r="K3">
        <v>15</v>
      </c>
    </row>
    <row r="4" spans="1:11" x14ac:dyDescent="0.3">
      <c r="A4">
        <v>1358</v>
      </c>
      <c r="B4" t="s">
        <v>79</v>
      </c>
      <c r="C4" t="s">
        <v>80</v>
      </c>
      <c r="D4" t="s">
        <v>81</v>
      </c>
      <c r="E4" t="s">
        <v>82</v>
      </c>
      <c r="F4" t="s">
        <v>72</v>
      </c>
      <c r="G4" t="s">
        <v>83</v>
      </c>
      <c r="H4">
        <v>42</v>
      </c>
      <c r="I4">
        <v>16.75</v>
      </c>
      <c r="J4">
        <v>1</v>
      </c>
      <c r="K4">
        <v>10</v>
      </c>
    </row>
    <row r="5" spans="1:11" x14ac:dyDescent="0.3">
      <c r="A5">
        <v>1359</v>
      </c>
      <c r="B5" t="s">
        <v>84</v>
      </c>
      <c r="C5" t="s">
        <v>85</v>
      </c>
      <c r="D5" t="s">
        <v>86</v>
      </c>
      <c r="E5" t="s">
        <v>87</v>
      </c>
      <c r="F5" t="s">
        <v>72</v>
      </c>
      <c r="G5" t="s">
        <v>88</v>
      </c>
      <c r="H5">
        <v>40</v>
      </c>
      <c r="I5">
        <v>8.75</v>
      </c>
      <c r="J5">
        <v>0</v>
      </c>
      <c r="K5">
        <v>10</v>
      </c>
    </row>
    <row r="6" spans="1:11" x14ac:dyDescent="0.3">
      <c r="A6">
        <v>1360</v>
      </c>
      <c r="B6" t="s">
        <v>89</v>
      </c>
      <c r="C6" t="s">
        <v>90</v>
      </c>
      <c r="D6" t="s">
        <v>91</v>
      </c>
      <c r="E6" t="s">
        <v>77</v>
      </c>
      <c r="F6" t="s">
        <v>92</v>
      </c>
      <c r="G6" t="s">
        <v>83</v>
      </c>
      <c r="H6">
        <v>40</v>
      </c>
      <c r="I6">
        <v>12.6</v>
      </c>
      <c r="J6">
        <v>2</v>
      </c>
      <c r="K6">
        <v>15</v>
      </c>
    </row>
    <row r="7" spans="1:11" x14ac:dyDescent="0.3">
      <c r="A7">
        <v>1361</v>
      </c>
      <c r="B7" t="s">
        <v>93</v>
      </c>
      <c r="C7" t="s">
        <v>94</v>
      </c>
      <c r="D7" t="s">
        <v>95</v>
      </c>
      <c r="E7" t="s">
        <v>77</v>
      </c>
      <c r="F7" t="s">
        <v>96</v>
      </c>
      <c r="G7" t="s">
        <v>78</v>
      </c>
      <c r="H7">
        <v>35</v>
      </c>
      <c r="I7">
        <v>24</v>
      </c>
      <c r="J7">
        <v>2</v>
      </c>
      <c r="K7">
        <v>10</v>
      </c>
    </row>
    <row r="8" spans="1:11" x14ac:dyDescent="0.3">
      <c r="A8">
        <v>1362</v>
      </c>
      <c r="B8" t="s">
        <v>97</v>
      </c>
      <c r="C8" t="s">
        <v>98</v>
      </c>
      <c r="D8" t="s">
        <v>99</v>
      </c>
      <c r="E8" t="s">
        <v>87</v>
      </c>
      <c r="F8" t="s">
        <v>72</v>
      </c>
      <c r="G8" t="s">
        <v>100</v>
      </c>
      <c r="H8">
        <v>15.5</v>
      </c>
      <c r="I8">
        <v>12.6</v>
      </c>
      <c r="J8">
        <v>0</v>
      </c>
      <c r="K8">
        <v>10</v>
      </c>
    </row>
    <row r="9" spans="1:11" x14ac:dyDescent="0.3">
      <c r="A9">
        <v>1363</v>
      </c>
      <c r="B9" t="s">
        <v>101</v>
      </c>
      <c r="C9" t="s">
        <v>102</v>
      </c>
      <c r="D9" t="s">
        <v>103</v>
      </c>
      <c r="E9" t="s">
        <v>77</v>
      </c>
      <c r="F9" t="s">
        <v>104</v>
      </c>
      <c r="G9" t="s">
        <v>78</v>
      </c>
      <c r="H9">
        <v>40</v>
      </c>
      <c r="I9">
        <v>6.5</v>
      </c>
      <c r="J9">
        <v>0</v>
      </c>
      <c r="K9">
        <v>15</v>
      </c>
    </row>
    <row r="10" spans="1:11" x14ac:dyDescent="0.3">
      <c r="A10">
        <v>1366</v>
      </c>
      <c r="B10" t="s">
        <v>105</v>
      </c>
      <c r="C10" t="s">
        <v>106</v>
      </c>
      <c r="D10" t="s">
        <v>107</v>
      </c>
      <c r="E10" t="s">
        <v>82</v>
      </c>
      <c r="F10" t="s">
        <v>72</v>
      </c>
      <c r="G10" t="s">
        <v>88</v>
      </c>
      <c r="H10">
        <v>35</v>
      </c>
      <c r="I10">
        <v>12.1</v>
      </c>
      <c r="J10">
        <v>0</v>
      </c>
      <c r="K10">
        <v>15</v>
      </c>
    </row>
    <row r="11" spans="1:11" x14ac:dyDescent="0.3">
      <c r="A11">
        <v>1367</v>
      </c>
      <c r="B11" t="s">
        <v>108</v>
      </c>
      <c r="C11" t="s">
        <v>109</v>
      </c>
      <c r="D11" t="s">
        <v>110</v>
      </c>
      <c r="E11" t="s">
        <v>87</v>
      </c>
      <c r="F11" t="s">
        <v>96</v>
      </c>
      <c r="G11" t="s">
        <v>100</v>
      </c>
      <c r="H11">
        <v>40</v>
      </c>
      <c r="I11">
        <v>15.5</v>
      </c>
      <c r="J11">
        <v>1</v>
      </c>
      <c r="K11">
        <v>10</v>
      </c>
    </row>
    <row r="12" spans="1:11" x14ac:dyDescent="0.3">
      <c r="A12">
        <v>1368</v>
      </c>
      <c r="B12" t="s">
        <v>111</v>
      </c>
      <c r="C12" t="s">
        <v>112</v>
      </c>
      <c r="D12" t="s">
        <v>113</v>
      </c>
      <c r="E12" t="s">
        <v>71</v>
      </c>
      <c r="F12" t="s">
        <v>72</v>
      </c>
      <c r="G12" t="s">
        <v>83</v>
      </c>
      <c r="H12">
        <v>40</v>
      </c>
      <c r="I12">
        <v>6.5</v>
      </c>
      <c r="J12">
        <v>1</v>
      </c>
      <c r="K12">
        <v>10</v>
      </c>
    </row>
    <row r="13" spans="1:11" x14ac:dyDescent="0.3">
      <c r="A13">
        <v>1369</v>
      </c>
      <c r="B13" t="s">
        <v>114</v>
      </c>
      <c r="C13" t="s">
        <v>115</v>
      </c>
      <c r="D13" t="s">
        <v>116</v>
      </c>
      <c r="E13" t="s">
        <v>77</v>
      </c>
      <c r="F13" t="s">
        <v>104</v>
      </c>
      <c r="G13" t="s">
        <v>100</v>
      </c>
      <c r="H13">
        <v>35</v>
      </c>
      <c r="I13">
        <v>12.6</v>
      </c>
      <c r="J13">
        <v>2</v>
      </c>
      <c r="K13">
        <v>15</v>
      </c>
    </row>
    <row r="14" spans="1:11" x14ac:dyDescent="0.3">
      <c r="A14">
        <v>1370</v>
      </c>
      <c r="B14" t="s">
        <v>117</v>
      </c>
      <c r="C14" t="s">
        <v>118</v>
      </c>
      <c r="D14" t="s">
        <v>119</v>
      </c>
      <c r="E14" t="s">
        <v>82</v>
      </c>
      <c r="F14" t="s">
        <v>96</v>
      </c>
      <c r="G14" t="s">
        <v>100</v>
      </c>
      <c r="H14">
        <v>40</v>
      </c>
      <c r="I14">
        <v>15</v>
      </c>
      <c r="J14">
        <v>0</v>
      </c>
      <c r="K14">
        <v>10</v>
      </c>
    </row>
    <row r="15" spans="1:11" x14ac:dyDescent="0.3">
      <c r="A15">
        <v>1371</v>
      </c>
      <c r="B15" t="s">
        <v>120</v>
      </c>
      <c r="C15" t="s">
        <v>121</v>
      </c>
      <c r="D15" t="s">
        <v>122</v>
      </c>
      <c r="E15" t="s">
        <v>71</v>
      </c>
      <c r="F15" t="s">
        <v>104</v>
      </c>
      <c r="H15">
        <v>42</v>
      </c>
      <c r="I15">
        <v>15.5</v>
      </c>
      <c r="J15">
        <v>2</v>
      </c>
      <c r="K15">
        <v>10</v>
      </c>
    </row>
    <row r="16" spans="1:11" x14ac:dyDescent="0.3">
      <c r="A16">
        <v>1372</v>
      </c>
      <c r="B16" t="s">
        <v>123</v>
      </c>
      <c r="C16" t="s">
        <v>124</v>
      </c>
      <c r="D16" t="s">
        <v>125</v>
      </c>
      <c r="E16" t="s">
        <v>71</v>
      </c>
      <c r="F16" t="s">
        <v>92</v>
      </c>
      <c r="G16" t="s">
        <v>78</v>
      </c>
      <c r="H16">
        <v>40</v>
      </c>
      <c r="I16">
        <v>21.5</v>
      </c>
      <c r="J16">
        <v>0</v>
      </c>
      <c r="K16">
        <v>15</v>
      </c>
    </row>
    <row r="17" spans="1:11" x14ac:dyDescent="0.3">
      <c r="A17">
        <v>1373</v>
      </c>
      <c r="B17" t="s">
        <v>126</v>
      </c>
      <c r="C17" t="s">
        <v>127</v>
      </c>
      <c r="D17" t="s">
        <v>128</v>
      </c>
      <c r="E17" t="s">
        <v>82</v>
      </c>
      <c r="F17" t="s">
        <v>104</v>
      </c>
      <c r="G17" t="s">
        <v>129</v>
      </c>
      <c r="H17">
        <v>35.5</v>
      </c>
      <c r="I17">
        <v>13.3</v>
      </c>
      <c r="J17">
        <v>3</v>
      </c>
      <c r="K17">
        <v>10</v>
      </c>
    </row>
    <row r="18" spans="1:11" x14ac:dyDescent="0.3">
      <c r="A18">
        <v>1374</v>
      </c>
      <c r="B18" t="s">
        <v>130</v>
      </c>
      <c r="C18" t="s">
        <v>131</v>
      </c>
      <c r="D18" t="s">
        <v>132</v>
      </c>
      <c r="E18" t="s">
        <v>71</v>
      </c>
      <c r="F18" t="s">
        <v>92</v>
      </c>
      <c r="H18">
        <v>40</v>
      </c>
      <c r="I18">
        <v>21.5</v>
      </c>
      <c r="J18">
        <v>1</v>
      </c>
      <c r="K18">
        <v>10</v>
      </c>
    </row>
    <row r="19" spans="1:11" ht="15" thickBot="1" x14ac:dyDescent="0.35"/>
    <row r="20" spans="1:11" ht="15" thickBot="1" x14ac:dyDescent="0.35">
      <c r="A20" s="20" t="s">
        <v>133</v>
      </c>
      <c r="B20" s="21"/>
    </row>
    <row r="21" spans="1:11" ht="15" thickBot="1" x14ac:dyDescent="0.35"/>
    <row r="22" spans="1:11" ht="15" thickBot="1" x14ac:dyDescent="0.35">
      <c r="A22" s="20" t="s">
        <v>134</v>
      </c>
      <c r="B22" s="21"/>
    </row>
    <row r="24" spans="1:11" ht="15" thickBot="1" x14ac:dyDescent="0.35">
      <c r="A24" s="6" t="s">
        <v>135</v>
      </c>
    </row>
    <row r="25" spans="1:11" ht="15" thickBot="1" x14ac:dyDescent="0.35">
      <c r="A25" s="20" t="s">
        <v>133</v>
      </c>
      <c r="B25" s="21" cm="1">
        <f t="array" ref="B25">SUMPRODUCT(staff[HRS]*staff[HOURLY RATE])</f>
        <v>8956.35</v>
      </c>
    </row>
    <row r="26" spans="1:11" ht="15" thickBot="1" x14ac:dyDescent="0.35"/>
    <row r="27" spans="1:11" ht="15" thickBot="1" x14ac:dyDescent="0.35">
      <c r="A27" s="20" t="s">
        <v>134</v>
      </c>
      <c r="B27" s="21">
        <f>SUMPRODUCT(staff[Recommendations],staff[Bonus Amount])</f>
        <v>210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2"/>
  <sheetViews>
    <sheetView workbookViewId="0">
      <selection activeCell="H2" sqref="H2:H22"/>
    </sheetView>
  </sheetViews>
  <sheetFormatPr defaultColWidth="9" defaultRowHeight="13.8" x14ac:dyDescent="0.3"/>
  <cols>
    <col min="1" max="1" width="7" style="1" bestFit="1" customWidth="1"/>
    <col min="2" max="2" width="9.88671875" style="2" bestFit="1" customWidth="1"/>
    <col min="3" max="3" width="31.88671875" style="1" bestFit="1" customWidth="1"/>
    <col min="4" max="4" width="9.44140625" style="1" bestFit="1" customWidth="1"/>
    <col min="5" max="5" width="15.33203125" style="1" bestFit="1" customWidth="1"/>
    <col min="6" max="6" width="8.109375" style="1" bestFit="1" customWidth="1"/>
    <col min="7" max="7" width="7.44140625" style="1" bestFit="1" customWidth="1"/>
    <col min="8" max="8" width="9" style="1"/>
    <col min="9" max="9" width="12.44140625" style="1" bestFit="1" customWidth="1"/>
    <col min="10" max="10" width="23.109375" style="1" bestFit="1" customWidth="1"/>
    <col min="11" max="16384" width="9" style="1"/>
  </cols>
  <sheetData>
    <row r="1" spans="1:11" x14ac:dyDescent="0.3">
      <c r="A1" s="1" t="s">
        <v>18</v>
      </c>
      <c r="B1" s="2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3</v>
      </c>
      <c r="H1" s="1" t="s">
        <v>24</v>
      </c>
    </row>
    <row r="2" spans="1:11" x14ac:dyDescent="0.3">
      <c r="A2" s="1">
        <v>177552</v>
      </c>
      <c r="B2" s="2">
        <v>43863</v>
      </c>
      <c r="C2" s="1" t="s">
        <v>25</v>
      </c>
      <c r="D2" s="1" t="s">
        <v>26</v>
      </c>
      <c r="E2" s="1" t="s">
        <v>27</v>
      </c>
      <c r="F2" s="1">
        <v>3</v>
      </c>
      <c r="G2" s="1">
        <v>300</v>
      </c>
      <c r="H2" s="1">
        <f>Table1[[#This Row],[Price]]*10%</f>
        <v>30</v>
      </c>
      <c r="J2" s="4" t="s">
        <v>11</v>
      </c>
    </row>
    <row r="3" spans="1:11" x14ac:dyDescent="0.3">
      <c r="A3" s="1">
        <v>221952</v>
      </c>
      <c r="B3" s="2">
        <v>43864</v>
      </c>
      <c r="C3" s="1" t="s">
        <v>28</v>
      </c>
      <c r="D3" s="1" t="s">
        <v>29</v>
      </c>
      <c r="E3" s="1" t="s">
        <v>30</v>
      </c>
      <c r="F3" s="1">
        <v>4</v>
      </c>
      <c r="G3" s="1">
        <v>300</v>
      </c>
      <c r="H3" s="1">
        <f>Table1[[#This Row],[Price]]*10%</f>
        <v>30</v>
      </c>
      <c r="J3" s="3" t="s">
        <v>31</v>
      </c>
    </row>
    <row r="4" spans="1:11" x14ac:dyDescent="0.3">
      <c r="A4" s="1">
        <v>161124</v>
      </c>
      <c r="B4" s="2">
        <f>44193+(365*3)</f>
        <v>45288</v>
      </c>
      <c r="C4" s="1" t="s">
        <v>32</v>
      </c>
      <c r="D4" s="1" t="s">
        <v>33</v>
      </c>
      <c r="E4" s="1" t="s">
        <v>34</v>
      </c>
      <c r="F4" s="1">
        <v>3</v>
      </c>
      <c r="G4" s="1">
        <v>2000</v>
      </c>
      <c r="H4" s="1">
        <f>Table1[[#This Row],[Price]]*10%</f>
        <v>200</v>
      </c>
    </row>
    <row r="5" spans="1:11" x14ac:dyDescent="0.3">
      <c r="A5" s="1">
        <v>157350</v>
      </c>
      <c r="B5" s="2">
        <v>43865</v>
      </c>
      <c r="C5" s="1" t="s">
        <v>35</v>
      </c>
      <c r="D5" s="1" t="s">
        <v>36</v>
      </c>
      <c r="E5" s="1" t="s">
        <v>37</v>
      </c>
      <c r="F5" s="1">
        <v>13</v>
      </c>
      <c r="G5" s="1">
        <v>300</v>
      </c>
      <c r="H5" s="1">
        <f>Table1[[#This Row],[Price]]*10%</f>
        <v>30</v>
      </c>
    </row>
    <row r="6" spans="1:11" x14ac:dyDescent="0.3">
      <c r="A6" s="1">
        <v>186765</v>
      </c>
      <c r="B6" s="2">
        <v>43867</v>
      </c>
      <c r="C6" s="1" t="s">
        <v>38</v>
      </c>
      <c r="D6" s="1" t="s">
        <v>39</v>
      </c>
      <c r="E6" s="1" t="s">
        <v>40</v>
      </c>
      <c r="F6" s="1">
        <v>7</v>
      </c>
      <c r="G6" s="1">
        <v>700</v>
      </c>
      <c r="H6" s="1">
        <f>Table1[[#This Row],[Price]]*10%</f>
        <v>70</v>
      </c>
    </row>
    <row r="7" spans="1:11" x14ac:dyDescent="0.3">
      <c r="A7" s="1">
        <v>5000459</v>
      </c>
      <c r="B7" s="2">
        <f>44193+(365*3)</f>
        <v>45288</v>
      </c>
      <c r="C7" s="1" t="s">
        <v>41</v>
      </c>
      <c r="D7" s="1" t="s">
        <v>33</v>
      </c>
      <c r="E7" s="1" t="s">
        <v>34</v>
      </c>
      <c r="F7" s="1">
        <v>3</v>
      </c>
      <c r="G7" s="1">
        <v>2000</v>
      </c>
      <c r="H7" s="1">
        <f>Table1[[#This Row],[Price]]*10%</f>
        <v>200</v>
      </c>
    </row>
    <row r="8" spans="1:11" ht="14.4" x14ac:dyDescent="0.3">
      <c r="A8" s="1">
        <v>152355</v>
      </c>
      <c r="B8" s="2">
        <v>43868</v>
      </c>
      <c r="C8" s="1" t="s">
        <v>42</v>
      </c>
      <c r="D8" s="1" t="s">
        <v>39</v>
      </c>
      <c r="E8" s="1" t="s">
        <v>27</v>
      </c>
      <c r="F8" s="1">
        <v>5</v>
      </c>
      <c r="G8" s="1">
        <v>300</v>
      </c>
      <c r="H8" s="1">
        <f>Table1[[#This Row],[Price]]*10%</f>
        <v>30</v>
      </c>
      <c r="J8"/>
      <c r="K8"/>
    </row>
    <row r="9" spans="1:11" ht="14.4" x14ac:dyDescent="0.3">
      <c r="A9" s="1">
        <v>168894</v>
      </c>
      <c r="B9" s="2">
        <v>43868</v>
      </c>
      <c r="C9" s="1" t="s">
        <v>43</v>
      </c>
      <c r="D9" s="1" t="s">
        <v>36</v>
      </c>
      <c r="E9" s="1" t="s">
        <v>30</v>
      </c>
      <c r="F9" s="1">
        <v>12</v>
      </c>
      <c r="G9" s="1">
        <v>2000</v>
      </c>
      <c r="H9" s="1">
        <f>Table1[[#This Row],[Price]]*10%</f>
        <v>200</v>
      </c>
      <c r="J9"/>
      <c r="K9"/>
    </row>
    <row r="10" spans="1:11" ht="14.4" x14ac:dyDescent="0.3">
      <c r="A10" s="1">
        <v>194535</v>
      </c>
      <c r="B10" s="2">
        <v>43869</v>
      </c>
      <c r="C10" s="1" t="s">
        <v>44</v>
      </c>
      <c r="D10" s="1" t="s">
        <v>26</v>
      </c>
      <c r="E10" s="1" t="s">
        <v>30</v>
      </c>
      <c r="F10" s="1">
        <v>3</v>
      </c>
      <c r="G10" s="1">
        <v>2500</v>
      </c>
      <c r="H10" s="1">
        <f>Table1[[#This Row],[Price]]*10%</f>
        <v>250</v>
      </c>
      <c r="J10"/>
      <c r="K10"/>
    </row>
    <row r="11" spans="1:11" ht="14.4" x14ac:dyDescent="0.3">
      <c r="A11" s="1">
        <v>188763</v>
      </c>
      <c r="B11" s="2">
        <v>43870</v>
      </c>
      <c r="C11" s="1" t="s">
        <v>45</v>
      </c>
      <c r="D11" s="1" t="s">
        <v>46</v>
      </c>
      <c r="E11" s="1" t="s">
        <v>30</v>
      </c>
      <c r="F11" s="1">
        <v>14</v>
      </c>
      <c r="G11" s="1">
        <v>500</v>
      </c>
      <c r="H11" s="1">
        <f>Table1[[#This Row],[Price]]*10%</f>
        <v>50</v>
      </c>
      <c r="J11"/>
      <c r="K11"/>
    </row>
    <row r="12" spans="1:11" ht="14.4" x14ac:dyDescent="0.3">
      <c r="A12" s="1">
        <v>84867</v>
      </c>
      <c r="B12" s="2">
        <v>43870</v>
      </c>
      <c r="C12" s="1" t="s">
        <v>47</v>
      </c>
      <c r="D12" s="1" t="s">
        <v>29</v>
      </c>
      <c r="E12" s="1" t="s">
        <v>30</v>
      </c>
      <c r="F12" s="1">
        <v>10</v>
      </c>
      <c r="G12" s="1">
        <v>2000</v>
      </c>
      <c r="H12" s="1">
        <f>Table1[[#This Row],[Price]]*10%</f>
        <v>200</v>
      </c>
      <c r="J12"/>
      <c r="K12"/>
    </row>
    <row r="13" spans="1:11" ht="14.4" x14ac:dyDescent="0.3">
      <c r="A13" s="1">
        <v>56451</v>
      </c>
      <c r="B13" s="2">
        <v>43871</v>
      </c>
      <c r="C13" s="1" t="s">
        <v>48</v>
      </c>
      <c r="D13" s="1" t="s">
        <v>49</v>
      </c>
      <c r="E13" s="1" t="s">
        <v>30</v>
      </c>
      <c r="F13" s="1">
        <v>4</v>
      </c>
      <c r="G13" s="1">
        <v>300</v>
      </c>
      <c r="H13" s="1">
        <f>Table1[[#This Row],[Price]]*10%</f>
        <v>30</v>
      </c>
      <c r="J13"/>
      <c r="K13"/>
    </row>
    <row r="14" spans="1:11" ht="14.4" x14ac:dyDescent="0.3">
      <c r="A14" s="1">
        <v>5000926</v>
      </c>
      <c r="B14" s="2">
        <f>44193+(365*3)</f>
        <v>45288</v>
      </c>
      <c r="C14" s="1" t="s">
        <v>41</v>
      </c>
      <c r="D14" s="1" t="s">
        <v>33</v>
      </c>
      <c r="E14" s="1" t="s">
        <v>34</v>
      </c>
      <c r="F14" s="1">
        <v>3</v>
      </c>
      <c r="G14" s="1">
        <v>2000</v>
      </c>
      <c r="H14" s="1">
        <f>Table1[[#This Row],[Price]]*10%</f>
        <v>200</v>
      </c>
      <c r="J14"/>
      <c r="K14"/>
    </row>
    <row r="15" spans="1:11" ht="14.4" x14ac:dyDescent="0.3">
      <c r="A15" s="1">
        <v>70104</v>
      </c>
      <c r="B15" s="2">
        <v>43871</v>
      </c>
      <c r="C15" s="1" t="s">
        <v>50</v>
      </c>
      <c r="D15" s="1" t="s">
        <v>36</v>
      </c>
      <c r="E15" s="1" t="s">
        <v>40</v>
      </c>
      <c r="F15" s="1">
        <v>24</v>
      </c>
      <c r="G15" s="1">
        <v>500</v>
      </c>
      <c r="H15" s="1">
        <f>Table1[[#This Row],[Price]]*10%</f>
        <v>50</v>
      </c>
      <c r="J15"/>
      <c r="K15"/>
    </row>
    <row r="16" spans="1:11" ht="14.4" x14ac:dyDescent="0.3">
      <c r="A16" s="1">
        <v>73767</v>
      </c>
      <c r="B16" s="2">
        <f>44192+(365*3)</f>
        <v>45287</v>
      </c>
      <c r="C16" s="1" t="s">
        <v>51</v>
      </c>
      <c r="D16" s="1" t="s">
        <v>33</v>
      </c>
      <c r="E16" s="1" t="s">
        <v>30</v>
      </c>
      <c r="F16" s="1">
        <v>7</v>
      </c>
      <c r="G16" s="1">
        <v>300</v>
      </c>
      <c r="H16" s="1">
        <f>Table1[[#This Row],[Price]]*10%</f>
        <v>30</v>
      </c>
      <c r="J16"/>
      <c r="K16"/>
    </row>
    <row r="17" spans="1:11" ht="14.4" x14ac:dyDescent="0.3">
      <c r="A17" s="1">
        <v>59004</v>
      </c>
      <c r="B17" s="2">
        <v>43874</v>
      </c>
      <c r="C17" s="1" t="s">
        <v>38</v>
      </c>
      <c r="D17" s="1" t="s">
        <v>39</v>
      </c>
      <c r="E17" s="1" t="s">
        <v>27</v>
      </c>
      <c r="F17" s="1">
        <v>16</v>
      </c>
      <c r="G17" s="1">
        <v>300</v>
      </c>
      <c r="H17" s="1">
        <f>Table1[[#This Row],[Price]]*10%</f>
        <v>30</v>
      </c>
      <c r="J17"/>
      <c r="K17"/>
    </row>
    <row r="18" spans="1:11" ht="14.4" x14ac:dyDescent="0.3">
      <c r="A18" s="1">
        <v>105735</v>
      </c>
      <c r="B18" s="2">
        <v>43874</v>
      </c>
      <c r="C18" s="1" t="s">
        <v>52</v>
      </c>
      <c r="D18" s="1" t="s">
        <v>36</v>
      </c>
      <c r="E18" s="1" t="s">
        <v>40</v>
      </c>
      <c r="F18" s="1">
        <v>20</v>
      </c>
      <c r="G18" s="1">
        <v>700</v>
      </c>
      <c r="H18" s="1">
        <f>Table1[[#This Row],[Price]]*10%</f>
        <v>70</v>
      </c>
      <c r="J18"/>
      <c r="K18"/>
    </row>
    <row r="19" spans="1:11" x14ac:dyDescent="0.3">
      <c r="A19" s="1">
        <v>140589</v>
      </c>
      <c r="B19" s="2">
        <v>43875</v>
      </c>
      <c r="C19" s="1" t="s">
        <v>53</v>
      </c>
      <c r="D19" s="1" t="s">
        <v>39</v>
      </c>
      <c r="E19" s="1" t="s">
        <v>30</v>
      </c>
      <c r="F19" s="1">
        <v>2</v>
      </c>
      <c r="G19" s="1">
        <v>300</v>
      </c>
      <c r="H19" s="1">
        <f>Table1[[#This Row],[Price]]*10%</f>
        <v>30</v>
      </c>
    </row>
    <row r="20" spans="1:11" x14ac:dyDescent="0.3">
      <c r="A20" s="1">
        <v>201195</v>
      </c>
      <c r="B20" s="2">
        <v>43875</v>
      </c>
      <c r="C20" s="1" t="s">
        <v>54</v>
      </c>
      <c r="D20" s="1" t="s">
        <v>36</v>
      </c>
      <c r="E20" s="1" t="s">
        <v>40</v>
      </c>
      <c r="F20" s="1">
        <v>20</v>
      </c>
      <c r="G20" s="1">
        <v>700</v>
      </c>
      <c r="H20" s="1">
        <f>Table1[[#This Row],[Price]]*10%</f>
        <v>70</v>
      </c>
    </row>
    <row r="21" spans="1:11" x14ac:dyDescent="0.3">
      <c r="A21" s="1">
        <v>98076</v>
      </c>
      <c r="B21" s="2">
        <v>43876</v>
      </c>
      <c r="C21" s="1" t="s">
        <v>55</v>
      </c>
      <c r="D21" s="1" t="s">
        <v>49</v>
      </c>
      <c r="E21" s="1" t="s">
        <v>30</v>
      </c>
      <c r="F21" s="1">
        <v>10</v>
      </c>
      <c r="G21" s="1">
        <v>500</v>
      </c>
      <c r="H21" s="1">
        <f>Table1[[#This Row],[Price]]*10%</f>
        <v>50</v>
      </c>
    </row>
    <row r="22" spans="1:11" x14ac:dyDescent="0.3">
      <c r="A22" s="1">
        <v>5000457</v>
      </c>
      <c r="B22" s="2">
        <f>44192+(365*3)</f>
        <v>45287</v>
      </c>
      <c r="C22" s="1" t="s">
        <v>56</v>
      </c>
      <c r="D22" s="1" t="s">
        <v>33</v>
      </c>
      <c r="E22" s="1" t="s">
        <v>30</v>
      </c>
      <c r="F22" s="1">
        <v>7</v>
      </c>
      <c r="G22" s="1">
        <v>300</v>
      </c>
      <c r="H22" s="1">
        <f>Table1[[#This Row],[Price]]*10%</f>
        <v>30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2"/>
  <sheetViews>
    <sheetView workbookViewId="0">
      <selection activeCell="K17" sqref="K17"/>
    </sheetView>
  </sheetViews>
  <sheetFormatPr defaultColWidth="9" defaultRowHeight="13.8" x14ac:dyDescent="0.3"/>
  <cols>
    <col min="1" max="1" width="7" style="1" bestFit="1" customWidth="1"/>
    <col min="2" max="2" width="9.88671875" style="2" bestFit="1" customWidth="1"/>
    <col min="3" max="3" width="31.88671875" style="1" bestFit="1" customWidth="1"/>
    <col min="4" max="4" width="9.44140625" style="1" bestFit="1" customWidth="1"/>
    <col min="5" max="5" width="15.33203125" style="1" bestFit="1" customWidth="1"/>
    <col min="6" max="6" width="8.109375" style="1" bestFit="1" customWidth="1"/>
    <col min="7" max="7" width="7.44140625" style="1" bestFit="1" customWidth="1"/>
    <col min="8" max="9" width="9" style="1"/>
    <col min="10" max="10" width="5.88671875" style="1" customWidth="1"/>
    <col min="11" max="11" width="23.109375" style="1" bestFit="1" customWidth="1"/>
    <col min="12" max="16384" width="9" style="1"/>
  </cols>
  <sheetData>
    <row r="1" spans="1:12" x14ac:dyDescent="0.3">
      <c r="A1" s="1" t="s">
        <v>18</v>
      </c>
      <c r="B1" s="2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3</v>
      </c>
      <c r="H1" s="1" t="s">
        <v>24</v>
      </c>
    </row>
    <row r="2" spans="1:12" x14ac:dyDescent="0.3">
      <c r="A2" s="1">
        <v>177552</v>
      </c>
      <c r="B2" s="2">
        <v>43863</v>
      </c>
      <c r="C2" s="1" t="s">
        <v>25</v>
      </c>
      <c r="D2" s="1" t="s">
        <v>26</v>
      </c>
      <c r="E2" s="1" t="s">
        <v>27</v>
      </c>
      <c r="F2" s="1">
        <v>3</v>
      </c>
      <c r="G2" s="1">
        <v>300</v>
      </c>
      <c r="H2" s="1">
        <f>Table1[[#This Row],[Price]]*10%</f>
        <v>30</v>
      </c>
      <c r="K2" s="4" t="s">
        <v>11</v>
      </c>
      <c r="L2" s="1">
        <f>SUMPRODUCT(Table13[Places],Table13[Price])</f>
        <v>144700</v>
      </c>
    </row>
    <row r="3" spans="1:12" x14ac:dyDescent="0.3">
      <c r="A3" s="1">
        <v>221952</v>
      </c>
      <c r="B3" s="2">
        <v>43864</v>
      </c>
      <c r="C3" s="1" t="s">
        <v>28</v>
      </c>
      <c r="D3" s="1" t="s">
        <v>29</v>
      </c>
      <c r="E3" s="1" t="s">
        <v>30</v>
      </c>
      <c r="F3" s="1">
        <v>4</v>
      </c>
      <c r="G3" s="1">
        <v>300</v>
      </c>
      <c r="H3" s="1">
        <f>Table1[[#This Row],[Price]]*10%</f>
        <v>30</v>
      </c>
      <c r="K3" s="3" t="s">
        <v>31</v>
      </c>
      <c r="L3" s="1">
        <f>SUMPRODUCT(Table13[Places],Table13[Voucher])</f>
        <v>14470</v>
      </c>
    </row>
    <row r="4" spans="1:12" x14ac:dyDescent="0.3">
      <c r="A4" s="1">
        <v>161124</v>
      </c>
      <c r="B4" s="2">
        <f>44193+(365*3)</f>
        <v>45288</v>
      </c>
      <c r="C4" s="1" t="s">
        <v>32</v>
      </c>
      <c r="D4" s="1" t="s">
        <v>33</v>
      </c>
      <c r="E4" s="1" t="s">
        <v>34</v>
      </c>
      <c r="F4" s="1">
        <v>3</v>
      </c>
      <c r="G4" s="1">
        <v>2000</v>
      </c>
      <c r="H4" s="1">
        <f>Table1[[#This Row],[Price]]*10%</f>
        <v>200</v>
      </c>
    </row>
    <row r="5" spans="1:12" x14ac:dyDescent="0.3">
      <c r="A5" s="1">
        <v>157350</v>
      </c>
      <c r="B5" s="2">
        <v>43865</v>
      </c>
      <c r="C5" s="1" t="s">
        <v>35</v>
      </c>
      <c r="D5" s="1" t="s">
        <v>36</v>
      </c>
      <c r="E5" s="1" t="s">
        <v>37</v>
      </c>
      <c r="F5" s="1">
        <v>13</v>
      </c>
      <c r="G5" s="1">
        <v>300</v>
      </c>
      <c r="H5" s="1">
        <f>Table1[[#This Row],[Price]]*10%</f>
        <v>30</v>
      </c>
    </row>
    <row r="6" spans="1:12" x14ac:dyDescent="0.3">
      <c r="A6" s="1">
        <v>186765</v>
      </c>
      <c r="B6" s="2">
        <v>43867</v>
      </c>
      <c r="C6" s="1" t="s">
        <v>38</v>
      </c>
      <c r="D6" s="1" t="s">
        <v>39</v>
      </c>
      <c r="E6" s="1" t="s">
        <v>40</v>
      </c>
      <c r="F6" s="1">
        <v>7</v>
      </c>
      <c r="G6" s="1">
        <v>700</v>
      </c>
      <c r="H6" s="1">
        <f>Table1[[#This Row],[Price]]*10%</f>
        <v>70</v>
      </c>
    </row>
    <row r="7" spans="1:12" x14ac:dyDescent="0.3">
      <c r="A7" s="1">
        <v>5000459</v>
      </c>
      <c r="B7" s="2">
        <f>44193+(365*3)</f>
        <v>45288</v>
      </c>
      <c r="C7" s="1" t="s">
        <v>41</v>
      </c>
      <c r="D7" s="1" t="s">
        <v>33</v>
      </c>
      <c r="E7" s="1" t="s">
        <v>34</v>
      </c>
      <c r="F7" s="1">
        <v>3</v>
      </c>
      <c r="G7" s="1">
        <v>2000</v>
      </c>
      <c r="H7" s="1">
        <f>Table1[[#This Row],[Price]]*10%</f>
        <v>200</v>
      </c>
    </row>
    <row r="8" spans="1:12" x14ac:dyDescent="0.3">
      <c r="A8" s="1">
        <v>152355</v>
      </c>
      <c r="B8" s="2">
        <v>43868</v>
      </c>
      <c r="C8" s="1" t="s">
        <v>42</v>
      </c>
      <c r="D8" s="1" t="s">
        <v>39</v>
      </c>
      <c r="E8" s="1" t="s">
        <v>27</v>
      </c>
      <c r="F8" s="1">
        <v>5</v>
      </c>
      <c r="G8" s="1">
        <v>300</v>
      </c>
      <c r="H8" s="1">
        <f>Table1[[#This Row],[Price]]*10%</f>
        <v>30</v>
      </c>
    </row>
    <row r="9" spans="1:12" ht="14.4" x14ac:dyDescent="0.3">
      <c r="A9" s="1">
        <v>168894</v>
      </c>
      <c r="B9" s="2">
        <v>43868</v>
      </c>
      <c r="C9" s="1" t="s">
        <v>43</v>
      </c>
      <c r="D9" s="1" t="s">
        <v>36</v>
      </c>
      <c r="E9" s="1" t="s">
        <v>30</v>
      </c>
      <c r="F9" s="1">
        <v>12</v>
      </c>
      <c r="G9" s="1">
        <v>2000</v>
      </c>
      <c r="H9" s="1">
        <f>Table1[[#This Row],[Price]]*10%</f>
        <v>200</v>
      </c>
      <c r="K9"/>
      <c r="L9"/>
    </row>
    <row r="10" spans="1:12" ht="14.4" x14ac:dyDescent="0.3">
      <c r="A10" s="1">
        <v>194535</v>
      </c>
      <c r="B10" s="2">
        <v>43869</v>
      </c>
      <c r="C10" s="1" t="s">
        <v>44</v>
      </c>
      <c r="D10" s="1" t="s">
        <v>26</v>
      </c>
      <c r="E10" s="1" t="s">
        <v>30</v>
      </c>
      <c r="F10" s="1">
        <v>3</v>
      </c>
      <c r="G10" s="1">
        <v>2500</v>
      </c>
      <c r="H10" s="1">
        <f>Table1[[#This Row],[Price]]*10%</f>
        <v>250</v>
      </c>
      <c r="K10"/>
      <c r="L10"/>
    </row>
    <row r="11" spans="1:12" ht="14.4" x14ac:dyDescent="0.3">
      <c r="A11" s="1">
        <v>188763</v>
      </c>
      <c r="B11" s="2">
        <v>43870</v>
      </c>
      <c r="C11" s="1" t="s">
        <v>45</v>
      </c>
      <c r="D11" s="1" t="s">
        <v>46</v>
      </c>
      <c r="E11" s="1" t="s">
        <v>30</v>
      </c>
      <c r="F11" s="1">
        <v>14</v>
      </c>
      <c r="G11" s="1">
        <v>500</v>
      </c>
      <c r="H11" s="1">
        <f>Table1[[#This Row],[Price]]*10%</f>
        <v>50</v>
      </c>
      <c r="K11"/>
      <c r="L11"/>
    </row>
    <row r="12" spans="1:12" ht="14.4" x14ac:dyDescent="0.3">
      <c r="A12" s="1">
        <v>84867</v>
      </c>
      <c r="B12" s="2">
        <v>43870</v>
      </c>
      <c r="C12" s="1" t="s">
        <v>47</v>
      </c>
      <c r="D12" s="1" t="s">
        <v>29</v>
      </c>
      <c r="E12" s="1" t="s">
        <v>30</v>
      </c>
      <c r="F12" s="1">
        <v>10</v>
      </c>
      <c r="G12" s="1">
        <v>2000</v>
      </c>
      <c r="H12" s="1">
        <f>Table1[[#This Row],[Price]]*10%</f>
        <v>200</v>
      </c>
      <c r="K12"/>
      <c r="L12"/>
    </row>
    <row r="13" spans="1:12" ht="14.4" x14ac:dyDescent="0.3">
      <c r="A13" s="1">
        <v>56451</v>
      </c>
      <c r="B13" s="2">
        <v>43871</v>
      </c>
      <c r="C13" s="1" t="s">
        <v>48</v>
      </c>
      <c r="D13" s="1" t="s">
        <v>49</v>
      </c>
      <c r="E13" s="1" t="s">
        <v>30</v>
      </c>
      <c r="F13" s="1">
        <v>4</v>
      </c>
      <c r="G13" s="1">
        <v>300</v>
      </c>
      <c r="H13" s="1">
        <f>Table1[[#This Row],[Price]]*10%</f>
        <v>30</v>
      </c>
      <c r="K13"/>
      <c r="L13"/>
    </row>
    <row r="14" spans="1:12" ht="14.4" x14ac:dyDescent="0.3">
      <c r="A14" s="1">
        <v>5000926</v>
      </c>
      <c r="B14" s="2">
        <f>44193+(365*3)</f>
        <v>45288</v>
      </c>
      <c r="C14" s="1" t="s">
        <v>41</v>
      </c>
      <c r="D14" s="1" t="s">
        <v>33</v>
      </c>
      <c r="E14" s="1" t="s">
        <v>34</v>
      </c>
      <c r="F14" s="1">
        <v>3</v>
      </c>
      <c r="G14" s="1">
        <v>2000</v>
      </c>
      <c r="H14" s="1">
        <f>Table1[[#This Row],[Price]]*10%</f>
        <v>200</v>
      </c>
      <c r="K14"/>
      <c r="L14"/>
    </row>
    <row r="15" spans="1:12" ht="14.4" x14ac:dyDescent="0.3">
      <c r="A15" s="1">
        <v>70104</v>
      </c>
      <c r="B15" s="2">
        <v>43871</v>
      </c>
      <c r="C15" s="1" t="s">
        <v>50</v>
      </c>
      <c r="D15" s="1" t="s">
        <v>36</v>
      </c>
      <c r="E15" s="1" t="s">
        <v>40</v>
      </c>
      <c r="F15" s="1">
        <v>24</v>
      </c>
      <c r="G15" s="1">
        <v>500</v>
      </c>
      <c r="H15" s="1">
        <f>Table1[[#This Row],[Price]]*10%</f>
        <v>50</v>
      </c>
      <c r="K15"/>
      <c r="L15"/>
    </row>
    <row r="16" spans="1:12" ht="14.4" x14ac:dyDescent="0.3">
      <c r="A16" s="1">
        <v>73767</v>
      </c>
      <c r="B16" s="2">
        <f>44192+(365*3)</f>
        <v>45287</v>
      </c>
      <c r="C16" s="1" t="s">
        <v>51</v>
      </c>
      <c r="D16" s="1" t="s">
        <v>33</v>
      </c>
      <c r="E16" s="1" t="s">
        <v>30</v>
      </c>
      <c r="F16" s="1">
        <v>7</v>
      </c>
      <c r="G16" s="1">
        <v>300</v>
      </c>
      <c r="H16" s="1">
        <f>Table1[[#This Row],[Price]]*10%</f>
        <v>30</v>
      </c>
      <c r="K16"/>
      <c r="L16"/>
    </row>
    <row r="17" spans="1:12" ht="14.4" x14ac:dyDescent="0.3">
      <c r="A17" s="1">
        <v>59004</v>
      </c>
      <c r="B17" s="2">
        <v>43874</v>
      </c>
      <c r="C17" s="1" t="s">
        <v>38</v>
      </c>
      <c r="D17" s="1" t="s">
        <v>39</v>
      </c>
      <c r="E17" s="1" t="s">
        <v>27</v>
      </c>
      <c r="F17" s="1">
        <v>16</v>
      </c>
      <c r="G17" s="1">
        <v>300</v>
      </c>
      <c r="H17" s="1">
        <f>Table1[[#This Row],[Price]]*10%</f>
        <v>30</v>
      </c>
      <c r="K17"/>
      <c r="L17"/>
    </row>
    <row r="18" spans="1:12" ht="14.4" x14ac:dyDescent="0.3">
      <c r="A18" s="1">
        <v>105735</v>
      </c>
      <c r="B18" s="2">
        <v>43874</v>
      </c>
      <c r="C18" s="1" t="s">
        <v>52</v>
      </c>
      <c r="D18" s="1" t="s">
        <v>36</v>
      </c>
      <c r="E18" s="1" t="s">
        <v>40</v>
      </c>
      <c r="F18" s="1">
        <v>20</v>
      </c>
      <c r="G18" s="1">
        <v>700</v>
      </c>
      <c r="H18" s="1">
        <f>Table1[[#This Row],[Price]]*10%</f>
        <v>70</v>
      </c>
      <c r="K18"/>
      <c r="L18"/>
    </row>
    <row r="19" spans="1:12" ht="14.4" x14ac:dyDescent="0.3">
      <c r="A19" s="1">
        <v>140589</v>
      </c>
      <c r="B19" s="2">
        <v>43875</v>
      </c>
      <c r="C19" s="1" t="s">
        <v>53</v>
      </c>
      <c r="D19" s="1" t="s">
        <v>39</v>
      </c>
      <c r="E19" s="1" t="s">
        <v>30</v>
      </c>
      <c r="F19" s="1">
        <v>2</v>
      </c>
      <c r="G19" s="1">
        <v>300</v>
      </c>
      <c r="H19" s="1">
        <f>Table1[[#This Row],[Price]]*10%</f>
        <v>30</v>
      </c>
      <c r="K19"/>
      <c r="L19"/>
    </row>
    <row r="20" spans="1:12" ht="14.4" x14ac:dyDescent="0.3">
      <c r="A20" s="1">
        <v>201195</v>
      </c>
      <c r="B20" s="2">
        <v>43875</v>
      </c>
      <c r="C20" s="1" t="s">
        <v>54</v>
      </c>
      <c r="D20" s="1" t="s">
        <v>36</v>
      </c>
      <c r="E20" s="1" t="s">
        <v>40</v>
      </c>
      <c r="F20" s="1">
        <v>20</v>
      </c>
      <c r="G20" s="1">
        <v>700</v>
      </c>
      <c r="H20" s="1">
        <f>Table1[[#This Row],[Price]]*10%</f>
        <v>70</v>
      </c>
      <c r="K20"/>
      <c r="L20"/>
    </row>
    <row r="21" spans="1:12" x14ac:dyDescent="0.3">
      <c r="A21" s="1">
        <v>98076</v>
      </c>
      <c r="B21" s="2">
        <v>43876</v>
      </c>
      <c r="C21" s="1" t="s">
        <v>55</v>
      </c>
      <c r="D21" s="1" t="s">
        <v>49</v>
      </c>
      <c r="E21" s="1" t="s">
        <v>30</v>
      </c>
      <c r="F21" s="1">
        <v>10</v>
      </c>
      <c r="G21" s="1">
        <v>500</v>
      </c>
      <c r="H21" s="1">
        <f>Table1[[#This Row],[Price]]*10%</f>
        <v>50</v>
      </c>
    </row>
    <row r="22" spans="1:12" x14ac:dyDescent="0.3">
      <c r="A22" s="1">
        <v>5000457</v>
      </c>
      <c r="B22" s="2">
        <f>44192+(365*3)</f>
        <v>45287</v>
      </c>
      <c r="C22" s="1" t="s">
        <v>56</v>
      </c>
      <c r="D22" s="1" t="s">
        <v>33</v>
      </c>
      <c r="E22" s="1" t="s">
        <v>30</v>
      </c>
      <c r="F22" s="1">
        <v>7</v>
      </c>
      <c r="G22" s="1">
        <v>300</v>
      </c>
      <c r="H22" s="1">
        <f>Table1[[#This Row],[Price]]*10%</f>
        <v>30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92F02-06FC-4CEC-A304-3D5A26042A18}">
  <dimension ref="A1:N28"/>
  <sheetViews>
    <sheetView workbookViewId="0">
      <selection activeCell="M10" sqref="M10"/>
    </sheetView>
  </sheetViews>
  <sheetFormatPr defaultRowHeight="14.4" x14ac:dyDescent="0.3"/>
  <cols>
    <col min="3" max="3" width="11.44140625" bestFit="1" customWidth="1"/>
    <col min="5" max="5" width="19.44140625" bestFit="1" customWidth="1"/>
    <col min="6" max="6" width="9.44140625" bestFit="1" customWidth="1"/>
    <col min="7" max="7" width="13.6640625" bestFit="1" customWidth="1"/>
    <col min="9" max="9" width="15.44140625" bestFit="1" customWidth="1"/>
    <col min="13" max="13" width="24.5546875" bestFit="1" customWidth="1"/>
  </cols>
  <sheetData>
    <row r="1" spans="1:14" ht="15" thickBot="1" x14ac:dyDescent="0.35">
      <c r="A1" t="s">
        <v>0</v>
      </c>
      <c r="B1" t="s">
        <v>136</v>
      </c>
      <c r="C1" t="s">
        <v>137</v>
      </c>
      <c r="D1" t="s">
        <v>13</v>
      </c>
      <c r="E1" t="s">
        <v>173</v>
      </c>
      <c r="F1" t="s">
        <v>138</v>
      </c>
      <c r="G1" t="s">
        <v>139</v>
      </c>
      <c r="H1" t="s">
        <v>140</v>
      </c>
      <c r="I1" t="s">
        <v>141</v>
      </c>
      <c r="J1" t="s">
        <v>176</v>
      </c>
    </row>
    <row r="2" spans="1:14" ht="15" thickBot="1" x14ac:dyDescent="0.35">
      <c r="A2" t="s">
        <v>7</v>
      </c>
      <c r="B2">
        <v>800</v>
      </c>
      <c r="C2">
        <v>10</v>
      </c>
      <c r="D2">
        <v>8000</v>
      </c>
      <c r="E2">
        <v>12</v>
      </c>
      <c r="F2" s="22">
        <v>45352</v>
      </c>
      <c r="G2">
        <v>20240301001</v>
      </c>
      <c r="H2" t="s">
        <v>142</v>
      </c>
      <c r="I2" t="s">
        <v>143</v>
      </c>
      <c r="J2">
        <f>E2/2</f>
        <v>6</v>
      </c>
      <c r="M2" t="s">
        <v>174</v>
      </c>
      <c r="N2" s="23"/>
    </row>
    <row r="3" spans="1:14" x14ac:dyDescent="0.3">
      <c r="A3" t="s">
        <v>144</v>
      </c>
      <c r="B3">
        <v>600</v>
      </c>
      <c r="C3">
        <v>15</v>
      </c>
      <c r="D3">
        <v>9000</v>
      </c>
      <c r="E3">
        <v>4</v>
      </c>
      <c r="F3" s="22">
        <v>45353</v>
      </c>
      <c r="G3">
        <v>20240302002</v>
      </c>
      <c r="H3" t="s">
        <v>142</v>
      </c>
      <c r="I3" t="s">
        <v>145</v>
      </c>
      <c r="J3">
        <f t="shared" ref="J3:J28" si="0">E3/2</f>
        <v>2</v>
      </c>
      <c r="M3" t="s">
        <v>175</v>
      </c>
    </row>
    <row r="4" spans="1:14" x14ac:dyDescent="0.3">
      <c r="A4" t="s">
        <v>12</v>
      </c>
      <c r="B4">
        <v>200</v>
      </c>
      <c r="C4">
        <v>20</v>
      </c>
      <c r="D4">
        <v>4000</v>
      </c>
      <c r="E4">
        <v>10</v>
      </c>
      <c r="F4" s="22">
        <v>45354</v>
      </c>
      <c r="G4">
        <v>20240303003</v>
      </c>
      <c r="H4" t="s">
        <v>142</v>
      </c>
      <c r="I4" t="s">
        <v>146</v>
      </c>
      <c r="J4">
        <f t="shared" si="0"/>
        <v>5</v>
      </c>
    </row>
    <row r="5" spans="1:14" x14ac:dyDescent="0.3">
      <c r="A5" t="s">
        <v>147</v>
      </c>
      <c r="B5">
        <v>100</v>
      </c>
      <c r="C5">
        <v>25</v>
      </c>
      <c r="D5">
        <v>2500</v>
      </c>
      <c r="E5">
        <v>11</v>
      </c>
      <c r="F5" s="22">
        <v>45355</v>
      </c>
      <c r="G5">
        <v>20240304004</v>
      </c>
      <c r="H5" t="s">
        <v>148</v>
      </c>
      <c r="I5" t="s">
        <v>149</v>
      </c>
      <c r="J5">
        <f t="shared" si="0"/>
        <v>5.5</v>
      </c>
    </row>
    <row r="6" spans="1:14" x14ac:dyDescent="0.3">
      <c r="A6" t="s">
        <v>150</v>
      </c>
      <c r="B6">
        <v>300</v>
      </c>
      <c r="C6">
        <v>30</v>
      </c>
      <c r="D6">
        <v>9000</v>
      </c>
      <c r="E6">
        <v>17</v>
      </c>
      <c r="F6" s="22">
        <v>45356</v>
      </c>
      <c r="G6">
        <v>20240305005</v>
      </c>
      <c r="H6" t="s">
        <v>148</v>
      </c>
      <c r="I6" t="s">
        <v>151</v>
      </c>
      <c r="J6">
        <f t="shared" si="0"/>
        <v>8.5</v>
      </c>
    </row>
    <row r="7" spans="1:14" x14ac:dyDescent="0.3">
      <c r="A7" t="s">
        <v>152</v>
      </c>
      <c r="B7">
        <v>50</v>
      </c>
      <c r="C7">
        <v>35</v>
      </c>
      <c r="D7">
        <v>1750</v>
      </c>
      <c r="E7">
        <v>6</v>
      </c>
      <c r="F7" s="22">
        <v>45357</v>
      </c>
      <c r="G7">
        <v>20240306006</v>
      </c>
      <c r="H7" t="s">
        <v>142</v>
      </c>
      <c r="I7" t="s">
        <v>153</v>
      </c>
      <c r="J7">
        <f t="shared" si="0"/>
        <v>3</v>
      </c>
    </row>
    <row r="8" spans="1:14" x14ac:dyDescent="0.3">
      <c r="A8" t="s">
        <v>154</v>
      </c>
      <c r="B8">
        <v>30</v>
      </c>
      <c r="C8">
        <v>40</v>
      </c>
      <c r="D8">
        <v>1200</v>
      </c>
      <c r="E8">
        <v>16</v>
      </c>
      <c r="F8" s="22">
        <v>45358</v>
      </c>
      <c r="G8">
        <v>20240307007</v>
      </c>
      <c r="H8" t="s">
        <v>142</v>
      </c>
      <c r="I8" t="s">
        <v>155</v>
      </c>
      <c r="J8">
        <f t="shared" si="0"/>
        <v>8</v>
      </c>
    </row>
    <row r="9" spans="1:14" x14ac:dyDescent="0.3">
      <c r="A9" t="s">
        <v>156</v>
      </c>
      <c r="B9">
        <v>20</v>
      </c>
      <c r="C9">
        <v>45</v>
      </c>
      <c r="D9">
        <v>900</v>
      </c>
      <c r="E9">
        <v>6</v>
      </c>
      <c r="F9" s="22">
        <v>45359</v>
      </c>
      <c r="G9">
        <v>20240308008</v>
      </c>
      <c r="H9" t="s">
        <v>142</v>
      </c>
      <c r="I9" t="s">
        <v>157</v>
      </c>
      <c r="J9">
        <f t="shared" si="0"/>
        <v>3</v>
      </c>
    </row>
    <row r="10" spans="1:14" x14ac:dyDescent="0.3">
      <c r="A10" t="s">
        <v>158</v>
      </c>
      <c r="B10">
        <v>150</v>
      </c>
      <c r="C10">
        <v>50</v>
      </c>
      <c r="D10">
        <v>7500</v>
      </c>
      <c r="E10">
        <v>13</v>
      </c>
      <c r="F10" s="22">
        <v>45360</v>
      </c>
      <c r="G10">
        <v>20240309009</v>
      </c>
      <c r="H10" t="s">
        <v>142</v>
      </c>
      <c r="I10" t="s">
        <v>159</v>
      </c>
      <c r="J10">
        <f t="shared" si="0"/>
        <v>6.5</v>
      </c>
    </row>
    <row r="11" spans="1:14" x14ac:dyDescent="0.3">
      <c r="A11" t="s">
        <v>160</v>
      </c>
      <c r="B11">
        <v>80</v>
      </c>
      <c r="C11">
        <v>55</v>
      </c>
      <c r="D11">
        <v>4400</v>
      </c>
      <c r="E11">
        <v>14</v>
      </c>
      <c r="F11" s="22">
        <v>45361</v>
      </c>
      <c r="G11">
        <v>20240310010</v>
      </c>
      <c r="H11" t="s">
        <v>148</v>
      </c>
      <c r="I11" t="s">
        <v>161</v>
      </c>
      <c r="J11">
        <f t="shared" si="0"/>
        <v>7</v>
      </c>
    </row>
    <row r="12" spans="1:14" x14ac:dyDescent="0.3">
      <c r="A12" t="s">
        <v>162</v>
      </c>
      <c r="B12">
        <v>500</v>
      </c>
      <c r="C12">
        <v>60</v>
      </c>
      <c r="D12">
        <v>30000</v>
      </c>
      <c r="E12">
        <v>14</v>
      </c>
      <c r="F12" s="22">
        <v>45362</v>
      </c>
      <c r="G12">
        <v>20240311011</v>
      </c>
      <c r="H12" t="s">
        <v>148</v>
      </c>
      <c r="I12" t="s">
        <v>163</v>
      </c>
      <c r="J12">
        <f t="shared" si="0"/>
        <v>7</v>
      </c>
    </row>
    <row r="13" spans="1:14" x14ac:dyDescent="0.3">
      <c r="A13" t="s">
        <v>164</v>
      </c>
      <c r="B13">
        <v>1000</v>
      </c>
      <c r="C13">
        <v>65</v>
      </c>
      <c r="D13">
        <v>65000</v>
      </c>
      <c r="E13">
        <v>11</v>
      </c>
      <c r="F13" s="22">
        <v>45363</v>
      </c>
      <c r="G13">
        <v>20240312012</v>
      </c>
      <c r="H13" t="s">
        <v>142</v>
      </c>
      <c r="I13" t="s">
        <v>165</v>
      </c>
      <c r="J13">
        <f t="shared" si="0"/>
        <v>5.5</v>
      </c>
    </row>
    <row r="14" spans="1:14" x14ac:dyDescent="0.3">
      <c r="A14" t="s">
        <v>166</v>
      </c>
      <c r="B14">
        <v>150</v>
      </c>
      <c r="C14">
        <v>70</v>
      </c>
      <c r="D14">
        <v>10500</v>
      </c>
      <c r="E14">
        <v>10</v>
      </c>
      <c r="F14" s="22">
        <v>45364</v>
      </c>
      <c r="G14">
        <v>20240313013</v>
      </c>
      <c r="H14" t="s">
        <v>148</v>
      </c>
      <c r="I14" t="s">
        <v>167</v>
      </c>
      <c r="J14">
        <f t="shared" si="0"/>
        <v>5</v>
      </c>
    </row>
    <row r="15" spans="1:14" x14ac:dyDescent="0.3">
      <c r="A15" t="s">
        <v>168</v>
      </c>
      <c r="B15">
        <v>25</v>
      </c>
      <c r="C15">
        <v>75</v>
      </c>
      <c r="D15">
        <v>1875</v>
      </c>
      <c r="E15">
        <v>18</v>
      </c>
      <c r="F15" s="22">
        <v>45365</v>
      </c>
      <c r="G15">
        <v>20240314014</v>
      </c>
      <c r="H15" t="s">
        <v>142</v>
      </c>
      <c r="I15" t="s">
        <v>169</v>
      </c>
      <c r="J15">
        <f t="shared" si="0"/>
        <v>9</v>
      </c>
    </row>
    <row r="16" spans="1:14" x14ac:dyDescent="0.3">
      <c r="A16" t="s">
        <v>170</v>
      </c>
      <c r="B16">
        <v>100</v>
      </c>
      <c r="C16">
        <v>80</v>
      </c>
      <c r="D16">
        <v>8000</v>
      </c>
      <c r="E16">
        <v>17</v>
      </c>
      <c r="F16" s="22">
        <v>45366</v>
      </c>
      <c r="G16">
        <v>20240315015</v>
      </c>
      <c r="H16" t="s">
        <v>142</v>
      </c>
      <c r="I16" t="s">
        <v>171</v>
      </c>
      <c r="J16">
        <f t="shared" si="0"/>
        <v>8.5</v>
      </c>
    </row>
    <row r="17" spans="1:10" x14ac:dyDescent="0.3">
      <c r="A17" t="s">
        <v>147</v>
      </c>
      <c r="B17">
        <v>50</v>
      </c>
      <c r="C17">
        <v>85</v>
      </c>
      <c r="D17">
        <v>4250</v>
      </c>
      <c r="E17">
        <v>16</v>
      </c>
      <c r="F17" s="22">
        <v>45367</v>
      </c>
      <c r="G17">
        <v>20240316016</v>
      </c>
      <c r="H17" t="s">
        <v>148</v>
      </c>
      <c r="I17" t="s">
        <v>172</v>
      </c>
      <c r="J17">
        <f t="shared" si="0"/>
        <v>8</v>
      </c>
    </row>
    <row r="18" spans="1:10" x14ac:dyDescent="0.3">
      <c r="A18" t="s">
        <v>152</v>
      </c>
      <c r="B18">
        <v>50</v>
      </c>
      <c r="C18">
        <v>35</v>
      </c>
      <c r="D18">
        <v>1750</v>
      </c>
      <c r="E18">
        <v>19</v>
      </c>
      <c r="F18" s="22">
        <v>45357</v>
      </c>
      <c r="G18">
        <v>20240306006</v>
      </c>
      <c r="H18" t="s">
        <v>142</v>
      </c>
      <c r="I18" t="s">
        <v>153</v>
      </c>
      <c r="J18">
        <f t="shared" si="0"/>
        <v>9.5</v>
      </c>
    </row>
    <row r="19" spans="1:10" x14ac:dyDescent="0.3">
      <c r="A19" t="s">
        <v>154</v>
      </c>
      <c r="B19">
        <v>30</v>
      </c>
      <c r="C19">
        <v>40</v>
      </c>
      <c r="D19">
        <v>1200</v>
      </c>
      <c r="E19">
        <v>15</v>
      </c>
      <c r="F19" s="22">
        <v>45358</v>
      </c>
      <c r="G19">
        <v>20240307007</v>
      </c>
      <c r="H19" t="s">
        <v>142</v>
      </c>
      <c r="I19" t="s">
        <v>155</v>
      </c>
      <c r="J19">
        <f t="shared" si="0"/>
        <v>7.5</v>
      </c>
    </row>
    <row r="20" spans="1:10" x14ac:dyDescent="0.3">
      <c r="A20" t="s">
        <v>156</v>
      </c>
      <c r="B20">
        <v>20</v>
      </c>
      <c r="C20">
        <v>45</v>
      </c>
      <c r="D20">
        <v>900</v>
      </c>
      <c r="E20">
        <v>11</v>
      </c>
      <c r="F20" s="22">
        <v>45359</v>
      </c>
      <c r="G20">
        <v>20240308008</v>
      </c>
      <c r="H20" t="s">
        <v>142</v>
      </c>
      <c r="I20" t="s">
        <v>157</v>
      </c>
      <c r="J20">
        <f t="shared" si="0"/>
        <v>5.5</v>
      </c>
    </row>
    <row r="21" spans="1:10" x14ac:dyDescent="0.3">
      <c r="A21" t="s">
        <v>158</v>
      </c>
      <c r="B21">
        <v>150</v>
      </c>
      <c r="C21">
        <v>50</v>
      </c>
      <c r="D21">
        <v>7500</v>
      </c>
      <c r="E21">
        <v>13</v>
      </c>
      <c r="F21" s="22">
        <v>45360</v>
      </c>
      <c r="G21">
        <v>20240309009</v>
      </c>
      <c r="H21" t="s">
        <v>142</v>
      </c>
      <c r="I21" t="s">
        <v>159</v>
      </c>
      <c r="J21">
        <f t="shared" si="0"/>
        <v>6.5</v>
      </c>
    </row>
    <row r="22" spans="1:10" x14ac:dyDescent="0.3">
      <c r="A22" t="s">
        <v>160</v>
      </c>
      <c r="B22">
        <v>80</v>
      </c>
      <c r="C22">
        <v>55</v>
      </c>
      <c r="D22">
        <v>4400</v>
      </c>
      <c r="E22">
        <v>15</v>
      </c>
      <c r="F22" s="22">
        <v>45361</v>
      </c>
      <c r="G22">
        <v>20240310010</v>
      </c>
      <c r="H22" t="s">
        <v>148</v>
      </c>
      <c r="I22" t="s">
        <v>161</v>
      </c>
      <c r="J22">
        <f t="shared" si="0"/>
        <v>7.5</v>
      </c>
    </row>
    <row r="23" spans="1:10" x14ac:dyDescent="0.3">
      <c r="A23" t="s">
        <v>162</v>
      </c>
      <c r="B23">
        <v>500</v>
      </c>
      <c r="C23">
        <v>60</v>
      </c>
      <c r="D23">
        <v>30000</v>
      </c>
      <c r="E23">
        <v>19</v>
      </c>
      <c r="F23" s="22">
        <v>45362</v>
      </c>
      <c r="G23">
        <v>20240311011</v>
      </c>
      <c r="H23" t="s">
        <v>148</v>
      </c>
      <c r="I23" t="s">
        <v>163</v>
      </c>
      <c r="J23">
        <f t="shared" si="0"/>
        <v>9.5</v>
      </c>
    </row>
    <row r="24" spans="1:10" x14ac:dyDescent="0.3">
      <c r="A24" t="s">
        <v>164</v>
      </c>
      <c r="B24">
        <v>1000</v>
      </c>
      <c r="C24">
        <v>65</v>
      </c>
      <c r="D24">
        <v>65000</v>
      </c>
      <c r="E24">
        <v>17</v>
      </c>
      <c r="F24" s="22">
        <v>45363</v>
      </c>
      <c r="G24">
        <v>20240312012</v>
      </c>
      <c r="H24" t="s">
        <v>142</v>
      </c>
      <c r="I24" t="s">
        <v>165</v>
      </c>
      <c r="J24">
        <f t="shared" si="0"/>
        <v>8.5</v>
      </c>
    </row>
    <row r="25" spans="1:10" x14ac:dyDescent="0.3">
      <c r="A25" t="s">
        <v>166</v>
      </c>
      <c r="B25">
        <v>150</v>
      </c>
      <c r="C25">
        <v>70</v>
      </c>
      <c r="D25">
        <v>10500</v>
      </c>
      <c r="E25">
        <v>11</v>
      </c>
      <c r="F25" s="22">
        <v>45364</v>
      </c>
      <c r="G25">
        <v>20240313013</v>
      </c>
      <c r="H25" t="s">
        <v>148</v>
      </c>
      <c r="I25" t="s">
        <v>167</v>
      </c>
      <c r="J25">
        <f t="shared" si="0"/>
        <v>5.5</v>
      </c>
    </row>
    <row r="26" spans="1:10" x14ac:dyDescent="0.3">
      <c r="A26" t="s">
        <v>168</v>
      </c>
      <c r="B26">
        <v>25</v>
      </c>
      <c r="C26">
        <v>75</v>
      </c>
      <c r="D26">
        <v>1875</v>
      </c>
      <c r="E26">
        <v>8</v>
      </c>
      <c r="F26" s="22">
        <v>45365</v>
      </c>
      <c r="G26">
        <v>20240314014</v>
      </c>
      <c r="H26" t="s">
        <v>142</v>
      </c>
      <c r="I26" t="s">
        <v>169</v>
      </c>
      <c r="J26">
        <f t="shared" si="0"/>
        <v>4</v>
      </c>
    </row>
    <row r="27" spans="1:10" x14ac:dyDescent="0.3">
      <c r="A27" t="s">
        <v>170</v>
      </c>
      <c r="B27">
        <v>100</v>
      </c>
      <c r="C27">
        <v>80</v>
      </c>
      <c r="D27">
        <v>8000</v>
      </c>
      <c r="E27">
        <v>11</v>
      </c>
      <c r="F27" s="22">
        <v>45366</v>
      </c>
      <c r="G27">
        <v>20240315015</v>
      </c>
      <c r="H27" t="s">
        <v>142</v>
      </c>
      <c r="I27" t="s">
        <v>171</v>
      </c>
      <c r="J27">
        <f t="shared" si="0"/>
        <v>5.5</v>
      </c>
    </row>
    <row r="28" spans="1:10" x14ac:dyDescent="0.3">
      <c r="A28" t="s">
        <v>147</v>
      </c>
      <c r="B28">
        <v>50</v>
      </c>
      <c r="C28">
        <v>85</v>
      </c>
      <c r="D28">
        <v>4250</v>
      </c>
      <c r="E28">
        <v>13</v>
      </c>
      <c r="F28" s="22">
        <v>45367</v>
      </c>
      <c r="G28">
        <v>20240316016</v>
      </c>
      <c r="H28" t="s">
        <v>148</v>
      </c>
      <c r="I28" t="s">
        <v>172</v>
      </c>
      <c r="J28">
        <f t="shared" si="0"/>
        <v>6.5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5741-3FF1-4DE4-A447-2BF62FED4B36}">
  <dimension ref="A1:N28"/>
  <sheetViews>
    <sheetView workbookViewId="0">
      <selection activeCell="N4" sqref="N4"/>
    </sheetView>
  </sheetViews>
  <sheetFormatPr defaultRowHeight="14.4" x14ac:dyDescent="0.3"/>
  <cols>
    <col min="3" max="3" width="11.44140625" bestFit="1" customWidth="1"/>
    <col min="5" max="5" width="19.44140625" bestFit="1" customWidth="1"/>
    <col min="6" max="6" width="9.44140625" bestFit="1" customWidth="1"/>
    <col min="7" max="7" width="13.6640625" bestFit="1" customWidth="1"/>
    <col min="9" max="9" width="15.44140625" bestFit="1" customWidth="1"/>
    <col min="13" max="13" width="37.44140625" bestFit="1" customWidth="1"/>
  </cols>
  <sheetData>
    <row r="1" spans="1:14" ht="15" thickBot="1" x14ac:dyDescent="0.35">
      <c r="A1" t="s">
        <v>0</v>
      </c>
      <c r="B1" t="s">
        <v>136</v>
      </c>
      <c r="C1" t="s">
        <v>137</v>
      </c>
      <c r="D1" t="s">
        <v>13</v>
      </c>
      <c r="E1" t="s">
        <v>173</v>
      </c>
      <c r="F1" t="s">
        <v>138</v>
      </c>
      <c r="G1" t="s">
        <v>139</v>
      </c>
      <c r="H1" t="s">
        <v>140</v>
      </c>
      <c r="I1" t="s">
        <v>141</v>
      </c>
      <c r="J1" t="s">
        <v>176</v>
      </c>
      <c r="M1" t="s">
        <v>177</v>
      </c>
      <c r="N1">
        <f>SUMPRODUCT(B2:B28,C2:C28)</f>
        <v>303250</v>
      </c>
    </row>
    <row r="2" spans="1:14" ht="15" thickBot="1" x14ac:dyDescent="0.35">
      <c r="A2" t="s">
        <v>7</v>
      </c>
      <c r="B2">
        <v>800</v>
      </c>
      <c r="C2">
        <v>10</v>
      </c>
      <c r="D2">
        <v>8000</v>
      </c>
      <c r="E2">
        <v>12</v>
      </c>
      <c r="F2" s="22">
        <v>45352</v>
      </c>
      <c r="G2">
        <v>20240301001</v>
      </c>
      <c r="H2" t="s">
        <v>142</v>
      </c>
      <c r="I2" t="s">
        <v>143</v>
      </c>
      <c r="J2">
        <f>E2/2</f>
        <v>6</v>
      </c>
      <c r="M2" t="s">
        <v>174</v>
      </c>
      <c r="N2" s="23">
        <f>SUMPRODUCT(C2:C28,E2:E28)</f>
        <v>18865</v>
      </c>
    </row>
    <row r="3" spans="1:14" ht="15" thickBot="1" x14ac:dyDescent="0.35">
      <c r="A3" t="s">
        <v>144</v>
      </c>
      <c r="B3">
        <v>600</v>
      </c>
      <c r="C3">
        <v>15</v>
      </c>
      <c r="D3">
        <v>9000</v>
      </c>
      <c r="E3">
        <v>4</v>
      </c>
      <c r="F3" s="22">
        <v>45353</v>
      </c>
      <c r="G3">
        <v>20240302002</v>
      </c>
      <c r="H3" t="s">
        <v>142</v>
      </c>
      <c r="I3" t="s">
        <v>145</v>
      </c>
      <c r="J3">
        <f t="shared" ref="J3:J28" si="0">E3/2</f>
        <v>2</v>
      </c>
      <c r="M3" t="s">
        <v>175</v>
      </c>
      <c r="N3" s="23" cm="1">
        <f t="array" ref="N3">SUMPRODUCT(J2:J28*C2:C28)</f>
        <v>9432.5</v>
      </c>
    </row>
    <row r="4" spans="1:14" x14ac:dyDescent="0.3">
      <c r="A4" t="s">
        <v>12</v>
      </c>
      <c r="B4">
        <v>200</v>
      </c>
      <c r="C4">
        <v>20</v>
      </c>
      <c r="D4">
        <v>4000</v>
      </c>
      <c r="E4">
        <v>10</v>
      </c>
      <c r="F4" s="22">
        <v>45354</v>
      </c>
      <c r="G4">
        <v>20240303003</v>
      </c>
      <c r="H4" t="s">
        <v>142</v>
      </c>
      <c r="I4" t="s">
        <v>146</v>
      </c>
      <c r="J4">
        <f t="shared" si="0"/>
        <v>5</v>
      </c>
    </row>
    <row r="5" spans="1:14" x14ac:dyDescent="0.3">
      <c r="A5" t="s">
        <v>147</v>
      </c>
      <c r="B5">
        <v>100</v>
      </c>
      <c r="C5">
        <v>25</v>
      </c>
      <c r="D5">
        <v>2500</v>
      </c>
      <c r="E5">
        <v>11</v>
      </c>
      <c r="F5" s="22">
        <v>45355</v>
      </c>
      <c r="G5">
        <v>20240304004</v>
      </c>
      <c r="H5" t="s">
        <v>148</v>
      </c>
      <c r="I5" t="s">
        <v>149</v>
      </c>
      <c r="J5">
        <f t="shared" si="0"/>
        <v>5.5</v>
      </c>
    </row>
    <row r="6" spans="1:14" x14ac:dyDescent="0.3">
      <c r="A6" t="s">
        <v>150</v>
      </c>
      <c r="B6">
        <v>300</v>
      </c>
      <c r="C6">
        <v>30</v>
      </c>
      <c r="D6">
        <v>9000</v>
      </c>
      <c r="E6">
        <v>17</v>
      </c>
      <c r="F6" s="22">
        <v>45356</v>
      </c>
      <c r="G6">
        <v>20240305005</v>
      </c>
      <c r="H6" t="s">
        <v>148</v>
      </c>
      <c r="I6" t="s">
        <v>151</v>
      </c>
      <c r="J6">
        <f t="shared" si="0"/>
        <v>8.5</v>
      </c>
    </row>
    <row r="7" spans="1:14" x14ac:dyDescent="0.3">
      <c r="A7" t="s">
        <v>152</v>
      </c>
      <c r="B7">
        <v>50</v>
      </c>
      <c r="C7">
        <v>35</v>
      </c>
      <c r="D7">
        <v>1750</v>
      </c>
      <c r="E7">
        <v>6</v>
      </c>
      <c r="F7" s="22">
        <v>45357</v>
      </c>
      <c r="G7">
        <v>20240306006</v>
      </c>
      <c r="H7" t="s">
        <v>142</v>
      </c>
      <c r="I7" t="s">
        <v>153</v>
      </c>
      <c r="J7">
        <f t="shared" si="0"/>
        <v>3</v>
      </c>
    </row>
    <row r="8" spans="1:14" x14ac:dyDescent="0.3">
      <c r="A8" t="s">
        <v>154</v>
      </c>
      <c r="B8">
        <v>30</v>
      </c>
      <c r="C8">
        <v>40</v>
      </c>
      <c r="D8">
        <v>1200</v>
      </c>
      <c r="E8">
        <v>16</v>
      </c>
      <c r="F8" s="22">
        <v>45358</v>
      </c>
      <c r="G8">
        <v>20240307007</v>
      </c>
      <c r="H8" t="s">
        <v>142</v>
      </c>
      <c r="I8" t="s">
        <v>155</v>
      </c>
      <c r="J8">
        <f t="shared" si="0"/>
        <v>8</v>
      </c>
    </row>
    <row r="9" spans="1:14" x14ac:dyDescent="0.3">
      <c r="A9" t="s">
        <v>156</v>
      </c>
      <c r="B9">
        <v>20</v>
      </c>
      <c r="C9">
        <v>45</v>
      </c>
      <c r="D9">
        <v>900</v>
      </c>
      <c r="E9">
        <v>6</v>
      </c>
      <c r="F9" s="22">
        <v>45359</v>
      </c>
      <c r="G9">
        <v>20240308008</v>
      </c>
      <c r="H9" t="s">
        <v>142</v>
      </c>
      <c r="I9" t="s">
        <v>157</v>
      </c>
      <c r="J9">
        <f t="shared" si="0"/>
        <v>3</v>
      </c>
    </row>
    <row r="10" spans="1:14" x14ac:dyDescent="0.3">
      <c r="A10" t="s">
        <v>158</v>
      </c>
      <c r="B10">
        <v>150</v>
      </c>
      <c r="C10">
        <v>50</v>
      </c>
      <c r="D10">
        <v>7500</v>
      </c>
      <c r="E10">
        <v>13</v>
      </c>
      <c r="F10" s="22">
        <v>45360</v>
      </c>
      <c r="G10">
        <v>20240309009</v>
      </c>
      <c r="H10" t="s">
        <v>142</v>
      </c>
      <c r="I10" t="s">
        <v>159</v>
      </c>
      <c r="J10">
        <f t="shared" si="0"/>
        <v>6.5</v>
      </c>
    </row>
    <row r="11" spans="1:14" x14ac:dyDescent="0.3">
      <c r="A11" t="s">
        <v>160</v>
      </c>
      <c r="B11">
        <v>80</v>
      </c>
      <c r="C11">
        <v>55</v>
      </c>
      <c r="D11">
        <v>4400</v>
      </c>
      <c r="E11">
        <v>14</v>
      </c>
      <c r="F11" s="22">
        <v>45361</v>
      </c>
      <c r="G11">
        <v>20240310010</v>
      </c>
      <c r="H11" t="s">
        <v>148</v>
      </c>
      <c r="I11" t="s">
        <v>161</v>
      </c>
      <c r="J11">
        <f t="shared" si="0"/>
        <v>7</v>
      </c>
    </row>
    <row r="12" spans="1:14" x14ac:dyDescent="0.3">
      <c r="A12" t="s">
        <v>162</v>
      </c>
      <c r="B12">
        <v>500</v>
      </c>
      <c r="C12">
        <v>60</v>
      </c>
      <c r="D12">
        <v>30000</v>
      </c>
      <c r="E12">
        <v>14</v>
      </c>
      <c r="F12" s="22">
        <v>45362</v>
      </c>
      <c r="G12">
        <v>20240311011</v>
      </c>
      <c r="H12" t="s">
        <v>148</v>
      </c>
      <c r="I12" t="s">
        <v>163</v>
      </c>
      <c r="J12">
        <f t="shared" si="0"/>
        <v>7</v>
      </c>
    </row>
    <row r="13" spans="1:14" x14ac:dyDescent="0.3">
      <c r="A13" t="s">
        <v>164</v>
      </c>
      <c r="B13">
        <v>1000</v>
      </c>
      <c r="C13">
        <v>65</v>
      </c>
      <c r="D13">
        <v>65000</v>
      </c>
      <c r="E13">
        <v>11</v>
      </c>
      <c r="F13" s="22">
        <v>45363</v>
      </c>
      <c r="G13">
        <v>20240312012</v>
      </c>
      <c r="H13" t="s">
        <v>142</v>
      </c>
      <c r="I13" t="s">
        <v>165</v>
      </c>
      <c r="J13">
        <f t="shared" si="0"/>
        <v>5.5</v>
      </c>
    </row>
    <row r="14" spans="1:14" x14ac:dyDescent="0.3">
      <c r="A14" t="s">
        <v>166</v>
      </c>
      <c r="B14">
        <v>150</v>
      </c>
      <c r="C14">
        <v>70</v>
      </c>
      <c r="D14">
        <v>10500</v>
      </c>
      <c r="E14">
        <v>10</v>
      </c>
      <c r="F14" s="22">
        <v>45364</v>
      </c>
      <c r="G14">
        <v>20240313013</v>
      </c>
      <c r="H14" t="s">
        <v>148</v>
      </c>
      <c r="I14" t="s">
        <v>167</v>
      </c>
      <c r="J14">
        <f t="shared" si="0"/>
        <v>5</v>
      </c>
    </row>
    <row r="15" spans="1:14" x14ac:dyDescent="0.3">
      <c r="A15" t="s">
        <v>168</v>
      </c>
      <c r="B15">
        <v>25</v>
      </c>
      <c r="C15">
        <v>75</v>
      </c>
      <c r="D15">
        <v>1875</v>
      </c>
      <c r="E15">
        <v>18</v>
      </c>
      <c r="F15" s="22">
        <v>45365</v>
      </c>
      <c r="G15">
        <v>20240314014</v>
      </c>
      <c r="H15" t="s">
        <v>142</v>
      </c>
      <c r="I15" t="s">
        <v>169</v>
      </c>
      <c r="J15">
        <f t="shared" si="0"/>
        <v>9</v>
      </c>
    </row>
    <row r="16" spans="1:14" x14ac:dyDescent="0.3">
      <c r="A16" t="s">
        <v>170</v>
      </c>
      <c r="B16">
        <v>100</v>
      </c>
      <c r="C16">
        <v>80</v>
      </c>
      <c r="D16">
        <v>8000</v>
      </c>
      <c r="E16">
        <v>17</v>
      </c>
      <c r="F16" s="22">
        <v>45366</v>
      </c>
      <c r="G16">
        <v>20240315015</v>
      </c>
      <c r="H16" t="s">
        <v>142</v>
      </c>
      <c r="I16" t="s">
        <v>171</v>
      </c>
      <c r="J16">
        <f t="shared" si="0"/>
        <v>8.5</v>
      </c>
    </row>
    <row r="17" spans="1:10" x14ac:dyDescent="0.3">
      <c r="A17" t="s">
        <v>147</v>
      </c>
      <c r="B17">
        <v>50</v>
      </c>
      <c r="C17">
        <v>85</v>
      </c>
      <c r="D17">
        <v>4250</v>
      </c>
      <c r="E17">
        <v>16</v>
      </c>
      <c r="F17" s="22">
        <v>45367</v>
      </c>
      <c r="G17">
        <v>20240316016</v>
      </c>
      <c r="H17" t="s">
        <v>148</v>
      </c>
      <c r="I17" t="s">
        <v>172</v>
      </c>
      <c r="J17">
        <f t="shared" si="0"/>
        <v>8</v>
      </c>
    </row>
    <row r="18" spans="1:10" x14ac:dyDescent="0.3">
      <c r="A18" t="s">
        <v>152</v>
      </c>
      <c r="B18">
        <v>50</v>
      </c>
      <c r="C18">
        <v>35</v>
      </c>
      <c r="D18">
        <v>1750</v>
      </c>
      <c r="E18">
        <v>19</v>
      </c>
      <c r="F18" s="22">
        <v>45357</v>
      </c>
      <c r="G18">
        <v>20240306006</v>
      </c>
      <c r="H18" t="s">
        <v>142</v>
      </c>
      <c r="I18" t="s">
        <v>153</v>
      </c>
      <c r="J18">
        <f t="shared" si="0"/>
        <v>9.5</v>
      </c>
    </row>
    <row r="19" spans="1:10" x14ac:dyDescent="0.3">
      <c r="A19" t="s">
        <v>154</v>
      </c>
      <c r="B19">
        <v>30</v>
      </c>
      <c r="C19">
        <v>40</v>
      </c>
      <c r="D19">
        <v>1200</v>
      </c>
      <c r="E19">
        <v>15</v>
      </c>
      <c r="F19" s="22">
        <v>45358</v>
      </c>
      <c r="G19">
        <v>20240307007</v>
      </c>
      <c r="H19" t="s">
        <v>142</v>
      </c>
      <c r="I19" t="s">
        <v>155</v>
      </c>
      <c r="J19">
        <f t="shared" si="0"/>
        <v>7.5</v>
      </c>
    </row>
    <row r="20" spans="1:10" x14ac:dyDescent="0.3">
      <c r="A20" t="s">
        <v>156</v>
      </c>
      <c r="B20">
        <v>20</v>
      </c>
      <c r="C20">
        <v>45</v>
      </c>
      <c r="D20">
        <v>900</v>
      </c>
      <c r="E20">
        <v>11</v>
      </c>
      <c r="F20" s="22">
        <v>45359</v>
      </c>
      <c r="G20">
        <v>20240308008</v>
      </c>
      <c r="H20" t="s">
        <v>142</v>
      </c>
      <c r="I20" t="s">
        <v>157</v>
      </c>
      <c r="J20">
        <f t="shared" si="0"/>
        <v>5.5</v>
      </c>
    </row>
    <row r="21" spans="1:10" x14ac:dyDescent="0.3">
      <c r="A21" t="s">
        <v>158</v>
      </c>
      <c r="B21">
        <v>150</v>
      </c>
      <c r="C21">
        <v>50</v>
      </c>
      <c r="D21">
        <v>7500</v>
      </c>
      <c r="E21">
        <v>13</v>
      </c>
      <c r="F21" s="22">
        <v>45360</v>
      </c>
      <c r="G21">
        <v>20240309009</v>
      </c>
      <c r="H21" t="s">
        <v>142</v>
      </c>
      <c r="I21" t="s">
        <v>159</v>
      </c>
      <c r="J21">
        <f t="shared" si="0"/>
        <v>6.5</v>
      </c>
    </row>
    <row r="22" spans="1:10" x14ac:dyDescent="0.3">
      <c r="A22" t="s">
        <v>160</v>
      </c>
      <c r="B22">
        <v>80</v>
      </c>
      <c r="C22">
        <v>55</v>
      </c>
      <c r="D22">
        <v>4400</v>
      </c>
      <c r="E22">
        <v>15</v>
      </c>
      <c r="F22" s="22">
        <v>45361</v>
      </c>
      <c r="G22">
        <v>20240310010</v>
      </c>
      <c r="H22" t="s">
        <v>148</v>
      </c>
      <c r="I22" t="s">
        <v>161</v>
      </c>
      <c r="J22">
        <f t="shared" si="0"/>
        <v>7.5</v>
      </c>
    </row>
    <row r="23" spans="1:10" x14ac:dyDescent="0.3">
      <c r="A23" t="s">
        <v>162</v>
      </c>
      <c r="B23">
        <v>500</v>
      </c>
      <c r="C23">
        <v>60</v>
      </c>
      <c r="D23">
        <v>30000</v>
      </c>
      <c r="E23">
        <v>19</v>
      </c>
      <c r="F23" s="22">
        <v>45362</v>
      </c>
      <c r="G23">
        <v>20240311011</v>
      </c>
      <c r="H23" t="s">
        <v>148</v>
      </c>
      <c r="I23" t="s">
        <v>163</v>
      </c>
      <c r="J23">
        <f t="shared" si="0"/>
        <v>9.5</v>
      </c>
    </row>
    <row r="24" spans="1:10" x14ac:dyDescent="0.3">
      <c r="A24" t="s">
        <v>164</v>
      </c>
      <c r="B24">
        <v>1000</v>
      </c>
      <c r="C24">
        <v>65</v>
      </c>
      <c r="D24">
        <v>65000</v>
      </c>
      <c r="E24">
        <v>17</v>
      </c>
      <c r="F24" s="22">
        <v>45363</v>
      </c>
      <c r="G24">
        <v>20240312012</v>
      </c>
      <c r="H24" t="s">
        <v>142</v>
      </c>
      <c r="I24" t="s">
        <v>165</v>
      </c>
      <c r="J24">
        <f t="shared" si="0"/>
        <v>8.5</v>
      </c>
    </row>
    <row r="25" spans="1:10" x14ac:dyDescent="0.3">
      <c r="A25" t="s">
        <v>166</v>
      </c>
      <c r="B25">
        <v>150</v>
      </c>
      <c r="C25">
        <v>70</v>
      </c>
      <c r="D25">
        <v>10500</v>
      </c>
      <c r="E25">
        <v>11</v>
      </c>
      <c r="F25" s="22">
        <v>45364</v>
      </c>
      <c r="G25">
        <v>20240313013</v>
      </c>
      <c r="H25" t="s">
        <v>148</v>
      </c>
      <c r="I25" t="s">
        <v>167</v>
      </c>
      <c r="J25">
        <f t="shared" si="0"/>
        <v>5.5</v>
      </c>
    </row>
    <row r="26" spans="1:10" x14ac:dyDescent="0.3">
      <c r="A26" t="s">
        <v>168</v>
      </c>
      <c r="B26">
        <v>25</v>
      </c>
      <c r="C26">
        <v>75</v>
      </c>
      <c r="D26">
        <v>1875</v>
      </c>
      <c r="E26">
        <v>8</v>
      </c>
      <c r="F26" s="22">
        <v>45365</v>
      </c>
      <c r="G26">
        <v>20240314014</v>
      </c>
      <c r="H26" t="s">
        <v>142</v>
      </c>
      <c r="I26" t="s">
        <v>169</v>
      </c>
      <c r="J26">
        <f t="shared" si="0"/>
        <v>4</v>
      </c>
    </row>
    <row r="27" spans="1:10" x14ac:dyDescent="0.3">
      <c r="A27" t="s">
        <v>170</v>
      </c>
      <c r="B27">
        <v>100</v>
      </c>
      <c r="C27">
        <v>80</v>
      </c>
      <c r="D27">
        <v>8000</v>
      </c>
      <c r="E27">
        <v>11</v>
      </c>
      <c r="F27" s="22">
        <v>45366</v>
      </c>
      <c r="G27">
        <v>20240315015</v>
      </c>
      <c r="H27" t="s">
        <v>142</v>
      </c>
      <c r="I27" t="s">
        <v>171</v>
      </c>
      <c r="J27">
        <f t="shared" si="0"/>
        <v>5.5</v>
      </c>
    </row>
    <row r="28" spans="1:10" x14ac:dyDescent="0.3">
      <c r="A28" t="s">
        <v>147</v>
      </c>
      <c r="B28">
        <v>50</v>
      </c>
      <c r="C28">
        <v>85</v>
      </c>
      <c r="D28">
        <v>4250</v>
      </c>
      <c r="E28">
        <v>13</v>
      </c>
      <c r="F28" s="22">
        <v>45367</v>
      </c>
      <c r="G28">
        <v>20240316016</v>
      </c>
      <c r="H28" t="s">
        <v>148</v>
      </c>
      <c r="I28" t="s">
        <v>172</v>
      </c>
      <c r="J28">
        <f t="shared" si="0"/>
        <v>6.5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8d50c4-3bab-4714-b3f4-dec575589850">
      <Terms xmlns="http://schemas.microsoft.com/office/infopath/2007/PartnerControls"/>
    </lcf76f155ced4ddcb4097134ff3c332f>
    <TaxCatchAll xmlns="dfaad8eb-4956-4881-b397-e6e7c45fa7d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3D0F793462FF45B1DCCB1D46E52E2F" ma:contentTypeVersion="5" ma:contentTypeDescription="Create a new document." ma:contentTypeScope="" ma:versionID="5fa3d8d3c898d855935b61173ee2c4cc">
  <xsd:schema xmlns:xsd="http://www.w3.org/2001/XMLSchema" xmlns:xs="http://www.w3.org/2001/XMLSchema" xmlns:p="http://schemas.microsoft.com/office/2006/metadata/properties" xmlns:ns2="1fc46900-d5c2-4d83-ba88-0908499b8dec" xmlns:ns3="73a73551-1977-4cd9-9af3-b05edf94bc27" targetNamespace="http://schemas.microsoft.com/office/2006/metadata/properties" ma:root="true" ma:fieldsID="15283ac7963e8aaffcced4159383f56b" ns2:_="" ns3:_="">
    <xsd:import namespace="1fc46900-d5c2-4d83-ba88-0908499b8dec"/>
    <xsd:import namespace="73a73551-1977-4cd9-9af3-b05edf94bc2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stud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46900-d5c2-4d83-ba88-0908499b8d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a73551-1977-4cd9-9af3-b05edf94b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udent" ma:index="15" nillable="true" ma:displayName="student" ma:default="yes" ma:format="Dropdown" ma:internalName="student">
      <xsd:simpleType>
        <xsd:restriction base="dms:Choice">
          <xsd:enumeration value="yes"/>
          <xsd:enumeration value="no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FA3622F2D64C40A010777774C0DC58" ma:contentTypeVersion="15" ma:contentTypeDescription="Create a new document." ma:contentTypeScope="" ma:versionID="378612048a1595e8f5fea9d5c8101b13">
  <xsd:schema xmlns:xsd="http://www.w3.org/2001/XMLSchema" xmlns:xs="http://www.w3.org/2001/XMLSchema" xmlns:p="http://schemas.microsoft.com/office/2006/metadata/properties" xmlns:ns2="aa8d50c4-3bab-4714-b3f4-dec575589850" xmlns:ns3="dfaad8eb-4956-4881-b397-e6e7c45fa7d6" targetNamespace="http://schemas.microsoft.com/office/2006/metadata/properties" ma:root="true" ma:fieldsID="f438dc547a97f748eedde2cbe957713e" ns2:_="" ns3:_="">
    <xsd:import namespace="aa8d50c4-3bab-4714-b3f4-dec575589850"/>
    <xsd:import namespace="dfaad8eb-4956-4881-b397-e6e7c45fa7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d50c4-3bab-4714-b3f4-dec5755898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3528fcf-1bec-47a0-9b03-eb42758005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aad8eb-4956-4881-b397-e6e7c45fa7d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0c66c2-34a0-4a54-a72a-50a9e26c1a00}" ma:internalName="TaxCatchAll" ma:showField="CatchAllData" ma:web="dfaad8eb-4956-4881-b397-e6e7c45fa7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3D2F5B-F9ED-4A20-A15A-4B42FC4DDD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BE72FF-0F7F-4ABD-9AB7-91950CB29026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73a73551-1977-4cd9-9af3-b05edf94bc27"/>
    <ds:schemaRef ds:uri="1fc46900-d5c2-4d83-ba88-0908499b8dec"/>
  </ds:schemaRefs>
</ds:datastoreItem>
</file>

<file path=customXml/itemProps3.xml><?xml version="1.0" encoding="utf-8"?>
<ds:datastoreItem xmlns:ds="http://schemas.openxmlformats.org/officeDocument/2006/customXml" ds:itemID="{171F6C55-6C92-4958-A14E-601E67E914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c46900-d5c2-4d83-ba88-0908499b8dec"/>
    <ds:schemaRef ds:uri="73a73551-1977-4cd9-9af3-b05edf94bc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EC6E105-C2BB-4149-BCDB-A615784CBB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Demo SUMPRODUCT</vt:lpstr>
      <vt:lpstr>Exercise 1</vt:lpstr>
      <vt:lpstr>Exercise 2</vt:lpstr>
      <vt:lpstr>Exercise 2 complete</vt:lpstr>
      <vt:lpstr>Exercise 3</vt:lpstr>
      <vt:lpstr>Exercise 3 complete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Andrea Reid</cp:lastModifiedBy>
  <cp:revision/>
  <dcterms:created xsi:type="dcterms:W3CDTF">2024-03-13T11:23:13Z</dcterms:created>
  <dcterms:modified xsi:type="dcterms:W3CDTF">2024-08-20T16:24:47Z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0x010100E4FA3622F2D64C40A010777774C0DC58</vt:lpwstr>
  </property>
  <property fmtid="{D5CDD505-2E9C-101B-9397-08002B2CF9AE}" pid="3" name="_dlc_DocIdItemGuid">
    <vt:lpwstr>ae0fb70f-4447-4a15-9cbb-c962214f5519</vt:lpwstr>
  </property>
  <property fmtid="{D5CDD505-2E9C-101B-9397-08002B2CF9AE}" pid="4" name="Order">
    <vt:r8>1200600</vt:r8>
  </property>
</Properties>
</file>