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Instructions" sheetId="1" r:id="rId5"/>
    <sheet name="Pricing Calculator" sheetId="2" r:id="rId6"/>
  </sheets>
</workbook>
</file>

<file path=xl/metadata.xml><?xml version="1.0" encoding="utf-8"?>
<metadata xmlns:xda="http://schemas.microsoft.com/office/spreadsheetml/2017/dynamicarray"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<sst xmlns="http://schemas.openxmlformats.org/spreadsheetml/2006/main" uniqueCount="39">
  <si>
    <t>GYC Pricing Calculator</t>
  </si>
  <si>
    <t>The Stage 2, Step 3 pricing method as a working tool. One row per product.</t>
  </si>
  <si>
    <t>HOW TO USE:</t>
  </si>
  <si>
    <t>1. Fill in the YELLOW cells only: product name, materials, waste %, packaging, labour minutes, hourly rate, overhead %, desired profit, fee %, and (optionally) competitor low/high prices.</t>
  </si>
  <si>
    <t>2. Everything else calculates itself: true cost, the divide-not-add price, your margin, and whether a 20% sale would still leave profit.</t>
  </si>
  <si>
    <t>3. Percentages are entered as decimals and display as % (0.10 shows as 10.0%).</t>
  </si>
  <si>
    <t>4. Row 4 is a worked example (a ceramic mug). Overwrite it or keep it as reference.</t>
  </si>
  <si>
    <t>LEGEND: Yellow cells = you fill in. White cells = calculated, do not type in them.</t>
  </si>
  <si>
    <t>DEFAULTS AND ASSUMPTIONS (change them per product if yours differ):</t>
  </si>
  <si>
    <t>Waste 10% (1 in 10 pieces fails), Overhead 12% of direct costs, Etsy mandatory fees 11% of price (transaction + processing + listing, approximate).</t>
  </si>
  <si>
    <t>The price formula is: (True Cost + Desired Profit) divided by (1 - Fee %), so the profit you want actually lands in your pocket after fees.</t>
  </si>
  <si>
    <t>'Safe To Run 20% Sale?' checks that a 20% discount still clears your true cost after fees - the margin rule from Stage 2, Step 3, Rule 7.</t>
  </si>
  <si>
    <t>Product Name</t>
  </si>
  <si>
    <t>Materials ($)</t>
  </si>
  <si>
    <t>Waste %</t>
  </si>
  <si>
    <t>Materials + Waste ($)</t>
  </si>
  <si>
    <t>Packaging ($)</t>
  </si>
  <si>
    <t>Labour (mins)</t>
  </si>
  <si>
    <t>Hourly Rate ($)</t>
  </si>
  <si>
    <t>Labour ($)</t>
  </si>
  <si>
    <t>Overhead %</t>
  </si>
  <si>
    <t>Overhead ($)</t>
  </si>
  <si>
    <t>TRUE COST ($)</t>
  </si>
  <si>
    <t>Desired Profit ($)</t>
  </si>
  <si>
    <t>Etsy Fee %</t>
  </si>
  <si>
    <t>Required Price ($)</t>
  </si>
  <si>
    <t>Suggested List Price ($)</t>
  </si>
  <si>
    <t>In Pocket After Fees ($)</t>
  </si>
  <si>
    <t>Actual Profit ($)</t>
  </si>
  <si>
    <t>Margin %</t>
  </si>
  <si>
    <t>Profit After 20% Sale ($)</t>
  </si>
  <si>
    <t>Safe To Run 20% Sale?</t>
  </si>
  <si>
    <t>Competitor Low ($)</t>
  </si>
  <si>
    <t>Competitor High ($)</t>
  </si>
  <si>
    <t>Vs Market</t>
  </si>
  <si>
    <t>Yellow = fill in. White = calculated.</t>
  </si>
  <si>
    <t>Ceramic mug (example)</t>
  </si>
  <si>
    <t>Yes</t>
  </si>
  <si>
    <t>In range</t>
  </si>
</sst>
</file>

<file path=xl/styles.xml><?xml version="1.0" encoding="utf-8"?>
<styleSheet xmlns="http://schemas.openxmlformats.org/spreadsheetml/2006/main">
  <numFmts count="3">
    <numFmt numFmtId="0" formatCode="General"/>
    <numFmt numFmtId="59" formatCode="&quot;$&quot;#,##0.00"/>
    <numFmt numFmtId="60" formatCode="0.0%"/>
  </numFmts>
  <fonts count="9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sz val="14"/>
      <color indexed="9"/>
      <name val="Arial"/>
    </font>
    <font>
      <sz val="11"/>
      <color indexed="9"/>
      <name val="Calibri"/>
    </font>
    <font>
      <sz val="10"/>
      <color indexed="8"/>
      <name val="Arial"/>
    </font>
    <font>
      <sz val="10"/>
      <color indexed="9"/>
      <name val="Arial"/>
    </font>
    <font>
      <sz val="10"/>
      <color indexed="12"/>
      <name val="Arial"/>
    </font>
    <font>
      <sz val="10"/>
      <color indexed="14"/>
      <name val="Arial"/>
    </font>
  </fonts>
  <fills count="5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9"/>
        <bgColor auto="1"/>
      </patternFill>
    </fill>
    <fill>
      <patternFill patternType="solid">
        <fgColor indexed="15"/>
        <bgColor auto="1"/>
      </patternFill>
    </fill>
  </fills>
  <borders count="11">
    <border>
      <left/>
      <right/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/>
      <top style="thin">
        <color indexed="11"/>
      </top>
      <bottom/>
      <diagonal/>
    </border>
    <border>
      <left/>
      <right/>
      <top style="thin">
        <color indexed="11"/>
      </top>
      <bottom/>
      <diagonal/>
    </border>
    <border>
      <left/>
      <right style="thin">
        <color indexed="11"/>
      </right>
      <top style="thin">
        <color indexed="11"/>
      </top>
      <bottom/>
      <diagonal/>
    </border>
    <border>
      <left style="thin">
        <color indexed="11"/>
      </left>
      <right style="thin">
        <color indexed="11"/>
      </right>
      <top/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1"/>
      </top>
      <bottom style="thin">
        <color indexed="11"/>
      </bottom>
      <diagonal/>
    </border>
    <border>
      <left style="thin">
        <color indexed="13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3"/>
      </right>
      <top style="thin">
        <color indexed="11"/>
      </top>
      <bottom style="thin">
        <color indexed="11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28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vertical="bottom"/>
    </xf>
    <xf numFmtId="0" fontId="4" fillId="2" borderId="1" applyNumberFormat="0" applyFont="1" applyFill="1" applyBorder="1" applyAlignment="1" applyProtection="0">
      <alignment vertical="bottom"/>
    </xf>
    <xf numFmtId="0" fontId="0" fillId="3" borderId="1" applyNumberFormat="0" applyFont="1" applyFill="1" applyBorder="1" applyAlignment="1" applyProtection="0">
      <alignment vertical="bottom"/>
    </xf>
    <xf numFmtId="0" fontId="0" borderId="1" applyNumberFormat="0" applyFont="1" applyFill="0" applyBorder="1" applyAlignment="1" applyProtection="0">
      <alignment vertical="bottom"/>
    </xf>
    <xf numFmtId="49" fontId="5" fillId="3" borderId="1" applyNumberFormat="1" applyFont="1" applyFill="1" applyBorder="1" applyAlignment="1" applyProtection="0">
      <alignment vertical="bottom"/>
    </xf>
    <xf numFmtId="1" fontId="5" fillId="3" borderId="1" applyNumberFormat="1" applyFont="1" applyFill="1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6" fillId="2" borderId="2" applyNumberFormat="1" applyFont="1" applyFill="1" applyBorder="1" applyAlignment="1" applyProtection="0">
      <alignment horizontal="center" vertical="center" wrapText="1"/>
    </xf>
    <xf numFmtId="49" fontId="6" fillId="2" borderId="3" applyNumberFormat="1" applyFont="1" applyFill="1" applyBorder="1" applyAlignment="1" applyProtection="0">
      <alignment horizontal="center" vertical="center" wrapText="1"/>
    </xf>
    <xf numFmtId="49" fontId="6" fillId="2" borderId="4" applyNumberFormat="1" applyFont="1" applyFill="1" applyBorder="1" applyAlignment="1" applyProtection="0">
      <alignment horizontal="center" vertical="center" wrapText="1"/>
    </xf>
    <xf numFmtId="49" fontId="7" fillId="3" borderId="5" applyNumberFormat="1" applyFont="1" applyFill="1" applyBorder="1" applyAlignment="1" applyProtection="0">
      <alignment vertical="bottom"/>
    </xf>
    <xf numFmtId="0" fontId="0" fillId="3" borderId="5" applyNumberFormat="0" applyFont="1" applyFill="1" applyBorder="1" applyAlignment="1" applyProtection="0">
      <alignment vertical="bottom"/>
    </xf>
    <xf numFmtId="0" fontId="0" fillId="3" borderId="6" applyNumberFormat="0" applyFont="1" applyFill="1" applyBorder="1" applyAlignment="1" applyProtection="0">
      <alignment vertical="bottom"/>
    </xf>
    <xf numFmtId="49" fontId="8" fillId="4" borderId="7" applyNumberFormat="1" applyFont="1" applyFill="1" applyBorder="1" applyAlignment="1" applyProtection="0">
      <alignment vertical="bottom"/>
    </xf>
    <xf numFmtId="59" fontId="8" fillId="4" borderId="7" applyNumberFormat="1" applyFont="1" applyFill="1" applyBorder="1" applyAlignment="1" applyProtection="0">
      <alignment vertical="bottom"/>
    </xf>
    <xf numFmtId="60" fontId="8" fillId="4" borderId="7" applyNumberFormat="1" applyFont="1" applyFill="1" applyBorder="1" applyAlignment="1" applyProtection="0">
      <alignment vertical="bottom"/>
    </xf>
    <xf numFmtId="59" fontId="5" fillId="3" borderId="8" applyNumberFormat="1" applyFont="1" applyFill="1" applyBorder="1" applyAlignment="1" applyProtection="0">
      <alignment vertical="bottom"/>
    </xf>
    <xf numFmtId="1" fontId="8" fillId="4" borderId="7" applyNumberFormat="1" applyFont="1" applyFill="1" applyBorder="1" applyAlignment="1" applyProtection="0">
      <alignment vertical="bottom"/>
    </xf>
    <xf numFmtId="59" fontId="5" fillId="3" borderId="9" applyNumberFormat="1" applyFont="1" applyFill="1" applyBorder="1" applyAlignment="1" applyProtection="0">
      <alignment vertical="bottom"/>
    </xf>
    <xf numFmtId="59" fontId="5" fillId="3" borderId="10" applyNumberFormat="1" applyFont="1" applyFill="1" applyBorder="1" applyAlignment="1" applyProtection="0">
      <alignment vertical="bottom"/>
    </xf>
    <xf numFmtId="59" fontId="5" fillId="3" borderId="1" applyNumberFormat="1" applyFont="1" applyFill="1" applyBorder="1" applyAlignment="1" applyProtection="0">
      <alignment vertical="bottom"/>
    </xf>
    <xf numFmtId="60" fontId="5" fillId="3" borderId="1" applyNumberFormat="1" applyFont="1" applyFill="1" applyBorder="1" applyAlignment="1" applyProtection="0">
      <alignment vertical="bottom"/>
    </xf>
    <xf numFmtId="0" fontId="5" fillId="3" borderId="10" applyNumberFormat="0" applyFont="1" applyFill="1" applyBorder="1" applyAlignment="1" applyProtection="0">
      <alignment vertical="bottom"/>
    </xf>
    <xf numFmtId="0" fontId="5" fillId="3" borderId="9" applyNumberFormat="0" applyFont="1" applyFill="1" applyBorder="1" applyAlignment="1" applyProtection="0">
      <alignment vertical="bottom"/>
    </xf>
    <xf numFmtId="0" fontId="5" fillId="3" borderId="8" applyNumberFormat="0" applyFont="1" applyFill="1" applyBorder="1" applyAlignment="1" applyProtection="0">
      <alignment vertical="bottom"/>
    </xf>
    <xf numFmtId="0" fontId="5" fillId="3" borderId="1" applyNumberFormat="0" applyFont="1" applyFill="1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79646"/>
      <rgbColor rgb="ffaaaaaa"/>
      <rgbColor rgb="ff555555"/>
      <rgbColor rgb="ffa7a7a7"/>
      <rgbColor rgb="ff0000ff"/>
      <rgbColor rgb="fffff2cc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heetMetadata" Target="metadata.xml"/><Relationship Id="rId3" Type="http://schemas.openxmlformats.org/officeDocument/2006/relationships/styles" Target="styles.xml"/><Relationship Id="rId4" Type="http://schemas.openxmlformats.org/officeDocument/2006/relationships/theme" Target="theme/theme1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E16"/>
  <sheetViews>
    <sheetView workbookViewId="0" showGridLines="0" defaultGridColor="1"/>
  </sheetViews>
  <sheetFormatPr defaultColWidth="8.66667" defaultRowHeight="15" customHeight="1" outlineLevelRow="0" outlineLevelCol="0"/>
  <cols>
    <col min="1" max="1" width="110" style="1" customWidth="1"/>
    <col min="2" max="5" width="8.67188" style="1" customWidth="1"/>
    <col min="6" max="16384" width="8.67188" style="1" customWidth="1"/>
  </cols>
  <sheetData>
    <row r="1" ht="18.5" customHeight="1">
      <c r="A1" t="s" s="2">
        <v>0</v>
      </c>
      <c r="B1" s="3"/>
      <c r="C1" s="3"/>
      <c r="D1" s="3"/>
      <c r="E1" s="3"/>
    </row>
    <row r="2" ht="13.55" customHeight="1">
      <c r="A2" s="4"/>
      <c r="B2" s="5"/>
      <c r="C2" s="5"/>
      <c r="D2" s="5"/>
      <c r="E2" s="5"/>
    </row>
    <row r="3" ht="13.65" customHeight="1">
      <c r="A3" t="s" s="6">
        <v>1</v>
      </c>
      <c r="B3" s="5"/>
      <c r="C3" s="5"/>
      <c r="D3" s="5"/>
      <c r="E3" s="5"/>
    </row>
    <row r="4" ht="13.65" customHeight="1">
      <c r="A4" s="7"/>
      <c r="B4" s="5"/>
      <c r="C4" s="5"/>
      <c r="D4" s="5"/>
      <c r="E4" s="5"/>
    </row>
    <row r="5" ht="13.65" customHeight="1">
      <c r="A5" t="s" s="6">
        <v>2</v>
      </c>
      <c r="B5" s="5"/>
      <c r="C5" s="5"/>
      <c r="D5" s="5"/>
      <c r="E5" s="5"/>
    </row>
    <row r="6" ht="13.65" customHeight="1">
      <c r="A6" t="s" s="6">
        <v>3</v>
      </c>
      <c r="B6" s="5"/>
      <c r="C6" s="5"/>
      <c r="D6" s="5"/>
      <c r="E6" s="5"/>
    </row>
    <row r="7" ht="13.65" customHeight="1">
      <c r="A7" t="s" s="6">
        <v>4</v>
      </c>
      <c r="B7" s="5"/>
      <c r="C7" s="5"/>
      <c r="D7" s="5"/>
      <c r="E7" s="5"/>
    </row>
    <row r="8" ht="13.65" customHeight="1">
      <c r="A8" t="s" s="6">
        <v>5</v>
      </c>
      <c r="B8" s="5"/>
      <c r="C8" s="5"/>
      <c r="D8" s="5"/>
      <c r="E8" s="5"/>
    </row>
    <row r="9" ht="13.65" customHeight="1">
      <c r="A9" t="s" s="6">
        <v>6</v>
      </c>
      <c r="B9" s="5"/>
      <c r="C9" s="5"/>
      <c r="D9" s="5"/>
      <c r="E9" s="5"/>
    </row>
    <row r="10" ht="13.65" customHeight="1">
      <c r="A10" s="7"/>
      <c r="B10" s="5"/>
      <c r="C10" s="5"/>
      <c r="D10" s="5"/>
      <c r="E10" s="5"/>
    </row>
    <row r="11" ht="13.65" customHeight="1">
      <c r="A11" t="s" s="6">
        <v>7</v>
      </c>
      <c r="B11" s="5"/>
      <c r="C11" s="5"/>
      <c r="D11" s="5"/>
      <c r="E11" s="5"/>
    </row>
    <row r="12" ht="13.65" customHeight="1">
      <c r="A12" s="7"/>
      <c r="B12" s="5"/>
      <c r="C12" s="5"/>
      <c r="D12" s="5"/>
      <c r="E12" s="5"/>
    </row>
    <row r="13" ht="13.65" customHeight="1">
      <c r="A13" t="s" s="6">
        <v>8</v>
      </c>
      <c r="B13" s="5"/>
      <c r="C13" s="5"/>
      <c r="D13" s="5"/>
      <c r="E13" s="5"/>
    </row>
    <row r="14" ht="13.65" customHeight="1">
      <c r="A14" t="s" s="6">
        <v>9</v>
      </c>
      <c r="B14" s="5"/>
      <c r="C14" s="5"/>
      <c r="D14" s="5"/>
      <c r="E14" s="5"/>
    </row>
    <row r="15" ht="13.65" customHeight="1">
      <c r="A15" t="s" s="6">
        <v>10</v>
      </c>
      <c r="B15" s="5"/>
      <c r="C15" s="5"/>
      <c r="D15" s="5"/>
      <c r="E15" s="5"/>
    </row>
    <row r="16" ht="13.65" customHeight="1">
      <c r="A16" t="s" s="6">
        <v>11</v>
      </c>
      <c r="B16" s="5"/>
      <c r="C16" s="5"/>
      <c r="D16" s="5"/>
      <c r="E16" s="5"/>
    </row>
  </sheetData>
  <pageMargins left="0.75" right="0.75" top="1" bottom="1" header="0.511811" footer="0.511811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dimension ref="A1:W29"/>
  <sheetViews>
    <sheetView workbookViewId="0" showGridLines="0" defaultGridColor="1"/>
  </sheetViews>
  <sheetFormatPr defaultColWidth="8.66667" defaultRowHeight="15" customHeight="1" outlineLevelRow="0" outlineLevelCol="0"/>
  <cols>
    <col min="1" max="1" width="24" style="8" customWidth="1"/>
    <col min="2" max="2" width="11" style="8" customWidth="1"/>
    <col min="3" max="3" width="9" style="8" customWidth="1"/>
    <col min="4" max="4" width="13" style="8" customWidth="1"/>
    <col min="5" max="5" width="12" style="8" customWidth="1"/>
    <col min="6" max="6" width="10" style="8" customWidth="1"/>
    <col min="7" max="7" width="11" style="8" customWidth="1"/>
    <col min="8" max="8" width="10" style="8" customWidth="1"/>
    <col min="9" max="10" width="11" style="8" customWidth="1"/>
    <col min="11" max="12" width="12" style="8" customWidth="1"/>
    <col min="13" max="13" width="10" style="8" customWidth="1"/>
    <col min="14" max="15" width="12" style="8" customWidth="1"/>
    <col min="16" max="16" width="13" style="8" customWidth="1"/>
    <col min="17" max="17" width="11" style="8" customWidth="1"/>
    <col min="18" max="18" width="10" style="8" customWidth="1"/>
    <col min="19" max="19" width="13" style="8" customWidth="1"/>
    <col min="20" max="20" width="18" style="8" customWidth="1"/>
    <col min="21" max="23" width="12" style="8" customWidth="1"/>
    <col min="24" max="16384" width="8.67188" style="8" customWidth="1"/>
  </cols>
  <sheetData>
    <row r="1" ht="42" customHeight="1">
      <c r="A1" t="s" s="9">
        <v>12</v>
      </c>
      <c r="B1" t="s" s="10">
        <v>13</v>
      </c>
      <c r="C1" t="s" s="10">
        <v>14</v>
      </c>
      <c r="D1" t="s" s="10">
        <v>15</v>
      </c>
      <c r="E1" t="s" s="10">
        <v>16</v>
      </c>
      <c r="F1" t="s" s="10">
        <v>17</v>
      </c>
      <c r="G1" t="s" s="10">
        <v>18</v>
      </c>
      <c r="H1" t="s" s="10">
        <v>19</v>
      </c>
      <c r="I1" t="s" s="10">
        <v>20</v>
      </c>
      <c r="J1" t="s" s="10">
        <v>21</v>
      </c>
      <c r="K1" t="s" s="10">
        <v>22</v>
      </c>
      <c r="L1" t="s" s="10">
        <v>23</v>
      </c>
      <c r="M1" t="s" s="10">
        <v>24</v>
      </c>
      <c r="N1" t="s" s="10">
        <v>25</v>
      </c>
      <c r="O1" t="s" s="10">
        <v>26</v>
      </c>
      <c r="P1" t="s" s="10">
        <v>27</v>
      </c>
      <c r="Q1" t="s" s="10">
        <v>28</v>
      </c>
      <c r="R1" t="s" s="10">
        <v>29</v>
      </c>
      <c r="S1" t="s" s="10">
        <v>30</v>
      </c>
      <c r="T1" t="s" s="10">
        <v>31</v>
      </c>
      <c r="U1" t="s" s="10">
        <v>32</v>
      </c>
      <c r="V1" t="s" s="10">
        <v>33</v>
      </c>
      <c r="W1" t="s" s="11">
        <v>34</v>
      </c>
    </row>
    <row r="2" ht="13.65" customHeight="1">
      <c r="A2" t="s" s="12">
        <v>35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</row>
    <row r="3" ht="13.55" customHeight="1">
      <c r="A3" s="14"/>
      <c r="B3" s="14"/>
      <c r="C3" s="14"/>
      <c r="D3" s="4"/>
      <c r="E3" s="14"/>
      <c r="F3" s="14"/>
      <c r="G3" s="14"/>
      <c r="H3" s="4"/>
      <c r="I3" s="14"/>
      <c r="J3" s="4"/>
      <c r="K3" s="4"/>
      <c r="L3" s="14"/>
      <c r="M3" s="14"/>
      <c r="N3" s="4"/>
      <c r="O3" s="4"/>
      <c r="P3" s="4"/>
      <c r="Q3" s="4"/>
      <c r="R3" s="4"/>
      <c r="S3" s="4"/>
      <c r="T3" s="4"/>
      <c r="U3" s="14"/>
      <c r="V3" s="14"/>
      <c r="W3" s="4"/>
    </row>
    <row r="4" ht="13.65" customHeight="1">
      <c r="A4" t="s" s="15">
        <v>36</v>
      </c>
      <c r="B4" s="16">
        <v>6</v>
      </c>
      <c r="C4" s="17">
        <v>0.1</v>
      </c>
      <c r="D4" s="18" cm="1">
        <f t="array" ref="D4">IF($A4="","",B4*(1+C4))</f>
        <v>6.6</v>
      </c>
      <c r="E4" s="16">
        <v>1.5</v>
      </c>
      <c r="F4" s="19">
        <v>30</v>
      </c>
      <c r="G4" s="16">
        <v>24</v>
      </c>
      <c r="H4" s="18" cm="1">
        <f t="array" ref="H4">IF($A4="","",F4/60*G4)</f>
        <v>12</v>
      </c>
      <c r="I4" s="17">
        <v>0.12</v>
      </c>
      <c r="J4" s="20" cm="1">
        <f t="array" ref="J4">IF($A4="","",(D4+E4+H4)*I4)</f>
        <v>2.412</v>
      </c>
      <c r="K4" s="21" cm="1">
        <f t="array" ref="K4">IF($A4="","",D4+E4+H4+J4)</f>
        <v>22.512</v>
      </c>
      <c r="L4" s="16">
        <v>8</v>
      </c>
      <c r="M4" s="17">
        <v>0.11</v>
      </c>
      <c r="N4" s="20" cm="1">
        <f t="array" ref="N4">IF($A4="","",_xlfn.IFERROR((K4+L4)/(1-M4),""))</f>
        <v>34.2831460674157</v>
      </c>
      <c r="O4" s="22" cm="1">
        <f t="array" ref="O4">IF($A4="","",ROUNDUP(N4,0))</f>
        <v>35</v>
      </c>
      <c r="P4" s="22" cm="1">
        <f t="array" ref="P4">IF($A4="","",O4*(1-M4))</f>
        <v>31.15</v>
      </c>
      <c r="Q4" s="22" cm="1">
        <f t="array" ref="Q4">IF($A4="","",P4-K4)</f>
        <v>8.638</v>
      </c>
      <c r="R4" s="23" cm="1">
        <f t="array" ref="R4">IF($A4="","",_xlfn.IFERROR(Q4/O4,""))</f>
        <v>0.2468</v>
      </c>
      <c r="S4" s="22" cm="1">
        <f t="array" ref="S4">IF($A4="","",O4*0.8*(1-M4)-K4)</f>
        <v>2.408</v>
      </c>
      <c r="T4" t="str" s="24" cm="1">
        <f t="array" ref="T4">IF($A4="","",IF(S4&gt;0,"Yes","NO - margin too thin"))</f>
        <v>Yes</v>
      </c>
      <c r="U4" s="16">
        <v>28</v>
      </c>
      <c r="V4" s="16">
        <v>42</v>
      </c>
      <c r="W4" t="str" s="25" cm="1">
        <f t="array" ref="W4">IF(OR($A4="",U4="",V4=""),"",IF(O4&lt;U4,"Below range",IF(O4&gt;V4,"Above range","In range")))</f>
        <v>In range</v>
      </c>
    </row>
    <row r="5" ht="13.65" customHeight="1">
      <c r="A5" s="19"/>
      <c r="B5" s="16"/>
      <c r="C5" s="17"/>
      <c r="D5" t="str" s="26" cm="1">
        <f t="array" ref="D5">IF($A5="","",B5*(1+C5))</f>
      </c>
      <c r="E5" s="16"/>
      <c r="F5" s="19"/>
      <c r="G5" s="16"/>
      <c r="H5" t="str" s="26" cm="1">
        <f t="array" ref="H5">IF($A5="","",F5/60*G5)</f>
      </c>
      <c r="I5" s="17"/>
      <c r="J5" t="str" s="25" cm="1">
        <f t="array" ref="J5">IF($A5="","",(D5+E5+H5)*I5)</f>
      </c>
      <c r="K5" t="str" s="24" cm="1">
        <f t="array" ref="K5">IF($A5="","",D5+E5+H5+J5)</f>
      </c>
      <c r="L5" s="16"/>
      <c r="M5" s="17"/>
      <c r="N5" t="str" s="25" cm="1">
        <f t="array" ref="N5">IF($A5="","",_xlfn.IFERROR((K5+L5)/(1-M5),""))</f>
      </c>
      <c r="O5" t="str" s="27" cm="1">
        <f t="array" ref="O5">IF($A5="","",ROUNDUP(N5,0))</f>
      </c>
      <c r="P5" t="str" s="27" cm="1">
        <f t="array" ref="P5">IF($A5="","",O5*(1-M5))</f>
      </c>
      <c r="Q5" t="str" s="27" cm="1">
        <f t="array" ref="Q5">IF($A5="","",P5-K5)</f>
      </c>
      <c r="R5" t="str" s="27" cm="1">
        <f t="array" ref="R5">IF($A5="","",_xlfn.IFERROR(Q5/O5,""))</f>
      </c>
      <c r="S5" t="str" s="27" cm="1">
        <f t="array" ref="S5">IF($A5="","",O5*0.8*(1-M5)-K5)</f>
      </c>
      <c r="T5" t="str" s="24" cm="1">
        <f t="array" ref="T5">IF($A5="","",IF(S5&gt;0,"Yes","NO - margin too thin"))</f>
      </c>
      <c r="U5" s="16"/>
      <c r="V5" s="16"/>
      <c r="W5" t="str" s="25" cm="1">
        <f t="array" ref="W5">IF(OR($A5="",U5="",V5=""),"",IF(O5&lt;U5,"Below range",IF(O5&gt;V5,"Above range","In range")))</f>
      </c>
    </row>
    <row r="6" ht="13.65" customHeight="1">
      <c r="A6" s="19"/>
      <c r="B6" s="16"/>
      <c r="C6" s="17"/>
      <c r="D6" t="str" s="26" cm="1">
        <f t="array" ref="D6">IF($A6="","",B6*(1+C6))</f>
      </c>
      <c r="E6" s="16"/>
      <c r="F6" s="19"/>
      <c r="G6" s="16"/>
      <c r="H6" t="str" s="26" cm="1">
        <f t="array" ref="H6">IF($A6="","",F6/60*G6)</f>
      </c>
      <c r="I6" s="17"/>
      <c r="J6" t="str" s="25" cm="1">
        <f t="array" ref="J6">IF($A6="","",(D6+E6+H6)*I6)</f>
      </c>
      <c r="K6" t="str" s="24" cm="1">
        <f t="array" ref="K6">IF($A6="","",D6+E6+H6+J6)</f>
      </c>
      <c r="L6" s="16"/>
      <c r="M6" s="17"/>
      <c r="N6" t="str" s="25" cm="1">
        <f t="array" ref="N6">IF($A6="","",_xlfn.IFERROR((K6+L6)/(1-M6),""))</f>
      </c>
      <c r="O6" t="str" s="27" cm="1">
        <f t="array" ref="O6">IF($A6="","",ROUNDUP(N6,0))</f>
      </c>
      <c r="P6" t="str" s="27" cm="1">
        <f t="array" ref="P6">IF($A6="","",O6*(1-M6))</f>
      </c>
      <c r="Q6" t="str" s="27" cm="1">
        <f t="array" ref="Q6">IF($A6="","",P6-K6)</f>
      </c>
      <c r="R6" t="str" s="27" cm="1">
        <f t="array" ref="R6">IF($A6="","",_xlfn.IFERROR(Q6/O6,""))</f>
      </c>
      <c r="S6" t="str" s="27" cm="1">
        <f t="array" ref="S6">IF($A6="","",O6*0.8*(1-M6)-K6)</f>
      </c>
      <c r="T6" t="str" s="24" cm="1">
        <f t="array" ref="T6">IF($A6="","",IF(S6&gt;0,"Yes","NO - margin too thin"))</f>
      </c>
      <c r="U6" s="16"/>
      <c r="V6" s="16"/>
      <c r="W6" t="str" s="25" cm="1">
        <f t="array" ref="W6">IF(OR($A6="",U6="",V6=""),"",IF(O6&lt;U6,"Below range",IF(O6&gt;V6,"Above range","In range")))</f>
      </c>
    </row>
    <row r="7" ht="13.65" customHeight="1">
      <c r="A7" s="19"/>
      <c r="B7" s="16"/>
      <c r="C7" s="17"/>
      <c r="D7" t="str" s="26" cm="1">
        <f t="array" ref="D7">IF($A7="","",B7*(1+C7))</f>
      </c>
      <c r="E7" s="16"/>
      <c r="F7" s="19"/>
      <c r="G7" s="16"/>
      <c r="H7" t="str" s="26" cm="1">
        <f t="array" ref="H7">IF($A7="","",F7/60*G7)</f>
      </c>
      <c r="I7" s="17"/>
      <c r="J7" t="str" s="25" cm="1">
        <f t="array" ref="J7">IF($A7="","",(D7+E7+H7)*I7)</f>
      </c>
      <c r="K7" t="str" s="24" cm="1">
        <f t="array" ref="K7">IF($A7="","",D7+E7+H7+J7)</f>
      </c>
      <c r="L7" s="16"/>
      <c r="M7" s="17"/>
      <c r="N7" t="str" s="25" cm="1">
        <f t="array" ref="N7">IF($A7="","",_xlfn.IFERROR((K7+L7)/(1-M7),""))</f>
      </c>
      <c r="O7" t="str" s="27" cm="1">
        <f t="array" ref="O7">IF($A7="","",ROUNDUP(N7,0))</f>
      </c>
      <c r="P7" t="str" s="27" cm="1">
        <f t="array" ref="P7">IF($A7="","",O7*(1-M7))</f>
      </c>
      <c r="Q7" t="str" s="27" cm="1">
        <f t="array" ref="Q7">IF($A7="","",P7-K7)</f>
      </c>
      <c r="R7" t="str" s="27" cm="1">
        <f t="array" ref="R7">IF($A7="","",_xlfn.IFERROR(Q7/O7,""))</f>
      </c>
      <c r="S7" t="str" s="27" cm="1">
        <f t="array" ref="S7">IF($A7="","",O7*0.8*(1-M7)-K7)</f>
      </c>
      <c r="T7" t="str" s="24" cm="1">
        <f t="array" ref="T7">IF($A7="","",IF(S7&gt;0,"Yes","NO - margin too thin"))</f>
      </c>
      <c r="U7" s="16"/>
      <c r="V7" s="16"/>
      <c r="W7" t="str" s="25" cm="1">
        <f t="array" ref="W7">IF(OR($A7="",U7="",V7=""),"",IF(O7&lt;U7,"Below range",IF(O7&gt;V7,"Above range","In range")))</f>
      </c>
    </row>
    <row r="8" ht="13.65" customHeight="1">
      <c r="A8" s="19"/>
      <c r="B8" s="16"/>
      <c r="C8" s="17"/>
      <c r="D8" t="str" s="26" cm="1">
        <f t="array" ref="D8">IF($A8="","",B8*(1+C8))</f>
      </c>
      <c r="E8" s="16"/>
      <c r="F8" s="19"/>
      <c r="G8" s="16"/>
      <c r="H8" t="str" s="26" cm="1">
        <f t="array" ref="H8">IF($A8="","",F8/60*G8)</f>
      </c>
      <c r="I8" s="17"/>
      <c r="J8" t="str" s="25" cm="1">
        <f t="array" ref="J8">IF($A8="","",(D8+E8+H8)*I8)</f>
      </c>
      <c r="K8" t="str" s="24" cm="1">
        <f t="array" ref="K8">IF($A8="","",D8+E8+H8+J8)</f>
      </c>
      <c r="L8" s="16"/>
      <c r="M8" s="17"/>
      <c r="N8" t="str" s="25" cm="1">
        <f t="array" ref="N8">IF($A8="","",_xlfn.IFERROR((K8+L8)/(1-M8),""))</f>
      </c>
      <c r="O8" t="str" s="27" cm="1">
        <f t="array" ref="O8">IF($A8="","",ROUNDUP(N8,0))</f>
      </c>
      <c r="P8" t="str" s="27" cm="1">
        <f t="array" ref="P8">IF($A8="","",O8*(1-M8))</f>
      </c>
      <c r="Q8" t="str" s="27" cm="1">
        <f t="array" ref="Q8">IF($A8="","",P8-K8)</f>
      </c>
      <c r="R8" t="str" s="27" cm="1">
        <f t="array" ref="R8">IF($A8="","",_xlfn.IFERROR(Q8/O8,""))</f>
      </c>
      <c r="S8" t="str" s="27" cm="1">
        <f t="array" ref="S8">IF($A8="","",O8*0.8*(1-M8)-K8)</f>
      </c>
      <c r="T8" t="str" s="24" cm="1">
        <f t="array" ref="T8">IF($A8="","",IF(S8&gt;0,"Yes","NO - margin too thin"))</f>
      </c>
      <c r="U8" s="16"/>
      <c r="V8" s="16"/>
      <c r="W8" t="str" s="25" cm="1">
        <f t="array" ref="W8">IF(OR($A8="",U8="",V8=""),"",IF(O8&lt;U8,"Below range",IF(O8&gt;V8,"Above range","In range")))</f>
      </c>
    </row>
    <row r="9" ht="13.65" customHeight="1">
      <c r="A9" s="19"/>
      <c r="B9" s="16"/>
      <c r="C9" s="17"/>
      <c r="D9" t="str" s="26" cm="1">
        <f t="array" ref="D9">IF($A9="","",B9*(1+C9))</f>
      </c>
      <c r="E9" s="16"/>
      <c r="F9" s="19"/>
      <c r="G9" s="16"/>
      <c r="H9" t="str" s="26" cm="1">
        <f t="array" ref="H9">IF($A9="","",F9/60*G9)</f>
      </c>
      <c r="I9" s="17"/>
      <c r="J9" t="str" s="25" cm="1">
        <f t="array" ref="J9">IF($A9="","",(D9+E9+H9)*I9)</f>
      </c>
      <c r="K9" t="str" s="24" cm="1">
        <f t="array" ref="K9">IF($A9="","",D9+E9+H9+J9)</f>
      </c>
      <c r="L9" s="16"/>
      <c r="M9" s="17"/>
      <c r="N9" t="str" s="25" cm="1">
        <f t="array" ref="N9">IF($A9="","",_xlfn.IFERROR((K9+L9)/(1-M9),""))</f>
      </c>
      <c r="O9" t="str" s="27" cm="1">
        <f t="array" ref="O9">IF($A9="","",ROUNDUP(N9,0))</f>
      </c>
      <c r="P9" t="str" s="27" cm="1">
        <f t="array" ref="P9">IF($A9="","",O9*(1-M9))</f>
      </c>
      <c r="Q9" t="str" s="27" cm="1">
        <f t="array" ref="Q9">IF($A9="","",P9-K9)</f>
      </c>
      <c r="R9" t="str" s="27" cm="1">
        <f t="array" ref="R9">IF($A9="","",_xlfn.IFERROR(Q9/O9,""))</f>
      </c>
      <c r="S9" t="str" s="27" cm="1">
        <f t="array" ref="S9">IF($A9="","",O9*0.8*(1-M9)-K9)</f>
      </c>
      <c r="T9" t="str" s="24" cm="1">
        <f t="array" ref="T9">IF($A9="","",IF(S9&gt;0,"Yes","NO - margin too thin"))</f>
      </c>
      <c r="U9" s="16"/>
      <c r="V9" s="16"/>
      <c r="W9" t="str" s="25" cm="1">
        <f t="array" ref="W9">IF(OR($A9="",U9="",V9=""),"",IF(O9&lt;U9,"Below range",IF(O9&gt;V9,"Above range","In range")))</f>
      </c>
    </row>
    <row r="10" ht="13.65" customHeight="1">
      <c r="A10" s="19"/>
      <c r="B10" s="16"/>
      <c r="C10" s="17"/>
      <c r="D10" t="str" s="26" cm="1">
        <f t="array" ref="D10">IF($A10="","",B10*(1+C10))</f>
      </c>
      <c r="E10" s="16"/>
      <c r="F10" s="19"/>
      <c r="G10" s="16"/>
      <c r="H10" t="str" s="26" cm="1">
        <f t="array" ref="H10">IF($A10="","",F10/60*G10)</f>
      </c>
      <c r="I10" s="17"/>
      <c r="J10" t="str" s="25" cm="1">
        <f t="array" ref="J10">IF($A10="","",(D10+E10+H10)*I10)</f>
      </c>
      <c r="K10" t="str" s="24" cm="1">
        <f t="array" ref="K10">IF($A10="","",D10+E10+H10+J10)</f>
      </c>
      <c r="L10" s="16"/>
      <c r="M10" s="17"/>
      <c r="N10" t="str" s="25" cm="1">
        <f t="array" ref="N10">IF($A10="","",_xlfn.IFERROR((K10+L10)/(1-M10),""))</f>
      </c>
      <c r="O10" t="str" s="27" cm="1">
        <f t="array" ref="O10">IF($A10="","",ROUNDUP(N10,0))</f>
      </c>
      <c r="P10" t="str" s="27" cm="1">
        <f t="array" ref="P10">IF($A10="","",O10*(1-M10))</f>
      </c>
      <c r="Q10" t="str" s="27" cm="1">
        <f t="array" ref="Q10">IF($A10="","",P10-K10)</f>
      </c>
      <c r="R10" t="str" s="27" cm="1">
        <f t="array" ref="R10">IF($A10="","",_xlfn.IFERROR(Q10/O10,""))</f>
      </c>
      <c r="S10" t="str" s="27" cm="1">
        <f t="array" ref="S10">IF($A10="","",O10*0.8*(1-M10)-K10)</f>
      </c>
      <c r="T10" t="str" s="24" cm="1">
        <f t="array" ref="T10">IF($A10="","",IF(S10&gt;0,"Yes","NO - margin too thin"))</f>
      </c>
      <c r="U10" s="16"/>
      <c r="V10" s="16"/>
      <c r="W10" t="str" s="25" cm="1">
        <f t="array" ref="W10">IF(OR($A10="",U10="",V10=""),"",IF(O10&lt;U10,"Below range",IF(O10&gt;V10,"Above range","In range")))</f>
      </c>
    </row>
    <row r="11" ht="13.65" customHeight="1">
      <c r="A11" s="19"/>
      <c r="B11" s="16"/>
      <c r="C11" s="17"/>
      <c r="D11" t="str" s="26" cm="1">
        <f t="array" ref="D11">IF($A11="","",B11*(1+C11))</f>
      </c>
      <c r="E11" s="16"/>
      <c r="F11" s="19"/>
      <c r="G11" s="16"/>
      <c r="H11" t="str" s="26" cm="1">
        <f t="array" ref="H11">IF($A11="","",F11/60*G11)</f>
      </c>
      <c r="I11" s="17"/>
      <c r="J11" t="str" s="25" cm="1">
        <f t="array" ref="J11">IF($A11="","",(D11+E11+H11)*I11)</f>
      </c>
      <c r="K11" t="str" s="24" cm="1">
        <f t="array" ref="K11">IF($A11="","",D11+E11+H11+J11)</f>
      </c>
      <c r="L11" s="16"/>
      <c r="M11" s="17"/>
      <c r="N11" t="str" s="25" cm="1">
        <f t="array" ref="N11">IF($A11="","",_xlfn.IFERROR((K11+L11)/(1-M11),""))</f>
      </c>
      <c r="O11" t="str" s="27" cm="1">
        <f t="array" ref="O11">IF($A11="","",ROUNDUP(N11,0))</f>
      </c>
      <c r="P11" t="str" s="27" cm="1">
        <f t="array" ref="P11">IF($A11="","",O11*(1-M11))</f>
      </c>
      <c r="Q11" t="str" s="27" cm="1">
        <f t="array" ref="Q11">IF($A11="","",P11-K11)</f>
      </c>
      <c r="R11" t="str" s="27" cm="1">
        <f t="array" ref="R11">IF($A11="","",_xlfn.IFERROR(Q11/O11,""))</f>
      </c>
      <c r="S11" t="str" s="27" cm="1">
        <f t="array" ref="S11">IF($A11="","",O11*0.8*(1-M11)-K11)</f>
      </c>
      <c r="T11" t="str" s="24" cm="1">
        <f t="array" ref="T11">IF($A11="","",IF(S11&gt;0,"Yes","NO - margin too thin"))</f>
      </c>
      <c r="U11" s="16"/>
      <c r="V11" s="16"/>
      <c r="W11" t="str" s="25" cm="1">
        <f t="array" ref="W11">IF(OR($A11="",U11="",V11=""),"",IF(O11&lt;U11,"Below range",IF(O11&gt;V11,"Above range","In range")))</f>
      </c>
    </row>
    <row r="12" ht="13.65" customHeight="1">
      <c r="A12" s="19"/>
      <c r="B12" s="16"/>
      <c r="C12" s="17"/>
      <c r="D12" t="str" s="26" cm="1">
        <f t="array" ref="D12">IF($A12="","",B12*(1+C12))</f>
      </c>
      <c r="E12" s="16"/>
      <c r="F12" s="19"/>
      <c r="G12" s="16"/>
      <c r="H12" t="str" s="26" cm="1">
        <f t="array" ref="H12">IF($A12="","",F12/60*G12)</f>
      </c>
      <c r="I12" s="17"/>
      <c r="J12" t="str" s="25" cm="1">
        <f t="array" ref="J12">IF($A12="","",(D12+E12+H12)*I12)</f>
      </c>
      <c r="K12" t="str" s="24" cm="1">
        <f t="array" ref="K12">IF($A12="","",D12+E12+H12+J12)</f>
      </c>
      <c r="L12" s="16"/>
      <c r="M12" s="17"/>
      <c r="N12" t="str" s="25" cm="1">
        <f t="array" ref="N12">IF($A12="","",_xlfn.IFERROR((K12+L12)/(1-M12),""))</f>
      </c>
      <c r="O12" t="str" s="27" cm="1">
        <f t="array" ref="O12">IF($A12="","",ROUNDUP(N12,0))</f>
      </c>
      <c r="P12" t="str" s="27" cm="1">
        <f t="array" ref="P12">IF($A12="","",O12*(1-M12))</f>
      </c>
      <c r="Q12" t="str" s="27" cm="1">
        <f t="array" ref="Q12">IF($A12="","",P12-K12)</f>
      </c>
      <c r="R12" t="str" s="27" cm="1">
        <f t="array" ref="R12">IF($A12="","",_xlfn.IFERROR(Q12/O12,""))</f>
      </c>
      <c r="S12" t="str" s="27" cm="1">
        <f t="array" ref="S12">IF($A12="","",O12*0.8*(1-M12)-K12)</f>
      </c>
      <c r="T12" t="str" s="24" cm="1">
        <f t="array" ref="T12">IF($A12="","",IF(S12&gt;0,"Yes","NO - margin too thin"))</f>
      </c>
      <c r="U12" s="16"/>
      <c r="V12" s="16"/>
      <c r="W12" t="str" s="25" cm="1">
        <f t="array" ref="W12">IF(OR($A12="",U12="",V12=""),"",IF(O12&lt;U12,"Below range",IF(O12&gt;V12,"Above range","In range")))</f>
      </c>
    </row>
    <row r="13" ht="13.65" customHeight="1">
      <c r="A13" s="19"/>
      <c r="B13" s="16"/>
      <c r="C13" s="17"/>
      <c r="D13" t="str" s="26" cm="1">
        <f t="array" ref="D13">IF($A13="","",B13*(1+C13))</f>
      </c>
      <c r="E13" s="16"/>
      <c r="F13" s="19"/>
      <c r="G13" s="16"/>
      <c r="H13" t="str" s="26" cm="1">
        <f t="array" ref="H13">IF($A13="","",F13/60*G13)</f>
      </c>
      <c r="I13" s="17"/>
      <c r="J13" t="str" s="25" cm="1">
        <f t="array" ref="J13">IF($A13="","",(D13+E13+H13)*I13)</f>
      </c>
      <c r="K13" t="str" s="24" cm="1">
        <f t="array" ref="K13">IF($A13="","",D13+E13+H13+J13)</f>
      </c>
      <c r="L13" s="16"/>
      <c r="M13" s="17"/>
      <c r="N13" t="str" s="25" cm="1">
        <f t="array" ref="N13">IF($A13="","",_xlfn.IFERROR((K13+L13)/(1-M13),""))</f>
      </c>
      <c r="O13" t="str" s="27" cm="1">
        <f t="array" ref="O13">IF($A13="","",ROUNDUP(N13,0))</f>
      </c>
      <c r="P13" t="str" s="27" cm="1">
        <f t="array" ref="P13">IF($A13="","",O13*(1-M13))</f>
      </c>
      <c r="Q13" t="str" s="27" cm="1">
        <f t="array" ref="Q13">IF($A13="","",P13-K13)</f>
      </c>
      <c r="R13" t="str" s="27" cm="1">
        <f t="array" ref="R13">IF($A13="","",_xlfn.IFERROR(Q13/O13,""))</f>
      </c>
      <c r="S13" t="str" s="27" cm="1">
        <f t="array" ref="S13">IF($A13="","",O13*0.8*(1-M13)-K13)</f>
      </c>
      <c r="T13" t="str" s="24" cm="1">
        <f t="array" ref="T13">IF($A13="","",IF(S13&gt;0,"Yes","NO - margin too thin"))</f>
      </c>
      <c r="U13" s="16"/>
      <c r="V13" s="16"/>
      <c r="W13" t="str" s="25" cm="1">
        <f t="array" ref="W13">IF(OR($A13="",U13="",V13=""),"",IF(O13&lt;U13,"Below range",IF(O13&gt;V13,"Above range","In range")))</f>
      </c>
    </row>
    <row r="14" ht="13.65" customHeight="1">
      <c r="A14" s="19"/>
      <c r="B14" s="16"/>
      <c r="C14" s="17"/>
      <c r="D14" t="str" s="26" cm="1">
        <f t="array" ref="D14">IF($A14="","",B14*(1+C14))</f>
      </c>
      <c r="E14" s="16"/>
      <c r="F14" s="19"/>
      <c r="G14" s="16"/>
      <c r="H14" t="str" s="26" cm="1">
        <f t="array" ref="H14">IF($A14="","",F14/60*G14)</f>
      </c>
      <c r="I14" s="17"/>
      <c r="J14" t="str" s="25" cm="1">
        <f t="array" ref="J14">IF($A14="","",(D14+E14+H14)*I14)</f>
      </c>
      <c r="K14" t="str" s="24" cm="1">
        <f t="array" ref="K14">IF($A14="","",D14+E14+H14+J14)</f>
      </c>
      <c r="L14" s="16"/>
      <c r="M14" s="17"/>
      <c r="N14" t="str" s="25" cm="1">
        <f t="array" ref="N14">IF($A14="","",_xlfn.IFERROR((K14+L14)/(1-M14),""))</f>
      </c>
      <c r="O14" t="str" s="27" cm="1">
        <f t="array" ref="O14">IF($A14="","",ROUNDUP(N14,0))</f>
      </c>
      <c r="P14" t="str" s="27" cm="1">
        <f t="array" ref="P14">IF($A14="","",O14*(1-M14))</f>
      </c>
      <c r="Q14" t="str" s="27" cm="1">
        <f t="array" ref="Q14">IF($A14="","",P14-K14)</f>
      </c>
      <c r="R14" t="str" s="27" cm="1">
        <f t="array" ref="R14">IF($A14="","",_xlfn.IFERROR(Q14/O14,""))</f>
      </c>
      <c r="S14" t="str" s="27" cm="1">
        <f t="array" ref="S14">IF($A14="","",O14*0.8*(1-M14)-K14)</f>
      </c>
      <c r="T14" t="str" s="24" cm="1">
        <f t="array" ref="T14">IF($A14="","",IF(S14&gt;0,"Yes","NO - margin too thin"))</f>
      </c>
      <c r="U14" s="16"/>
      <c r="V14" s="16"/>
      <c r="W14" t="str" s="25" cm="1">
        <f t="array" ref="W14">IF(OR($A14="",U14="",V14=""),"",IF(O14&lt;U14,"Below range",IF(O14&gt;V14,"Above range","In range")))</f>
      </c>
    </row>
    <row r="15" ht="13.65" customHeight="1">
      <c r="A15" s="19"/>
      <c r="B15" s="16"/>
      <c r="C15" s="17"/>
      <c r="D15" t="str" s="26" cm="1">
        <f t="array" ref="D15">IF($A15="","",B15*(1+C15))</f>
      </c>
      <c r="E15" s="16"/>
      <c r="F15" s="19"/>
      <c r="G15" s="16"/>
      <c r="H15" t="str" s="26" cm="1">
        <f t="array" ref="H15">IF($A15="","",F15/60*G15)</f>
      </c>
      <c r="I15" s="17"/>
      <c r="J15" t="str" s="25" cm="1">
        <f t="array" ref="J15">IF($A15="","",(D15+E15+H15)*I15)</f>
      </c>
      <c r="K15" t="str" s="24" cm="1">
        <f t="array" ref="K15">IF($A15="","",D15+E15+H15+J15)</f>
      </c>
      <c r="L15" s="16"/>
      <c r="M15" s="17"/>
      <c r="N15" t="str" s="25" cm="1">
        <f t="array" ref="N15">IF($A15="","",_xlfn.IFERROR((K15+L15)/(1-M15),""))</f>
      </c>
      <c r="O15" t="str" s="27" cm="1">
        <f t="array" ref="O15">IF($A15="","",ROUNDUP(N15,0))</f>
      </c>
      <c r="P15" t="str" s="27" cm="1">
        <f t="array" ref="P15">IF($A15="","",O15*(1-M15))</f>
      </c>
      <c r="Q15" t="str" s="27" cm="1">
        <f t="array" ref="Q15">IF($A15="","",P15-K15)</f>
      </c>
      <c r="R15" t="str" s="27" cm="1">
        <f t="array" ref="R15">IF($A15="","",_xlfn.IFERROR(Q15/O15,""))</f>
      </c>
      <c r="S15" t="str" s="27" cm="1">
        <f t="array" ref="S15">IF($A15="","",O15*0.8*(1-M15)-K15)</f>
      </c>
      <c r="T15" t="str" s="24" cm="1">
        <f t="array" ref="T15">IF($A15="","",IF(S15&gt;0,"Yes","NO - margin too thin"))</f>
      </c>
      <c r="U15" s="16"/>
      <c r="V15" s="16"/>
      <c r="W15" t="str" s="25" cm="1">
        <f t="array" ref="W15">IF(OR($A15="",U15="",V15=""),"",IF(O15&lt;U15,"Below range",IF(O15&gt;V15,"Above range","In range")))</f>
      </c>
    </row>
    <row r="16" ht="13.65" customHeight="1">
      <c r="A16" s="19"/>
      <c r="B16" s="16"/>
      <c r="C16" s="17"/>
      <c r="D16" t="str" s="26" cm="1">
        <f t="array" ref="D16">IF($A16="","",B16*(1+C16))</f>
      </c>
      <c r="E16" s="16"/>
      <c r="F16" s="19"/>
      <c r="G16" s="16"/>
      <c r="H16" t="str" s="26" cm="1">
        <f t="array" ref="H16">IF($A16="","",F16/60*G16)</f>
      </c>
      <c r="I16" s="17"/>
      <c r="J16" t="str" s="25" cm="1">
        <f t="array" ref="J16">IF($A16="","",(D16+E16+H16)*I16)</f>
      </c>
      <c r="K16" t="str" s="24" cm="1">
        <f t="array" ref="K16">IF($A16="","",D16+E16+H16+J16)</f>
      </c>
      <c r="L16" s="16"/>
      <c r="M16" s="17"/>
      <c r="N16" t="str" s="25" cm="1">
        <f t="array" ref="N16">IF($A16="","",_xlfn.IFERROR((K16+L16)/(1-M16),""))</f>
      </c>
      <c r="O16" t="str" s="27" cm="1">
        <f t="array" ref="O16">IF($A16="","",ROUNDUP(N16,0))</f>
      </c>
      <c r="P16" t="str" s="27" cm="1">
        <f t="array" ref="P16">IF($A16="","",O16*(1-M16))</f>
      </c>
      <c r="Q16" t="str" s="27" cm="1">
        <f t="array" ref="Q16">IF($A16="","",P16-K16)</f>
      </c>
      <c r="R16" t="str" s="27" cm="1">
        <f t="array" ref="R16">IF($A16="","",_xlfn.IFERROR(Q16/O16,""))</f>
      </c>
      <c r="S16" t="str" s="27" cm="1">
        <f t="array" ref="S16">IF($A16="","",O16*0.8*(1-M16)-K16)</f>
      </c>
      <c r="T16" t="str" s="24" cm="1">
        <f t="array" ref="T16">IF($A16="","",IF(S16&gt;0,"Yes","NO - margin too thin"))</f>
      </c>
      <c r="U16" s="16"/>
      <c r="V16" s="16"/>
      <c r="W16" t="str" s="25" cm="1">
        <f t="array" ref="W16">IF(OR($A16="",U16="",V16=""),"",IF(O16&lt;U16,"Below range",IF(O16&gt;V16,"Above range","In range")))</f>
      </c>
    </row>
    <row r="17" ht="13.65" customHeight="1">
      <c r="A17" s="19"/>
      <c r="B17" s="16"/>
      <c r="C17" s="17"/>
      <c r="D17" t="str" s="26" cm="1">
        <f t="array" ref="D17">IF($A17="","",B17*(1+C17))</f>
      </c>
      <c r="E17" s="16"/>
      <c r="F17" s="19"/>
      <c r="G17" s="16"/>
      <c r="H17" t="str" s="26" cm="1">
        <f t="array" ref="H17">IF($A17="","",F17/60*G17)</f>
      </c>
      <c r="I17" s="17"/>
      <c r="J17" t="str" s="25" cm="1">
        <f t="array" ref="J17">IF($A17="","",(D17+E17+H17)*I17)</f>
      </c>
      <c r="K17" t="str" s="24" cm="1">
        <f t="array" ref="K17">IF($A17="","",D17+E17+H17+J17)</f>
      </c>
      <c r="L17" s="16"/>
      <c r="M17" s="17"/>
      <c r="N17" t="str" s="25" cm="1">
        <f t="array" ref="N17">IF($A17="","",_xlfn.IFERROR((K17+L17)/(1-M17),""))</f>
      </c>
      <c r="O17" t="str" s="27" cm="1">
        <f t="array" ref="O17">IF($A17="","",ROUNDUP(N17,0))</f>
      </c>
      <c r="P17" t="str" s="27" cm="1">
        <f t="array" ref="P17">IF($A17="","",O17*(1-M17))</f>
      </c>
      <c r="Q17" t="str" s="27" cm="1">
        <f t="array" ref="Q17">IF($A17="","",P17-K17)</f>
      </c>
      <c r="R17" t="str" s="27" cm="1">
        <f t="array" ref="R17">IF($A17="","",_xlfn.IFERROR(Q17/O17,""))</f>
      </c>
      <c r="S17" t="str" s="27" cm="1">
        <f t="array" ref="S17">IF($A17="","",O17*0.8*(1-M17)-K17)</f>
      </c>
      <c r="T17" t="str" s="24" cm="1">
        <f t="array" ref="T17">IF($A17="","",IF(S17&gt;0,"Yes","NO - margin too thin"))</f>
      </c>
      <c r="U17" s="16"/>
      <c r="V17" s="16"/>
      <c r="W17" t="str" s="25" cm="1">
        <f t="array" ref="W17">IF(OR($A17="",U17="",V17=""),"",IF(O17&lt;U17,"Below range",IF(O17&gt;V17,"Above range","In range")))</f>
      </c>
    </row>
    <row r="18" ht="13.65" customHeight="1">
      <c r="A18" s="19"/>
      <c r="B18" s="16"/>
      <c r="C18" s="17"/>
      <c r="D18" t="str" s="26" cm="1">
        <f t="array" ref="D18">IF($A18="","",B18*(1+C18))</f>
      </c>
      <c r="E18" s="16"/>
      <c r="F18" s="19"/>
      <c r="G18" s="16"/>
      <c r="H18" t="str" s="26" cm="1">
        <f t="array" ref="H18">IF($A18="","",F18/60*G18)</f>
      </c>
      <c r="I18" s="17"/>
      <c r="J18" t="str" s="25" cm="1">
        <f t="array" ref="J18">IF($A18="","",(D18+E18+H18)*I18)</f>
      </c>
      <c r="K18" t="str" s="24" cm="1">
        <f t="array" ref="K18">IF($A18="","",D18+E18+H18+J18)</f>
      </c>
      <c r="L18" s="16"/>
      <c r="M18" s="17"/>
      <c r="N18" t="str" s="25" cm="1">
        <f t="array" ref="N18">IF($A18="","",_xlfn.IFERROR((K18+L18)/(1-M18),""))</f>
      </c>
      <c r="O18" t="str" s="27" cm="1">
        <f t="array" ref="O18">IF($A18="","",ROUNDUP(N18,0))</f>
      </c>
      <c r="P18" t="str" s="27" cm="1">
        <f t="array" ref="P18">IF($A18="","",O18*(1-M18))</f>
      </c>
      <c r="Q18" t="str" s="27" cm="1">
        <f t="array" ref="Q18">IF($A18="","",P18-K18)</f>
      </c>
      <c r="R18" t="str" s="27" cm="1">
        <f t="array" ref="R18">IF($A18="","",_xlfn.IFERROR(Q18/O18,""))</f>
      </c>
      <c r="S18" t="str" s="27" cm="1">
        <f t="array" ref="S18">IF($A18="","",O18*0.8*(1-M18)-K18)</f>
      </c>
      <c r="T18" t="str" s="24" cm="1">
        <f t="array" ref="T18">IF($A18="","",IF(S18&gt;0,"Yes","NO - margin too thin"))</f>
      </c>
      <c r="U18" s="16"/>
      <c r="V18" s="16"/>
      <c r="W18" t="str" s="25" cm="1">
        <f t="array" ref="W18">IF(OR($A18="",U18="",V18=""),"",IF(O18&lt;U18,"Below range",IF(O18&gt;V18,"Above range","In range")))</f>
      </c>
    </row>
    <row r="19" ht="13.65" customHeight="1">
      <c r="A19" s="19"/>
      <c r="B19" s="16"/>
      <c r="C19" s="17"/>
      <c r="D19" t="str" s="26" cm="1">
        <f t="array" ref="D19">IF($A19="","",B19*(1+C19))</f>
      </c>
      <c r="E19" s="16"/>
      <c r="F19" s="19"/>
      <c r="G19" s="16"/>
      <c r="H19" t="str" s="26" cm="1">
        <f t="array" ref="H19">IF($A19="","",F19/60*G19)</f>
      </c>
      <c r="I19" s="17"/>
      <c r="J19" t="str" s="25" cm="1">
        <f t="array" ref="J19">IF($A19="","",(D19+E19+H19)*I19)</f>
      </c>
      <c r="K19" t="str" s="24" cm="1">
        <f t="array" ref="K19">IF($A19="","",D19+E19+H19+J19)</f>
      </c>
      <c r="L19" s="16"/>
      <c r="M19" s="17"/>
      <c r="N19" t="str" s="25" cm="1">
        <f t="array" ref="N19">IF($A19="","",_xlfn.IFERROR((K19+L19)/(1-M19),""))</f>
      </c>
      <c r="O19" t="str" s="27" cm="1">
        <f t="array" ref="O19">IF($A19="","",ROUNDUP(N19,0))</f>
      </c>
      <c r="P19" t="str" s="27" cm="1">
        <f t="array" ref="P19">IF($A19="","",O19*(1-M19))</f>
      </c>
      <c r="Q19" t="str" s="27" cm="1">
        <f t="array" ref="Q19">IF($A19="","",P19-K19)</f>
      </c>
      <c r="R19" t="str" s="27" cm="1">
        <f t="array" ref="R19">IF($A19="","",_xlfn.IFERROR(Q19/O19,""))</f>
      </c>
      <c r="S19" t="str" s="27" cm="1">
        <f t="array" ref="S19">IF($A19="","",O19*0.8*(1-M19)-K19)</f>
      </c>
      <c r="T19" t="str" s="24" cm="1">
        <f t="array" ref="T19">IF($A19="","",IF(S19&gt;0,"Yes","NO - margin too thin"))</f>
      </c>
      <c r="U19" s="16"/>
      <c r="V19" s="16"/>
      <c r="W19" t="str" s="25" cm="1">
        <f t="array" ref="W19">IF(OR($A19="",U19="",V19=""),"",IF(O19&lt;U19,"Below range",IF(O19&gt;V19,"Above range","In range")))</f>
      </c>
    </row>
    <row r="20" ht="13.65" customHeight="1">
      <c r="A20" s="19"/>
      <c r="B20" s="16"/>
      <c r="C20" s="17"/>
      <c r="D20" t="str" s="26" cm="1">
        <f t="array" ref="D20">IF($A20="","",B20*(1+C20))</f>
      </c>
      <c r="E20" s="16"/>
      <c r="F20" s="19"/>
      <c r="G20" s="16"/>
      <c r="H20" t="str" s="26" cm="1">
        <f t="array" ref="H20">IF($A20="","",F20/60*G20)</f>
      </c>
      <c r="I20" s="17"/>
      <c r="J20" t="str" s="25" cm="1">
        <f t="array" ref="J20">IF($A20="","",(D20+E20+H20)*I20)</f>
      </c>
      <c r="K20" t="str" s="24" cm="1">
        <f t="array" ref="K20">IF($A20="","",D20+E20+H20+J20)</f>
      </c>
      <c r="L20" s="16"/>
      <c r="M20" s="17"/>
      <c r="N20" t="str" s="25" cm="1">
        <f t="array" ref="N20">IF($A20="","",_xlfn.IFERROR((K20+L20)/(1-M20),""))</f>
      </c>
      <c r="O20" t="str" s="27" cm="1">
        <f t="array" ref="O20">IF($A20="","",ROUNDUP(N20,0))</f>
      </c>
      <c r="P20" t="str" s="27" cm="1">
        <f t="array" ref="P20">IF($A20="","",O20*(1-M20))</f>
      </c>
      <c r="Q20" t="str" s="27" cm="1">
        <f t="array" ref="Q20">IF($A20="","",P20-K20)</f>
      </c>
      <c r="R20" t="str" s="27" cm="1">
        <f t="array" ref="R20">IF($A20="","",_xlfn.IFERROR(Q20/O20,""))</f>
      </c>
      <c r="S20" t="str" s="27" cm="1">
        <f t="array" ref="S20">IF($A20="","",O20*0.8*(1-M20)-K20)</f>
      </c>
      <c r="T20" t="str" s="24" cm="1">
        <f t="array" ref="T20">IF($A20="","",IF(S20&gt;0,"Yes","NO - margin too thin"))</f>
      </c>
      <c r="U20" s="16"/>
      <c r="V20" s="16"/>
      <c r="W20" t="str" s="25" cm="1">
        <f t="array" ref="W20">IF(OR($A20="",U20="",V20=""),"",IF(O20&lt;U20,"Below range",IF(O20&gt;V20,"Above range","In range")))</f>
      </c>
    </row>
    <row r="21" ht="13.65" customHeight="1">
      <c r="A21" s="19"/>
      <c r="B21" s="16"/>
      <c r="C21" s="17"/>
      <c r="D21" t="str" s="26" cm="1">
        <f t="array" ref="D21">IF($A21="","",B21*(1+C21))</f>
      </c>
      <c r="E21" s="16"/>
      <c r="F21" s="19"/>
      <c r="G21" s="16"/>
      <c r="H21" t="str" s="26" cm="1">
        <f t="array" ref="H21">IF($A21="","",F21/60*G21)</f>
      </c>
      <c r="I21" s="17"/>
      <c r="J21" t="str" s="25" cm="1">
        <f t="array" ref="J21">IF($A21="","",(D21+E21+H21)*I21)</f>
      </c>
      <c r="K21" t="str" s="24" cm="1">
        <f t="array" ref="K21">IF($A21="","",D21+E21+H21+J21)</f>
      </c>
      <c r="L21" s="16"/>
      <c r="M21" s="17"/>
      <c r="N21" t="str" s="25" cm="1">
        <f t="array" ref="N21">IF($A21="","",_xlfn.IFERROR((K21+L21)/(1-M21),""))</f>
      </c>
      <c r="O21" t="str" s="27" cm="1">
        <f t="array" ref="O21">IF($A21="","",ROUNDUP(N21,0))</f>
      </c>
      <c r="P21" t="str" s="27" cm="1">
        <f t="array" ref="P21">IF($A21="","",O21*(1-M21))</f>
      </c>
      <c r="Q21" t="str" s="27" cm="1">
        <f t="array" ref="Q21">IF($A21="","",P21-K21)</f>
      </c>
      <c r="R21" t="str" s="27" cm="1">
        <f t="array" ref="R21">IF($A21="","",_xlfn.IFERROR(Q21/O21,""))</f>
      </c>
      <c r="S21" t="str" s="27" cm="1">
        <f t="array" ref="S21">IF($A21="","",O21*0.8*(1-M21)-K21)</f>
      </c>
      <c r="T21" t="str" s="24" cm="1">
        <f t="array" ref="T21">IF($A21="","",IF(S21&gt;0,"Yes","NO - margin too thin"))</f>
      </c>
      <c r="U21" s="16"/>
      <c r="V21" s="16"/>
      <c r="W21" t="str" s="25" cm="1">
        <f t="array" ref="W21">IF(OR($A21="",U21="",V21=""),"",IF(O21&lt;U21,"Below range",IF(O21&gt;V21,"Above range","In range")))</f>
      </c>
    </row>
    <row r="22" ht="13.65" customHeight="1">
      <c r="A22" s="19"/>
      <c r="B22" s="16"/>
      <c r="C22" s="17"/>
      <c r="D22" t="str" s="26" cm="1">
        <f t="array" ref="D22">IF($A22="","",B22*(1+C22))</f>
      </c>
      <c r="E22" s="16"/>
      <c r="F22" s="19"/>
      <c r="G22" s="16"/>
      <c r="H22" t="str" s="26" cm="1">
        <f t="array" ref="H22">IF($A22="","",F22/60*G22)</f>
      </c>
      <c r="I22" s="17"/>
      <c r="J22" t="str" s="25" cm="1">
        <f t="array" ref="J22">IF($A22="","",(D22+E22+H22)*I22)</f>
      </c>
      <c r="K22" t="str" s="24" cm="1">
        <f t="array" ref="K22">IF($A22="","",D22+E22+H22+J22)</f>
      </c>
      <c r="L22" s="16"/>
      <c r="M22" s="17"/>
      <c r="N22" t="str" s="25" cm="1">
        <f t="array" ref="N22">IF($A22="","",_xlfn.IFERROR((K22+L22)/(1-M22),""))</f>
      </c>
      <c r="O22" t="str" s="27" cm="1">
        <f t="array" ref="O22">IF($A22="","",ROUNDUP(N22,0))</f>
      </c>
      <c r="P22" t="str" s="27" cm="1">
        <f t="array" ref="P22">IF($A22="","",O22*(1-M22))</f>
      </c>
      <c r="Q22" t="str" s="27" cm="1">
        <f t="array" ref="Q22">IF($A22="","",P22-K22)</f>
      </c>
      <c r="R22" t="str" s="27" cm="1">
        <f t="array" ref="R22">IF($A22="","",_xlfn.IFERROR(Q22/O22,""))</f>
      </c>
      <c r="S22" t="str" s="27" cm="1">
        <f t="array" ref="S22">IF($A22="","",O22*0.8*(1-M22)-K22)</f>
      </c>
      <c r="T22" t="str" s="24" cm="1">
        <f t="array" ref="T22">IF($A22="","",IF(S22&gt;0,"Yes","NO - margin too thin"))</f>
      </c>
      <c r="U22" s="16"/>
      <c r="V22" s="16"/>
      <c r="W22" t="str" s="25" cm="1">
        <f t="array" ref="W22">IF(OR($A22="",U22="",V22=""),"",IF(O22&lt;U22,"Below range",IF(O22&gt;V22,"Above range","In range")))</f>
      </c>
    </row>
    <row r="23" ht="13.65" customHeight="1">
      <c r="A23" s="19"/>
      <c r="B23" s="16"/>
      <c r="C23" s="17"/>
      <c r="D23" t="str" s="26" cm="1">
        <f t="array" ref="D23">IF($A23="","",B23*(1+C23))</f>
      </c>
      <c r="E23" s="16"/>
      <c r="F23" s="19"/>
      <c r="G23" s="16"/>
      <c r="H23" t="str" s="26" cm="1">
        <f t="array" ref="H23">IF($A23="","",F23/60*G23)</f>
      </c>
      <c r="I23" s="17"/>
      <c r="J23" t="str" s="25" cm="1">
        <f t="array" ref="J23">IF($A23="","",(D23+E23+H23)*I23)</f>
      </c>
      <c r="K23" t="str" s="24" cm="1">
        <f t="array" ref="K23">IF($A23="","",D23+E23+H23+J23)</f>
      </c>
      <c r="L23" s="16"/>
      <c r="M23" s="17"/>
      <c r="N23" t="str" s="25" cm="1">
        <f t="array" ref="N23">IF($A23="","",_xlfn.IFERROR((K23+L23)/(1-M23),""))</f>
      </c>
      <c r="O23" t="str" s="27" cm="1">
        <f t="array" ref="O23">IF($A23="","",ROUNDUP(N23,0))</f>
      </c>
      <c r="P23" t="str" s="27" cm="1">
        <f t="array" ref="P23">IF($A23="","",O23*(1-M23))</f>
      </c>
      <c r="Q23" t="str" s="27" cm="1">
        <f t="array" ref="Q23">IF($A23="","",P23-K23)</f>
      </c>
      <c r="R23" t="str" s="27" cm="1">
        <f t="array" ref="R23">IF($A23="","",_xlfn.IFERROR(Q23/O23,""))</f>
      </c>
      <c r="S23" t="str" s="27" cm="1">
        <f t="array" ref="S23">IF($A23="","",O23*0.8*(1-M23)-K23)</f>
      </c>
      <c r="T23" t="str" s="24" cm="1">
        <f t="array" ref="T23">IF($A23="","",IF(S23&gt;0,"Yes","NO - margin too thin"))</f>
      </c>
      <c r="U23" s="16"/>
      <c r="V23" s="16"/>
      <c r="W23" t="str" s="25" cm="1">
        <f t="array" ref="W23">IF(OR($A23="",U23="",V23=""),"",IF(O23&lt;U23,"Below range",IF(O23&gt;V23,"Above range","In range")))</f>
      </c>
    </row>
    <row r="24" ht="13.65" customHeight="1">
      <c r="A24" s="19"/>
      <c r="B24" s="16"/>
      <c r="C24" s="17"/>
      <c r="D24" t="str" s="26" cm="1">
        <f t="array" ref="D24">IF($A24="","",B24*(1+C24))</f>
      </c>
      <c r="E24" s="16"/>
      <c r="F24" s="19"/>
      <c r="G24" s="16"/>
      <c r="H24" t="str" s="26" cm="1">
        <f t="array" ref="H24">IF($A24="","",F24/60*G24)</f>
      </c>
      <c r="I24" s="17"/>
      <c r="J24" t="str" s="25" cm="1">
        <f t="array" ref="J24">IF($A24="","",(D24+E24+H24)*I24)</f>
      </c>
      <c r="K24" t="str" s="24" cm="1">
        <f t="array" ref="K24">IF($A24="","",D24+E24+H24+J24)</f>
      </c>
      <c r="L24" s="16"/>
      <c r="M24" s="17"/>
      <c r="N24" t="str" s="25" cm="1">
        <f t="array" ref="N24">IF($A24="","",_xlfn.IFERROR((K24+L24)/(1-M24),""))</f>
      </c>
      <c r="O24" t="str" s="27" cm="1">
        <f t="array" ref="O24">IF($A24="","",ROUNDUP(N24,0))</f>
      </c>
      <c r="P24" t="str" s="27" cm="1">
        <f t="array" ref="P24">IF($A24="","",O24*(1-M24))</f>
      </c>
      <c r="Q24" t="str" s="27" cm="1">
        <f t="array" ref="Q24">IF($A24="","",P24-K24)</f>
      </c>
      <c r="R24" t="str" s="27" cm="1">
        <f t="array" ref="R24">IF($A24="","",_xlfn.IFERROR(Q24/O24,""))</f>
      </c>
      <c r="S24" t="str" s="27" cm="1">
        <f t="array" ref="S24">IF($A24="","",O24*0.8*(1-M24)-K24)</f>
      </c>
      <c r="T24" t="str" s="24" cm="1">
        <f t="array" ref="T24">IF($A24="","",IF(S24&gt;0,"Yes","NO - margin too thin"))</f>
      </c>
      <c r="U24" s="16"/>
      <c r="V24" s="16"/>
      <c r="W24" t="str" s="25" cm="1">
        <f t="array" ref="W24">IF(OR($A24="",U24="",V24=""),"",IF(O24&lt;U24,"Below range",IF(O24&gt;V24,"Above range","In range")))</f>
      </c>
    </row>
    <row r="25" ht="13.65" customHeight="1">
      <c r="A25" s="19"/>
      <c r="B25" s="16"/>
      <c r="C25" s="17"/>
      <c r="D25" t="str" s="26" cm="1">
        <f t="array" ref="D25">IF($A25="","",B25*(1+C25))</f>
      </c>
      <c r="E25" s="16"/>
      <c r="F25" s="19"/>
      <c r="G25" s="16"/>
      <c r="H25" t="str" s="26" cm="1">
        <f t="array" ref="H25">IF($A25="","",F25/60*G25)</f>
      </c>
      <c r="I25" s="17"/>
      <c r="J25" t="str" s="25" cm="1">
        <f t="array" ref="J25">IF($A25="","",(D25+E25+H25)*I25)</f>
      </c>
      <c r="K25" t="str" s="24" cm="1">
        <f t="array" ref="K25">IF($A25="","",D25+E25+H25+J25)</f>
      </c>
      <c r="L25" s="16"/>
      <c r="M25" s="17"/>
      <c r="N25" t="str" s="25" cm="1">
        <f t="array" ref="N25">IF($A25="","",_xlfn.IFERROR((K25+L25)/(1-M25),""))</f>
      </c>
      <c r="O25" t="str" s="27" cm="1">
        <f t="array" ref="O25">IF($A25="","",ROUNDUP(N25,0))</f>
      </c>
      <c r="P25" t="str" s="27" cm="1">
        <f t="array" ref="P25">IF($A25="","",O25*(1-M25))</f>
      </c>
      <c r="Q25" t="str" s="27" cm="1">
        <f t="array" ref="Q25">IF($A25="","",P25-K25)</f>
      </c>
      <c r="R25" t="str" s="27" cm="1">
        <f t="array" ref="R25">IF($A25="","",_xlfn.IFERROR(Q25/O25,""))</f>
      </c>
      <c r="S25" t="str" s="27" cm="1">
        <f t="array" ref="S25">IF($A25="","",O25*0.8*(1-M25)-K25)</f>
      </c>
      <c r="T25" t="str" s="24" cm="1">
        <f t="array" ref="T25">IF($A25="","",IF(S25&gt;0,"Yes","NO - margin too thin"))</f>
      </c>
      <c r="U25" s="16"/>
      <c r="V25" s="16"/>
      <c r="W25" t="str" s="25" cm="1">
        <f t="array" ref="W25">IF(OR($A25="",U25="",V25=""),"",IF(O25&lt;U25,"Below range",IF(O25&gt;V25,"Above range","In range")))</f>
      </c>
    </row>
    <row r="26" ht="13.65" customHeight="1">
      <c r="A26" s="19"/>
      <c r="B26" s="16"/>
      <c r="C26" s="17"/>
      <c r="D26" t="str" s="26" cm="1">
        <f t="array" ref="D26">IF($A26="","",B26*(1+C26))</f>
      </c>
      <c r="E26" s="16"/>
      <c r="F26" s="19"/>
      <c r="G26" s="16"/>
      <c r="H26" t="str" s="26" cm="1">
        <f t="array" ref="H26">IF($A26="","",F26/60*G26)</f>
      </c>
      <c r="I26" s="17"/>
      <c r="J26" t="str" s="25" cm="1">
        <f t="array" ref="J26">IF($A26="","",(D26+E26+H26)*I26)</f>
      </c>
      <c r="K26" t="str" s="24" cm="1">
        <f t="array" ref="K26">IF($A26="","",D26+E26+H26+J26)</f>
      </c>
      <c r="L26" s="16"/>
      <c r="M26" s="17"/>
      <c r="N26" t="str" s="25" cm="1">
        <f t="array" ref="N26">IF($A26="","",_xlfn.IFERROR((K26+L26)/(1-M26),""))</f>
      </c>
      <c r="O26" t="str" s="27" cm="1">
        <f t="array" ref="O26">IF($A26="","",ROUNDUP(N26,0))</f>
      </c>
      <c r="P26" t="str" s="27" cm="1">
        <f t="array" ref="P26">IF($A26="","",O26*(1-M26))</f>
      </c>
      <c r="Q26" t="str" s="27" cm="1">
        <f t="array" ref="Q26">IF($A26="","",P26-K26)</f>
      </c>
      <c r="R26" t="str" s="27" cm="1">
        <f t="array" ref="R26">IF($A26="","",_xlfn.IFERROR(Q26/O26,""))</f>
      </c>
      <c r="S26" t="str" s="27" cm="1">
        <f t="array" ref="S26">IF($A26="","",O26*0.8*(1-M26)-K26)</f>
      </c>
      <c r="T26" t="str" s="24" cm="1">
        <f t="array" ref="T26">IF($A26="","",IF(S26&gt;0,"Yes","NO - margin too thin"))</f>
      </c>
      <c r="U26" s="16"/>
      <c r="V26" s="16"/>
      <c r="W26" t="str" s="25" cm="1">
        <f t="array" ref="W26">IF(OR($A26="",U26="",V26=""),"",IF(O26&lt;U26,"Below range",IF(O26&gt;V26,"Above range","In range")))</f>
      </c>
    </row>
    <row r="27" ht="13.65" customHeight="1">
      <c r="A27" s="19"/>
      <c r="B27" s="16"/>
      <c r="C27" s="17"/>
      <c r="D27" t="str" s="26" cm="1">
        <f t="array" ref="D27">IF($A27="","",B27*(1+C27))</f>
      </c>
      <c r="E27" s="16"/>
      <c r="F27" s="19"/>
      <c r="G27" s="16"/>
      <c r="H27" t="str" s="26" cm="1">
        <f t="array" ref="H27">IF($A27="","",F27/60*G27)</f>
      </c>
      <c r="I27" s="17"/>
      <c r="J27" t="str" s="25" cm="1">
        <f t="array" ref="J27">IF($A27="","",(D27+E27+H27)*I27)</f>
      </c>
      <c r="K27" t="str" s="24" cm="1">
        <f t="array" ref="K27">IF($A27="","",D27+E27+H27+J27)</f>
      </c>
      <c r="L27" s="16"/>
      <c r="M27" s="17"/>
      <c r="N27" t="str" s="25" cm="1">
        <f t="array" ref="N27">IF($A27="","",_xlfn.IFERROR((K27+L27)/(1-M27),""))</f>
      </c>
      <c r="O27" t="str" s="27" cm="1">
        <f t="array" ref="O27">IF($A27="","",ROUNDUP(N27,0))</f>
      </c>
      <c r="P27" t="str" s="27" cm="1">
        <f t="array" ref="P27">IF($A27="","",O27*(1-M27))</f>
      </c>
      <c r="Q27" t="str" s="27" cm="1">
        <f t="array" ref="Q27">IF($A27="","",P27-K27)</f>
      </c>
      <c r="R27" t="str" s="27" cm="1">
        <f t="array" ref="R27">IF($A27="","",_xlfn.IFERROR(Q27/O27,""))</f>
      </c>
      <c r="S27" t="str" s="27" cm="1">
        <f t="array" ref="S27">IF($A27="","",O27*0.8*(1-M27)-K27)</f>
      </c>
      <c r="T27" t="str" s="24" cm="1">
        <f t="array" ref="T27">IF($A27="","",IF(S27&gt;0,"Yes","NO - margin too thin"))</f>
      </c>
      <c r="U27" s="16"/>
      <c r="V27" s="16"/>
      <c r="W27" t="str" s="25" cm="1">
        <f t="array" ref="W27">IF(OR($A27="",U27="",V27=""),"",IF(O27&lt;U27,"Below range",IF(O27&gt;V27,"Above range","In range")))</f>
      </c>
    </row>
    <row r="28" ht="13.65" customHeight="1">
      <c r="A28" s="19"/>
      <c r="B28" s="16"/>
      <c r="C28" s="17"/>
      <c r="D28" t="str" s="26" cm="1">
        <f t="array" ref="D28">IF($A28="","",B28*(1+C28))</f>
      </c>
      <c r="E28" s="16"/>
      <c r="F28" s="19"/>
      <c r="G28" s="16"/>
      <c r="H28" t="str" s="26" cm="1">
        <f t="array" ref="H28">IF($A28="","",F28/60*G28)</f>
      </c>
      <c r="I28" s="17"/>
      <c r="J28" t="str" s="25" cm="1">
        <f t="array" ref="J28">IF($A28="","",(D28+E28+H28)*I28)</f>
      </c>
      <c r="K28" t="str" s="24" cm="1">
        <f t="array" ref="K28">IF($A28="","",D28+E28+H28+J28)</f>
      </c>
      <c r="L28" s="16"/>
      <c r="M28" s="17"/>
      <c r="N28" t="str" s="25" cm="1">
        <f t="array" ref="N28">IF($A28="","",_xlfn.IFERROR((K28+L28)/(1-M28),""))</f>
      </c>
      <c r="O28" t="str" s="27" cm="1">
        <f t="array" ref="O28">IF($A28="","",ROUNDUP(N28,0))</f>
      </c>
      <c r="P28" t="str" s="27" cm="1">
        <f t="array" ref="P28">IF($A28="","",O28*(1-M28))</f>
      </c>
      <c r="Q28" t="str" s="27" cm="1">
        <f t="array" ref="Q28">IF($A28="","",P28-K28)</f>
      </c>
      <c r="R28" t="str" s="27" cm="1">
        <f t="array" ref="R28">IF($A28="","",_xlfn.IFERROR(Q28/O28,""))</f>
      </c>
      <c r="S28" t="str" s="27" cm="1">
        <f t="array" ref="S28">IF($A28="","",O28*0.8*(1-M28)-K28)</f>
      </c>
      <c r="T28" t="str" s="24" cm="1">
        <f t="array" ref="T28">IF($A28="","",IF(S28&gt;0,"Yes","NO - margin too thin"))</f>
      </c>
      <c r="U28" s="16"/>
      <c r="V28" s="16"/>
      <c r="W28" t="str" s="25" cm="1">
        <f t="array" ref="W28">IF(OR($A28="",U28="",V28=""),"",IF(O28&lt;U28,"Below range",IF(O28&gt;V28,"Above range","In range")))</f>
      </c>
    </row>
    <row r="29" ht="13.65" customHeight="1">
      <c r="A29" s="19"/>
      <c r="B29" s="16"/>
      <c r="C29" s="17"/>
      <c r="D29" t="str" s="26" cm="1">
        <f t="array" ref="D29">IF($A29="","",B29*(1+C29))</f>
      </c>
      <c r="E29" s="16"/>
      <c r="F29" s="19"/>
      <c r="G29" s="16"/>
      <c r="H29" t="str" s="26" cm="1">
        <f t="array" ref="H29">IF($A29="","",F29/60*G29)</f>
      </c>
      <c r="I29" s="17"/>
      <c r="J29" t="str" s="25" cm="1">
        <f t="array" ref="J29">IF($A29="","",(D29+E29+H29)*I29)</f>
      </c>
      <c r="K29" t="str" s="24" cm="1">
        <f t="array" ref="K29">IF($A29="","",D29+E29+H29+J29)</f>
      </c>
      <c r="L29" s="16"/>
      <c r="M29" s="17"/>
      <c r="N29" t="str" s="25" cm="1">
        <f t="array" ref="N29">IF($A29="","",_xlfn.IFERROR((K29+L29)/(1-M29),""))</f>
      </c>
      <c r="O29" t="str" s="27" cm="1">
        <f t="array" ref="O29">IF($A29="","",ROUNDUP(N29,0))</f>
      </c>
      <c r="P29" t="str" s="27" cm="1">
        <f t="array" ref="P29">IF($A29="","",O29*(1-M29))</f>
      </c>
      <c r="Q29" t="str" s="27" cm="1">
        <f t="array" ref="Q29">IF($A29="","",P29-K29)</f>
      </c>
      <c r="R29" t="str" s="27" cm="1">
        <f t="array" ref="R29">IF($A29="","",_xlfn.IFERROR(Q29/O29,""))</f>
      </c>
      <c r="S29" t="str" s="27" cm="1">
        <f t="array" ref="S29">IF($A29="","",O29*0.8*(1-M29)-K29)</f>
      </c>
      <c r="T29" t="str" s="24" cm="1">
        <f t="array" ref="T29">IF($A29="","",IF(S29&gt;0,"Yes","NO - margin too thin"))</f>
      </c>
      <c r="U29" s="16"/>
      <c r="V29" s="16"/>
      <c r="W29" t="str" s="25" cm="1">
        <f t="array" ref="W29">IF(OR($A29="",U29="",V29=""),"",IF(O29&lt;U29,"Below range",IF(O29&gt;V29,"Above range","In range")))</f>
      </c>
    </row>
  </sheetData>
  <pageMargins left="0.75" right="0.75" top="1" bottom="1" header="0.511811" footer="0.511811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