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2-2021/Final Results/"/>
    </mc:Choice>
  </mc:AlternateContent>
  <xr:revisionPtr revIDLastSave="13" documentId="8_{65A500BB-0A34-4096-B945-7F25408EDF3B}" xr6:coauthVersionLast="47" xr6:coauthVersionMax="47" xr10:uidLastSave="{EE264C85-F584-464A-BD16-284DB3589007}"/>
  <workbookProtection workbookAlgorithmName="SHA-512" workbookHashValue="tGlw5bChVP9MZblTCVWEMQaIe550MS6iXgsOEPWN7/PIfQ1dbgNxqiEX8hExjLBHNY78rLC7DUeZagp8TrI1yA==" workbookSaltValue="cdNuFojjnp3jotiIMjg65Q==" workbookSpinCount="100000" lockStructure="1"/>
  <bookViews>
    <workbookView xWindow="-32835" yWindow="1875" windowWidth="28800" windowHeight="15435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F12" i="9"/>
  <c r="F10" i="9"/>
  <c r="F8" i="9"/>
  <c r="F6" i="9"/>
  <c r="D14" i="9" a="1"/>
  <c r="D14" i="9" s="1"/>
  <c r="D12" i="9" a="1"/>
  <c r="D12" i="9"/>
  <c r="D10" i="9" a="1"/>
  <c r="D10" i="9" s="1"/>
  <c r="D8" i="9" a="1"/>
  <c r="D8" i="9" s="1"/>
  <c r="D6" i="9" a="1"/>
  <c r="D6" i="9" s="1"/>
  <c r="B14" i="9" a="1"/>
  <c r="B14" i="9" s="1"/>
  <c r="B12" i="9" a="1"/>
  <c r="B12" i="9" s="1"/>
  <c r="B10" i="9" a="1"/>
  <c r="B10" i="9" s="1"/>
  <c r="B8" i="9" a="1"/>
  <c r="B8" i="9" s="1"/>
  <c r="B6" i="9" a="1"/>
  <c r="B6" i="9" s="1"/>
  <c r="B13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12" i="2" s="1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J6" i="2" s="1"/>
  <c r="J8" i="2" s="1"/>
  <c r="A3" i="6"/>
  <c r="A3" i="8"/>
  <c r="A3" i="5"/>
  <c r="A3" i="3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E24" i="3"/>
  <c r="D24" i="8"/>
  <c r="J26" i="6"/>
  <c r="E26" i="5"/>
  <c r="H26" i="3"/>
  <c r="C24" i="6"/>
  <c r="D24" i="3"/>
  <c r="C26" i="7"/>
  <c r="G25" i="7"/>
  <c r="K26" i="5"/>
  <c r="I24" i="5"/>
  <c r="G24" i="5"/>
  <c r="J25" i="6"/>
  <c r="D25" i="3"/>
  <c r="K24" i="8"/>
  <c r="G24" i="7"/>
  <c r="C25" i="8"/>
  <c r="I25" i="3"/>
  <c r="K26" i="7"/>
  <c r="I25" i="8"/>
  <c r="I25" i="5"/>
  <c r="E26" i="7"/>
  <c r="C26" i="6"/>
  <c r="J26" i="8"/>
  <c r="J26" i="5"/>
  <c r="H25" i="5"/>
  <c r="B26" i="8"/>
  <c r="B24" i="3"/>
  <c r="D25" i="8"/>
  <c r="B24" i="5"/>
  <c r="K24" i="3"/>
  <c r="K24" i="5"/>
  <c r="I25" i="7"/>
  <c r="B25" i="6"/>
  <c r="K26" i="3"/>
  <c r="D24" i="5"/>
  <c r="G25" i="6"/>
  <c r="E26" i="6"/>
  <c r="I24" i="8"/>
  <c r="B25" i="7"/>
  <c r="C25" i="5"/>
  <c r="E26" i="8"/>
  <c r="J24" i="8"/>
  <c r="E26" i="3"/>
  <c r="C24" i="5"/>
  <c r="J26" i="3"/>
  <c r="H25" i="3"/>
  <c r="D24" i="7"/>
  <c r="H24" i="7"/>
  <c r="K24" i="6"/>
  <c r="I26" i="3"/>
  <c r="C24" i="7"/>
  <c r="J24" i="6"/>
  <c r="G26" i="8"/>
  <c r="J25" i="5"/>
  <c r="H25" i="8"/>
  <c r="G24" i="3"/>
  <c r="G26" i="3"/>
  <c r="J25" i="8"/>
  <c r="K26" i="8"/>
  <c r="B26" i="3"/>
  <c r="G25" i="8"/>
  <c r="H24" i="6"/>
  <c r="J24" i="5"/>
  <c r="D25" i="7"/>
  <c r="B25" i="3"/>
  <c r="I26" i="8"/>
  <c r="K24" i="7"/>
  <c r="I24" i="6"/>
  <c r="H25" i="6"/>
  <c r="B26" i="6"/>
  <c r="H26" i="8"/>
  <c r="E24" i="7"/>
  <c r="C25" i="3"/>
  <c r="E24" i="5"/>
  <c r="K25" i="8"/>
  <c r="E25" i="3"/>
  <c r="G25" i="3"/>
  <c r="E24" i="6"/>
  <c r="D26" i="8"/>
  <c r="F24" i="8"/>
  <c r="I26" i="6"/>
  <c r="H26" i="7"/>
  <c r="D24" i="6"/>
  <c r="K25" i="7"/>
  <c r="G25" i="5"/>
  <c r="B24" i="6"/>
  <c r="B26" i="7"/>
  <c r="F25" i="5"/>
  <c r="C24" i="3"/>
  <c r="G26" i="6"/>
  <c r="D26" i="7"/>
  <c r="J24" i="7"/>
  <c r="H24" i="8"/>
  <c r="E25" i="5"/>
  <c r="B25" i="8"/>
  <c r="C26" i="8"/>
  <c r="D26" i="5"/>
  <c r="B26" i="5"/>
  <c r="D26" i="6"/>
  <c r="I24" i="7"/>
  <c r="K25" i="3"/>
  <c r="E25" i="7"/>
  <c r="J24" i="3"/>
  <c r="D25" i="6"/>
  <c r="J26" i="7"/>
  <c r="K25" i="5"/>
  <c r="B24" i="7"/>
  <c r="H26" i="5"/>
  <c r="E24" i="8"/>
  <c r="D25" i="5"/>
  <c r="D26" i="3"/>
  <c r="H25" i="7"/>
  <c r="I25" i="6"/>
  <c r="I26" i="5"/>
  <c r="B24" i="8"/>
  <c r="G26" i="5"/>
  <c r="G24" i="8"/>
  <c r="E25" i="6"/>
  <c r="I24" i="3"/>
  <c r="G26" i="7"/>
  <c r="G24" i="6"/>
  <c r="J25" i="3"/>
  <c r="H24" i="3"/>
  <c r="J25" i="7"/>
  <c r="K25" i="6"/>
  <c r="H26" i="6"/>
  <c r="B25" i="5"/>
  <c r="H24" i="5"/>
  <c r="C26" i="3"/>
  <c r="K26" i="6"/>
  <c r="C24" i="8"/>
  <c r="I26" i="7"/>
  <c r="E25" i="8"/>
  <c r="C25" i="6"/>
  <c r="H21" i="6"/>
  <c r="E19" i="8" a="1"/>
  <c r="E19" i="7" a="1"/>
  <c r="I13" i="5"/>
  <c r="K13" i="6"/>
  <c r="E7" i="8"/>
  <c r="E21" i="5"/>
  <c r="K19" i="6" a="1"/>
  <c r="E21" i="7"/>
  <c r="G11" i="6"/>
  <c r="K11" i="5"/>
  <c r="K7" i="6"/>
  <c r="B11" i="5"/>
  <c r="H13" i="8"/>
  <c r="C21" i="6"/>
  <c r="K9" i="3" a="1"/>
  <c r="I19" i="3" a="1"/>
  <c r="I13" i="3"/>
  <c r="C9" i="7" a="1"/>
  <c r="H21" i="8"/>
  <c r="C19" i="3" a="1"/>
  <c r="G19" i="3" a="1"/>
  <c r="G13" i="5"/>
  <c r="J19" i="7" a="1"/>
  <c r="K17" i="7"/>
  <c r="I17" i="5"/>
  <c r="E17" i="8"/>
  <c r="C11" i="8"/>
  <c r="H7" i="5"/>
  <c r="G13" i="6"/>
  <c r="K19" i="5" a="1"/>
  <c r="K11" i="6"/>
  <c r="I7" i="6"/>
  <c r="E11" i="6"/>
  <c r="B13" i="7"/>
  <c r="E21" i="3"/>
  <c r="B13" i="6"/>
  <c r="J9" i="8" a="1"/>
  <c r="D21" i="6"/>
  <c r="H9" i="6" a="1"/>
  <c r="H11" i="6"/>
  <c r="H19" i="3" a="1"/>
  <c r="I9" i="5" a="1"/>
  <c r="I9" i="3" a="1"/>
  <c r="J13" i="8"/>
  <c r="K13" i="8"/>
  <c r="G11" i="5"/>
  <c r="C7" i="3" a="1"/>
  <c r="J19" i="8" a="1"/>
  <c r="B9" i="5" a="1"/>
  <c r="I17" i="8"/>
  <c r="C11" i="6"/>
  <c r="G21" i="6"/>
  <c r="B17" i="5"/>
  <c r="K17" i="8"/>
  <c r="K7" i="5"/>
  <c r="J19" i="3" a="1"/>
  <c r="B9" i="3" a="1"/>
  <c r="I9" i="7" a="1"/>
  <c r="B13" i="8"/>
  <c r="G13" i="7"/>
  <c r="K21" i="5"/>
  <c r="C7" i="7"/>
  <c r="J11" i="8"/>
  <c r="I13" i="7"/>
  <c r="K13" i="3"/>
  <c r="C17" i="8"/>
  <c r="E7" i="6"/>
  <c r="J19" i="6" a="1"/>
  <c r="I13" i="6"/>
  <c r="K19" i="7" a="1"/>
  <c r="B17" i="6"/>
  <c r="D19" i="6" a="1"/>
  <c r="C13" i="6"/>
  <c r="B7" i="8"/>
  <c r="C17" i="3"/>
  <c r="C17" i="6"/>
  <c r="G9" i="8" a="1"/>
  <c r="E21" i="8"/>
  <c r="G9" i="3" a="1"/>
  <c r="J17" i="6"/>
  <c r="D7" i="6"/>
  <c r="D11" i="6"/>
  <c r="G17" i="5"/>
  <c r="B7" i="7"/>
  <c r="I9" i="8" a="1"/>
  <c r="K11" i="7"/>
  <c r="G21" i="5"/>
  <c r="C11" i="5"/>
  <c r="G17" i="6"/>
  <c r="I13" i="8"/>
  <c r="B19" i="3" a="1"/>
  <c r="H11" i="8"/>
  <c r="E7" i="3"/>
  <c r="J7" i="5"/>
  <c r="D19" i="3" a="1"/>
  <c r="K7" i="8"/>
  <c r="H7" i="6"/>
  <c r="H17" i="3"/>
  <c r="E17" i="3"/>
  <c r="G19" i="8" a="1"/>
  <c r="I9" i="6" a="1"/>
  <c r="C11" i="3" a="1"/>
  <c r="G19" i="7" a="1"/>
  <c r="K19" i="3" a="1"/>
  <c r="G17" i="8"/>
  <c r="E11" i="3"/>
  <c r="E9" i="7" a="1"/>
  <c r="H7" i="8"/>
  <c r="K21" i="3"/>
  <c r="D17" i="7"/>
  <c r="I17" i="7"/>
  <c r="J7" i="3"/>
  <c r="I21" i="7"/>
  <c r="I11" i="6"/>
  <c r="E17" i="5"/>
  <c r="K9" i="6" a="1"/>
  <c r="C13" i="3"/>
  <c r="E11" i="5"/>
  <c r="G19" i="6" a="1"/>
  <c r="K11" i="8"/>
  <c r="J11" i="6"/>
  <c r="C19" i="7" a="1"/>
  <c r="J13" i="3"/>
  <c r="C17" i="7"/>
  <c r="B9" i="7" a="1"/>
  <c r="E13" i="3"/>
  <c r="J21" i="6"/>
  <c r="J9" i="7" a="1"/>
  <c r="K13" i="5"/>
  <c r="K17" i="3"/>
  <c r="J9" i="5" a="1"/>
  <c r="J7" i="7"/>
  <c r="I21" i="8"/>
  <c r="I19" i="8" a="1"/>
  <c r="K9" i="5" a="1"/>
  <c r="C9" i="3" a="1"/>
  <c r="H13" i="6"/>
  <c r="B19" i="8" a="1"/>
  <c r="C13" i="8"/>
  <c r="J13" i="6"/>
  <c r="J17" i="3"/>
  <c r="K7" i="7"/>
  <c r="E19" i="5" a="1"/>
  <c r="G19" i="5" a="1"/>
  <c r="H21" i="3"/>
  <c r="B21" i="5"/>
  <c r="I17" i="6"/>
  <c r="C9" i="6" a="1"/>
  <c r="I19" i="6" a="1"/>
  <c r="I11" i="5"/>
  <c r="B11" i="8"/>
  <c r="G13" i="3"/>
  <c r="C9" i="5" a="1"/>
  <c r="C13" i="5"/>
  <c r="H17" i="7"/>
  <c r="E13" i="6"/>
  <c r="I17" i="3"/>
  <c r="J21" i="8"/>
  <c r="K21" i="6"/>
  <c r="D21" i="7"/>
  <c r="B11" i="7"/>
  <c r="G7" i="6"/>
  <c r="B13" i="5"/>
  <c r="H17" i="8"/>
  <c r="E19" i="3" a="1"/>
  <c r="E7" i="7"/>
  <c r="C9" i="8" a="1"/>
  <c r="G9" i="5" a="1"/>
  <c r="G7" i="5"/>
  <c r="J7" i="6"/>
  <c r="J17" i="8"/>
  <c r="E11" i="7"/>
  <c r="G13" i="8"/>
  <c r="J9" i="6" a="1"/>
  <c r="C19" i="6" a="1"/>
  <c r="E17" i="7"/>
  <c r="G9" i="7" a="1"/>
  <c r="K11" i="3"/>
  <c r="B21" i="3"/>
  <c r="B17" i="3"/>
  <c r="D17" i="6"/>
  <c r="G11" i="3"/>
  <c r="E21" i="6"/>
  <c r="B19" i="6" a="1"/>
  <c r="I11" i="8"/>
  <c r="I11" i="3"/>
  <c r="B11" i="3" a="1"/>
  <c r="G21" i="7"/>
  <c r="C19" i="8" a="1"/>
  <c r="C7" i="8"/>
  <c r="J13" i="5"/>
  <c r="H9" i="8" a="1"/>
  <c r="J19" i="5" a="1"/>
  <c r="C7" i="6"/>
  <c r="B21" i="7"/>
  <c r="B7" i="6"/>
  <c r="D19" i="7" a="1"/>
  <c r="J21" i="5"/>
  <c r="D21" i="3"/>
  <c r="I7" i="7"/>
  <c r="B19" i="5" a="1"/>
  <c r="E13" i="7"/>
  <c r="I7" i="8"/>
  <c r="C21" i="8"/>
  <c r="J11" i="7"/>
  <c r="G7" i="7"/>
  <c r="C21" i="7"/>
  <c r="I19" i="5" a="1"/>
  <c r="J9" i="3" a="1"/>
  <c r="G17" i="3"/>
  <c r="H11" i="5"/>
  <c r="I11" i="7"/>
  <c r="B21" i="8"/>
  <c r="K17" i="5"/>
  <c r="J21" i="3"/>
  <c r="K9" i="8" a="1"/>
  <c r="G21" i="3"/>
  <c r="I21" i="5"/>
  <c r="E13" i="5"/>
  <c r="E7" i="5"/>
  <c r="K19" i="8" a="1"/>
  <c r="J11" i="5"/>
  <c r="B9" i="6" a="1"/>
  <c r="K21" i="8"/>
  <c r="H19" i="7" a="1"/>
  <c r="B9" i="8" a="1"/>
  <c r="B17" i="8"/>
  <c r="D17" i="3"/>
  <c r="E9" i="8" a="1"/>
  <c r="K17" i="6"/>
  <c r="H21" i="7"/>
  <c r="I21" i="3"/>
  <c r="J11" i="3"/>
  <c r="E19" i="6" a="1"/>
  <c r="K9" i="7" a="1"/>
  <c r="B11" i="6"/>
  <c r="C11" i="7"/>
  <c r="H19" i="8" a="1"/>
  <c r="K21" i="7"/>
  <c r="G21" i="8"/>
  <c r="J7" i="8"/>
  <c r="G11" i="8"/>
  <c r="I7" i="3"/>
  <c r="I7" i="5"/>
  <c r="G7" i="8"/>
  <c r="B19" i="7" a="1"/>
  <c r="I19" i="7" a="1"/>
  <c r="J21" i="7"/>
  <c r="E13" i="8"/>
  <c r="H19" i="6" a="1"/>
  <c r="J17" i="5"/>
  <c r="C21" i="3"/>
  <c r="K7" i="3"/>
  <c r="E9" i="3" a="1"/>
  <c r="E9" i="6" a="1"/>
  <c r="B7" i="3" a="1"/>
  <c r="B13" i="3"/>
  <c r="B17" i="7"/>
  <c r="G7" i="3"/>
  <c r="H9" i="5" a="1"/>
  <c r="J17" i="7"/>
  <c r="E9" i="5" a="1"/>
  <c r="G17" i="7"/>
  <c r="E17" i="6"/>
  <c r="K13" i="7"/>
  <c r="E11" i="8"/>
  <c r="G9" i="6" a="1"/>
  <c r="I21" i="6"/>
  <c r="B7" i="5"/>
  <c r="J13" i="7"/>
  <c r="H17" i="6"/>
  <c r="B21" i="6"/>
  <c r="C7" i="5"/>
  <c r="G11" i="7"/>
  <c r="D9" i="6" a="1"/>
  <c r="J9" i="8" l="1"/>
  <c r="C19" i="7"/>
  <c r="H19" i="3"/>
  <c r="K19" i="7"/>
  <c r="E9" i="6"/>
  <c r="D19" i="7"/>
  <c r="C9" i="7"/>
  <c r="K19" i="6"/>
  <c r="B19" i="8"/>
  <c r="J19" i="5"/>
  <c r="I19" i="3"/>
  <c r="B9" i="7"/>
  <c r="J9" i="7"/>
  <c r="H19" i="8"/>
  <c r="B11" i="3"/>
  <c r="B9" i="5"/>
  <c r="I9" i="5"/>
  <c r="K19" i="3"/>
  <c r="E19" i="5"/>
  <c r="K19" i="8"/>
  <c r="J19" i="7"/>
  <c r="G9" i="7"/>
  <c r="C19" i="8"/>
  <c r="E9" i="5"/>
  <c r="H9" i="5"/>
  <c r="J19" i="3"/>
  <c r="I19" i="8"/>
  <c r="B7" i="3"/>
  <c r="E9" i="8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E19" i="3"/>
  <c r="G9" i="5"/>
  <c r="K9" i="6"/>
  <c r="C9" i="8"/>
  <c r="G19" i="8"/>
  <c r="I19" i="5"/>
  <c r="I9" i="6"/>
  <c r="C19" i="3"/>
  <c r="B9" i="3"/>
  <c r="J9" i="6"/>
  <c r="G9" i="3"/>
  <c r="C9" i="3"/>
  <c r="E9" i="7"/>
  <c r="G19" i="3"/>
  <c r="G19" i="6"/>
  <c r="H9" i="8"/>
  <c r="B19" i="5"/>
  <c r="E19" i="8"/>
  <c r="J19" i="6"/>
  <c r="C11" i="3"/>
  <c r="E19" i="6"/>
  <c r="K19" i="5"/>
  <c r="G19" i="5"/>
  <c r="G9" i="8"/>
  <c r="B9" i="8"/>
  <c r="B19" i="6"/>
  <c r="I9" i="3"/>
  <c r="D9" i="6"/>
  <c r="C9" i="5"/>
  <c r="K9" i="8"/>
  <c r="K9" i="7"/>
  <c r="J9" i="5"/>
  <c r="E19" i="7"/>
  <c r="B9" i="6"/>
  <c r="D19" i="3"/>
  <c r="C7" i="3"/>
  <c r="G9" i="6"/>
  <c r="B19" i="3"/>
  <c r="J19" i="8"/>
  <c r="I19" i="6"/>
  <c r="H9" i="6"/>
  <c r="F25" i="3"/>
  <c r="F26" i="5"/>
  <c r="F25" i="7"/>
  <c r="F26" i="3"/>
  <c r="F26" i="8"/>
  <c r="F26" i="7"/>
  <c r="F24" i="6"/>
  <c r="C25" i="7"/>
  <c r="F26" i="6"/>
  <c r="F25" i="8"/>
  <c r="F25" i="6"/>
  <c r="F24" i="7"/>
  <c r="C26" i="5"/>
  <c r="F24" i="5"/>
  <c r="F24" i="3"/>
  <c r="D7" i="7"/>
  <c r="D13" i="5"/>
  <c r="H13" i="7"/>
  <c r="D13" i="8"/>
  <c r="F13" i="7"/>
  <c r="F21" i="3"/>
  <c r="C17" i="5"/>
  <c r="F21" i="7"/>
  <c r="F7" i="7"/>
  <c r="F13" i="8"/>
  <c r="F17" i="3"/>
  <c r="F13" i="5"/>
  <c r="F7" i="5"/>
  <c r="D9" i="5" a="1"/>
  <c r="F13" i="6"/>
  <c r="H11" i="3"/>
  <c r="C19" i="5" a="1"/>
  <c r="F17" i="7"/>
  <c r="F21" i="5"/>
  <c r="C13" i="7"/>
  <c r="D9" i="7" a="1"/>
  <c r="H21" i="5"/>
  <c r="D11" i="3" a="1"/>
  <c r="D13" i="3"/>
  <c r="D7" i="8"/>
  <c r="D11" i="8"/>
  <c r="F17" i="8"/>
  <c r="F19" i="7" a="1"/>
  <c r="F19" i="5" a="1"/>
  <c r="F11" i="5"/>
  <c r="H17" i="5"/>
  <c r="D17" i="5"/>
  <c r="F11" i="8"/>
  <c r="H13" i="3"/>
  <c r="D13" i="6"/>
  <c r="F21" i="8"/>
  <c r="F17" i="6"/>
  <c r="D21" i="8"/>
  <c r="D21" i="5"/>
  <c r="D11" i="7"/>
  <c r="F9" i="5" a="1"/>
  <c r="F19" i="3" a="1"/>
  <c r="H9" i="7" a="1"/>
  <c r="F19" i="8" a="1"/>
  <c r="F21" i="6"/>
  <c r="F11" i="6"/>
  <c r="F13" i="3"/>
  <c r="H7" i="3"/>
  <c r="D17" i="8"/>
  <c r="H13" i="5"/>
  <c r="D19" i="8" a="1"/>
  <c r="D9" i="8" a="1"/>
  <c r="H11" i="7"/>
  <c r="F11" i="3"/>
  <c r="F19" i="6" a="1"/>
  <c r="F7" i="6"/>
  <c r="D11" i="5"/>
  <c r="H9" i="3" a="1"/>
  <c r="D9" i="3" a="1"/>
  <c r="H7" i="7"/>
  <c r="D7" i="3"/>
  <c r="F9" i="8" a="1"/>
  <c r="F7" i="3"/>
  <c r="F9" i="7" a="1"/>
  <c r="F9" i="6" a="1"/>
  <c r="D19" i="5" a="1"/>
  <c r="D13" i="7"/>
  <c r="D7" i="5"/>
  <c r="F7" i="8"/>
  <c r="H19" i="5" a="1"/>
  <c r="C21" i="5"/>
  <c r="F9" i="3" a="1"/>
  <c r="F11" i="7"/>
  <c r="F17" i="5"/>
  <c r="F9" i="6" l="1"/>
  <c r="F19" i="5"/>
  <c r="F9" i="7"/>
  <c r="F19" i="6"/>
  <c r="F19" i="7"/>
  <c r="F9" i="3"/>
  <c r="F19" i="8"/>
  <c r="C19" i="5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<sst xmlns="http://schemas.openxmlformats.org/spreadsheetml/2006/main" count="120" uniqueCount="55">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</sst>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6"/>
  <sheetViews>
    <sheetView workbookViewId="0">
      <pane ySplit="765" topLeftCell="A136" activePane="bottomLeft"/>
      <selection pane="bottomLeft" activeCell="A177" sqref="A177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2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44377</v>
      </c>
      <c r="E2" s="2">
        <f>ChangeEndDate!B6</f>
        <v>44377</v>
      </c>
      <c r="F2" s="2"/>
    </row>
    <row r="3" spans="1:12" x14ac:dyDescent="0.2">
      <c r="A3" t="s">
        <v>29</v>
      </c>
      <c r="B3" s="9">
        <v>44377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44012</v>
      </c>
      <c r="C6" s="2">
        <f t="shared" ref="C6:J6" si="0">DATE(YEAR($D$2)-C5,MONTH($D$2),DAY($D$2))</f>
        <v>43646</v>
      </c>
      <c r="D6" s="2">
        <f t="shared" si="0"/>
        <v>43281</v>
      </c>
      <c r="E6" s="2">
        <f t="shared" si="0"/>
        <v>42551</v>
      </c>
      <c r="F6" s="2">
        <f t="shared" si="0"/>
        <v>40724</v>
      </c>
      <c r="G6" s="2">
        <f t="shared" si="0"/>
        <v>38898</v>
      </c>
      <c r="H6" s="2">
        <f t="shared" si="0"/>
        <v>37072</v>
      </c>
      <c r="I6" s="2">
        <f t="shared" si="0"/>
        <v>35246</v>
      </c>
      <c r="J6" s="2">
        <f t="shared" si="0"/>
        <v>33419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Warehouse'!$A$3:$A$176,0)+$B$7+1</f>
        <v>173</v>
      </c>
      <c r="C8" s="17">
        <f>MATCH(C6,'Data Warehouse'!$A$3:$A$176,0)+$B$7+1</f>
        <v>169</v>
      </c>
      <c r="D8" s="17">
        <f>MATCH(D6,'Data Warehouse'!$A$3:$A$176,0)+$B$7+1</f>
        <v>165</v>
      </c>
      <c r="E8" s="17">
        <f>MATCH(E6,'Data Warehouse'!$A$3:$A$176,0)+$B$7+1</f>
        <v>157</v>
      </c>
      <c r="F8" s="17">
        <f>MATCH(F6,'Data Warehouse'!$A$3:$A$176,0)+$B$7+1</f>
        <v>137</v>
      </c>
      <c r="G8" s="17">
        <f>MATCH(G6,'Data Warehouse'!$A$3:$A$176,0)+$B$7+1</f>
        <v>117</v>
      </c>
      <c r="H8" s="17">
        <f>MATCH(H6,'Data Warehouse'!$A$3:$A$176,0)+$B$7+1</f>
        <v>97</v>
      </c>
      <c r="I8" s="17">
        <f>MATCH(I6,'Data Warehouse'!$A$3:$A$176,0)+$B$7+1</f>
        <v>77</v>
      </c>
      <c r="J8" s="17">
        <f>MATCH(J6,'Data Warehouse'!$A$3:$A$176,0)+$B$7+1</f>
        <v>57</v>
      </c>
      <c r="K8" s="17">
        <f>MATCH(K6,'Data Warehouse'!$A$3:$A$176,0)+$B$7+1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Warehouse'!$A$3:$A$176,0)+$B$7</f>
        <v>176</v>
      </c>
      <c r="C9">
        <f t="shared" ref="C9:I9" si="1">B9</f>
        <v>176</v>
      </c>
      <c r="D9">
        <f t="shared" si="1"/>
        <v>176</v>
      </c>
      <c r="E9">
        <f t="shared" si="1"/>
        <v>176</v>
      </c>
      <c r="F9">
        <f t="shared" si="1"/>
        <v>176</v>
      </c>
      <c r="G9">
        <f t="shared" si="1"/>
        <v>176</v>
      </c>
      <c r="H9">
        <f t="shared" si="1"/>
        <v>176</v>
      </c>
      <c r="I9">
        <f t="shared" si="1"/>
        <v>176</v>
      </c>
      <c r="J9">
        <f t="shared" ref="J9" si="2">I9</f>
        <v>176</v>
      </c>
      <c r="K9">
        <f t="shared" ref="K9" si="3">J9</f>
        <v>176</v>
      </c>
      <c r="L9" s="18" t="s">
        <v>50</v>
      </c>
    </row>
    <row r="11" spans="1:12" x14ac:dyDescent="0.2">
      <c r="A11" t="s">
        <v>34</v>
      </c>
      <c r="B11" s="2">
        <f>DATE(YEAR(B3),3,31)</f>
        <v>44286</v>
      </c>
    </row>
    <row r="12" spans="1:12" x14ac:dyDescent="0.2">
      <c r="A12" t="s">
        <v>22</v>
      </c>
      <c r="B12" s="17">
        <f>MATCH(B11,'Data Warehouse'!$A$3:$A$175,0)+B7</f>
        <v>175</v>
      </c>
    </row>
    <row r="13" spans="1:12" x14ac:dyDescent="0.2">
      <c r="A13" t="s">
        <v>23</v>
      </c>
      <c r="B13" s="17">
        <f>MATCH(B3,'Data Warehouse'!$A$3:$A$176,0)+B7</f>
        <v>176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177</v>
      </c>
      <c r="B182" s="13">
        <v>44377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E18" sqref="E18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44483</v>
      </c>
    </row>
    <row r="2" spans="1:2" x14ac:dyDescent="0.2">
      <c r="A2" s="7" t="s">
        <v>37</v>
      </c>
      <c r="B2" s="8">
        <f>'Template Design'!B3</f>
        <v>44377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44377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Design'!$B$16:$B$182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06/30/2021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4.1336999999999999E-2</v>
      </c>
      <c r="C7" s="32">
        <f t="array" aca="1" ref="C7" ca="1">AVERAGE(INDIRECT(C24))*4</f>
        <v>4.8577000000000009E-2</v>
      </c>
      <c r="D7" s="32">
        <f t="shared" ref="D7:I7" ca="1" si="1">AVERAGE(INDIRECT(D24))*4</f>
        <v>6.0192666666666665E-2</v>
      </c>
      <c r="E7" s="32">
        <f t="shared" ca="1" si="1"/>
        <v>4.283E-2</v>
      </c>
      <c r="F7" s="32">
        <f t="shared" ca="1" si="1"/>
        <v>4.7034399999999997E-2</v>
      </c>
      <c r="G7" s="32">
        <f t="shared" ca="1" si="1"/>
        <v>5.4258066666666667E-2</v>
      </c>
      <c r="H7" s="32">
        <f t="shared" ca="1" si="1"/>
        <v>5.7631200000000014E-2</v>
      </c>
      <c r="I7" s="32">
        <f t="shared" ca="1" si="1"/>
        <v>6.3192136238725174E-2</v>
      </c>
      <c r="J7" s="32">
        <f t="shared" ref="J7:K7" ca="1" si="2">AVERAGE(INDIRECT(J24))*4</f>
        <v>6.3765945875206315E-2</v>
      </c>
      <c r="K7" s="32">
        <f t="shared" ca="1" si="2"/>
        <v>7.8085049161992812E-2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4.1590949900854879E-2</v>
      </c>
      <c r="C9" s="32">
        <f t="array" aca="1" ref="C9" ca="1">GEOMEAN(1+INDIRECT(C24))^4-1</f>
        <v>4.8840693691384107E-2</v>
      </c>
      <c r="D9" s="32">
        <f t="array" aca="1" ref="D9" ca="1">GEOMEAN(1+INDIRECT(D24))^4-1</f>
        <v>6.1014698921498578E-2</v>
      </c>
      <c r="E9" s="32">
        <f t="array" aca="1" ref="E9" ca="1">GEOMEAN(1+INDIRECT(E24))^4-1</f>
        <v>4.2983871471074853E-2</v>
      </c>
      <c r="F9" s="32">
        <f t="array" aca="1" ref="F9" ca="1">GEOMEAN(1+INDIRECT(F24))^4-1</f>
        <v>4.7497506195312011E-2</v>
      </c>
      <c r="G9" s="32">
        <f t="array" aca="1" ref="G9" ca="1">GEOMEAN(1+INDIRECT(G24))^4-1</f>
        <v>5.4649947271757648E-2</v>
      </c>
      <c r="H9" s="32">
        <f t="array" aca="1" ref="H9" ca="1">GEOMEAN(1+INDIRECT(H24))^4-1</f>
        <v>5.7990059298645313E-2</v>
      </c>
      <c r="I9" s="32">
        <f t="array" aca="1" ref="I9" ca="1">GEOMEAN(1+INDIRECT(I24))^4-1</f>
        <v>6.3880245437501815E-2</v>
      </c>
      <c r="J9" s="32">
        <f t="array" aca="1" ref="J9" ca="1">GEOMEAN(1+INDIRECT(J24))^4-1</f>
        <v>6.4506893334243864E-2</v>
      </c>
      <c r="K9" s="32">
        <f t="array" aca="1" ref="K9" ca="1">GEOMEAN(1+INDIRECT(K24))^4-1</f>
        <v>7.83634809310092E-2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2.7588367562253482E-2</v>
      </c>
      <c r="C11" s="32">
        <f t="array" aca="1" ref="C11" ca="1">STDEVP(INDIRECT(C24))*2</f>
        <v>3.5051860760165067E-2</v>
      </c>
      <c r="D11" s="32">
        <f t="array" aca="1" ref="D11" ca="1">STDEVP(INDIRECT(D24))*2</f>
        <v>3.2646560368419966E-2</v>
      </c>
      <c r="E11" s="32">
        <f t="shared" ref="E11:I11" ca="1" si="3">STDEVP(INDIRECT(E24))*2</f>
        <v>3.2449942603955409E-2</v>
      </c>
      <c r="F11" s="32">
        <f t="shared" ca="1" si="3"/>
        <v>2.6946518394033767E-2</v>
      </c>
      <c r="G11" s="32">
        <f t="shared" ca="1" si="3"/>
        <v>3.7070679892140579E-2</v>
      </c>
      <c r="H11" s="32">
        <f t="shared" ca="1" si="3"/>
        <v>4.1676158535066531E-2</v>
      </c>
      <c r="I11" s="32">
        <f t="shared" ca="1" si="3"/>
        <v>3.9876826478839382E-2</v>
      </c>
      <c r="J11" s="32">
        <f t="shared" ref="J11:K11" ca="1" si="4">STDEVP(INDIRECT(J24))*2</f>
        <v>3.9293986169152507E-2</v>
      </c>
      <c r="K11" s="32">
        <f t="shared" ca="1" si="4"/>
        <v>6.2446802236256059E-2</v>
      </c>
    </row>
    <row r="13" spans="1:11" x14ac:dyDescent="0.2">
      <c r="A13" s="18" t="s">
        <v>46</v>
      </c>
      <c r="B13" s="33">
        <f t="shared" ref="B13:I13" ca="1" si="5">AVERAGE(INDIRECT(B25))*4</f>
        <v>5.3</v>
      </c>
      <c r="C13" s="33">
        <f t="shared" ca="1" si="5"/>
        <v>3.9099999999999997</v>
      </c>
      <c r="D13" s="33">
        <f t="shared" ca="1" si="5"/>
        <v>3.1366666666666672</v>
      </c>
      <c r="E13" s="33">
        <f t="shared" ca="1" si="5"/>
        <v>2.7800000000000002</v>
      </c>
      <c r="F13" s="33">
        <f t="shared" ca="1" si="5"/>
        <v>23.24595999999999</v>
      </c>
      <c r="G13" s="33">
        <f t="shared" ca="1" si="5"/>
        <v>30.021639999999994</v>
      </c>
      <c r="H13" s="33">
        <f t="shared" ca="1" si="5"/>
        <v>24.897229999999997</v>
      </c>
      <c r="I13" s="33">
        <f t="shared" ca="1" si="5"/>
        <v>25.32376944170182</v>
      </c>
      <c r="J13" s="33">
        <f t="shared" ref="J13:K13" ca="1" si="6">AVERAGE(INDIRECT(J25))*4</f>
        <v>49.039883110078122</v>
      </c>
      <c r="K13" s="33">
        <f t="shared" ca="1" si="6"/>
        <v>49.570785972308478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4.1841000000000003E-2</v>
      </c>
      <c r="C17" s="32">
        <f t="shared" ca="1" si="7"/>
        <v>4.8950499999999994E-2</v>
      </c>
      <c r="D17" s="32">
        <f t="shared" ca="1" si="7"/>
        <v>6.0494333333333324E-2</v>
      </c>
      <c r="E17" s="32">
        <f t="shared" ca="1" si="7"/>
        <v>4.3097999999999997E-2</v>
      </c>
      <c r="F17" s="32">
        <f t="shared" ca="1" si="7"/>
        <v>4.9255699999999999E-2</v>
      </c>
      <c r="G17" s="32">
        <f t="shared" ca="1" si="7"/>
        <v>5.7164200000000005E-2</v>
      </c>
      <c r="H17" s="32">
        <f t="shared" ca="1" si="7"/>
        <v>6.038534999999999E-2</v>
      </c>
      <c r="I17" s="32">
        <f t="shared" ca="1" si="7"/>
        <v>6.6113738720098181E-2</v>
      </c>
      <c r="J17" s="32">
        <f t="shared" ref="J17:K17" ca="1" si="8">AVERAGE(INDIRECT(J26))*4</f>
        <v>6.9387729778698226E-2</v>
      </c>
      <c r="K17" s="32">
        <f t="shared" ca="1" si="8"/>
        <v>8.4726748979443878E-2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4.2111020592710213E-2</v>
      </c>
      <c r="C19" s="32">
        <f t="array" aca="1" ref="C19" ca="1">GEOMEAN(1+INDIRECT(C26))^4-1</f>
        <v>4.9226992020246163E-2</v>
      </c>
      <c r="D19" s="32">
        <f t="array" aca="1" ref="D19" ca="1">GEOMEAN(1+INDIRECT(D26))^4-1</f>
        <v>6.1329985799381426E-2</v>
      </c>
      <c r="E19" s="32">
        <f t="array" aca="1" ref="E19" ca="1">GEOMEAN(1+INDIRECT(E26))^4-1</f>
        <v>4.3260309006316611E-2</v>
      </c>
      <c r="F19" s="32">
        <f t="array" aca="1" ref="F19" ca="1">GEOMEAN(1+INDIRECT(F26))^4-1</f>
        <v>4.9798817122030048E-2</v>
      </c>
      <c r="G19" s="32">
        <f t="array" aca="1" ref="G19" ca="1">GEOMEAN(1+INDIRECT(G26))^4-1</f>
        <v>5.7663808582469223E-2</v>
      </c>
      <c r="H19" s="32">
        <f t="array" aca="1" ref="H19" ca="1">GEOMEAN(1+INDIRECT(H26))^4-1</f>
        <v>6.0858890428440837E-2</v>
      </c>
      <c r="I19" s="32">
        <f t="array" aca="1" ref="I19" ca="1">GEOMEAN(1+INDIRECT(I26))^4-1</f>
        <v>6.6935293258749473E-2</v>
      </c>
      <c r="J19" s="32">
        <f t="array" aca="1" ref="J19" ca="1">GEOMEAN(1+INDIRECT(J26))^4-1</f>
        <v>7.0395792182077255E-2</v>
      </c>
      <c r="K19" s="32">
        <f t="array" aca="1" ref="K19" ca="1">GEOMEAN(1+INDIRECT(K26))^4-1</f>
        <v>8.5310064961815479E-2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2.7578659263096893E-2</v>
      </c>
      <c r="C21" s="32">
        <f t="shared" ca="1" si="9"/>
        <v>3.5077596339223416E-2</v>
      </c>
      <c r="D21" s="32">
        <f t="shared" ca="1" si="9"/>
        <v>3.2651593533938823E-2</v>
      </c>
      <c r="E21" s="32">
        <f t="shared" ca="1" si="9"/>
        <v>3.2456942372934644E-2</v>
      </c>
      <c r="F21" s="32">
        <f t="shared" ca="1" si="9"/>
        <v>2.6966137737494043E-2</v>
      </c>
      <c r="G21" s="32">
        <f t="shared" ca="1" si="9"/>
        <v>3.7439427220378248E-2</v>
      </c>
      <c r="H21" s="32">
        <f t="shared" ca="1" si="9"/>
        <v>4.1849448925814721E-2</v>
      </c>
      <c r="I21" s="32">
        <f t="shared" ca="1" si="9"/>
        <v>4.0095972334835063E-2</v>
      </c>
      <c r="J21" s="32">
        <f t="shared" ref="J21:K21" ca="1" si="10">STDEVP(INDIRECT(J26))*2</f>
        <v>3.9669172677009354E-2</v>
      </c>
      <c r="K21" s="32">
        <f t="shared" ca="1" si="10"/>
        <v>6.3949552979207208E-2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Warehouse'!$H$173:$H$176</v>
      </c>
      <c r="C24" s="34" t="str">
        <f>ADDRESS('Template Design'!C8,8,1,1,"Data Warehouse")&amp;":"&amp;ADDRESS('Template Design'!C9,8,1,1)</f>
        <v>'Data Warehouse'!$H$169:$H$176</v>
      </c>
      <c r="D24" s="34" t="str">
        <f>ADDRESS('Template Design'!D8,8,1,1,"Data Warehouse")&amp;":"&amp;ADDRESS('Template Design'!D9,8,1,1)</f>
        <v>'Data Warehouse'!$H$165:$H$176</v>
      </c>
      <c r="E24" s="34" t="str">
        <f>ADDRESS('Template Design'!E8,8,1,1,"Data Warehouse")&amp;":"&amp;ADDRESS('Template Design'!E9,8,1,1)</f>
        <v>'Data Warehouse'!$H$157:$H$176</v>
      </c>
      <c r="F24" s="34" t="str">
        <f>ADDRESS('Template Design'!F8,8,1,1,"Data Warehouse")&amp;":"&amp;ADDRESS('Template Design'!F9,8,1,1)</f>
        <v>'Data Warehouse'!$H$137:$H$176</v>
      </c>
      <c r="G24" s="34" t="str">
        <f>ADDRESS('Template Design'!G8,8,1,1,"Data Warehouse")&amp;":"&amp;ADDRESS('Template Design'!G9,8,1,1)</f>
        <v>'Data Warehouse'!$H$117:$H$176</v>
      </c>
      <c r="H24" s="34" t="str">
        <f>ADDRESS('Template Design'!H8,8,1,1,"Data Warehouse")&amp;":"&amp;ADDRESS('Template Design'!H9,8,1,1)</f>
        <v>'Data Warehouse'!$H$97:$H$176</v>
      </c>
      <c r="I24" s="34" t="str">
        <f>ADDRESS('Template Design'!I8,8,1,1,"Data Warehouse")&amp;":"&amp;ADDRESS('Template Design'!I9,8,1,1)</f>
        <v>'Data Warehouse'!$H$77:$H$176</v>
      </c>
      <c r="J24" s="34" t="str">
        <f>ADDRESS('Template Design'!J8,8,1,1,"Data Warehouse")&amp;":"&amp;ADDRESS('Template Design'!J9,8,1,1)</f>
        <v>'Data Warehouse'!$H$57:$H$176</v>
      </c>
      <c r="K24" s="34" t="str">
        <f>ADDRESS('Template Design'!K8,8,1,1,"Data Warehouse")&amp;":"&amp;ADDRESS('Template Design'!K9,8,1,1)</f>
        <v>'Data Warehouse'!$H$4:$H$176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Warehouse'!$M$173:$M$176</v>
      </c>
      <c r="C25" s="34" t="str">
        <f>ADDRESS('Template Design'!C8,13,1,1,"Data Warehouse")&amp;":"&amp;ADDRESS('Template Design'!C9,13,1,1)</f>
        <v>'Data Warehouse'!$M$169:$M$176</v>
      </c>
      <c r="D25" s="34" t="str">
        <f>ADDRESS('Template Design'!D8,13,1,1,"Data Warehouse")&amp;":"&amp;ADDRESS('Template Design'!D9,13,1,1)</f>
        <v>'Data Warehouse'!$M$165:$M$176</v>
      </c>
      <c r="E25" s="34" t="str">
        <f>ADDRESS('Template Design'!E8,13,1,1,"Data Warehouse")&amp;":"&amp;ADDRESS('Template Design'!E9,13,1,1)</f>
        <v>'Data Warehouse'!$M$157:$M$176</v>
      </c>
      <c r="F25" s="34" t="str">
        <f>ADDRESS('Template Design'!F8,13,1,1,"Data Warehouse")&amp;":"&amp;ADDRESS('Template Design'!F9,13,1,1)</f>
        <v>'Data Warehouse'!$M$137:$M$176</v>
      </c>
      <c r="G25" s="34" t="str">
        <f>ADDRESS('Template Design'!G8,13,1,1,"Data Warehouse")&amp;":"&amp;ADDRESS('Template Design'!G9,13,1,1)</f>
        <v>'Data Warehouse'!$M$117:$M$176</v>
      </c>
      <c r="H25" s="34" t="str">
        <f>ADDRESS('Template Design'!H8,13,1,1,"Data Warehouse")&amp;":"&amp;ADDRESS('Template Design'!H9,13,1,1)</f>
        <v>'Data Warehouse'!$M$97:$M$176</v>
      </c>
      <c r="I25" s="34" t="str">
        <f>ADDRESS('Template Design'!I8,13,1,1,"Data Warehouse")&amp;":"&amp;ADDRESS('Template Design'!I9,13,1,1)</f>
        <v>'Data Warehouse'!$M$77:$M$176</v>
      </c>
      <c r="J25" s="34" t="str">
        <f>ADDRESS('Template Design'!J8,13,1,1,"Data Warehouse")&amp;":"&amp;ADDRESS('Template Design'!J9,13,1,1)</f>
        <v>'Data Warehouse'!$M$57:$M$176</v>
      </c>
      <c r="K25" s="34" t="str">
        <f>ADDRESS('Template Design'!K8,13,1,1,"Data Warehouse")&amp;":"&amp;ADDRESS('Template Design'!K9,13,1,1)</f>
        <v>'Data Warehouse'!$M$4:$M$176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Warehouse'!$C$173:$C$176</v>
      </c>
      <c r="C26" s="34" t="str">
        <f>ADDRESS('Template Design'!C8,3,1,1,"Data Warehouse")&amp;":"&amp;ADDRESS('Template Design'!C9,3,1,1)</f>
        <v>'Data Warehouse'!$C$169:$C$176</v>
      </c>
      <c r="D26" s="34" t="str">
        <f>ADDRESS('Template Design'!D8,3,1,1,"Data Warehouse")&amp;":"&amp;ADDRESS('Template Design'!D9,3,1,1)</f>
        <v>'Data Warehouse'!$C$165:$C$176</v>
      </c>
      <c r="E26" s="34" t="str">
        <f>ADDRESS('Template Design'!E8,3,1,1,"Data Warehouse")&amp;":"&amp;ADDRESS('Template Design'!E9,3,1,1)</f>
        <v>'Data Warehouse'!$C$157:$C$176</v>
      </c>
      <c r="F26" s="34" t="str">
        <f>ADDRESS('Template Design'!F8,3,1,1,"Data Warehouse")&amp;":"&amp;ADDRESS('Template Design'!F9,3,1,1)</f>
        <v>'Data Warehouse'!$C$137:$C$176</v>
      </c>
      <c r="G26" s="34" t="str">
        <f>ADDRESS('Template Design'!G8,3,1,1,"Data Warehouse")&amp;":"&amp;ADDRESS('Template Design'!G9,3,1,1)</f>
        <v>'Data Warehouse'!$C$117:$C$176</v>
      </c>
      <c r="H26" s="34" t="str">
        <f>ADDRESS('Template Design'!H8,3,1,1,"Data Warehouse")&amp;":"&amp;ADDRESS('Template Design'!H9,3,1,1)</f>
        <v>'Data Warehouse'!$C$97:$C$176</v>
      </c>
      <c r="I26" s="34" t="str">
        <f>ADDRESS('Template Design'!I8,3,1,1,"Data Warehouse")&amp;":"&amp;ADDRESS('Template Design'!I9,3,1,1)</f>
        <v>'Data Warehouse'!$C$77:$C$176</v>
      </c>
      <c r="J26" s="34" t="str">
        <f>ADDRESS('Template Design'!J8,3,1,1,"Data Warehouse")&amp;":"&amp;ADDRESS('Template Design'!J9,3,1,1)</f>
        <v>'Data Warehouse'!$C$57:$C$176</v>
      </c>
      <c r="K26" s="34" t="str">
        <f>ADDRESS('Template Design'!K8,3,1,1,"Data Warehouse")&amp;":"&amp;ADDRESS('Template Design'!K9,3,1,1)</f>
        <v>'Data Warehouse'!$C$4:$C$176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mqdmGBx7phMgZLevDnz0kn+x9CktDGCUPU5XN2C9gTunRxUqBd1v0uYgK9OCAUMe13xSY3YX1vV65fHdusX4pA==" saltValue="wa1d8cGsr3g0oLnkmVcqoQ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06/30/2021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4.3196999999999999E-2</v>
      </c>
      <c r="C7" s="37">
        <f t="shared" ca="1" si="1"/>
        <v>5.0154000000000004E-2</v>
      </c>
      <c r="D7" s="37">
        <f t="shared" ca="1" si="1"/>
        <v>6.2536333333333333E-2</v>
      </c>
      <c r="E7" s="37">
        <f t="shared" ca="1" si="1"/>
        <v>4.3621599999999996E-2</v>
      </c>
      <c r="F7" s="37">
        <f t="shared" ca="1" si="1"/>
        <v>4.7385029263211344E-2</v>
      </c>
      <c r="G7" s="37">
        <f t="shared" ca="1" si="1"/>
        <v>5.350895284214089E-2</v>
      </c>
      <c r="H7" s="37">
        <f t="shared" ca="1" si="1"/>
        <v>5.678431463160568E-2</v>
      </c>
      <c r="I7" s="37">
        <f t="shared" ca="1" si="1"/>
        <v>6.2119174422598344E-2</v>
      </c>
      <c r="J7" s="37">
        <f t="shared" ref="J7:K7" ca="1" si="2">AVERAGE(INDIRECT(J24))*4</f>
        <v>6.7120735952165278E-2</v>
      </c>
      <c r="K7" s="37">
        <f t="shared" ca="1" si="2"/>
        <v>8.2298776383004799E-2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4.3438071668852274E-2</v>
      </c>
      <c r="C9" s="37">
        <f t="array" aca="1" ref="C9" ca="1">GEOMEAN(1+INDIRECT(C24))^4-1</f>
        <v>5.0314603010611858E-2</v>
      </c>
      <c r="D9" s="37">
        <f t="array" aca="1" ref="D9" ca="1">GEOMEAN(1+INDIRECT(D24))^4-1</f>
        <v>6.3336856499229821E-2</v>
      </c>
      <c r="E9" s="37">
        <f t="array" aca="1" ref="E9" ca="1">GEOMEAN(1+INDIRECT(E24))^4-1</f>
        <v>4.3672892344615466E-2</v>
      </c>
      <c r="F9" s="37">
        <f t="array" aca="1" ref="F9" ca="1">GEOMEAN(1+INDIRECT(F24))^4-1</f>
        <v>4.7709182914847492E-2</v>
      </c>
      <c r="G9" s="37">
        <f t="array" aca="1" ref="G9" ca="1">GEOMEAN(1+INDIRECT(G24))^4-1</f>
        <v>5.3650449729161886E-2</v>
      </c>
      <c r="H9" s="37">
        <f t="array" aca="1" ref="H9" ca="1">GEOMEAN(1+INDIRECT(H24))^4-1</f>
        <v>5.693284127978715E-2</v>
      </c>
      <c r="I9" s="37">
        <f t="array" aca="1" ref="I9" ca="1">GEOMEAN(1+INDIRECT(I24))^4-1</f>
        <v>6.2629170901626452E-2</v>
      </c>
      <c r="J9" s="37">
        <f t="array" aca="1" ref="J9" ca="1">GEOMEAN(1+INDIRECT(J24))^4-1</f>
        <v>6.7826993616193931E-2</v>
      </c>
      <c r="K9" s="37">
        <f t="array" aca="1" ref="K9" ca="1">GEOMEAN(1+INDIRECT(K24))^4-1</f>
        <v>8.273189268672887E-2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3.0006529035361624E-2</v>
      </c>
      <c r="C11" s="37">
        <f t="shared" ca="1" si="3"/>
        <v>3.9293743051534297E-2</v>
      </c>
      <c r="D11" s="37">
        <f t="shared" ca="1" si="3"/>
        <v>3.6289506081495365E-2</v>
      </c>
      <c r="E11" s="37">
        <f t="shared" ca="1" si="3"/>
        <v>3.6085922099345066E-2</v>
      </c>
      <c r="F11" s="37">
        <f t="shared" ca="1" si="3"/>
        <v>3.1952725975605639E-2</v>
      </c>
      <c r="G11" s="37">
        <f t="shared" ca="1" si="3"/>
        <v>4.2554079874849222E-2</v>
      </c>
      <c r="H11" s="37">
        <f t="shared" ca="1" si="3"/>
        <v>4.5602327435945632E-2</v>
      </c>
      <c r="I11" s="37">
        <f t="shared" ca="1" si="3"/>
        <v>4.2893384301613949E-2</v>
      </c>
      <c r="J11" s="37">
        <f t="shared" ref="J11:K11" ca="1" si="4">STDEVP(INDIRECT(J24))*2</f>
        <v>4.3984090788633003E-2</v>
      </c>
      <c r="K11" s="37">
        <f t="shared" ca="1" si="4"/>
        <v>6.404646359117093E-2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3.7800000000000002</v>
      </c>
      <c r="C13" s="33">
        <f t="shared" ca="1" si="5"/>
        <v>2.75</v>
      </c>
      <c r="D13" s="33">
        <f t="shared" ca="1" si="5"/>
        <v>2.0699999999999998</v>
      </c>
      <c r="E13" s="33">
        <f t="shared" ca="1" si="5"/>
        <v>1.5680000000000001</v>
      </c>
      <c r="F13" s="33">
        <f t="shared" ca="1" si="5"/>
        <v>23.390082489920136</v>
      </c>
      <c r="G13" s="33">
        <f t="shared" ca="1" si="5"/>
        <v>38.073934993280083</v>
      </c>
      <c r="H13" s="33">
        <f t="shared" ca="1" si="5"/>
        <v>29.659951244960059</v>
      </c>
      <c r="I13" s="33">
        <f t="shared" ca="1" si="5"/>
        <v>24.932144211713545</v>
      </c>
      <c r="J13" s="33">
        <f t="shared" ref="J13:K13" ca="1" si="6">AVERAGE(INDIRECT(J25))*4</f>
        <v>34.082774443094621</v>
      </c>
      <c r="K13" s="33">
        <f t="shared" ca="1" si="6"/>
        <v>39.775334873822871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4.3553999999999995E-2</v>
      </c>
      <c r="C17" s="37">
        <f t="shared" ca="1" si="7"/>
        <v>5.04135E-2</v>
      </c>
      <c r="D17" s="37">
        <f t="shared" ca="1" si="7"/>
        <v>6.2733333333333322E-2</v>
      </c>
      <c r="E17" s="37">
        <f t="shared" ca="1" si="7"/>
        <v>4.3771600000000001E-2</v>
      </c>
      <c r="F17" s="37">
        <f t="shared" ca="1" si="7"/>
        <v>4.9639342401258182E-2</v>
      </c>
      <c r="G17" s="37">
        <f t="shared" ca="1" si="7"/>
        <v>5.7208228267505441E-2</v>
      </c>
      <c r="H17" s="37">
        <f t="shared" ca="1" si="7"/>
        <v>5.9839971200629075E-2</v>
      </c>
      <c r="I17" s="37">
        <f t="shared" ca="1" si="7"/>
        <v>6.4730141976602637E-2</v>
      </c>
      <c r="J17" s="37">
        <f t="shared" ref="J17:K17" ca="1" si="8">AVERAGE(INDIRECT(J26))*4</f>
        <v>7.0752240347168843E-2</v>
      </c>
      <c r="K17" s="37">
        <f t="shared" ca="1" si="8"/>
        <v>8.6514848795724089E-2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4.3806756996700003E-2</v>
      </c>
      <c r="C19" s="37">
        <f t="array" aca="1" ref="C19" ca="1">GEOMEAN(1+INDIRECT(C26))^4-1</f>
        <v>5.0582908654477343E-2</v>
      </c>
      <c r="D19" s="37">
        <f t="array" aca="1" ref="D19" ca="1">GEOMEAN(1+INDIRECT(D26))^4-1</f>
        <v>6.3542886200456117E-2</v>
      </c>
      <c r="E19" s="37">
        <f t="array" aca="1" ref="E19" ca="1">GEOMEAN(1+INDIRECT(E26))^4-1</f>
        <v>4.3827284780302955E-2</v>
      </c>
      <c r="F19" s="37">
        <f t="array" aca="1" ref="F19" ca="1">GEOMEAN(1+INDIRECT(F26))^4-1</f>
        <v>5.004654178182788E-2</v>
      </c>
      <c r="G19" s="37">
        <f t="array" aca="1" ref="G19" ca="1">GEOMEAN(1+INDIRECT(G26))^4-1</f>
        <v>5.748425739327967E-2</v>
      </c>
      <c r="H19" s="37">
        <f t="array" aca="1" ref="H19" ca="1">GEOMEAN(1+INDIRECT(H26))^4-1</f>
        <v>6.0113716271655182E-2</v>
      </c>
      <c r="I19" s="37">
        <f t="array" aca="1" ref="I19" ca="1">GEOMEAN(1+INDIRECT(I26))^4-1</f>
        <v>6.5360080629573325E-2</v>
      </c>
      <c r="J19" s="37">
        <f t="array" aca="1" ref="J19" ca="1">GEOMEAN(1+INDIRECT(J26))^4-1</f>
        <v>7.1636301019630144E-2</v>
      </c>
      <c r="K19" s="37">
        <f t="array" aca="1" ref="K19" ca="1">GEOMEAN(1+INDIRECT(K26))^4-1</f>
        <v>8.7206440271045071E-2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3.0006038675573294E-2</v>
      </c>
      <c r="C21" s="37">
        <f t="shared" ca="1" si="9"/>
        <v>3.9318919363806271E-2</v>
      </c>
      <c r="D21" s="37">
        <f t="shared" ca="1" si="9"/>
        <v>3.6297948760532217E-2</v>
      </c>
      <c r="E21" s="37">
        <f t="shared" ca="1" si="9"/>
        <v>3.6100523203410784E-2</v>
      </c>
      <c r="F21" s="37">
        <f t="shared" ca="1" si="9"/>
        <v>3.1926296990083369E-2</v>
      </c>
      <c r="G21" s="37">
        <f t="shared" ca="1" si="9"/>
        <v>4.3000066149881014E-2</v>
      </c>
      <c r="H21" s="37">
        <f t="shared" ca="1" si="9"/>
        <v>4.5783475625820962E-2</v>
      </c>
      <c r="I21" s="37">
        <f t="shared" ca="1" si="9"/>
        <v>4.3004270281937464E-2</v>
      </c>
      <c r="J21" s="37">
        <f t="shared" ref="J21:K21" ca="1" si="10">STDEVP(INDIRECT(J26))*2</f>
        <v>4.4232051371955426E-2</v>
      </c>
      <c r="K21" s="37">
        <f t="shared" ca="1" si="10"/>
        <v>6.4166939302951809E-2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Warehouse'!$G$173:$G$176</v>
      </c>
      <c r="C24" s="15" t="str">
        <f>ADDRESS('Template Design'!C8,7,1,1,"Data Warehouse")&amp;":"&amp;ADDRESS('Template Design'!C9,7,1,1)</f>
        <v>'Data Warehouse'!$G$169:$G$176</v>
      </c>
      <c r="D24" s="15" t="str">
        <f>ADDRESS('Template Design'!D8,7,1,1,"Data Warehouse")&amp;":"&amp;ADDRESS('Template Design'!D9,7,1,1)</f>
        <v>'Data Warehouse'!$G$165:$G$176</v>
      </c>
      <c r="E24" s="15" t="str">
        <f>ADDRESS('Template Design'!E8,7,1,1,"Data Warehouse")&amp;":"&amp;ADDRESS('Template Design'!E9,7,1,1)</f>
        <v>'Data Warehouse'!$G$157:$G$176</v>
      </c>
      <c r="F24" s="15" t="str">
        <f>ADDRESS('Template Design'!F8,7,1,1,"Data Warehouse")&amp;":"&amp;ADDRESS('Template Design'!F9,7,1,1)</f>
        <v>'Data Warehouse'!$G$137:$G$176</v>
      </c>
      <c r="G24" s="15" t="str">
        <f>ADDRESS('Template Design'!G8,7,1,1,"Data Warehouse")&amp;":"&amp;ADDRESS('Template Design'!G9,7,1,1)</f>
        <v>'Data Warehouse'!$G$117:$G$176</v>
      </c>
      <c r="H24" s="15" t="str">
        <f>ADDRESS('Template Design'!H8,7,1,1,"Data Warehouse")&amp;":"&amp;ADDRESS('Template Design'!H9,7,1,1)</f>
        <v>'Data Warehouse'!$G$97:$G$176</v>
      </c>
      <c r="I24" s="15" t="str">
        <f>ADDRESS('Template Design'!I8,7,1,1,"Data Warehouse")&amp;":"&amp;ADDRESS('Template Design'!I9,7,1,1)</f>
        <v>'Data Warehouse'!$G$77:$G$176</v>
      </c>
      <c r="J24" s="15" t="str">
        <f>ADDRESS('Template Design'!J8,7,1,1,"Data Warehouse")&amp;":"&amp;ADDRESS('Template Design'!J9,7,1,1)</f>
        <v>'Data Warehouse'!$G$57:$G$176</v>
      </c>
      <c r="K24" s="15" t="str">
        <f>ADDRESS('Template Design'!K8,7,1,1,"Data Warehouse")&amp;":"&amp;ADDRESS('Template Design'!K9,7,1,1)</f>
        <v>'Data Warehouse'!$G$4:$G$176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Warehouse'!$L$173:$L$176</v>
      </c>
      <c r="C25" s="15" t="str">
        <f>ADDRESS('Template Design'!C8,12,1,1,"Data Warehouse")&amp;":"&amp;ADDRESS('Template Design'!C9,12,1,1)</f>
        <v>'Data Warehouse'!$L$169:$L$176</v>
      </c>
      <c r="D25" s="15" t="str">
        <f>ADDRESS('Template Design'!D8,12,1,1,"Data Warehouse")&amp;":"&amp;ADDRESS('Template Design'!D9,12,1,1)</f>
        <v>'Data Warehouse'!$L$165:$L$176</v>
      </c>
      <c r="E25" s="15" t="str">
        <f>ADDRESS('Template Design'!E8,12,1,1,"Data Warehouse")&amp;":"&amp;ADDRESS('Template Design'!E9,12,1,1)</f>
        <v>'Data Warehouse'!$L$157:$L$176</v>
      </c>
      <c r="F25" s="15" t="str">
        <f>ADDRESS('Template Design'!F8,12,1,1,"Data Warehouse")&amp;":"&amp;ADDRESS('Template Design'!F9,12,1,1)</f>
        <v>'Data Warehouse'!$L$137:$L$176</v>
      </c>
      <c r="G25" s="15" t="str">
        <f>ADDRESS('Template Design'!G8,12,1,1,"Data Warehouse")&amp;":"&amp;ADDRESS('Template Design'!G9,12,1,1)</f>
        <v>'Data Warehouse'!$L$117:$L$176</v>
      </c>
      <c r="H25" s="15" t="str">
        <f>ADDRESS('Template Design'!H8,12,1,1,"Data Warehouse")&amp;":"&amp;ADDRESS('Template Design'!H9,12,1,1)</f>
        <v>'Data Warehouse'!$L$97:$L$176</v>
      </c>
      <c r="I25" s="15" t="str">
        <f>ADDRESS('Template Design'!I8,12,1,1,"Data Warehouse")&amp;":"&amp;ADDRESS('Template Design'!I9,12,1,1)</f>
        <v>'Data Warehouse'!$L$77:$L$176</v>
      </c>
      <c r="J25" s="15" t="str">
        <f>ADDRESS('Template Design'!J8,12,1,1,"Data Warehouse")&amp;":"&amp;ADDRESS('Template Design'!J9,12,1,1)</f>
        <v>'Data Warehouse'!$L$57:$L$176</v>
      </c>
      <c r="K25" s="15" t="str">
        <f>ADDRESS('Template Design'!K8,12,1,1,"Data Warehouse")&amp;":"&amp;ADDRESS('Template Design'!K9,12,1,1)</f>
        <v>'Data Warehouse'!$L$4:$L$176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Warehouse'!$B$173:$B$176</v>
      </c>
      <c r="C26" s="15" t="str">
        <f>ADDRESS('Template Design'!C8,2,1,1,"Data Warehouse")&amp;":"&amp;ADDRESS('Template Design'!C9,2,1,1)</f>
        <v>'Data Warehouse'!$B$169:$B$176</v>
      </c>
      <c r="D26" s="15" t="str">
        <f>ADDRESS('Template Design'!D8,2,1,1,"Data Warehouse")&amp;":"&amp;ADDRESS('Template Design'!D9,2,1,1)</f>
        <v>'Data Warehouse'!$B$165:$B$176</v>
      </c>
      <c r="E26" s="15" t="str">
        <f>ADDRESS('Template Design'!E8,2,1,1,"Data Warehouse")&amp;":"&amp;ADDRESS('Template Design'!E9,2,1,1)</f>
        <v>'Data Warehouse'!$B$157:$B$176</v>
      </c>
      <c r="F26" s="15" t="str">
        <f>ADDRESS('Template Design'!F8,2,1,1,"Data Warehouse")&amp;":"&amp;ADDRESS('Template Design'!F9,2,1,1)</f>
        <v>'Data Warehouse'!$B$137:$B$176</v>
      </c>
      <c r="G26" s="15" t="str">
        <f>ADDRESS('Template Design'!G8,2,1,1,"Data Warehouse")&amp;":"&amp;ADDRESS('Template Design'!G9,2,1,1)</f>
        <v>'Data Warehouse'!$B$117:$B$176</v>
      </c>
      <c r="H26" s="15" t="str">
        <f>ADDRESS('Template Design'!H8,2,1,1,"Data Warehouse")&amp;":"&amp;ADDRESS('Template Design'!H9,2,1,1)</f>
        <v>'Data Warehouse'!$B$97:$B$176</v>
      </c>
      <c r="I26" s="15" t="str">
        <f>ADDRESS('Template Design'!I8,2,1,1,"Data Warehouse")&amp;":"&amp;ADDRESS('Template Design'!I9,2,1,1)</f>
        <v>'Data Warehouse'!$B$77:$B$176</v>
      </c>
      <c r="J26" s="15" t="str">
        <f>ADDRESS('Template Design'!J8,2,1,1,"Data Warehouse")&amp;":"&amp;ADDRESS('Template Design'!J9,2,1,1)</f>
        <v>'Data Warehouse'!$B$57:$B$176</v>
      </c>
      <c r="K26" s="15" t="str">
        <f>ADDRESS('Template Design'!K8,2,1,1,"Data Warehouse")&amp;":"&amp;ADDRESS('Template Design'!K9,2,1,1)</f>
        <v>'Data Warehouse'!$B$4:$B$176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dVRXi+kJ1I8Ti2qlbRPQXiH/nU75QV2L5o6FuD4YCEagBx4DY5CWNUDtiqdY6fqNcKHTyhxbmAScys3RrW3Csw==" saltValue="xMt2xtw8cpiCBMrgM4Jszw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06/30/2021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4.5172000000000004E-2</v>
      </c>
      <c r="C7" s="37">
        <f t="shared" ca="1" si="1"/>
        <v>5.0358500000000007E-2</v>
      </c>
      <c r="D7" s="37">
        <f t="shared" ca="1" si="1"/>
        <v>6.1617666666666661E-2</v>
      </c>
      <c r="E7" s="37">
        <f t="shared" ca="1" si="1"/>
        <v>4.4926999999999995E-2</v>
      </c>
      <c r="F7" s="37">
        <f t="shared" ca="1" si="1"/>
        <v>4.7445610944708193E-2</v>
      </c>
      <c r="G7" s="37">
        <f t="shared" ca="1" si="1"/>
        <v>5.4595207296472117E-2</v>
      </c>
      <c r="H7" s="37">
        <f t="shared" ca="1" si="1"/>
        <v>5.774965547235409E-2</v>
      </c>
      <c r="I7" s="37">
        <f t="shared" ca="1" si="1"/>
        <v>6.3244868284229372E-2</v>
      </c>
      <c r="J7" s="37">
        <f t="shared" ref="J7:K7" ca="1" si="2">AVERAGE(INDIRECT(J24))*4</f>
        <v>6.6292602136857795E-2</v>
      </c>
      <c r="K7" s="37">
        <f t="shared" ca="1" si="2"/>
        <v>7.982608240706901E-2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4.5630582124861263E-2</v>
      </c>
      <c r="C9" s="37">
        <f t="array" aca="1" ref="C9" ca="1">GEOMEAN(1+INDIRECT(C24))^4-1</f>
        <v>5.0729826118129484E-2</v>
      </c>
      <c r="D9" s="37">
        <f t="array" aca="1" ref="D9" ca="1">GEOMEAN(1+INDIRECT(D24))^4-1</f>
        <v>6.2560609583570903E-2</v>
      </c>
      <c r="E9" s="37">
        <f t="array" aca="1" ref="E9" ca="1">GEOMEAN(1+INDIRECT(E24))^4-1</f>
        <v>4.5215948613916535E-2</v>
      </c>
      <c r="F9" s="37">
        <f t="array" aca="1" ref="F9" ca="1">GEOMEAN(1+INDIRECT(F24))^4-1</f>
        <v>4.7972874262770526E-2</v>
      </c>
      <c r="G9" s="37">
        <f t="array" aca="1" ref="G9" ca="1">GEOMEAN(1+INDIRECT(G24))^4-1</f>
        <v>5.5006649874910885E-2</v>
      </c>
      <c r="H9" s="37">
        <f t="array" aca="1" ref="H9" ca="1">GEOMEAN(1+INDIRECT(H24))^4-1</f>
        <v>5.8077388394323304E-2</v>
      </c>
      <c r="I9" s="37">
        <f t="array" aca="1" ref="I9" ca="1">GEOMEAN(1+INDIRECT(I24))^4-1</f>
        <v>6.3911548575203314E-2</v>
      </c>
      <c r="J9" s="37">
        <f t="array" aca="1" ref="J9" ca="1">GEOMEAN(1+INDIRECT(J24))^4-1</f>
        <v>6.7088701500326753E-2</v>
      </c>
      <c r="K9" s="37">
        <f t="array" aca="1" ref="K9" ca="1">GEOMEAN(1+INDIRECT(K24))^4-1</f>
        <v>8.010054491783225E-2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2.4635171807803571E-2</v>
      </c>
      <c r="C11" s="37">
        <f t="shared" ca="1" si="3"/>
        <v>3.3895502414590342E-2</v>
      </c>
      <c r="D11" s="37">
        <f t="shared" ca="1" si="3"/>
        <v>3.0974957804204069E-2</v>
      </c>
      <c r="E11" s="37">
        <f t="shared" ca="1" si="3"/>
        <v>3.0425185684725083E-2</v>
      </c>
      <c r="F11" s="37">
        <f t="shared" ca="1" si="3"/>
        <v>2.5126112604040501E-2</v>
      </c>
      <c r="G11" s="37">
        <f t="shared" ca="1" si="3"/>
        <v>3.7022246851191064E-2</v>
      </c>
      <c r="H11" s="37">
        <f t="shared" ca="1" si="3"/>
        <v>4.2588137392836747E-2</v>
      </c>
      <c r="I11" s="37">
        <f t="shared" ca="1" si="3"/>
        <v>4.0509558960254696E-2</v>
      </c>
      <c r="J11" s="37">
        <f t="shared" ref="J11:K11" ca="1" si="4">STDEVP(INDIRECT(J24))*2</f>
        <v>4.1007567177295395E-2</v>
      </c>
      <c r="K11" s="37">
        <f t="shared" ca="1" si="4"/>
        <v>6.4039997544183686E-2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2.7199999999999998</v>
      </c>
      <c r="C13" s="33">
        <f t="shared" ca="1" si="5"/>
        <v>2.5549999999999997</v>
      </c>
      <c r="D13" s="33">
        <f t="shared" ca="1" si="5"/>
        <v>2.1333333333333333</v>
      </c>
      <c r="E13" s="33">
        <f t="shared" ca="1" si="5"/>
        <v>2.1820000000000008</v>
      </c>
      <c r="F13" s="33">
        <f t="shared" ca="1" si="5"/>
        <v>23.313858318980355</v>
      </c>
      <c r="G13" s="33">
        <f t="shared" ca="1" si="5"/>
        <v>28.729772212653572</v>
      </c>
      <c r="H13" s="33">
        <f t="shared" ca="1" si="5"/>
        <v>22.983829159490181</v>
      </c>
      <c r="I13" s="33">
        <f t="shared" ca="1" si="5"/>
        <v>21.58845606345217</v>
      </c>
      <c r="J13" s="33">
        <f t="shared" ref="J13:K13" ca="1" si="6">AVERAGE(INDIRECT(J25))*4</f>
        <v>36.965046719543494</v>
      </c>
      <c r="K13" s="33">
        <f t="shared" ca="1" si="6"/>
        <v>37.483038186966581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4.5427000000000002E-2</v>
      </c>
      <c r="C17" s="37">
        <f t="shared" ca="1" si="7"/>
        <v>5.0600500000000007E-2</v>
      </c>
      <c r="D17" s="37">
        <f t="shared" ca="1" si="7"/>
        <v>6.1822000000000009E-2</v>
      </c>
      <c r="E17" s="37">
        <f t="shared" ca="1" si="7"/>
        <v>4.51376E-2</v>
      </c>
      <c r="F17" s="37">
        <f t="shared" ca="1" si="7"/>
        <v>4.9700089214190113E-2</v>
      </c>
      <c r="G17" s="37">
        <f t="shared" ca="1" si="7"/>
        <v>5.7400059476126739E-2</v>
      </c>
      <c r="H17" s="37">
        <f t="shared" ca="1" si="7"/>
        <v>6.0176144607095049E-2</v>
      </c>
      <c r="I17" s="37">
        <f t="shared" ca="1" si="7"/>
        <v>6.5668411102686813E-2</v>
      </c>
      <c r="J17" s="37">
        <f t="shared" ref="J17:K17" ca="1" si="8">AVERAGE(INDIRECT(J26))*4</f>
        <v>7.0056236652239021E-2</v>
      </c>
      <c r="K17" s="37">
        <f t="shared" ca="1" si="8"/>
        <v>8.3773112128720739E-2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4.5893270279697473E-2</v>
      </c>
      <c r="C19" s="37">
        <f t="array" aca="1" ref="C19" ca="1">GEOMEAN(1+INDIRECT(C26))^4-1</f>
        <v>5.0979358277508879E-2</v>
      </c>
      <c r="D19" s="37">
        <f t="array" aca="1" ref="D19" ca="1">GEOMEAN(1+INDIRECT(D26))^4-1</f>
        <v>6.2773682748831439E-2</v>
      </c>
      <c r="E19" s="37">
        <f t="array" aca="1" ref="E19" ca="1">GEOMEAN(1+INDIRECT(E26))^4-1</f>
        <v>4.5433191540366957E-2</v>
      </c>
      <c r="F19" s="37">
        <f t="array" aca="1" ref="F19" ca="1">GEOMEAN(1+INDIRECT(F26))^4-1</f>
        <v>5.0308600564804795E-2</v>
      </c>
      <c r="G19" s="37">
        <f t="array" aca="1" ref="G19" ca="1">GEOMEAN(1+INDIRECT(G26))^4-1</f>
        <v>5.791891799850557E-2</v>
      </c>
      <c r="H19" s="37">
        <f t="array" aca="1" ref="H19" ca="1">GEOMEAN(1+INDIRECT(H26))^4-1</f>
        <v>6.0607660587878032E-2</v>
      </c>
      <c r="I19" s="37">
        <f t="array" aca="1" ref="I19" ca="1">GEOMEAN(1+INDIRECT(I26))^4-1</f>
        <v>6.6448856468730888E-2</v>
      </c>
      <c r="J19" s="37">
        <f t="array" aca="1" ref="J19" ca="1">GEOMEAN(1+INDIRECT(J26))^4-1</f>
        <v>7.1036459335219959E-2</v>
      </c>
      <c r="K19" s="37">
        <f t="array" aca="1" ref="K19" ca="1">GEOMEAN(1+INDIRECT(K26))^4-1</f>
        <v>8.4279008840421277E-2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2.4675843506352525E-2</v>
      </c>
      <c r="C21" s="37">
        <f t="shared" ca="1" si="9"/>
        <v>3.3943961531287127E-2</v>
      </c>
      <c r="D21" s="37">
        <f t="shared" ca="1" si="9"/>
        <v>3.1000613526186861E-2</v>
      </c>
      <c r="E21" s="37">
        <f t="shared" ca="1" si="9"/>
        <v>3.0441536553860095E-2</v>
      </c>
      <c r="F21" s="37">
        <f t="shared" ca="1" si="9"/>
        <v>2.5181750497598646E-2</v>
      </c>
      <c r="G21" s="37">
        <f t="shared" ca="1" si="9"/>
        <v>3.7302693711932226E-2</v>
      </c>
      <c r="H21" s="37">
        <f t="shared" ca="1" si="9"/>
        <v>4.2668703862496889E-2</v>
      </c>
      <c r="I21" s="37">
        <f t="shared" ca="1" si="9"/>
        <v>4.0602573922667223E-2</v>
      </c>
      <c r="J21" s="37">
        <f t="shared" ref="J21:K21" ca="1" si="10">STDEVP(INDIRECT(J26))*2</f>
        <v>4.1233349970017798E-2</v>
      </c>
      <c r="K21" s="37">
        <f t="shared" ca="1" si="10"/>
        <v>6.4192582703664444E-2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Warehouse'!$I$173:$I$176</v>
      </c>
      <c r="C24" s="15" t="str">
        <f>ADDRESS('Template Design'!C8,9,1,1,"Data Warehouse")&amp;":"&amp;ADDRESS('Template Design'!C9,9,1,1)</f>
        <v>'Data Warehouse'!$I$169:$I$176</v>
      </c>
      <c r="D24" s="15" t="str">
        <f>ADDRESS('Template Design'!D8,9,1,1,"Data Warehouse")&amp;":"&amp;ADDRESS('Template Design'!D9,9,1,1)</f>
        <v>'Data Warehouse'!$I$165:$I$176</v>
      </c>
      <c r="E24" s="15" t="str">
        <f>ADDRESS('Template Design'!E8,9,1,1,"Data Warehouse")&amp;":"&amp;ADDRESS('Template Design'!E9,9,1,1)</f>
        <v>'Data Warehouse'!$I$157:$I$176</v>
      </c>
      <c r="F24" s="15" t="str">
        <f>ADDRESS('Template Design'!F8,9,1,1,"Data Warehouse")&amp;":"&amp;ADDRESS('Template Design'!F9,9,1,1)</f>
        <v>'Data Warehouse'!$I$137:$I$176</v>
      </c>
      <c r="G24" s="15" t="str">
        <f>ADDRESS('Template Design'!G8,9,1,1,"Data Warehouse")&amp;":"&amp;ADDRESS('Template Design'!G9,9,1,1)</f>
        <v>'Data Warehouse'!$I$117:$I$176</v>
      </c>
      <c r="H24" s="15" t="str">
        <f>ADDRESS('Template Design'!H8,9,1,1,"Data Warehouse")&amp;":"&amp;ADDRESS('Template Design'!H9,9,1,1)</f>
        <v>'Data Warehouse'!$I$97:$I$176</v>
      </c>
      <c r="I24" s="15" t="str">
        <f>ADDRESS('Template Design'!I8,9,1,1,"Data Warehouse")&amp;":"&amp;ADDRESS('Template Design'!I9,9,1,1)</f>
        <v>'Data Warehouse'!$I$77:$I$176</v>
      </c>
      <c r="J24" s="15" t="str">
        <f>ADDRESS('Template Design'!J8,9,1,1,"Data Warehouse")&amp;":"&amp;ADDRESS('Template Design'!J9,9,1,1)</f>
        <v>'Data Warehouse'!$I$57:$I$176</v>
      </c>
      <c r="K24" s="15" t="str">
        <f>ADDRESS('Template Design'!K8,9,1,1,"Data Warehouse")&amp;":"&amp;ADDRESS('Template Design'!K9,9,1,1)</f>
        <v>'Data Warehouse'!$I$4:$I$176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Warehouse'!$N$173:$N$176</v>
      </c>
      <c r="C25" s="15" t="str">
        <f>ADDRESS('Template Design'!C8,14,1,1,"Data Warehouse")&amp;":"&amp;ADDRESS('Template Design'!C9,14,1,1)</f>
        <v>'Data Warehouse'!$N$169:$N$176</v>
      </c>
      <c r="D25" s="15" t="str">
        <f>ADDRESS('Template Design'!D8,14,1,1,"Data Warehouse")&amp;":"&amp;ADDRESS('Template Design'!D9,14,1,1)</f>
        <v>'Data Warehouse'!$N$165:$N$176</v>
      </c>
      <c r="E25" s="15" t="str">
        <f>ADDRESS('Template Design'!E8,14,1,1,"Data Warehouse")&amp;":"&amp;ADDRESS('Template Design'!E9,14,1,1)</f>
        <v>'Data Warehouse'!$N$157:$N$176</v>
      </c>
      <c r="F25" s="15" t="str">
        <f>ADDRESS('Template Design'!F8,14,1,1,"Data Warehouse")&amp;":"&amp;ADDRESS('Template Design'!F9,14,1,1)</f>
        <v>'Data Warehouse'!$N$137:$N$176</v>
      </c>
      <c r="G25" s="15" t="str">
        <f>ADDRESS('Template Design'!G8,14,1,1,"Data Warehouse")&amp;":"&amp;ADDRESS('Template Design'!G9,14,1,1)</f>
        <v>'Data Warehouse'!$N$117:$N$176</v>
      </c>
      <c r="H25" s="15" t="str">
        <f>ADDRESS('Template Design'!H8,14,1,1,"Data Warehouse")&amp;":"&amp;ADDRESS('Template Design'!H9,14,1,1)</f>
        <v>'Data Warehouse'!$N$97:$N$176</v>
      </c>
      <c r="I25" s="15" t="str">
        <f>ADDRESS('Template Design'!I8,14,1,1,"Data Warehouse")&amp;":"&amp;ADDRESS('Template Design'!I9,14,1,1)</f>
        <v>'Data Warehouse'!$N$77:$N$176</v>
      </c>
      <c r="J25" s="15" t="str">
        <f>ADDRESS('Template Design'!J8,14,1,1,"Data Warehouse")&amp;":"&amp;ADDRESS('Template Design'!J9,14,1,1)</f>
        <v>'Data Warehouse'!$N$57:$N$176</v>
      </c>
      <c r="K25" s="15" t="str">
        <f>ADDRESS('Template Design'!K8,14,1,1,"Data Warehouse")&amp;":"&amp;ADDRESS('Template Design'!K9,14,1,1)</f>
        <v>'Data Warehouse'!$N$4:$N$176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Warehouse'!$D$173:$D$176</v>
      </c>
      <c r="C26" s="15" t="str">
        <f>ADDRESS('Template Design'!C8,4,1,1,"Data Warehouse")&amp;":"&amp;ADDRESS('Template Design'!C9,4,1,1)</f>
        <v>'Data Warehouse'!$D$169:$D$176</v>
      </c>
      <c r="D26" s="15" t="str">
        <f>ADDRESS('Template Design'!D8,4,1,1,"Data Warehouse")&amp;":"&amp;ADDRESS('Template Design'!D9,4,1,1)</f>
        <v>'Data Warehouse'!$D$165:$D$176</v>
      </c>
      <c r="E26" s="15" t="str">
        <f>ADDRESS('Template Design'!E8,4,1,1,"Data Warehouse")&amp;":"&amp;ADDRESS('Template Design'!E9,4,1,1)</f>
        <v>'Data Warehouse'!$D$157:$D$176</v>
      </c>
      <c r="F26" s="15" t="str">
        <f>ADDRESS('Template Design'!F8,4,1,1,"Data Warehouse")&amp;":"&amp;ADDRESS('Template Design'!F9,4,1,1)</f>
        <v>'Data Warehouse'!$D$137:$D$176</v>
      </c>
      <c r="G26" s="15" t="str">
        <f>ADDRESS('Template Design'!G8,4,1,1,"Data Warehouse")&amp;":"&amp;ADDRESS('Template Design'!G9,4,1,1)</f>
        <v>'Data Warehouse'!$D$117:$D$176</v>
      </c>
      <c r="H26" s="15" t="str">
        <f>ADDRESS('Template Design'!H8,4,1,1,"Data Warehouse")&amp;":"&amp;ADDRESS('Template Design'!H9,4,1,1)</f>
        <v>'Data Warehouse'!$D$97:$D$176</v>
      </c>
      <c r="I26" s="15" t="str">
        <f>ADDRESS('Template Design'!I8,4,1,1,"Data Warehouse")&amp;":"&amp;ADDRESS('Template Design'!I9,4,1,1)</f>
        <v>'Data Warehouse'!$D$77:$D$176</v>
      </c>
      <c r="J26" s="15" t="str">
        <f>ADDRESS('Template Design'!J8,4,1,1,"Data Warehouse")&amp;":"&amp;ADDRESS('Template Design'!J9,4,1,1)</f>
        <v>'Data Warehouse'!$D$57:$D$176</v>
      </c>
      <c r="K26" s="15" t="str">
        <f>ADDRESS('Template Design'!K8,4,1,1,"Data Warehouse")&amp;":"&amp;ADDRESS('Template Design'!K9,4,1,1)</f>
        <v>'Data Warehouse'!$D$4:$D$176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6RizJ2tzkQUt1NjxKam2FQifUScexv8QCgYPIfh0ewbSaakPX0Njjm6IJpl5bdM+zNstVvEOv2lTaCq8r8t4Fg==" saltValue="QEmxJezhUyscC+Gp5qT+Sg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06/30/2021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3.7943999999999999E-2</v>
      </c>
      <c r="C7" s="37">
        <f t="shared" ca="1" si="1"/>
        <v>4.68265E-2</v>
      </c>
      <c r="D7" s="37">
        <f t="shared" ca="1" si="1"/>
        <v>5.8269000000000008E-2</v>
      </c>
      <c r="E7" s="37">
        <f t="shared" ca="1" si="1"/>
        <v>4.1401000000000007E-2</v>
      </c>
      <c r="F7" s="37">
        <f t="shared" ca="1" si="1"/>
        <v>4.5639296569034912E-2</v>
      </c>
      <c r="G7" s="37">
        <f t="shared" ca="1" si="1"/>
        <v>5.4089864379356631E-2</v>
      </c>
      <c r="H7" s="37">
        <f t="shared" ca="1" si="1"/>
        <v>5.7839498284517468E-2</v>
      </c>
      <c r="I7" s="37">
        <f t="shared" ca="1" si="1"/>
        <v>6.4768188431086227E-2</v>
      </c>
      <c r="J7" s="37">
        <f t="shared" ref="J7:K7" ca="1" si="2">AVERAGE(INDIRECT(J24))*4</f>
        <v>6.2014907625905204E-2</v>
      </c>
      <c r="K7" s="37">
        <f t="shared" ca="1" si="2"/>
        <v>7.5989531301205934E-2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3.8174594183136179E-2</v>
      </c>
      <c r="C9" s="37">
        <f t="array" aca="1" ref="C9" ca="1">GEOMEAN(1+INDIRECT(C24))^4-1</f>
        <v>4.71770029928682E-2</v>
      </c>
      <c r="D9" s="37">
        <f t="array" aca="1" ref="D9" ca="1">GEOMEAN(1+INDIRECT(D24))^4-1</f>
        <v>5.9114854970408137E-2</v>
      </c>
      <c r="E9" s="37">
        <f t="array" aca="1" ref="E9" ca="1">GEOMEAN(1+INDIRECT(E24))^4-1</f>
        <v>4.1577386991079379E-2</v>
      </c>
      <c r="F9" s="37">
        <f t="array" aca="1" ref="F9" ca="1">GEOMEAN(1+INDIRECT(F24))^4-1</f>
        <v>4.6105146382048323E-2</v>
      </c>
      <c r="G9" s="37">
        <f t="array" aca="1" ref="G9" ca="1">GEOMEAN(1+INDIRECT(G24))^4-1</f>
        <v>5.4456030862947591E-2</v>
      </c>
      <c r="H9" s="37">
        <f t="array" aca="1" ref="H9" ca="1">GEOMEAN(1+INDIRECT(H24))^4-1</f>
        <v>5.8199615867006393E-2</v>
      </c>
      <c r="I9" s="37">
        <f t="array" aca="1" ref="I9" ca="1">GEOMEAN(1+INDIRECT(I24))^4-1</f>
        <v>6.5507202714190971E-2</v>
      </c>
      <c r="J9" s="37">
        <f t="array" aca="1" ref="J9" ca="1">GEOMEAN(1+INDIRECT(J24))^4-1</f>
        <v>6.2591418253079567E-2</v>
      </c>
      <c r="K9" s="37">
        <f t="array" aca="1" ref="K9" ca="1">GEOMEAN(1+INDIRECT(K24))^4-1</f>
        <v>7.6078697213830759E-2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2.4689182367992672E-2</v>
      </c>
      <c r="C11" s="37">
        <f t="shared" ca="1" si="3"/>
        <v>3.0599310121921051E-2</v>
      </c>
      <c r="D11" s="37">
        <f t="shared" ca="1" si="3"/>
        <v>2.921367215448958E-2</v>
      </c>
      <c r="E11" s="37">
        <f t="shared" ca="1" si="3"/>
        <v>3.0341102648882092E-2</v>
      </c>
      <c r="F11" s="37">
        <f t="shared" ca="1" si="3"/>
        <v>2.5009224755258318E-2</v>
      </c>
      <c r="G11" s="37">
        <f t="shared" ca="1" si="3"/>
        <v>3.7640037703414161E-2</v>
      </c>
      <c r="H11" s="37">
        <f t="shared" ca="1" si="3"/>
        <v>4.1912460527185447E-2</v>
      </c>
      <c r="I11" s="37">
        <f t="shared" ca="1" si="3"/>
        <v>4.052811803070433E-2</v>
      </c>
      <c r="J11" s="37">
        <f t="shared" ref="J11:K11" ca="1" si="4">STDEVP(INDIRECT(J24))*2</f>
        <v>4.1226524387706805E-2</v>
      </c>
      <c r="K11" s="37">
        <f t="shared" ca="1" si="4"/>
        <v>6.343872183673735E-2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7.04</v>
      </c>
      <c r="C13" s="33">
        <f t="shared" ca="1" si="5"/>
        <v>5.1050000000000004</v>
      </c>
      <c r="D13" s="33">
        <f t="shared" ca="1" si="5"/>
        <v>4.1100000000000003</v>
      </c>
      <c r="E13" s="33">
        <f t="shared" ca="1" si="5"/>
        <v>3.6779999999999999</v>
      </c>
      <c r="F13" s="33">
        <f t="shared" ca="1" si="5"/>
        <v>23.163886053898928</v>
      </c>
      <c r="G13" s="33">
        <f t="shared" ca="1" si="5"/>
        <v>27.024377369265952</v>
      </c>
      <c r="H13" s="33">
        <f t="shared" ca="1" si="5"/>
        <v>22.519283026949459</v>
      </c>
      <c r="I13" s="33">
        <f t="shared" ca="1" si="5"/>
        <v>26.02907308966925</v>
      </c>
      <c r="J13" s="33">
        <f t="shared" ref="J13:K13" ca="1" si="6">AVERAGE(INDIRECT(J25))*4</f>
        <v>62.345724241391032</v>
      </c>
      <c r="K13" s="33">
        <f t="shared" ca="1" si="6"/>
        <v>60.933681554722121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3.8613000000000001E-2</v>
      </c>
      <c r="C17" s="37">
        <f t="shared" ca="1" si="7"/>
        <v>4.7312E-2</v>
      </c>
      <c r="D17" s="37">
        <f t="shared" ca="1" si="7"/>
        <v>5.8663333333333345E-2</v>
      </c>
      <c r="E17" s="37">
        <f t="shared" ca="1" si="7"/>
        <v>4.1755600000000004E-2</v>
      </c>
      <c r="F17" s="37">
        <f t="shared" ca="1" si="7"/>
        <v>4.7858440243247209E-2</v>
      </c>
      <c r="G17" s="37">
        <f t="shared" ca="1" si="7"/>
        <v>5.670242682883149E-2</v>
      </c>
      <c r="H17" s="37">
        <f t="shared" ca="1" si="7"/>
        <v>6.0331270121623558E-2</v>
      </c>
      <c r="I17" s="37">
        <f t="shared" ca="1" si="7"/>
        <v>6.7836917092202381E-2</v>
      </c>
      <c r="J17" s="37">
        <f t="shared" ref="J17:K17" ca="1" si="8">AVERAGE(INDIRECT(J26))*4</f>
        <v>6.7990478576835323E-2</v>
      </c>
      <c r="K17" s="37">
        <f t="shared" ca="1" si="8"/>
        <v>8.1993395544625688E-2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3.8864454077313315E-2</v>
      </c>
      <c r="C19" s="37">
        <f t="array" aca="1" ref="C19" ca="1">GEOMEAN(1+INDIRECT(C26))^4-1</f>
        <v>4.767957349890195E-2</v>
      </c>
      <c r="D19" s="37">
        <f t="array" aca="1" ref="D19" ca="1">GEOMEAN(1+INDIRECT(D26))^4-1</f>
        <v>5.9527029062923287E-2</v>
      </c>
      <c r="E19" s="37">
        <f t="array" aca="1" ref="E19" ca="1">GEOMEAN(1+INDIRECT(E26))^4-1</f>
        <v>4.1943327983412271E-2</v>
      </c>
      <c r="F19" s="37">
        <f t="array" aca="1" ref="F19" ca="1">GEOMEAN(1+INDIRECT(F26))^4-1</f>
        <v>4.8401467653312658E-2</v>
      </c>
      <c r="G19" s="37">
        <f t="array" aca="1" ref="G19" ca="1">GEOMEAN(1+INDIRECT(G26))^4-1</f>
        <v>5.7166114900143672E-2</v>
      </c>
      <c r="H19" s="37">
        <f t="array" aca="1" ref="H19" ca="1">GEOMEAN(1+INDIRECT(H26))^4-1</f>
        <v>6.0795512593979861E-2</v>
      </c>
      <c r="I19" s="37">
        <f t="array" aca="1" ref="I19" ca="1">GEOMEAN(1+INDIRECT(I26))^4-1</f>
        <v>6.8715179050380826E-2</v>
      </c>
      <c r="J19" s="37">
        <f t="array" aca="1" ref="J19" ca="1">GEOMEAN(1+INDIRECT(J26))^4-1</f>
        <v>6.8844554235159894E-2</v>
      </c>
      <c r="K19" s="37">
        <f t="array" aca="1" ref="K19" ca="1">GEOMEAN(1+INDIRECT(K26))^4-1</f>
        <v>8.2432037350363307E-2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2.4627134684124335E-2</v>
      </c>
      <c r="C21" s="37">
        <f t="shared" ca="1" si="9"/>
        <v>3.0604891210393149E-2</v>
      </c>
      <c r="D21" s="37">
        <f t="shared" ca="1" si="9"/>
        <v>2.9201602556861304E-2</v>
      </c>
      <c r="E21" s="37">
        <f t="shared" ca="1" si="9"/>
        <v>3.0333555062999128E-2</v>
      </c>
      <c r="F21" s="37">
        <f t="shared" ca="1" si="9"/>
        <v>2.5047952394512091E-2</v>
      </c>
      <c r="G21" s="37">
        <f t="shared" ca="1" si="9"/>
        <v>3.7932710389866599E-2</v>
      </c>
      <c r="H21" s="37">
        <f t="shared" ca="1" si="9"/>
        <v>4.2063891051843418E-2</v>
      </c>
      <c r="I21" s="37">
        <f t="shared" ca="1" si="9"/>
        <v>4.0869316000934353E-2</v>
      </c>
      <c r="J21" s="37">
        <f t="shared" ref="J21:K21" ca="1" si="10">STDEVP(INDIRECT(J26))*2</f>
        <v>4.1595325314405608E-2</v>
      </c>
      <c r="K21" s="37">
        <f t="shared" ca="1" si="10"/>
        <v>6.3508974805669388E-2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Warehouse'!$J$173:$J$176</v>
      </c>
      <c r="C24" s="15" t="str">
        <f>ADDRESS('Template Design'!C8,10,1,1,"Data Warehouse")&amp;":"&amp;ADDRESS('Template Design'!C9,10,1,1)</f>
        <v>'Data Warehouse'!$J$169:$J$176</v>
      </c>
      <c r="D24" s="15" t="str">
        <f>ADDRESS('Template Design'!D8,10,1,1,"Data Warehouse")&amp;":"&amp;ADDRESS('Template Design'!D9,10,1,1)</f>
        <v>'Data Warehouse'!$J$165:$J$176</v>
      </c>
      <c r="E24" s="15" t="str">
        <f>ADDRESS('Template Design'!E8,10,1,1,"Data Warehouse")&amp;":"&amp;ADDRESS('Template Design'!E9,10,1,1)</f>
        <v>'Data Warehouse'!$J$157:$J$176</v>
      </c>
      <c r="F24" s="15" t="str">
        <f>ADDRESS('Template Design'!F8,10,1,1,"Data Warehouse")&amp;":"&amp;ADDRESS('Template Design'!F9,10,1,1)</f>
        <v>'Data Warehouse'!$J$137:$J$176</v>
      </c>
      <c r="G24" s="15" t="str">
        <f>ADDRESS('Template Design'!G8,10,1,1,"Data Warehouse")&amp;":"&amp;ADDRESS('Template Design'!G9,10,1,1)</f>
        <v>'Data Warehouse'!$J$117:$J$176</v>
      </c>
      <c r="H24" s="15" t="str">
        <f>ADDRESS('Template Design'!H8,10,1,1,"Data Warehouse")&amp;":"&amp;ADDRESS('Template Design'!H9,10,1,1)</f>
        <v>'Data Warehouse'!$J$97:$J$176</v>
      </c>
      <c r="I24" s="15" t="str">
        <f>ADDRESS('Template Design'!I8,10,1,1,"Data Warehouse")&amp;":"&amp;ADDRESS('Template Design'!I9,10,1,1)</f>
        <v>'Data Warehouse'!$J$77:$J$176</v>
      </c>
      <c r="J24" s="15" t="str">
        <f>ADDRESS('Template Design'!J8,10,1,1,"Data Warehouse")&amp;":"&amp;ADDRESS('Template Design'!J9,10,1,1)</f>
        <v>'Data Warehouse'!$J$57:$J$176</v>
      </c>
      <c r="K24" s="15" t="str">
        <f>ADDRESS('Template Design'!K8,10,1,1,"Data Warehouse")&amp;":"&amp;ADDRESS('Template Design'!K9,10,1,1)</f>
        <v>'Data Warehouse'!$J$4:$J$176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Warehouse'!$O$173:$O$176</v>
      </c>
      <c r="C25" s="15" t="str">
        <f>ADDRESS('Template Design'!C8,15,1,1,"Data Warehouse")&amp;":"&amp;ADDRESS('Template Design'!C9,15,1,1)</f>
        <v>'Data Warehouse'!$O$169:$O$176</v>
      </c>
      <c r="D25" s="15" t="str">
        <f>ADDRESS('Template Design'!D8,15,1,1,"Data Warehouse")&amp;":"&amp;ADDRESS('Template Design'!D9,15,1,1)</f>
        <v>'Data Warehouse'!$O$165:$O$176</v>
      </c>
      <c r="E25" s="15" t="str">
        <f>ADDRESS('Template Design'!E8,15,1,1,"Data Warehouse")&amp;":"&amp;ADDRESS('Template Design'!E9,15,1,1)</f>
        <v>'Data Warehouse'!$O$157:$O$176</v>
      </c>
      <c r="F25" s="15" t="str">
        <f>ADDRESS('Template Design'!F8,15,1,1,"Data Warehouse")&amp;":"&amp;ADDRESS('Template Design'!F9,15,1,1)</f>
        <v>'Data Warehouse'!$O$137:$O$176</v>
      </c>
      <c r="G25" s="15" t="str">
        <f>ADDRESS('Template Design'!G8,15,1,1,"Data Warehouse")&amp;":"&amp;ADDRESS('Template Design'!G9,15,1,1)</f>
        <v>'Data Warehouse'!$O$117:$O$176</v>
      </c>
      <c r="H25" s="15" t="str">
        <f>ADDRESS('Template Design'!H8,15,1,1,"Data Warehouse")&amp;":"&amp;ADDRESS('Template Design'!H9,15,1,1)</f>
        <v>'Data Warehouse'!$O$97:$O$176</v>
      </c>
      <c r="I25" s="15" t="str">
        <f>ADDRESS('Template Design'!I8,15,1,1,"Data Warehouse")&amp;":"&amp;ADDRESS('Template Design'!I9,15,1,1)</f>
        <v>'Data Warehouse'!$O$77:$O$176</v>
      </c>
      <c r="J25" s="15" t="str">
        <f>ADDRESS('Template Design'!J8,15,1,1,"Data Warehouse")&amp;":"&amp;ADDRESS('Template Design'!J9,15,1,1)</f>
        <v>'Data Warehouse'!$O$57:$O$176</v>
      </c>
      <c r="K25" s="15" t="str">
        <f>ADDRESS('Template Design'!K8,15,1,1,"Data Warehouse")&amp;":"&amp;ADDRESS('Template Design'!K9,15,1,1)</f>
        <v>'Data Warehouse'!$O$4:$O$176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Warehouse'!$E$173:$E$176</v>
      </c>
      <c r="C26" s="15" t="str">
        <f>ADDRESS('Template Design'!C8,5,1,1,"Data Warehouse")&amp;":"&amp;ADDRESS('Template Design'!C9,5,1,1)</f>
        <v>'Data Warehouse'!$E$169:$E$176</v>
      </c>
      <c r="D26" s="15" t="str">
        <f>ADDRESS('Template Design'!D8,5,1,1,"Data Warehouse")&amp;":"&amp;ADDRESS('Template Design'!D9,5,1,1)</f>
        <v>'Data Warehouse'!$E$165:$E$176</v>
      </c>
      <c r="E26" s="15" t="str">
        <f>ADDRESS('Template Design'!E8,5,1,1,"Data Warehouse")&amp;":"&amp;ADDRESS('Template Design'!E9,5,1,1)</f>
        <v>'Data Warehouse'!$E$157:$E$176</v>
      </c>
      <c r="F26" s="15" t="str">
        <f>ADDRESS('Template Design'!F8,5,1,1,"Data Warehouse")&amp;":"&amp;ADDRESS('Template Design'!F9,5,1,1)</f>
        <v>'Data Warehouse'!$E$137:$E$176</v>
      </c>
      <c r="G26" s="15" t="str">
        <f>ADDRESS('Template Design'!G8,5,1,1,"Data Warehouse")&amp;":"&amp;ADDRESS('Template Design'!G9,5,1,1)</f>
        <v>'Data Warehouse'!$E$117:$E$176</v>
      </c>
      <c r="H26" s="15" t="str">
        <f>ADDRESS('Template Design'!H8,5,1,1,"Data Warehouse")&amp;":"&amp;ADDRESS('Template Design'!H9,5,1,1)</f>
        <v>'Data Warehouse'!$E$97:$E$176</v>
      </c>
      <c r="I26" s="15" t="str">
        <f>ADDRESS('Template Design'!I8,5,1,1,"Data Warehouse")&amp;":"&amp;ADDRESS('Template Design'!I9,5,1,1)</f>
        <v>'Data Warehouse'!$E$77:$E$176</v>
      </c>
      <c r="J26" s="15" t="str">
        <f>ADDRESS('Template Design'!J8,5,1,1,"Data Warehouse")&amp;":"&amp;ADDRESS('Template Design'!J9,5,1,1)</f>
        <v>'Data Warehouse'!$E$57:$E$176</v>
      </c>
      <c r="K26" s="15" t="str">
        <f>ADDRESS('Template Design'!K8,5,1,1,"Data Warehouse")&amp;":"&amp;ADDRESS('Template Design'!K9,5,1,1)</f>
        <v>'Data Warehouse'!$E$4:$E$176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ntgU7GeQIMlZqKosKgsWAsi1WwgtJvW6JZbw2+EWp4YtlEz/yXZPFwMpOvMjCMJHIyDWRhJyl6bzrhcLSMuwdQ==" saltValue="VmJLropDEFTGpqVZJYgvVg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06/30/2021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3.8353999999999999E-2</v>
      </c>
      <c r="C7" s="37">
        <f t="shared" ca="1" si="1"/>
        <v>4.6835000000000002E-2</v>
      </c>
      <c r="D7" s="37">
        <f t="shared" ca="1" si="1"/>
        <v>5.7269333333333339E-2</v>
      </c>
      <c r="E7" s="37">
        <f t="shared" ca="1" si="1"/>
        <v>4.1492000000000008E-2</v>
      </c>
      <c r="F7" s="37">
        <f t="shared" ca="1" si="1"/>
        <v>4.6493527920170717E-2</v>
      </c>
      <c r="G7" s="37">
        <f t="shared" ca="1" si="1"/>
        <v>5.4017018613447161E-2</v>
      </c>
      <c r="H7" s="37">
        <f t="shared" ca="1" si="1"/>
        <v>5.7186713960085359E-2</v>
      </c>
      <c r="I7" s="37">
        <f t="shared" ca="1" si="1"/>
        <v>6.1593491804198951E-2</v>
      </c>
      <c r="J7" s="37">
        <f t="shared" ref="J7:K7" ca="1" si="2">AVERAGE(INDIRECT(J24))*4</f>
        <v>6.6246735170165785E-2</v>
      </c>
      <c r="K7" s="37">
        <f t="shared" ca="1" si="2"/>
        <v>8.0092533066010926E-2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3.8551186561479378E-2</v>
      </c>
      <c r="C9" s="37">
        <f t="array" aca="1" ref="C9" ca="1">GEOMEAN(1+INDIRECT(C24))^4-1</f>
        <v>4.7167270046370335E-2</v>
      </c>
      <c r="D9" s="37">
        <f t="array" aca="1" ref="D9" ca="1">GEOMEAN(1+INDIRECT(D24))^4-1</f>
        <v>5.806027955316817E-2</v>
      </c>
      <c r="E9" s="37">
        <f t="array" aca="1" ref="E9" ca="1">GEOMEAN(1+INDIRECT(E24))^4-1</f>
        <v>4.1704051078477189E-2</v>
      </c>
      <c r="F9" s="37">
        <f t="array" aca="1" ref="F9" ca="1">GEOMEAN(1+INDIRECT(F24))^4-1</f>
        <v>4.6991040368993264E-2</v>
      </c>
      <c r="G9" s="37">
        <f t="array" aca="1" ref="G9" ca="1">GEOMEAN(1+INDIRECT(G24))^4-1</f>
        <v>5.4384025119194046E-2</v>
      </c>
      <c r="H9" s="37">
        <f t="array" aca="1" ref="H9" ca="1">GEOMEAN(1+INDIRECT(H24))^4-1</f>
        <v>5.7509103118386973E-2</v>
      </c>
      <c r="I9" s="37">
        <f t="array" aca="1" ref="I9" ca="1">GEOMEAN(1+INDIRECT(I24))^4-1</f>
        <v>6.2183453778577702E-2</v>
      </c>
      <c r="J9" s="37">
        <f t="array" aca="1" ref="J9" ca="1">GEOMEAN(1+INDIRECT(J24))^4-1</f>
        <v>6.699029631153075E-2</v>
      </c>
      <c r="K9" s="37">
        <f t="array" aca="1" ref="K9" ca="1">GEOMEAN(1+INDIRECT(K24))^4-1</f>
        <v>8.0401709642889729E-2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2.6418928914700535E-2</v>
      </c>
      <c r="C11" s="37">
        <f t="shared" ca="1" si="3"/>
        <v>3.1171594372922284E-2</v>
      </c>
      <c r="D11" s="37">
        <f t="shared" ca="1" si="3"/>
        <v>2.9576454839768899E-2</v>
      </c>
      <c r="E11" s="37">
        <f t="shared" ca="1" si="3"/>
        <v>2.927743721024776E-2</v>
      </c>
      <c r="F11" s="37">
        <f t="shared" ca="1" si="3"/>
        <v>2.4941252290554057E-2</v>
      </c>
      <c r="G11" s="37">
        <f t="shared" ca="1" si="3"/>
        <v>3.7457733139988875E-2</v>
      </c>
      <c r="H11" s="37">
        <f t="shared" ca="1" si="3"/>
        <v>4.2071541368011944E-2</v>
      </c>
      <c r="I11" s="37">
        <f t="shared" ca="1" si="3"/>
        <v>4.0434866302546092E-2</v>
      </c>
      <c r="J11" s="37">
        <f t="shared" ref="J11:K11" ca="1" si="4">STDEVP(INDIRECT(J24))*2</f>
        <v>4.2139736788113058E-2</v>
      </c>
      <c r="K11" s="37">
        <f t="shared" ca="1" si="4"/>
        <v>6.3747401101758708E-2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8.4</v>
      </c>
      <c r="C13" s="33">
        <f t="shared" ca="1" si="5"/>
        <v>6.0449999999999999</v>
      </c>
      <c r="D13" s="33">
        <f t="shared" ca="1" si="5"/>
        <v>4.93</v>
      </c>
      <c r="E13" s="33">
        <f t="shared" ca="1" si="5"/>
        <v>4.2539999999999996</v>
      </c>
      <c r="F13" s="33">
        <f t="shared" ca="1" si="5"/>
        <v>23.733222632924647</v>
      </c>
      <c r="G13" s="33">
        <f t="shared" ca="1" si="5"/>
        <v>29.59027508861643</v>
      </c>
      <c r="H13" s="33">
        <f t="shared" ca="1" si="5"/>
        <v>25.687706316462322</v>
      </c>
      <c r="I13" s="33">
        <f t="shared" ca="1" si="5"/>
        <v>25.872522168906354</v>
      </c>
      <c r="J13" s="33">
        <f t="shared" ref="J13:K13" ca="1" si="6">AVERAGE(INDIRECT(J25))*4</f>
        <v>37.737837964088612</v>
      </c>
      <c r="K13" s="33">
        <f t="shared" ca="1" si="6"/>
        <v>36.974222865263791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3.9154999999999995E-2</v>
      </c>
      <c r="C17" s="37">
        <f t="shared" ca="1" si="7"/>
        <v>4.7413499999999997E-2</v>
      </c>
      <c r="D17" s="37">
        <f t="shared" ca="1" si="7"/>
        <v>5.7744333333333335E-2</v>
      </c>
      <c r="E17" s="37">
        <f t="shared" ca="1" si="7"/>
        <v>4.1902599999999998E-2</v>
      </c>
      <c r="F17" s="37">
        <f t="shared" ca="1" si="7"/>
        <v>4.8769310671129371E-2</v>
      </c>
      <c r="G17" s="37">
        <f t="shared" ca="1" si="7"/>
        <v>5.6879273780752929E-2</v>
      </c>
      <c r="H17" s="37">
        <f t="shared" ca="1" si="7"/>
        <v>6.0199805335564682E-2</v>
      </c>
      <c r="I17" s="37">
        <f t="shared" ca="1" si="7"/>
        <v>6.477197485807798E-2</v>
      </c>
      <c r="J17" s="37">
        <f t="shared" ref="J17:K17" ca="1" si="8">AVERAGE(INDIRECT(J26))*4</f>
        <v>7.0615605881731672E-2</v>
      </c>
      <c r="K17" s="37">
        <f t="shared" ca="1" si="8"/>
        <v>8.4297530091374515E-2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3.9375921371108236E-2</v>
      </c>
      <c r="C19" s="37">
        <f t="array" aca="1" ref="C19" ca="1">GEOMEAN(1+INDIRECT(C26))^4-1</f>
        <v>4.7765551428360364E-2</v>
      </c>
      <c r="D19" s="37">
        <f t="array" aca="1" ref="D19" ca="1">GEOMEAN(1+INDIRECT(D26))^4-1</f>
        <v>5.8556051934628428E-2</v>
      </c>
      <c r="E19" s="37">
        <f t="array" aca="1" ref="E19" ca="1">GEOMEAN(1+INDIRECT(E26))^4-1</f>
        <v>4.2127262097872542E-2</v>
      </c>
      <c r="F19" s="37">
        <f t="array" aca="1" ref="F19" ca="1">GEOMEAN(1+INDIRECT(F26))^4-1</f>
        <v>4.9348623491816124E-2</v>
      </c>
      <c r="G19" s="37">
        <f t="array" aca="1" ref="G19" ca="1">GEOMEAN(1+INDIRECT(G26))^4-1</f>
        <v>5.7351844742872693E-2</v>
      </c>
      <c r="H19" s="37">
        <f t="array" aca="1" ref="H19" ca="1">GEOMEAN(1+INDIRECT(H26))^4-1</f>
        <v>6.0649419971229745E-2</v>
      </c>
      <c r="I19" s="37">
        <f t="array" aca="1" ref="I19" ca="1">GEOMEAN(1+INDIRECT(I26))^4-1</f>
        <v>6.5505188338703446E-2</v>
      </c>
      <c r="J19" s="37">
        <f t="array" aca="1" ref="J19" ca="1">GEOMEAN(1+INDIRECT(J26))^4-1</f>
        <v>7.1576217341521975E-2</v>
      </c>
      <c r="K19" s="37">
        <f t="array" aca="1" ref="K19" ca="1">GEOMEAN(1+INDIRECT(K26))^4-1</f>
        <v>8.485999370181263E-2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2.6406032885497966E-2</v>
      </c>
      <c r="C21" s="37">
        <f t="shared" ca="1" si="9"/>
        <v>3.119617266488792E-2</v>
      </c>
      <c r="D21" s="37">
        <f t="shared" ca="1" si="9"/>
        <v>2.9573912754975271E-2</v>
      </c>
      <c r="E21" s="37">
        <f t="shared" ca="1" si="9"/>
        <v>2.9287060434772211E-2</v>
      </c>
      <c r="F21" s="37">
        <f t="shared" ca="1" si="9"/>
        <v>2.4940003000619573E-2</v>
      </c>
      <c r="G21" s="37">
        <f t="shared" ca="1" si="9"/>
        <v>3.781716955934613E-2</v>
      </c>
      <c r="H21" s="37">
        <f t="shared" ca="1" si="9"/>
        <v>4.2204295996884342E-2</v>
      </c>
      <c r="I21" s="37">
        <f t="shared" ca="1" si="9"/>
        <v>4.0632755751587826E-2</v>
      </c>
      <c r="J21" s="37">
        <f t="shared" ref="J21:K21" ca="1" si="10">STDEVP(INDIRECT(J26))*2</f>
        <v>4.2342667469055073E-2</v>
      </c>
      <c r="K21" s="37">
        <f t="shared" ca="1" si="10"/>
        <v>6.3829225286424873E-2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Warehouse'!$K$173:$K$176</v>
      </c>
      <c r="C24" s="15" t="str">
        <f>ADDRESS('Template Design'!C8,11,1,1,"Data Warehouse")&amp;":"&amp;ADDRESS('Template Design'!C9,11,1,1)</f>
        <v>'Data Warehouse'!$K$169:$K$176</v>
      </c>
      <c r="D24" s="15" t="str">
        <f>ADDRESS('Template Design'!D8,11,1,1,"Data Warehouse")&amp;":"&amp;ADDRESS('Template Design'!D9,11,1,1)</f>
        <v>'Data Warehouse'!$K$165:$K$176</v>
      </c>
      <c r="E24" s="15" t="str">
        <f>ADDRESS('Template Design'!E8,11,1,1,"Data Warehouse")&amp;":"&amp;ADDRESS('Template Design'!E9,11,1,1)</f>
        <v>'Data Warehouse'!$K$157:$K$176</v>
      </c>
      <c r="F24" s="15" t="str">
        <f>ADDRESS('Template Design'!F8,11,1,1,"Data Warehouse")&amp;":"&amp;ADDRESS('Template Design'!F9,11,1,1)</f>
        <v>'Data Warehouse'!$K$137:$K$176</v>
      </c>
      <c r="G24" s="15" t="str">
        <f>ADDRESS('Template Design'!G8,11,1,1,"Data Warehouse")&amp;":"&amp;ADDRESS('Template Design'!G9,11,1,1)</f>
        <v>'Data Warehouse'!$K$117:$K$176</v>
      </c>
      <c r="H24" s="15" t="str">
        <f>ADDRESS('Template Design'!H8,11,1,1,"Data Warehouse")&amp;":"&amp;ADDRESS('Template Design'!H9,11,1,1)</f>
        <v>'Data Warehouse'!$K$97:$K$176</v>
      </c>
      <c r="I24" s="15" t="str">
        <f>ADDRESS('Template Design'!I8,11,1,1,"Data Warehouse")&amp;":"&amp;ADDRESS('Template Design'!I9,11,1,1)</f>
        <v>'Data Warehouse'!$K$77:$K$176</v>
      </c>
      <c r="J24" s="15" t="str">
        <f>ADDRESS('Template Design'!J8,11,1,1,"Data Warehouse")&amp;":"&amp;ADDRESS('Template Design'!J9,11,1,1)</f>
        <v>'Data Warehouse'!$K$57:$K$176</v>
      </c>
      <c r="K24" s="15" t="str">
        <f>ADDRESS('Template Design'!K8,11,1,1,"Data Warehouse")&amp;":"&amp;ADDRESS('Template Design'!K9,11,1,1)</f>
        <v>'Data Warehouse'!$K$4:$K$176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Warehouse'!$P$173:$P$176</v>
      </c>
      <c r="C25" s="15" t="str">
        <f>ADDRESS('Template Design'!C8,16,1,1,"Data Warehouse")&amp;":"&amp;ADDRESS('Template Design'!C9,16,1,1)</f>
        <v>'Data Warehouse'!$P$169:$P$176</v>
      </c>
      <c r="D25" s="15" t="str">
        <f>ADDRESS('Template Design'!D8,16,1,1,"Data Warehouse")&amp;":"&amp;ADDRESS('Template Design'!D9,16,1,1)</f>
        <v>'Data Warehouse'!$P$165:$P$176</v>
      </c>
      <c r="E25" s="15" t="str">
        <f>ADDRESS('Template Design'!E8,16,1,1,"Data Warehouse")&amp;":"&amp;ADDRESS('Template Design'!E9,16,1,1)</f>
        <v>'Data Warehouse'!$P$157:$P$176</v>
      </c>
      <c r="F25" s="15" t="str">
        <f>ADDRESS('Template Design'!F8,16,1,1,"Data Warehouse")&amp;":"&amp;ADDRESS('Template Design'!F9,16,1,1)</f>
        <v>'Data Warehouse'!$P$137:$P$176</v>
      </c>
      <c r="G25" s="15" t="str">
        <f>ADDRESS('Template Design'!G8,16,1,1,"Data Warehouse")&amp;":"&amp;ADDRESS('Template Design'!G9,16,1,1)</f>
        <v>'Data Warehouse'!$P$117:$P$176</v>
      </c>
      <c r="H25" s="15" t="str">
        <f>ADDRESS('Template Design'!H8,16,1,1,"Data Warehouse")&amp;":"&amp;ADDRESS('Template Design'!H9,16,1,1)</f>
        <v>'Data Warehouse'!$P$97:$P$176</v>
      </c>
      <c r="I25" s="15" t="str">
        <f>ADDRESS('Template Design'!I8,16,1,1,"Data Warehouse")&amp;":"&amp;ADDRESS('Template Design'!I9,16,1,1)</f>
        <v>'Data Warehouse'!$P$77:$P$176</v>
      </c>
      <c r="J25" s="15" t="str">
        <f>ADDRESS('Template Design'!J8,16,1,1,"Data Warehouse")&amp;":"&amp;ADDRESS('Template Design'!J9,16,1,1)</f>
        <v>'Data Warehouse'!$P$57:$P$176</v>
      </c>
      <c r="K25" s="15" t="str">
        <f>ADDRESS('Template Design'!K8,16,1,1,"Data Warehouse")&amp;":"&amp;ADDRESS('Template Design'!K9,16,1,1)</f>
        <v>'Data Warehouse'!$P$4:$P$176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Warehouse'!$F$173:$F$176</v>
      </c>
      <c r="C26" s="15" t="str">
        <f>ADDRESS('Template Design'!C8,6,1,1,"Data Warehouse")&amp;":"&amp;ADDRESS('Template Design'!C9,6,1,1)</f>
        <v>'Data Warehouse'!$F$169:$F$176</v>
      </c>
      <c r="D26" s="15" t="str">
        <f>ADDRESS('Template Design'!D8,6,1,1,"Data Warehouse")&amp;":"&amp;ADDRESS('Template Design'!D9,6,1,1)</f>
        <v>'Data Warehouse'!$F$165:$F$176</v>
      </c>
      <c r="E26" s="15" t="str">
        <f>ADDRESS('Template Design'!E8,6,1,1,"Data Warehouse")&amp;":"&amp;ADDRESS('Template Design'!E9,6,1,1)</f>
        <v>'Data Warehouse'!$F$157:$F$176</v>
      </c>
      <c r="F26" s="15" t="str">
        <f>ADDRESS('Template Design'!F8,6,1,1,"Data Warehouse")&amp;":"&amp;ADDRESS('Template Design'!F9,6,1,1)</f>
        <v>'Data Warehouse'!$F$137:$F$176</v>
      </c>
      <c r="G26" s="15" t="str">
        <f>ADDRESS('Template Design'!G8,6,1,1,"Data Warehouse")&amp;":"&amp;ADDRESS('Template Design'!G9,6,1,1)</f>
        <v>'Data Warehouse'!$F$117:$F$176</v>
      </c>
      <c r="H26" s="15" t="str">
        <f>ADDRESS('Template Design'!H8,6,1,1,"Data Warehouse")&amp;":"&amp;ADDRESS('Template Design'!H9,6,1,1)</f>
        <v>'Data Warehouse'!$F$97:$F$176</v>
      </c>
      <c r="I26" s="15" t="str">
        <f>ADDRESS('Template Design'!I8,6,1,1,"Data Warehouse")&amp;":"&amp;ADDRESS('Template Design'!I9,6,1,1)</f>
        <v>'Data Warehouse'!$F$77:$F$176</v>
      </c>
      <c r="J26" s="15" t="str">
        <f>ADDRESS('Template Design'!J8,6,1,1,"Data Warehouse")&amp;":"&amp;ADDRESS('Template Design'!J9,6,1,1)</f>
        <v>'Data Warehouse'!$F$57:$F$176</v>
      </c>
      <c r="K26" s="15" t="str">
        <f>ADDRESS('Template Design'!K8,6,1,1,"Data Warehouse")&amp;":"&amp;ADDRESS('Template Design'!K9,6,1,1)</f>
        <v>'Data Warehouse'!$F$4:$F$176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YIm13KUzYt3/bJBJO7nB3lIFoOdf6AG/os3Nb3+Qs6MwyLKScT+QocBA3a+VfwuqE8XDVv9cOSdb0PSA7vpNiw==" saltValue="xuR89TRrzblMyLSwRbnTEg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06/30/2021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Warehouse'!C175:C176)-1</f>
        <v>1.2239700030000078E-2</v>
      </c>
      <c r="C6" s="32"/>
      <c r="D6" s="32">
        <f t="array" ref="D6">PRODUCT(1+'Data Warehouse'!H175:H176)-1</f>
        <v>1.1962829959999866E-2</v>
      </c>
      <c r="E6" s="29"/>
      <c r="F6" s="33">
        <f>SUM('Data Warehouse'!M175:M176)</f>
        <v>2.8600000000000003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>
        <f t="array" ref="B8">PRODUCT(1+'Data Warehouse'!B175:B176)-1</f>
        <v>1.1608538920000022E-2</v>
      </c>
      <c r="C8" s="32"/>
      <c r="D8" s="32">
        <f t="array" ref="D8">PRODUCT(1+'Data Warehouse'!G175:G176)-1</f>
        <v>1.1390588135999913E-2</v>
      </c>
      <c r="E8" s="29"/>
      <c r="F8" s="33">
        <f>SUM('Data Warehouse'!L175:L176)</f>
        <v>2.2800000000000002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Warehouse'!D175:D176)-1</f>
        <v>1.4514753682999926E-2</v>
      </c>
      <c r="C10" s="32"/>
      <c r="D10" s="32">
        <f t="array" ref="D10">PRODUCT(1+'Data Warehouse'!I175:I176)-1</f>
        <v>1.4411565828000183E-2</v>
      </c>
      <c r="E10" s="29"/>
      <c r="F10" s="33">
        <f>SUM('Data Warehouse'!N175:N176)</f>
        <v>1.0899999999999999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>
        <f t="array" ref="B12">PRODUCT(1+'Data Warehouse'!E175:E176)-1</f>
        <v>1.1004448498000086E-2</v>
      </c>
      <c r="C12" s="32"/>
      <c r="D12" s="32">
        <f t="array" ref="D12">PRODUCT(1+'Data Warehouse'!J175:J176)-1</f>
        <v>1.0668020165000014E-2</v>
      </c>
      <c r="E12" s="29"/>
      <c r="F12" s="33">
        <f>SUM('Data Warehouse'!O175:O176)</f>
        <v>3.4799999999999995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>
        <f t="array" ref="B14">PRODUCT(1+'Data Warehouse'!F175:F176)-1</f>
        <v>1.2103630864999992E-2</v>
      </c>
      <c r="C14" s="32"/>
      <c r="D14" s="32">
        <f t="array" ref="D14">PRODUCT(1+'Data Warehouse'!K175:K176)-1</f>
        <v>1.163582390200002E-2</v>
      </c>
      <c r="E14" s="29"/>
      <c r="F14" s="33">
        <f>SUM('Data Warehouse'!P175:P176)</f>
        <v>4.8600000000000003</v>
      </c>
    </row>
  </sheetData>
  <sheetProtection algorithmName="SHA-512" hashValue="nEIVTNM5HwWEyiqeGFSMw/zIrDd/EwQ5IlSW95DR3nVYi1FQU64fuS6p2LTREUGtwihPnD5HAulFPGMApM+0Rg==" saltValue="tH+OjUgZPadlbYLGQdGUmg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F7 F9 F11 F13 B14 B6:B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9CAAF-95A0-466E-80CA-9065D22EB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8DDB4-719F-4263-A386-1598DD8B2B01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260f0ded-529c-47ef-9161-d699068475d3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8d1cc01-ac6f-41c2-9aa5-887b22cd2b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FC8616-4EE0-4FC5-AF27-DFF48DD66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dcterms:created xsi:type="dcterms:W3CDTF">2004-05-08T18:26:52Z</dcterms:created>
  <dcterms:modified xsi:type="dcterms:W3CDTF">2021-10-14T17:32:28Z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