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016789bf18d2ec2/Giliberto-Levy Index/CMPI NEW/Quarterly Results/"/>
    </mc:Choice>
  </mc:AlternateContent>
  <xr:revisionPtr revIDLastSave="5" documentId="8_{46E4DBC1-F2B0-49B1-9081-00BEC7EFC0B8}" xr6:coauthVersionLast="45" xr6:coauthVersionMax="45" xr10:uidLastSave="{4354DFF8-6C6E-4F5F-99E3-B9CC796B6524}"/>
  <workbookProtection workbookAlgorithmName="SHA-512" workbookHashValue="xCdkRZ3eKa4cVHeoijmNpRk2igxExHC6TkNkkJnj5pMUoobQ2j06yaJWEHWi98fXBsLwWDS7ZSRSmyd5xbZ/+Q==" workbookSaltValue="0tTPptmadV2xpHZYT2hBjQ==" workbookSpinCount="100000" lockStructure="1"/>
  <bookViews>
    <workbookView xWindow="-120" yWindow="-120" windowWidth="29040" windowHeight="15840" firstSheet="2" activeTab="2" xr2:uid="{00000000-000D-0000-FFFF-FFFF00000000}"/>
  </bookViews>
  <sheets>
    <sheet name="Data Warehouse" sheetId="1" state="hidden" r:id="rId1"/>
    <sheet name="Template Design" sheetId="2" state="hidden" r:id="rId2"/>
    <sheet name="ChangeEndDate" sheetId="10" r:id="rId3"/>
    <sheet name="Total" sheetId="3" r:id="rId4"/>
    <sheet name="Apartment" sheetId="5" r:id="rId5"/>
    <sheet name="Industrial" sheetId="6" r:id="rId6"/>
    <sheet name="Office" sheetId="7" r:id="rId7"/>
    <sheet name="Retail" sheetId="8" r:id="rId8"/>
    <sheet name="Current Year" sheetId="9" r:id="rId9"/>
  </sheets>
  <calcPr calcId="191029" iterateCount="250" iterateDelta="1.0000000000000001E-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9" l="1"/>
  <c r="F12" i="9"/>
  <c r="F10" i="9"/>
  <c r="F8" i="9"/>
  <c r="F6" i="9"/>
  <c r="D14" i="9" a="1"/>
  <c r="D14" i="9" s="1"/>
  <c r="D12" i="9" a="1"/>
  <c r="D12" i="9" s="1"/>
  <c r="D10" i="9" a="1"/>
  <c r="D10" i="9" s="1"/>
  <c r="D8" i="9" a="1"/>
  <c r="D8" i="9" s="1"/>
  <c r="D6" i="9" a="1"/>
  <c r="D6" i="9" s="1"/>
  <c r="B14" i="9" a="1"/>
  <c r="B14" i="9" s="1"/>
  <c r="B12" i="9" a="1"/>
  <c r="B12" i="9" s="1"/>
  <c r="B10" i="9" a="1"/>
  <c r="B10" i="9" s="1"/>
  <c r="B8" i="9" a="1"/>
  <c r="B8" i="9" s="1"/>
  <c r="B6" i="9" a="1"/>
  <c r="B6" i="9" s="1"/>
  <c r="B13" i="2"/>
  <c r="B12" i="2"/>
  <c r="K8" i="2"/>
  <c r="A1" i="9" l="1"/>
  <c r="J4" i="8"/>
  <c r="F4" i="8"/>
  <c r="E4" i="8"/>
  <c r="I3" i="8"/>
  <c r="I4" i="8" s="1"/>
  <c r="H3" i="8"/>
  <c r="H4" i="8" s="1"/>
  <c r="G3" i="8"/>
  <c r="G4" i="8" s="1"/>
  <c r="F3" i="8"/>
  <c r="E3" i="8"/>
  <c r="D3" i="8"/>
  <c r="D4" i="8" s="1"/>
  <c r="C3" i="8"/>
  <c r="C4" i="8" s="1"/>
  <c r="B3" i="8"/>
  <c r="B4" i="8" s="1"/>
  <c r="J4" i="7"/>
  <c r="F4" i="7"/>
  <c r="E4" i="7"/>
  <c r="I3" i="7"/>
  <c r="I4" i="7" s="1"/>
  <c r="H3" i="7"/>
  <c r="H4" i="7" s="1"/>
  <c r="G3" i="7"/>
  <c r="G4" i="7" s="1"/>
  <c r="F3" i="7"/>
  <c r="E3" i="7"/>
  <c r="D3" i="7"/>
  <c r="D4" i="7" s="1"/>
  <c r="C3" i="7"/>
  <c r="C4" i="7" s="1"/>
  <c r="B3" i="7"/>
  <c r="B4" i="7" s="1"/>
  <c r="J4" i="6"/>
  <c r="E4" i="6"/>
  <c r="I3" i="6"/>
  <c r="I4" i="6" s="1"/>
  <c r="H3" i="6"/>
  <c r="H4" i="6" s="1"/>
  <c r="G3" i="6"/>
  <c r="G4" i="6" s="1"/>
  <c r="F3" i="6"/>
  <c r="F4" i="6" s="1"/>
  <c r="E3" i="6"/>
  <c r="D3" i="6"/>
  <c r="D4" i="6" s="1"/>
  <c r="C3" i="6"/>
  <c r="C4" i="6" s="1"/>
  <c r="B3" i="6"/>
  <c r="B4" i="6" s="1"/>
  <c r="J4" i="5"/>
  <c r="I3" i="5"/>
  <c r="I4" i="5" s="1"/>
  <c r="H3" i="5"/>
  <c r="H4" i="5" s="1"/>
  <c r="G3" i="5"/>
  <c r="G4" i="5" s="1"/>
  <c r="F3" i="5"/>
  <c r="F4" i="5" s="1"/>
  <c r="E3" i="5"/>
  <c r="E4" i="5" s="1"/>
  <c r="D3" i="5"/>
  <c r="D4" i="5" s="1"/>
  <c r="C3" i="5"/>
  <c r="C4" i="5" s="1"/>
  <c r="B3" i="5"/>
  <c r="B4" i="5" s="1"/>
  <c r="J4" i="3"/>
  <c r="E2" i="2" l="1"/>
  <c r="B9" i="2" s="1"/>
  <c r="B2" i="10"/>
  <c r="B1" i="10"/>
  <c r="B11" i="2"/>
  <c r="B3" i="3"/>
  <c r="B4" i="3" s="1"/>
  <c r="C3" i="3"/>
  <c r="C4" i="3" s="1"/>
  <c r="D3" i="3"/>
  <c r="D4" i="3" s="1"/>
  <c r="E3" i="3"/>
  <c r="E4" i="3"/>
  <c r="F3" i="3"/>
  <c r="F4" i="3" s="1"/>
  <c r="G3" i="3"/>
  <c r="G4" i="3" s="1"/>
  <c r="H3" i="3"/>
  <c r="H4" i="3" s="1"/>
  <c r="I3" i="3"/>
  <c r="I4" i="3" s="1"/>
  <c r="A3" i="6" l="1"/>
  <c r="A3" i="8"/>
  <c r="A3" i="5"/>
  <c r="A3" i="3"/>
  <c r="D2" i="2"/>
  <c r="J6" i="2" s="1"/>
  <c r="J8" i="2" s="1"/>
  <c r="A3" i="7"/>
  <c r="C9" i="2"/>
  <c r="D9" i="2" s="1"/>
  <c r="E9" i="2" s="1"/>
  <c r="F9" i="2" s="1"/>
  <c r="G9" i="2" s="1"/>
  <c r="H9" i="2" s="1"/>
  <c r="I9" i="2" s="1"/>
  <c r="J9" i="2" s="1"/>
  <c r="K9" i="2" s="1"/>
  <c r="E6" i="2" l="1"/>
  <c r="E8" i="2" s="1"/>
  <c r="B6" i="2"/>
  <c r="B8" i="2" s="1"/>
  <c r="G6" i="2"/>
  <c r="G8" i="2" s="1"/>
  <c r="D6" i="2"/>
  <c r="D8" i="2" s="1"/>
  <c r="H6" i="2"/>
  <c r="H8" i="2" s="1"/>
  <c r="I6" i="2"/>
  <c r="I8" i="2" s="1"/>
  <c r="C6" i="2"/>
  <c r="C8" i="2" s="1"/>
  <c r="F6" i="2"/>
  <c r="F8" i="2" s="1"/>
  <c r="E24" i="6"/>
  <c r="E26" i="6"/>
  <c r="K25" i="5"/>
  <c r="F24" i="7"/>
  <c r="B26" i="6"/>
  <c r="H24" i="8"/>
  <c r="J26" i="8"/>
  <c r="I24" i="6"/>
  <c r="C24" i="7"/>
  <c r="G26" i="6"/>
  <c r="I24" i="8"/>
  <c r="C25" i="8"/>
  <c r="E24" i="8"/>
  <c r="G25" i="5"/>
  <c r="C25" i="3"/>
  <c r="G24" i="6"/>
  <c r="H26" i="7"/>
  <c r="F24" i="6"/>
  <c r="H26" i="6"/>
  <c r="K26" i="5"/>
  <c r="J26" i="7"/>
  <c r="H24" i="3"/>
  <c r="D24" i="3"/>
  <c r="H24" i="7"/>
  <c r="D24" i="5"/>
  <c r="B24" i="8"/>
  <c r="E24" i="5"/>
  <c r="B24" i="5"/>
  <c r="H24" i="5"/>
  <c r="I25" i="6"/>
  <c r="E26" i="3"/>
  <c r="J24" i="5"/>
  <c r="E25" i="3"/>
  <c r="K25" i="6"/>
  <c r="C26" i="8"/>
  <c r="B25" i="3"/>
  <c r="K26" i="3"/>
  <c r="C25" i="6"/>
  <c r="E26" i="7"/>
  <c r="K24" i="5"/>
  <c r="J26" i="6"/>
  <c r="G24" i="5"/>
  <c r="J24" i="6"/>
  <c r="B26" i="8"/>
  <c r="C26" i="7"/>
  <c r="D25" i="8"/>
  <c r="D24" i="7"/>
  <c r="D25" i="6"/>
  <c r="F25" i="5"/>
  <c r="K25" i="3"/>
  <c r="F26" i="8"/>
  <c r="E26" i="5"/>
  <c r="D24" i="6"/>
  <c r="B26" i="3"/>
  <c r="C25" i="5"/>
  <c r="G25" i="8"/>
  <c r="B24" i="3"/>
  <c r="I25" i="5"/>
  <c r="G26" i="3"/>
  <c r="I26" i="6"/>
  <c r="F26" i="7"/>
  <c r="F25" i="6"/>
  <c r="H25" i="5"/>
  <c r="K25" i="7"/>
  <c r="F25" i="8"/>
  <c r="B24" i="6"/>
  <c r="I25" i="8"/>
  <c r="C24" i="5"/>
  <c r="I24" i="5"/>
  <c r="G25" i="7"/>
  <c r="B26" i="5"/>
  <c r="E25" i="6"/>
  <c r="D26" i="3"/>
  <c r="I26" i="3"/>
  <c r="H26" i="3"/>
  <c r="D26" i="6"/>
  <c r="I26" i="5"/>
  <c r="G24" i="3"/>
  <c r="J26" i="3"/>
  <c r="F25" i="3"/>
  <c r="E24" i="3"/>
  <c r="C24" i="3"/>
  <c r="I25" i="3"/>
  <c r="B26" i="7"/>
  <c r="J24" i="3"/>
  <c r="D25" i="3"/>
  <c r="F24" i="8"/>
  <c r="D26" i="8"/>
  <c r="D25" i="5"/>
  <c r="I25" i="7"/>
  <c r="J24" i="7"/>
  <c r="I26" i="7"/>
  <c r="H24" i="6"/>
  <c r="E26" i="8"/>
  <c r="G26" i="7"/>
  <c r="K26" i="8"/>
  <c r="B24" i="7"/>
  <c r="B25" i="8"/>
  <c r="F24" i="3"/>
  <c r="J25" i="7"/>
  <c r="G26" i="5"/>
  <c r="H25" i="7"/>
  <c r="F26" i="3"/>
  <c r="E25" i="8"/>
  <c r="K24" i="7"/>
  <c r="J25" i="5"/>
  <c r="F26" i="5"/>
  <c r="G26" i="8"/>
  <c r="H26" i="8"/>
  <c r="C26" i="6"/>
  <c r="I24" i="3"/>
  <c r="E25" i="5"/>
  <c r="J25" i="6"/>
  <c r="C26" i="3"/>
  <c r="E25" i="7"/>
  <c r="H25" i="3"/>
  <c r="F25" i="7"/>
  <c r="G24" i="7"/>
  <c r="C26" i="5"/>
  <c r="F26" i="6"/>
  <c r="G25" i="6"/>
  <c r="E24" i="7"/>
  <c r="D26" i="5"/>
  <c r="H25" i="6"/>
  <c r="J25" i="3"/>
  <c r="B25" i="6"/>
  <c r="G24" i="8"/>
  <c r="K26" i="7"/>
  <c r="G25" i="3"/>
  <c r="I26" i="8"/>
  <c r="D26" i="7"/>
  <c r="K24" i="8"/>
  <c r="H26" i="5"/>
  <c r="F24" i="5"/>
  <c r="C24" i="6"/>
  <c r="I24" i="7"/>
  <c r="J26" i="5"/>
  <c r="C25" i="7"/>
  <c r="H25" i="8"/>
  <c r="K24" i="3"/>
  <c r="K25" i="8"/>
  <c r="B25" i="5"/>
  <c r="D24" i="8"/>
  <c r="D25" i="7"/>
  <c r="K24" i="6"/>
  <c r="K26" i="6"/>
  <c r="J25" i="8"/>
  <c r="J24" i="8"/>
  <c r="B25" i="7"/>
  <c r="C24" i="8"/>
  <c r="F21" i="8"/>
  <c r="G19" i="5" a="1"/>
  <c r="C17" i="5"/>
  <c r="I19" i="7" a="1"/>
  <c r="I17" i="7"/>
  <c r="E13" i="6"/>
  <c r="F19" i="8" a="1"/>
  <c r="K19" i="5" a="1"/>
  <c r="J9" i="7" a="1"/>
  <c r="B17" i="8"/>
  <c r="I7" i="3"/>
  <c r="G13" i="6"/>
  <c r="K11" i="3"/>
  <c r="C9" i="6" a="1"/>
  <c r="E21" i="5"/>
  <c r="E7" i="5"/>
  <c r="B11" i="5"/>
  <c r="B13" i="3"/>
  <c r="D19" i="3" a="1"/>
  <c r="B19" i="6" a="1"/>
  <c r="F11" i="3"/>
  <c r="J21" i="5"/>
  <c r="C13" i="5"/>
  <c r="C21" i="3"/>
  <c r="F21" i="6"/>
  <c r="G11" i="8"/>
  <c r="E7" i="8"/>
  <c r="K9" i="7" a="1"/>
  <c r="K7" i="3"/>
  <c r="I11" i="5"/>
  <c r="E21" i="8"/>
  <c r="K11" i="5"/>
  <c r="I21" i="3"/>
  <c r="E19" i="8" a="1"/>
  <c r="G11" i="7"/>
  <c r="G21" i="7"/>
  <c r="E19" i="7" a="1"/>
  <c r="B19" i="5" a="1"/>
  <c r="H17" i="6"/>
  <c r="B7" i="5"/>
  <c r="B21" i="7"/>
  <c r="G17" i="6"/>
  <c r="I21" i="8"/>
  <c r="B9" i="3" a="1"/>
  <c r="F17" i="7"/>
  <c r="I11" i="7"/>
  <c r="B13" i="6"/>
  <c r="G7" i="3"/>
  <c r="H21" i="6"/>
  <c r="I13" i="5"/>
  <c r="J7" i="5"/>
  <c r="K19" i="7" a="1"/>
  <c r="J13" i="5"/>
  <c r="C9" i="7" a="1"/>
  <c r="K13" i="6"/>
  <c r="I17" i="8"/>
  <c r="K13" i="7"/>
  <c r="H19" i="3" a="1"/>
  <c r="J17" i="8"/>
  <c r="G19" i="7" a="1"/>
  <c r="G21" i="6"/>
  <c r="E13" i="8"/>
  <c r="H19" i="6" a="1"/>
  <c r="D7" i="6"/>
  <c r="C9" i="3" a="1"/>
  <c r="B7" i="8"/>
  <c r="B7" i="6"/>
  <c r="C9" i="8" a="1"/>
  <c r="E9" i="6" a="1"/>
  <c r="J21" i="8"/>
  <c r="I9" i="5" a="1"/>
  <c r="G9" i="3" a="1"/>
  <c r="G13" i="3"/>
  <c r="E7" i="7"/>
  <c r="B13" i="5"/>
  <c r="G21" i="8"/>
  <c r="G7" i="6"/>
  <c r="F7" i="7"/>
  <c r="F13" i="3"/>
  <c r="C21" i="6"/>
  <c r="C13" i="7"/>
  <c r="H21" i="8"/>
  <c r="J7" i="6"/>
  <c r="F21" i="5"/>
  <c r="K7" i="5"/>
  <c r="C9" i="5" a="1"/>
  <c r="C11" i="3" a="1"/>
  <c r="H21" i="7"/>
  <c r="J9" i="3" a="1"/>
  <c r="C11" i="6"/>
  <c r="D11" i="6"/>
  <c r="J11" i="7"/>
  <c r="G11" i="5"/>
  <c r="K17" i="3"/>
  <c r="J7" i="3"/>
  <c r="K21" i="5"/>
  <c r="D19" i="6" a="1"/>
  <c r="C13" i="6"/>
  <c r="C11" i="5"/>
  <c r="B9" i="6" a="1"/>
  <c r="B17" i="6"/>
  <c r="B11" i="7"/>
  <c r="K21" i="6"/>
  <c r="I13" i="6"/>
  <c r="J13" i="8"/>
  <c r="D21" i="3"/>
  <c r="I7" i="7"/>
  <c r="I7" i="6"/>
  <c r="B9" i="5" a="1"/>
  <c r="E11" i="8"/>
  <c r="K21" i="8"/>
  <c r="K9" i="5" a="1"/>
  <c r="B19" i="7" a="1"/>
  <c r="G17" i="7"/>
  <c r="H9" i="6" a="1"/>
  <c r="F7" i="6"/>
  <c r="H21" i="3"/>
  <c r="I19" i="5" a="1"/>
  <c r="B7" i="3" a="1"/>
  <c r="I21" i="7"/>
  <c r="H11" i="8"/>
  <c r="E21" i="7"/>
  <c r="B17" i="7"/>
  <c r="F19" i="6" a="1"/>
  <c r="F9" i="3" a="1"/>
  <c r="C11" i="7"/>
  <c r="F21" i="7"/>
  <c r="C19" i="3" a="1"/>
  <c r="C21" i="5"/>
  <c r="J11" i="3"/>
  <c r="G21" i="3"/>
  <c r="E19" i="5" a="1"/>
  <c r="I13" i="7"/>
  <c r="J9" i="5" a="1"/>
  <c r="C17" i="8"/>
  <c r="E17" i="8"/>
  <c r="J17" i="7"/>
  <c r="D21" i="6"/>
  <c r="J19" i="5" a="1"/>
  <c r="C7" i="7"/>
  <c r="B21" i="6"/>
  <c r="E11" i="7"/>
  <c r="I11" i="6"/>
  <c r="K11" i="7"/>
  <c r="J17" i="3"/>
  <c r="H17" i="8"/>
  <c r="K19" i="3" a="1"/>
  <c r="J7" i="7"/>
  <c r="K9" i="6" a="1"/>
  <c r="F19" i="5" a="1"/>
  <c r="B11" i="8"/>
  <c r="D9" i="6" a="1"/>
  <c r="J21" i="3"/>
  <c r="H11" i="5"/>
  <c r="K7" i="6"/>
  <c r="K11" i="8"/>
  <c r="C19" i="7" a="1"/>
  <c r="C13" i="3"/>
  <c r="E13" i="7"/>
  <c r="E11" i="6"/>
  <c r="H9" i="8" a="1"/>
  <c r="I9" i="6" a="1"/>
  <c r="I19" i="8" a="1"/>
  <c r="K19" i="6" a="1"/>
  <c r="G21" i="5"/>
  <c r="B9" i="7" a="1"/>
  <c r="J11" i="6"/>
  <c r="E9" i="5" a="1"/>
  <c r="H13" i="8"/>
  <c r="C17" i="3"/>
  <c r="G13" i="8"/>
  <c r="J13" i="3"/>
  <c r="I11" i="8"/>
  <c r="D21" i="7"/>
  <c r="E17" i="6"/>
  <c r="J19" i="8" a="1"/>
  <c r="I9" i="3" a="1"/>
  <c r="G19" i="6" a="1"/>
  <c r="E11" i="5"/>
  <c r="B7" i="7"/>
  <c r="F17" i="6"/>
  <c r="K21" i="3"/>
  <c r="D17" i="7"/>
  <c r="I9" i="8" a="1"/>
  <c r="K13" i="3"/>
  <c r="K17" i="5"/>
  <c r="J11" i="5"/>
  <c r="F17" i="5"/>
  <c r="G19" i="8" a="1"/>
  <c r="F11" i="7"/>
  <c r="C17" i="7"/>
  <c r="B19" i="3" a="1"/>
  <c r="K17" i="6"/>
  <c r="J9" i="8" a="1"/>
  <c r="J11" i="8"/>
  <c r="J19" i="6" a="1"/>
  <c r="J9" i="6" a="1"/>
  <c r="K9" i="3" a="1"/>
  <c r="J19" i="7" a="1"/>
  <c r="E7" i="3"/>
  <c r="E7" i="6"/>
  <c r="E19" i="6" a="1"/>
  <c r="G7" i="8"/>
  <c r="F9" i="6" a="1"/>
  <c r="I21" i="6"/>
  <c r="K13" i="8"/>
  <c r="C7" i="8"/>
  <c r="H19" i="8" a="1"/>
  <c r="C7" i="5"/>
  <c r="B17" i="5"/>
  <c r="C17" i="6"/>
  <c r="I13" i="8"/>
  <c r="G17" i="8"/>
  <c r="B13" i="7"/>
  <c r="E9" i="3" a="1"/>
  <c r="C19" i="8" a="1"/>
  <c r="K17" i="7"/>
  <c r="F13" i="8"/>
  <c r="C21" i="8"/>
  <c r="D19" i="7" a="1"/>
  <c r="G17" i="3"/>
  <c r="G19" i="3" a="1"/>
  <c r="G9" i="5" a="1"/>
  <c r="H9" i="5" a="1"/>
  <c r="K7" i="8"/>
  <c r="B17" i="3"/>
  <c r="D17" i="3"/>
  <c r="G9" i="8" a="1"/>
  <c r="I19" i="3" a="1"/>
  <c r="E13" i="5"/>
  <c r="H17" i="7"/>
  <c r="H7" i="8"/>
  <c r="G9" i="7" a="1"/>
  <c r="H17" i="3"/>
  <c r="G11" i="3"/>
  <c r="J13" i="7"/>
  <c r="H7" i="5"/>
  <c r="C7" i="6"/>
  <c r="G11" i="6"/>
  <c r="E13" i="3"/>
  <c r="B11" i="3" a="1"/>
  <c r="B13" i="8"/>
  <c r="K9" i="8" a="1"/>
  <c r="J19" i="3" a="1"/>
  <c r="E19" i="3" a="1"/>
  <c r="K17" i="8"/>
  <c r="H13" i="6"/>
  <c r="H7" i="6"/>
  <c r="F11" i="6"/>
  <c r="I17" i="3"/>
  <c r="F9" i="7" a="1"/>
  <c r="F7" i="3"/>
  <c r="I21" i="5"/>
  <c r="I19" i="6" a="1"/>
  <c r="K13" i="5"/>
  <c r="C19" i="5" a="1"/>
  <c r="I11" i="3"/>
  <c r="H19" i="7" a="1"/>
  <c r="K19" i="8" a="1"/>
  <c r="B11" i="6"/>
  <c r="K7" i="7"/>
  <c r="F19" i="7" a="1"/>
  <c r="E17" i="5"/>
  <c r="H11" i="6"/>
  <c r="I7" i="8"/>
  <c r="G7" i="7"/>
  <c r="J17" i="5"/>
  <c r="J7" i="8"/>
  <c r="G13" i="5"/>
  <c r="D17" i="6"/>
  <c r="I13" i="3"/>
  <c r="G9" i="6" a="1"/>
  <c r="I17" i="6"/>
  <c r="E21" i="6"/>
  <c r="I9" i="7" a="1"/>
  <c r="E11" i="3"/>
  <c r="B19" i="8" a="1"/>
  <c r="E17" i="3"/>
  <c r="K11" i="6"/>
  <c r="B21" i="8"/>
  <c r="C11" i="8"/>
  <c r="G17" i="5"/>
  <c r="E21" i="3"/>
  <c r="J13" i="6"/>
  <c r="J21" i="6"/>
  <c r="G7" i="5"/>
  <c r="C21" i="7"/>
  <c r="B9" i="8" a="1"/>
  <c r="J17" i="6"/>
  <c r="C19" i="6" a="1"/>
  <c r="C13" i="8"/>
  <c r="I17" i="5"/>
  <c r="G13" i="7"/>
  <c r="J21" i="7"/>
  <c r="E9" i="7" a="1"/>
  <c r="F17" i="8"/>
  <c r="I7" i="5"/>
  <c r="B21" i="5"/>
  <c r="K21" i="7"/>
  <c r="E9" i="8" a="1"/>
  <c r="B21" i="3"/>
  <c r="C7" i="3" a="1"/>
  <c r="E17" i="7"/>
  <c r="J9" i="8" l="1"/>
  <c r="C19" i="7"/>
  <c r="H19" i="3"/>
  <c r="K19" i="7"/>
  <c r="E9" i="6"/>
  <c r="F19" i="8"/>
  <c r="D19" i="7"/>
  <c r="C9" i="7"/>
  <c r="K19" i="6"/>
  <c r="B19" i="8"/>
  <c r="J19" i="5"/>
  <c r="I19" i="3"/>
  <c r="B9" i="7"/>
  <c r="J9" i="7"/>
  <c r="H19" i="8"/>
  <c r="F9" i="7"/>
  <c r="B11" i="3"/>
  <c r="B9" i="5"/>
  <c r="I9" i="5"/>
  <c r="K19" i="3"/>
  <c r="E19" i="5"/>
  <c r="K19" i="8"/>
  <c r="J19" i="7"/>
  <c r="G9" i="7"/>
  <c r="C19" i="8"/>
  <c r="E9" i="5"/>
  <c r="H9" i="5"/>
  <c r="J19" i="3"/>
  <c r="I19" i="8"/>
  <c r="B7" i="3"/>
  <c r="E9" i="8"/>
  <c r="H19" i="6"/>
  <c r="H19" i="7"/>
  <c r="B19" i="7"/>
  <c r="K9" i="3"/>
  <c r="J9" i="3"/>
  <c r="I19" i="7"/>
  <c r="G19" i="7"/>
  <c r="I9" i="7"/>
  <c r="I9" i="8"/>
  <c r="K9" i="5"/>
  <c r="C9" i="6"/>
  <c r="C19" i="6"/>
  <c r="E9" i="3"/>
  <c r="D19" i="6"/>
  <c r="E19" i="3"/>
  <c r="G9" i="5"/>
  <c r="K9" i="6"/>
  <c r="C9" i="8"/>
  <c r="G19" i="8"/>
  <c r="I19" i="5"/>
  <c r="I9" i="6"/>
  <c r="C19" i="3"/>
  <c r="B9" i="3"/>
  <c r="J9" i="6"/>
  <c r="F19" i="7"/>
  <c r="G9" i="3"/>
  <c r="C9" i="3"/>
  <c r="E9" i="7"/>
  <c r="G19" i="3"/>
  <c r="G19" i="6"/>
  <c r="H9" i="8"/>
  <c r="C19" i="5"/>
  <c r="B19" i="5"/>
  <c r="E19" i="8"/>
  <c r="J19" i="6"/>
  <c r="C11" i="3"/>
  <c r="E19" i="6"/>
  <c r="K19" i="5"/>
  <c r="G19" i="5"/>
  <c r="G9" i="8"/>
  <c r="B9" i="8"/>
  <c r="F9" i="6"/>
  <c r="B19" i="6"/>
  <c r="I9" i="3"/>
  <c r="D9" i="6"/>
  <c r="C9" i="5"/>
  <c r="K9" i="8"/>
  <c r="K9" i="7"/>
  <c r="J9" i="5"/>
  <c r="F19" i="5"/>
  <c r="E19" i="7"/>
  <c r="B9" i="6"/>
  <c r="F19" i="6"/>
  <c r="D19" i="3"/>
  <c r="C7" i="3"/>
  <c r="G9" i="6"/>
  <c r="B19" i="3"/>
  <c r="J19" i="8"/>
  <c r="I19" i="6"/>
  <c r="F9" i="3"/>
  <c r="H9" i="6"/>
  <c r="D7" i="3"/>
  <c r="H9" i="3" a="1"/>
  <c r="H11" i="7"/>
  <c r="F13" i="6"/>
  <c r="F19" i="3" a="1"/>
  <c r="D13" i="3"/>
  <c r="D9" i="8" a="1"/>
  <c r="H13" i="7"/>
  <c r="D11" i="5"/>
  <c r="F9" i="5" a="1"/>
  <c r="H9" i="7" a="1"/>
  <c r="D7" i="8"/>
  <c r="D11" i="7"/>
  <c r="F9" i="8" a="1"/>
  <c r="F11" i="8"/>
  <c r="D13" i="7"/>
  <c r="D21" i="8"/>
  <c r="F7" i="5"/>
  <c r="F13" i="7"/>
  <c r="H21" i="5"/>
  <c r="D7" i="7"/>
  <c r="D21" i="5"/>
  <c r="F13" i="5"/>
  <c r="D7" i="5"/>
  <c r="D11" i="3" a="1"/>
  <c r="D17" i="8"/>
  <c r="D13" i="6"/>
  <c r="D9" i="7" a="1"/>
  <c r="D17" i="5"/>
  <c r="H7" i="7"/>
  <c r="D9" i="5" a="1"/>
  <c r="H11" i="3"/>
  <c r="H7" i="3"/>
  <c r="F17" i="3"/>
  <c r="D13" i="8"/>
  <c r="D13" i="5"/>
  <c r="D11" i="8"/>
  <c r="F21" i="3"/>
  <c r="H13" i="3"/>
  <c r="H13" i="5"/>
  <c r="H19" i="5" a="1"/>
  <c r="H17" i="5"/>
  <c r="F11" i="5"/>
  <c r="D9" i="3" a="1"/>
  <c r="D19" i="8" a="1"/>
  <c r="F7" i="8"/>
  <c r="D19" i="5" a="1"/>
  <c r="D9" i="3" l="1"/>
  <c r="D11" i="3"/>
  <c r="D19" i="8"/>
  <c r="H9" i="7"/>
  <c r="F19" i="3"/>
  <c r="F9" i="5"/>
  <c r="H9" i="3"/>
  <c r="D9" i="5"/>
  <c r="F9" i="8"/>
  <c r="H19" i="5"/>
  <c r="D9" i="7"/>
  <c r="D9" i="8"/>
  <c r="D19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<sst xmlns="http://schemas.openxmlformats.org/spreadsheetml/2006/main" count="120" uniqueCount="55">
  <si>
    <t>End Date</t>
  </si>
  <si>
    <t>Time Horizons</t>
  </si>
  <si>
    <t>Year</t>
  </si>
  <si>
    <t xml:space="preserve">  Average Total Return (annualized)</t>
  </si>
  <si>
    <t xml:space="preserve">  Compound Total Return (annualized)</t>
  </si>
  <si>
    <t xml:space="preserve">  Standard Deviation of Total Return (annualized)</t>
  </si>
  <si>
    <t>Month</t>
  </si>
  <si>
    <t>Derived End Date</t>
  </si>
  <si>
    <t>Date</t>
  </si>
  <si>
    <t>NCL_APT</t>
  </si>
  <si>
    <t>NCL_IND</t>
  </si>
  <si>
    <t>NCL_OFF</t>
  </si>
  <si>
    <t>NCL_RET</t>
  </si>
  <si>
    <t>CLA_IND</t>
  </si>
  <si>
    <t>CLA_OFF</t>
  </si>
  <si>
    <t>CLA_RET</t>
  </si>
  <si>
    <t>CLA_APT</t>
  </si>
  <si>
    <t>LOSS_IND</t>
  </si>
  <si>
    <t>LOSS_OFF</t>
  </si>
  <si>
    <t>LOSS_RET</t>
  </si>
  <si>
    <t>LOSS_APT</t>
  </si>
  <si>
    <t>Derived Start Date</t>
  </si>
  <si>
    <t>Derived Start Row</t>
  </si>
  <si>
    <t>Derived End Row</t>
  </si>
  <si>
    <t>Row Offset</t>
  </si>
  <si>
    <t xml:space="preserve"> [operating range for CLA return]</t>
  </si>
  <si>
    <t xml:space="preserve"> [operating range for LOSS]</t>
  </si>
  <si>
    <t xml:space="preserve"> [operating range for NCL return]</t>
  </si>
  <si>
    <t>Today's date is</t>
  </si>
  <si>
    <t>Most recent data date is</t>
  </si>
  <si>
    <t>Apartment</t>
  </si>
  <si>
    <t>Industrial</t>
  </si>
  <si>
    <t>Office</t>
  </si>
  <si>
    <t>Retail</t>
  </si>
  <si>
    <t>YTD Start Date</t>
  </si>
  <si>
    <t>All available end dates (minimum 1 year horizon)</t>
  </si>
  <si>
    <t>Date selected is</t>
  </si>
  <si>
    <t>Most recent data is as of</t>
  </si>
  <si>
    <t>Total Return</t>
  </si>
  <si>
    <t>NCL_TOT</t>
  </si>
  <si>
    <t>CLA_TOT</t>
  </si>
  <si>
    <t>LOSS_TOT</t>
  </si>
  <si>
    <t>Total (all sectors including Other)</t>
  </si>
  <si>
    <t>Select the end date you want to use from the dropdown list</t>
  </si>
  <si>
    <t>Total</t>
  </si>
  <si>
    <t>Total Returns Including Credit Effects</t>
  </si>
  <si>
    <t xml:space="preserve">  Average Annual Credit Effect (in basis points)</t>
  </si>
  <si>
    <t>Total Returns Excluding Credit Effects</t>
  </si>
  <si>
    <t>No Credit Efffect</t>
  </si>
  <si>
    <t>Inc. Credit Effect</t>
  </si>
  <si>
    <t>this row needs updating for each new quarter</t>
  </si>
  <si>
    <t>Since 1/1/1978</t>
  </si>
  <si>
    <t>Since</t>
  </si>
  <si>
    <t>Credit Effect (in bp)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</si>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</sst>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m/d/yy;@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2" fillId="0" borderId="0" xfId="0" applyFont="1"/>
    <xf numFmtId="1" fontId="0" fillId="0" borderId="0" xfId="0" applyNumberFormat="1"/>
    <xf numFmtId="0" fontId="3" fillId="0" borderId="0" xfId="0" applyFont="1"/>
    <xf numFmtId="17" fontId="0" fillId="0" borderId="0" xfId="0" applyNumberFormat="1"/>
    <xf numFmtId="0" fontId="4" fillId="0" borderId="0" xfId="0" applyFont="1" applyAlignment="1">
      <alignment horizontal="right"/>
    </xf>
    <xf numFmtId="14" fontId="3" fillId="0" borderId="0" xfId="0" applyNumberFormat="1" applyFont="1"/>
    <xf numFmtId="14" fontId="0" fillId="2" borderId="0" xfId="0" applyNumberFormat="1" applyFill="1"/>
    <xf numFmtId="164" fontId="0" fillId="0" borderId="0" xfId="0" applyNumberFormat="1"/>
    <xf numFmtId="0" fontId="5" fillId="0" borderId="0" xfId="0" applyFont="1"/>
    <xf numFmtId="165" fontId="0" fillId="0" borderId="0" xfId="0" applyNumberFormat="1"/>
    <xf numFmtId="17" fontId="2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166" fontId="3" fillId="0" borderId="4" xfId="0" applyNumberFormat="1" applyFont="1" applyBorder="1"/>
    <xf numFmtId="1" fontId="0" fillId="4" borderId="0" xfId="0" applyNumberFormat="1" applyFill="1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 applyFill="1"/>
    <xf numFmtId="164" fontId="1" fillId="3" borderId="3" xfId="1" applyNumberFormat="1" applyFont="1" applyFill="1" applyBorder="1"/>
    <xf numFmtId="164" fontId="1" fillId="0" borderId="0" xfId="2" applyNumberFormat="1" applyFont="1"/>
    <xf numFmtId="165" fontId="1" fillId="0" borderId="0" xfId="0" applyNumberFormat="1" applyFont="1" applyFill="1"/>
    <xf numFmtId="165" fontId="1" fillId="3" borderId="3" xfId="1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0" fontId="1" fillId="0" borderId="0" xfId="2" applyNumberFormat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Normal" xfId="0" builtinId="0"/>
    <cellStyle name="Normal 3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11</xdr:row>
      <xdr:rowOff>131445</xdr:rowOff>
    </xdr:from>
    <xdr:to>
      <xdr:col>6</xdr:col>
      <xdr:colOff>361950</xdr:colOff>
      <xdr:row>18</xdr:row>
      <xdr:rowOff>57189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285875" y="1905000"/>
          <a:ext cx="2771775" cy="1066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11</xdr:row>
      <xdr:rowOff>47625</xdr:rowOff>
    </xdr:from>
    <xdr:to>
      <xdr:col>7</xdr:col>
      <xdr:colOff>405774</xdr:colOff>
      <xdr:row>17</xdr:row>
      <xdr:rowOff>142875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2819400" y="1828800"/>
          <a:ext cx="2790825" cy="7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but I need to change cell references for new data row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72"/>
  <sheetViews>
    <sheetView topLeftCell="A132" workbookViewId="0">
      <selection activeCell="A172" sqref="A172"/>
    </sheetView>
  </sheetViews>
  <sheetFormatPr defaultRowHeight="12.75" x14ac:dyDescent="0.2"/>
  <cols>
    <col min="1" max="1" width="10.42578125" customWidth="1"/>
    <col min="2" max="2" width="9.140625" style="10"/>
    <col min="3" max="3" width="9.7109375" style="10" customWidth="1"/>
    <col min="4" max="11" width="9.140625" style="10"/>
    <col min="12" max="12" width="11.7109375" style="12" customWidth="1"/>
    <col min="13" max="13" width="10.140625" style="12" customWidth="1"/>
    <col min="14" max="14" width="11.28515625" style="12" customWidth="1"/>
    <col min="15" max="15" width="10.7109375" style="12" customWidth="1"/>
    <col min="16" max="16" width="10.85546875" style="12" customWidth="1"/>
    <col min="17" max="19" width="9.140625" style="12"/>
  </cols>
  <sheetData>
    <row r="1" spans="1:19" x14ac:dyDescent="0.2">
      <c r="A1" s="18">
        <v>1</v>
      </c>
      <c r="B1" s="20">
        <v>2</v>
      </c>
      <c r="C1" s="20">
        <v>3</v>
      </c>
      <c r="D1" s="20">
        <v>4</v>
      </c>
      <c r="E1" s="20">
        <v>5</v>
      </c>
      <c r="F1" s="20">
        <v>6</v>
      </c>
      <c r="G1" s="20">
        <v>7</v>
      </c>
      <c r="H1" s="20">
        <v>8</v>
      </c>
      <c r="I1" s="20">
        <v>9</v>
      </c>
      <c r="J1" s="20">
        <v>10</v>
      </c>
      <c r="K1" s="20">
        <v>11</v>
      </c>
      <c r="L1" s="22">
        <v>12</v>
      </c>
      <c r="M1" s="22">
        <v>13</v>
      </c>
      <c r="N1" s="22">
        <v>14</v>
      </c>
      <c r="O1" s="22">
        <v>15</v>
      </c>
      <c r="P1" s="22">
        <v>16</v>
      </c>
      <c r="Q1" s="22">
        <v>17</v>
      </c>
      <c r="R1" s="22">
        <v>18</v>
      </c>
      <c r="S1" s="22">
        <v>19</v>
      </c>
    </row>
    <row r="2" spans="1:19" x14ac:dyDescent="0.2">
      <c r="A2" s="18" t="s">
        <v>8</v>
      </c>
      <c r="B2" s="20" t="s">
        <v>9</v>
      </c>
      <c r="C2" s="20" t="s">
        <v>39</v>
      </c>
      <c r="D2" s="20" t="s">
        <v>10</v>
      </c>
      <c r="E2" s="20" t="s">
        <v>11</v>
      </c>
      <c r="F2" s="20" t="s">
        <v>12</v>
      </c>
      <c r="G2" s="20" t="s">
        <v>16</v>
      </c>
      <c r="H2" s="20" t="s">
        <v>40</v>
      </c>
      <c r="I2" s="20" t="s">
        <v>13</v>
      </c>
      <c r="J2" s="20" t="s">
        <v>14</v>
      </c>
      <c r="K2" s="20" t="s">
        <v>15</v>
      </c>
      <c r="L2" s="22" t="s">
        <v>20</v>
      </c>
      <c r="M2" s="22" t="s">
        <v>41</v>
      </c>
      <c r="N2" s="22" t="s">
        <v>17</v>
      </c>
      <c r="O2" s="22" t="s">
        <v>18</v>
      </c>
      <c r="P2" s="22" t="s">
        <v>19</v>
      </c>
      <c r="Q2" s="22" t="s">
        <v>39</v>
      </c>
      <c r="R2" s="22" t="s">
        <v>40</v>
      </c>
      <c r="S2" s="22" t="s">
        <v>41</v>
      </c>
    </row>
    <row r="3" spans="1:19" x14ac:dyDescent="0.2">
      <c r="A3" s="19">
        <v>28580</v>
      </c>
      <c r="B3" s="20">
        <v>1.9300000000000001E-2</v>
      </c>
      <c r="C3" s="20">
        <v>2.0500000000000001E-2</v>
      </c>
      <c r="D3" s="20">
        <v>2.0500000000000001E-2</v>
      </c>
      <c r="E3" s="20">
        <v>0.02</v>
      </c>
      <c r="F3" s="20">
        <v>1.9900000000000001E-2</v>
      </c>
      <c r="G3" s="20">
        <v>1.7600000000000001E-2</v>
      </c>
      <c r="H3" s="20">
        <v>1.84E-2</v>
      </c>
      <c r="I3" s="20">
        <v>1.9300000000000001E-2</v>
      </c>
      <c r="J3" s="20">
        <v>1.8800000000000001E-2</v>
      </c>
      <c r="K3" s="20">
        <v>1.8700000000000001E-2</v>
      </c>
      <c r="L3" s="22">
        <v>15.83</v>
      </c>
      <c r="M3" s="22">
        <v>12.72</v>
      </c>
      <c r="N3" s="22">
        <v>11.12</v>
      </c>
      <c r="O3" s="22">
        <v>11.73</v>
      </c>
      <c r="P3" s="22">
        <v>10.65</v>
      </c>
      <c r="Q3" s="22"/>
      <c r="R3" s="22"/>
      <c r="S3" s="22"/>
    </row>
    <row r="4" spans="1:19" x14ac:dyDescent="0.2">
      <c r="A4" s="19">
        <v>28671</v>
      </c>
      <c r="B4" s="20">
        <v>-7.3000000000000001E-3</v>
      </c>
      <c r="C4" s="20">
        <v>-7.7000000000000002E-3</v>
      </c>
      <c r="D4" s="20">
        <v>-7.9000000000000008E-3</v>
      </c>
      <c r="E4" s="20">
        <v>-7.3000000000000001E-3</v>
      </c>
      <c r="F4" s="20">
        <v>-7.6E-3</v>
      </c>
      <c r="G4" s="20">
        <v>-8.8000000000000005E-3</v>
      </c>
      <c r="H4" s="20">
        <v>-8.5000000000000006E-3</v>
      </c>
      <c r="I4" s="20">
        <v>-8.8000000000000005E-3</v>
      </c>
      <c r="J4" s="20">
        <v>-8.3000000000000001E-3</v>
      </c>
      <c r="K4" s="20">
        <v>-8.5000000000000006E-3</v>
      </c>
      <c r="L4" s="22">
        <v>14.71</v>
      </c>
      <c r="M4" s="22">
        <v>11.07</v>
      </c>
      <c r="N4" s="22">
        <v>9.2200000000000006</v>
      </c>
      <c r="O4" s="22">
        <v>9.6999999999999993</v>
      </c>
      <c r="P4" s="22">
        <v>9.07</v>
      </c>
      <c r="Q4" s="22"/>
      <c r="R4" s="22"/>
      <c r="S4" s="22"/>
    </row>
    <row r="5" spans="1:19" x14ac:dyDescent="0.2">
      <c r="A5" s="19">
        <v>28763</v>
      </c>
      <c r="B5" s="20">
        <v>2.76E-2</v>
      </c>
      <c r="C5" s="20">
        <v>2.8500000000000001E-2</v>
      </c>
      <c r="D5" s="20">
        <v>2.5999999999999999E-2</v>
      </c>
      <c r="E5" s="20">
        <v>2.7300000000000001E-2</v>
      </c>
      <c r="F5" s="20">
        <v>2.7900000000000001E-2</v>
      </c>
      <c r="G5" s="20">
        <v>2.6100000000000002E-2</v>
      </c>
      <c r="H5" s="20">
        <v>2.63E-2</v>
      </c>
      <c r="I5" s="20">
        <v>2.5000000000000001E-2</v>
      </c>
      <c r="J5" s="20">
        <v>2.6200000000000001E-2</v>
      </c>
      <c r="K5" s="20">
        <v>2.7E-2</v>
      </c>
      <c r="L5" s="22">
        <v>12.58</v>
      </c>
      <c r="M5" s="22">
        <v>10.3</v>
      </c>
      <c r="N5" s="22">
        <v>9.14</v>
      </c>
      <c r="O5" s="22">
        <v>9.68</v>
      </c>
      <c r="P5" s="22">
        <v>8.81</v>
      </c>
      <c r="Q5" s="22"/>
      <c r="R5" s="22"/>
      <c r="S5" s="22"/>
    </row>
    <row r="6" spans="1:19" x14ac:dyDescent="0.2">
      <c r="A6" s="19">
        <v>28855</v>
      </c>
      <c r="B6" s="20">
        <v>-6.8999999999999999E-3</v>
      </c>
      <c r="C6" s="20">
        <v>-6.6E-3</v>
      </c>
      <c r="D6" s="20">
        <v>-4.8999999999999998E-3</v>
      </c>
      <c r="E6" s="20">
        <v>-6.1999999999999998E-3</v>
      </c>
      <c r="F6" s="20">
        <v>-6.4000000000000003E-3</v>
      </c>
      <c r="G6" s="20">
        <v>-7.9000000000000008E-3</v>
      </c>
      <c r="H6" s="20">
        <v>-7.4000000000000003E-3</v>
      </c>
      <c r="I6" s="20">
        <v>-5.8999999999999999E-3</v>
      </c>
      <c r="J6" s="20">
        <v>-7.3000000000000001E-3</v>
      </c>
      <c r="K6" s="20">
        <v>-7.3000000000000001E-3</v>
      </c>
      <c r="L6" s="22">
        <v>10.38</v>
      </c>
      <c r="M6" s="22">
        <v>9.5500000000000007</v>
      </c>
      <c r="N6" s="22">
        <v>9.08</v>
      </c>
      <c r="O6" s="22">
        <v>9.65</v>
      </c>
      <c r="P6" s="22">
        <v>8.58</v>
      </c>
      <c r="Q6" s="22"/>
      <c r="R6" s="22"/>
      <c r="S6" s="22"/>
    </row>
    <row r="7" spans="1:19" x14ac:dyDescent="0.2">
      <c r="A7" s="19">
        <v>28945</v>
      </c>
      <c r="B7" s="20">
        <v>2.1499999999999998E-2</v>
      </c>
      <c r="C7" s="20">
        <v>2.0899999999999998E-2</v>
      </c>
      <c r="D7" s="20">
        <v>1.7899999999999999E-2</v>
      </c>
      <c r="E7" s="20">
        <v>1.9699999999999999E-2</v>
      </c>
      <c r="F7" s="20">
        <v>0.02</v>
      </c>
      <c r="G7" s="20">
        <v>2.06E-2</v>
      </c>
      <c r="H7" s="20">
        <v>1.9300000000000001E-2</v>
      </c>
      <c r="I7" s="20">
        <v>1.7100000000000001E-2</v>
      </c>
      <c r="J7" s="20">
        <v>1.8800000000000001E-2</v>
      </c>
      <c r="K7" s="20">
        <v>1.9199999999999998E-2</v>
      </c>
      <c r="L7" s="22">
        <v>8.8800000000000008</v>
      </c>
      <c r="M7" s="22">
        <v>8.17</v>
      </c>
      <c r="N7" s="22">
        <v>7.79</v>
      </c>
      <c r="O7" s="22">
        <v>8.2200000000000006</v>
      </c>
      <c r="P7" s="22">
        <v>7.4</v>
      </c>
      <c r="Q7" s="22"/>
      <c r="R7" s="22"/>
      <c r="S7" s="22"/>
    </row>
    <row r="8" spans="1:19" x14ac:dyDescent="0.2">
      <c r="A8" s="19">
        <v>29036</v>
      </c>
      <c r="B8" s="20">
        <v>3.8699999999999998E-2</v>
      </c>
      <c r="C8" s="20">
        <v>3.9399999999999998E-2</v>
      </c>
      <c r="D8" s="20">
        <v>3.6299999999999999E-2</v>
      </c>
      <c r="E8" s="20">
        <v>3.7999999999999999E-2</v>
      </c>
      <c r="F8" s="20">
        <v>3.8100000000000002E-2</v>
      </c>
      <c r="G8" s="20">
        <v>3.7900000000000003E-2</v>
      </c>
      <c r="H8" s="20">
        <v>3.73E-2</v>
      </c>
      <c r="I8" s="20">
        <v>3.56E-2</v>
      </c>
      <c r="J8" s="20">
        <v>3.7199999999999997E-2</v>
      </c>
      <c r="K8" s="20">
        <v>3.7400000000000003E-2</v>
      </c>
      <c r="L8" s="22">
        <v>7.28</v>
      </c>
      <c r="M8" s="22">
        <v>6.77</v>
      </c>
      <c r="N8" s="22">
        <v>6.48</v>
      </c>
      <c r="O8" s="22">
        <v>6.8</v>
      </c>
      <c r="P8" s="22">
        <v>6.26</v>
      </c>
      <c r="Q8" s="22"/>
      <c r="R8" s="22"/>
      <c r="S8" s="22"/>
    </row>
    <row r="9" spans="1:19" x14ac:dyDescent="0.2">
      <c r="A9" s="19">
        <v>29128</v>
      </c>
      <c r="B9" s="20">
        <v>-4.4999999999999997E-3</v>
      </c>
      <c r="C9" s="20">
        <v>-3.8E-3</v>
      </c>
      <c r="D9" s="20">
        <v>-2.8999999999999998E-3</v>
      </c>
      <c r="E9" s="20">
        <v>-3.0999999999999999E-3</v>
      </c>
      <c r="F9" s="20">
        <v>-4.0000000000000001E-3</v>
      </c>
      <c r="G9" s="20">
        <v>-5.1000000000000004E-3</v>
      </c>
      <c r="H9" s="20">
        <v>-4.1999999999999997E-3</v>
      </c>
      <c r="I9" s="20">
        <v>-3.3999999999999998E-3</v>
      </c>
      <c r="J9" s="20">
        <v>-3.5999999999999999E-3</v>
      </c>
      <c r="K9" s="20">
        <v>-4.4999999999999997E-3</v>
      </c>
      <c r="L9" s="22">
        <v>6.31</v>
      </c>
      <c r="M9" s="22">
        <v>5.47</v>
      </c>
      <c r="N9" s="22">
        <v>5.07</v>
      </c>
      <c r="O9" s="22">
        <v>5.35</v>
      </c>
      <c r="P9" s="22">
        <v>4.87</v>
      </c>
      <c r="Q9" s="22"/>
      <c r="R9" s="22"/>
      <c r="S9" s="22"/>
    </row>
    <row r="10" spans="1:19" x14ac:dyDescent="0.2">
      <c r="A10" s="19">
        <v>29220</v>
      </c>
      <c r="B10" s="20">
        <v>1.6299999999999999E-2</v>
      </c>
      <c r="C10" s="20">
        <v>1.66E-2</v>
      </c>
      <c r="D10" s="20">
        <v>1.5100000000000001E-2</v>
      </c>
      <c r="E10" s="20">
        <v>1.6E-2</v>
      </c>
      <c r="F10" s="20">
        <v>1.61E-2</v>
      </c>
      <c r="G10" s="20">
        <v>1.5699999999999999E-2</v>
      </c>
      <c r="H10" s="20">
        <v>1.5699999999999999E-2</v>
      </c>
      <c r="I10" s="20">
        <v>1.4800000000000001E-2</v>
      </c>
      <c r="J10" s="20">
        <v>1.5699999999999999E-2</v>
      </c>
      <c r="K10" s="20">
        <v>1.5800000000000002E-2</v>
      </c>
      <c r="L10" s="22">
        <v>5.36</v>
      </c>
      <c r="M10" s="22">
        <v>4.08</v>
      </c>
      <c r="N10" s="22">
        <v>3.54</v>
      </c>
      <c r="O10" s="22">
        <v>3.77</v>
      </c>
      <c r="P10" s="22">
        <v>3.38</v>
      </c>
      <c r="Q10" s="22"/>
      <c r="R10" s="22"/>
      <c r="S10" s="22"/>
    </row>
    <row r="11" spans="1:19" x14ac:dyDescent="0.2">
      <c r="A11" s="19">
        <v>29311</v>
      </c>
      <c r="B11" s="20">
        <v>-0.1336</v>
      </c>
      <c r="C11" s="20">
        <v>-0.14460000000000001</v>
      </c>
      <c r="D11" s="20">
        <v>-0.1439</v>
      </c>
      <c r="E11" s="20">
        <v>-0.14249999999999999</v>
      </c>
      <c r="F11" s="20">
        <v>-0.1419</v>
      </c>
      <c r="G11" s="20">
        <v>-0.13350000000000001</v>
      </c>
      <c r="H11" s="20">
        <v>-0.14030000000000001</v>
      </c>
      <c r="I11" s="20">
        <v>-0.14410000000000001</v>
      </c>
      <c r="J11" s="20">
        <v>-0.14269999999999999</v>
      </c>
      <c r="K11" s="20">
        <v>-0.1421</v>
      </c>
      <c r="L11" s="22">
        <v>4.8</v>
      </c>
      <c r="M11" s="22">
        <v>3.72</v>
      </c>
      <c r="N11" s="22">
        <v>3.3</v>
      </c>
      <c r="O11" s="22">
        <v>3.44</v>
      </c>
      <c r="P11" s="22">
        <v>3.17</v>
      </c>
      <c r="Q11" s="22"/>
      <c r="R11" s="22"/>
      <c r="S11" s="22"/>
    </row>
    <row r="12" spans="1:19" x14ac:dyDescent="0.2">
      <c r="A12" s="19">
        <v>29402</v>
      </c>
      <c r="B12" s="20">
        <v>0.1308</v>
      </c>
      <c r="C12" s="20">
        <v>0.1328</v>
      </c>
      <c r="D12" s="20">
        <v>0.1246</v>
      </c>
      <c r="E12" s="20">
        <v>0.12740000000000001</v>
      </c>
      <c r="F12" s="20">
        <v>0.13009999999999999</v>
      </c>
      <c r="G12" s="20">
        <v>0.13009999999999999</v>
      </c>
      <c r="H12" s="20">
        <v>0.12820000000000001</v>
      </c>
      <c r="I12" s="20">
        <v>0.1241</v>
      </c>
      <c r="J12" s="20">
        <v>0.12690000000000001</v>
      </c>
      <c r="K12" s="20">
        <v>0.12959999999999999</v>
      </c>
      <c r="L12" s="22">
        <v>4.22</v>
      </c>
      <c r="M12" s="22">
        <v>3.39</v>
      </c>
      <c r="N12" s="22">
        <v>3.05</v>
      </c>
      <c r="O12" s="22">
        <v>3.16</v>
      </c>
      <c r="P12" s="22">
        <v>3.01</v>
      </c>
      <c r="Q12" s="22"/>
      <c r="R12" s="22"/>
      <c r="S12" s="22"/>
    </row>
    <row r="13" spans="1:19" x14ac:dyDescent="0.2">
      <c r="A13" s="19">
        <v>29494</v>
      </c>
      <c r="B13" s="20">
        <v>-5.3E-3</v>
      </c>
      <c r="C13" s="20">
        <v>-8.0000000000000002E-3</v>
      </c>
      <c r="D13" s="20">
        <v>-7.7000000000000002E-3</v>
      </c>
      <c r="E13" s="20">
        <v>-8.3000000000000001E-3</v>
      </c>
      <c r="F13" s="20">
        <v>-9.1999999999999998E-3</v>
      </c>
      <c r="G13" s="20">
        <v>-5.4000000000000003E-3</v>
      </c>
      <c r="H13" s="20">
        <v>-8.0999999999999996E-3</v>
      </c>
      <c r="I13" s="20">
        <v>-8.0000000000000002E-3</v>
      </c>
      <c r="J13" s="20">
        <v>-8.6999999999999994E-3</v>
      </c>
      <c r="K13" s="20">
        <v>-9.5999999999999992E-3</v>
      </c>
      <c r="L13" s="22">
        <v>3.69</v>
      </c>
      <c r="M13" s="22">
        <v>3.61</v>
      </c>
      <c r="N13" s="22">
        <v>3.54</v>
      </c>
      <c r="O13" s="22">
        <v>3.68</v>
      </c>
      <c r="P13" s="22">
        <v>3.43</v>
      </c>
      <c r="Q13" s="22"/>
      <c r="R13" s="22"/>
      <c r="S13" s="22"/>
    </row>
    <row r="14" spans="1:19" x14ac:dyDescent="0.2">
      <c r="A14" s="19">
        <v>29586</v>
      </c>
      <c r="B14" s="20">
        <v>4.41E-2</v>
      </c>
      <c r="C14" s="20">
        <v>4.2599999999999999E-2</v>
      </c>
      <c r="D14" s="20">
        <v>3.95E-2</v>
      </c>
      <c r="E14" s="20">
        <v>4.0399999999999998E-2</v>
      </c>
      <c r="F14" s="20">
        <v>4.0599999999999997E-2</v>
      </c>
      <c r="G14" s="20">
        <v>4.3999999999999997E-2</v>
      </c>
      <c r="H14" s="20">
        <v>4.0899999999999999E-2</v>
      </c>
      <c r="I14" s="20">
        <v>3.9E-2</v>
      </c>
      <c r="J14" s="20">
        <v>3.9899999999999998E-2</v>
      </c>
      <c r="K14" s="20">
        <v>4.0099999999999997E-2</v>
      </c>
      <c r="L14" s="22">
        <v>3.11</v>
      </c>
      <c r="M14" s="22">
        <v>3.84</v>
      </c>
      <c r="N14" s="22">
        <v>3.93</v>
      </c>
      <c r="O14" s="22">
        <v>4.18</v>
      </c>
      <c r="P14" s="22">
        <v>3.85</v>
      </c>
      <c r="Q14" s="22"/>
      <c r="R14" s="22"/>
      <c r="S14" s="22"/>
    </row>
    <row r="15" spans="1:19" x14ac:dyDescent="0.2">
      <c r="A15" s="19">
        <v>29676</v>
      </c>
      <c r="B15" s="20">
        <v>-6.0000000000000001E-3</v>
      </c>
      <c r="C15" s="20">
        <v>-1.21E-2</v>
      </c>
      <c r="D15" s="20">
        <v>-1.3299999999999999E-2</v>
      </c>
      <c r="E15" s="20">
        <v>-1.4E-2</v>
      </c>
      <c r="F15" s="20">
        <v>-1.29E-2</v>
      </c>
      <c r="G15" s="20">
        <v>-5.7999999999999996E-3</v>
      </c>
      <c r="H15" s="20">
        <v>-1.21E-2</v>
      </c>
      <c r="I15" s="20">
        <v>-1.3599999999999999E-2</v>
      </c>
      <c r="J15" s="20">
        <v>-1.44E-2</v>
      </c>
      <c r="K15" s="20">
        <v>-1.3299999999999999E-2</v>
      </c>
      <c r="L15" s="22">
        <v>2.81</v>
      </c>
      <c r="M15" s="22">
        <v>3.45</v>
      </c>
      <c r="N15" s="22">
        <v>3.6</v>
      </c>
      <c r="O15" s="22">
        <v>3.73</v>
      </c>
      <c r="P15" s="22">
        <v>3.51</v>
      </c>
      <c r="Q15" s="22"/>
      <c r="R15" s="22"/>
      <c r="S15" s="22"/>
    </row>
    <row r="16" spans="1:19" x14ac:dyDescent="0.2">
      <c r="A16" s="19">
        <v>29767</v>
      </c>
      <c r="B16" s="20">
        <v>2.07E-2</v>
      </c>
      <c r="C16" s="20">
        <v>1.8800000000000001E-2</v>
      </c>
      <c r="D16" s="20">
        <v>1.6899999999999998E-2</v>
      </c>
      <c r="E16" s="20">
        <v>1.7600000000000001E-2</v>
      </c>
      <c r="F16" s="20">
        <v>1.7399999999999999E-2</v>
      </c>
      <c r="G16" s="20">
        <v>2.0799999999999999E-2</v>
      </c>
      <c r="H16" s="20">
        <v>1.7899999999999999E-2</v>
      </c>
      <c r="I16" s="20">
        <v>1.66E-2</v>
      </c>
      <c r="J16" s="20">
        <v>1.72E-2</v>
      </c>
      <c r="K16" s="20">
        <v>1.7000000000000001E-2</v>
      </c>
      <c r="L16" s="22">
        <v>2.44</v>
      </c>
      <c r="M16" s="22">
        <v>3.11</v>
      </c>
      <c r="N16" s="22">
        <v>3.26</v>
      </c>
      <c r="O16" s="22">
        <v>3.4</v>
      </c>
      <c r="P16" s="22">
        <v>3.23</v>
      </c>
      <c r="Q16" s="22"/>
      <c r="R16" s="22"/>
      <c r="S16" s="22"/>
    </row>
    <row r="17" spans="1:19" x14ac:dyDescent="0.2">
      <c r="A17" s="19">
        <v>29859</v>
      </c>
      <c r="B17" s="20">
        <v>-7.3400000000000007E-2</v>
      </c>
      <c r="C17" s="20">
        <v>-8.3799999999999999E-2</v>
      </c>
      <c r="D17" s="20">
        <v>-8.4099999999999994E-2</v>
      </c>
      <c r="E17" s="20">
        <v>-8.3900000000000002E-2</v>
      </c>
      <c r="F17" s="20">
        <v>-8.3000000000000004E-2</v>
      </c>
      <c r="G17" s="20">
        <v>-7.3099999999999998E-2</v>
      </c>
      <c r="H17" s="20">
        <v>-8.1600000000000006E-2</v>
      </c>
      <c r="I17" s="20">
        <v>-8.4400000000000003E-2</v>
      </c>
      <c r="J17" s="20">
        <v>-8.43E-2</v>
      </c>
      <c r="K17" s="20">
        <v>-8.3299999999999999E-2</v>
      </c>
      <c r="L17" s="22">
        <v>2.42</v>
      </c>
      <c r="M17" s="22">
        <v>2.99</v>
      </c>
      <c r="N17" s="22">
        <v>3.09</v>
      </c>
      <c r="O17" s="22">
        <v>3.24</v>
      </c>
      <c r="P17" s="22">
        <v>3.01</v>
      </c>
      <c r="Q17" s="22"/>
      <c r="R17" s="22"/>
      <c r="S17" s="22"/>
    </row>
    <row r="18" spans="1:19" x14ac:dyDescent="0.2">
      <c r="A18" s="19">
        <v>29951</v>
      </c>
      <c r="B18" s="20">
        <v>0.1074</v>
      </c>
      <c r="C18" s="20">
        <v>0.108</v>
      </c>
      <c r="D18" s="20">
        <v>0.10589999999999999</v>
      </c>
      <c r="E18" s="20">
        <v>0.1022</v>
      </c>
      <c r="F18" s="20">
        <v>0.1074</v>
      </c>
      <c r="G18" s="20">
        <v>0.107</v>
      </c>
      <c r="H18" s="20">
        <v>0.10440000000000001</v>
      </c>
      <c r="I18" s="20">
        <v>0.1055</v>
      </c>
      <c r="J18" s="20">
        <v>0.1017</v>
      </c>
      <c r="K18" s="20">
        <v>0.107</v>
      </c>
      <c r="L18" s="22">
        <v>2.39</v>
      </c>
      <c r="M18" s="22">
        <v>2.89</v>
      </c>
      <c r="N18" s="22">
        <v>2.94</v>
      </c>
      <c r="O18" s="22">
        <v>3.15</v>
      </c>
      <c r="P18" s="22">
        <v>2.84</v>
      </c>
      <c r="Q18" s="22"/>
      <c r="R18" s="22"/>
      <c r="S18" s="22"/>
    </row>
    <row r="19" spans="1:19" x14ac:dyDescent="0.2">
      <c r="A19" s="19">
        <v>30041</v>
      </c>
      <c r="B19" s="20">
        <v>4.1000000000000002E-2</v>
      </c>
      <c r="C19" s="20">
        <v>4.1200000000000001E-2</v>
      </c>
      <c r="D19" s="20">
        <v>3.95E-2</v>
      </c>
      <c r="E19" s="20">
        <v>4.0099999999999997E-2</v>
      </c>
      <c r="F19" s="20">
        <v>3.9199999999999999E-2</v>
      </c>
      <c r="G19" s="20">
        <v>4.0800000000000003E-2</v>
      </c>
      <c r="H19" s="20">
        <v>3.9600000000000003E-2</v>
      </c>
      <c r="I19" s="20">
        <v>3.9E-2</v>
      </c>
      <c r="J19" s="20">
        <v>3.9600000000000003E-2</v>
      </c>
      <c r="K19" s="20">
        <v>3.8699999999999998E-2</v>
      </c>
      <c r="L19" s="22">
        <v>3.18</v>
      </c>
      <c r="M19" s="22">
        <v>3.8</v>
      </c>
      <c r="N19" s="22">
        <v>3.86</v>
      </c>
      <c r="O19" s="22">
        <v>4.1500000000000004</v>
      </c>
      <c r="P19" s="22">
        <v>3.67</v>
      </c>
      <c r="Q19" s="22"/>
      <c r="R19" s="22"/>
      <c r="S19" s="22"/>
    </row>
    <row r="20" spans="1:19" x14ac:dyDescent="0.2">
      <c r="A20" s="19">
        <v>30132</v>
      </c>
      <c r="B20" s="20">
        <v>1.14E-2</v>
      </c>
      <c r="C20" s="20">
        <v>5.0000000000000001E-3</v>
      </c>
      <c r="D20" s="20">
        <v>2.3999999999999998E-3</v>
      </c>
      <c r="E20" s="20">
        <v>2.5000000000000001E-3</v>
      </c>
      <c r="F20" s="20">
        <v>4.4999999999999997E-3</v>
      </c>
      <c r="G20" s="20">
        <v>1.14E-2</v>
      </c>
      <c r="H20" s="20">
        <v>4.3E-3</v>
      </c>
      <c r="I20" s="20">
        <v>1.8E-3</v>
      </c>
      <c r="J20" s="20">
        <v>1.8E-3</v>
      </c>
      <c r="K20" s="20">
        <v>4.0000000000000001E-3</v>
      </c>
      <c r="L20" s="22">
        <v>3.77</v>
      </c>
      <c r="M20" s="22">
        <v>4.6900000000000004</v>
      </c>
      <c r="N20" s="22">
        <v>4.7699999999999996</v>
      </c>
      <c r="O20" s="22">
        <v>5.19</v>
      </c>
      <c r="P20" s="22">
        <v>4.4800000000000004</v>
      </c>
      <c r="Q20" s="22"/>
      <c r="R20" s="22"/>
      <c r="S20" s="22"/>
    </row>
    <row r="21" spans="1:19" x14ac:dyDescent="0.2">
      <c r="A21" s="19">
        <v>30224</v>
      </c>
      <c r="B21" s="20">
        <v>0.125</v>
      </c>
      <c r="C21" s="20">
        <v>0.12609999999999999</v>
      </c>
      <c r="D21" s="20">
        <v>0.1216</v>
      </c>
      <c r="E21" s="20">
        <v>0.12180000000000001</v>
      </c>
      <c r="F21" s="20">
        <v>0.1215</v>
      </c>
      <c r="G21" s="20">
        <v>0.12509999999999999</v>
      </c>
      <c r="H21" s="20">
        <v>0.12189999999999999</v>
      </c>
      <c r="I21" s="20">
        <v>0.121</v>
      </c>
      <c r="J21" s="20">
        <v>0.1212</v>
      </c>
      <c r="K21" s="20">
        <v>0.12089999999999999</v>
      </c>
      <c r="L21" s="22">
        <v>3.71</v>
      </c>
      <c r="M21" s="22">
        <v>4.18</v>
      </c>
      <c r="N21" s="22">
        <v>4.13</v>
      </c>
      <c r="O21" s="22">
        <v>4.5</v>
      </c>
      <c r="P21" s="22">
        <v>3.94</v>
      </c>
      <c r="Q21" s="22"/>
      <c r="R21" s="22"/>
      <c r="S21" s="22"/>
    </row>
    <row r="22" spans="1:19" x14ac:dyDescent="0.2">
      <c r="A22" s="19">
        <v>30316</v>
      </c>
      <c r="B22" s="20">
        <v>0.1053</v>
      </c>
      <c r="C22" s="20">
        <v>0.10780000000000001</v>
      </c>
      <c r="D22" s="20">
        <v>0.1043</v>
      </c>
      <c r="E22" s="20">
        <v>0.1047</v>
      </c>
      <c r="F22" s="20">
        <v>0.104</v>
      </c>
      <c r="G22" s="20">
        <v>0.1051</v>
      </c>
      <c r="H22" s="20">
        <v>0.1042</v>
      </c>
      <c r="I22" s="20">
        <v>0.1038</v>
      </c>
      <c r="J22" s="20">
        <v>0.1042</v>
      </c>
      <c r="K22" s="20">
        <v>0.1036</v>
      </c>
      <c r="L22" s="22">
        <v>3.21</v>
      </c>
      <c r="M22" s="22">
        <v>3.7</v>
      </c>
      <c r="N22" s="22">
        <v>3.61</v>
      </c>
      <c r="O22" s="22">
        <v>3.92</v>
      </c>
      <c r="P22" s="22">
        <v>3.46</v>
      </c>
      <c r="Q22" s="22"/>
      <c r="R22" s="22"/>
      <c r="S22" s="22"/>
    </row>
    <row r="23" spans="1:19" x14ac:dyDescent="0.2">
      <c r="A23" s="19">
        <v>30406</v>
      </c>
      <c r="B23" s="20">
        <v>5.0500000000000003E-2</v>
      </c>
      <c r="C23" s="20">
        <v>4.9099999999999998E-2</v>
      </c>
      <c r="D23" s="20">
        <v>4.8800000000000003E-2</v>
      </c>
      <c r="E23" s="20">
        <v>4.7199999999999999E-2</v>
      </c>
      <c r="F23" s="20">
        <v>4.6100000000000002E-2</v>
      </c>
      <c r="G23" s="20">
        <v>5.04E-2</v>
      </c>
      <c r="H23" s="20">
        <v>4.7300000000000002E-2</v>
      </c>
      <c r="I23" s="20">
        <v>4.8300000000000003E-2</v>
      </c>
      <c r="J23" s="20">
        <v>4.6699999999999998E-2</v>
      </c>
      <c r="K23" s="20">
        <v>4.5699999999999998E-2</v>
      </c>
      <c r="L23" s="22">
        <v>3.99</v>
      </c>
      <c r="M23" s="22">
        <v>4.43</v>
      </c>
      <c r="N23" s="22">
        <v>4.38</v>
      </c>
      <c r="O23" s="22">
        <v>4.71</v>
      </c>
      <c r="P23" s="22">
        <v>4.16</v>
      </c>
      <c r="Q23" s="22"/>
      <c r="R23" s="22"/>
      <c r="S23" s="22"/>
    </row>
    <row r="24" spans="1:19" x14ac:dyDescent="0.2">
      <c r="A24" s="19">
        <v>30497</v>
      </c>
      <c r="B24" s="20">
        <v>6.4600000000000005E-2</v>
      </c>
      <c r="C24" s="20">
        <v>6.4299999999999996E-2</v>
      </c>
      <c r="D24" s="20">
        <v>6.2300000000000001E-2</v>
      </c>
      <c r="E24" s="20">
        <v>6.2300000000000001E-2</v>
      </c>
      <c r="F24" s="20">
        <v>6.1100000000000002E-2</v>
      </c>
      <c r="G24" s="20">
        <v>6.4500000000000002E-2</v>
      </c>
      <c r="H24" s="20">
        <v>6.2E-2</v>
      </c>
      <c r="I24" s="20">
        <v>6.1699999999999998E-2</v>
      </c>
      <c r="J24" s="20">
        <v>6.1699999999999998E-2</v>
      </c>
      <c r="K24" s="20">
        <v>6.0600000000000001E-2</v>
      </c>
      <c r="L24" s="22">
        <v>4.4800000000000004</v>
      </c>
      <c r="M24" s="22">
        <v>5.17</v>
      </c>
      <c r="N24" s="22">
        <v>5.15</v>
      </c>
      <c r="O24" s="22">
        <v>5.5</v>
      </c>
      <c r="P24" s="22">
        <v>4.9000000000000004</v>
      </c>
      <c r="Q24" s="22"/>
      <c r="R24" s="22"/>
      <c r="S24" s="22"/>
    </row>
    <row r="25" spans="1:19" x14ac:dyDescent="0.2">
      <c r="A25" s="19">
        <v>30589</v>
      </c>
      <c r="B25" s="20">
        <v>4.2900000000000001E-2</v>
      </c>
      <c r="C25" s="20">
        <v>4.0500000000000001E-2</v>
      </c>
      <c r="D25" s="20">
        <v>3.9199999999999999E-2</v>
      </c>
      <c r="E25" s="20">
        <v>3.8399999999999997E-2</v>
      </c>
      <c r="F25" s="20">
        <v>3.9100000000000003E-2</v>
      </c>
      <c r="G25" s="20">
        <v>4.2700000000000002E-2</v>
      </c>
      <c r="H25" s="20">
        <v>3.8899999999999997E-2</v>
      </c>
      <c r="I25" s="20">
        <v>3.8600000000000002E-2</v>
      </c>
      <c r="J25" s="20">
        <v>3.78E-2</v>
      </c>
      <c r="K25" s="20">
        <v>3.85E-2</v>
      </c>
      <c r="L25" s="22">
        <v>3.98</v>
      </c>
      <c r="M25" s="22">
        <v>4.87</v>
      </c>
      <c r="N25" s="22">
        <v>4.93</v>
      </c>
      <c r="O25" s="22">
        <v>5.27</v>
      </c>
      <c r="P25" s="22">
        <v>4.6399999999999997</v>
      </c>
      <c r="Q25" s="22"/>
      <c r="R25" s="22"/>
      <c r="S25" s="22"/>
    </row>
    <row r="26" spans="1:19" x14ac:dyDescent="0.2">
      <c r="A26" s="19">
        <v>30681</v>
      </c>
      <c r="B26" s="20">
        <v>1.35E-2</v>
      </c>
      <c r="C26" s="20">
        <v>7.4999999999999997E-3</v>
      </c>
      <c r="D26" s="20">
        <v>4.7000000000000002E-3</v>
      </c>
      <c r="E26" s="20">
        <v>5.7999999999999996E-3</v>
      </c>
      <c r="F26" s="20">
        <v>6.8999999999999999E-3</v>
      </c>
      <c r="G26" s="20">
        <v>1.35E-2</v>
      </c>
      <c r="H26" s="20">
        <v>6.7000000000000002E-3</v>
      </c>
      <c r="I26" s="20">
        <v>4.1000000000000003E-3</v>
      </c>
      <c r="J26" s="20">
        <v>5.1999999999999998E-3</v>
      </c>
      <c r="K26" s="20">
        <v>6.4000000000000003E-3</v>
      </c>
      <c r="L26" s="22">
        <v>3.42</v>
      </c>
      <c r="M26" s="22">
        <v>4.5599999999999996</v>
      </c>
      <c r="N26" s="22">
        <v>4.5999999999999996</v>
      </c>
      <c r="O26" s="22">
        <v>5.0199999999999996</v>
      </c>
      <c r="P26" s="22">
        <v>4.33</v>
      </c>
      <c r="Q26" s="22"/>
      <c r="R26" s="22"/>
      <c r="S26" s="22"/>
    </row>
    <row r="27" spans="1:19" x14ac:dyDescent="0.2">
      <c r="A27" s="19">
        <v>30772</v>
      </c>
      <c r="B27" s="20">
        <v>3.04E-2</v>
      </c>
      <c r="C27" s="20">
        <v>2.47E-2</v>
      </c>
      <c r="D27" s="20">
        <v>2.3099999999999999E-2</v>
      </c>
      <c r="E27" s="20">
        <v>2.2599999999999999E-2</v>
      </c>
      <c r="F27" s="20">
        <v>2.3400000000000001E-2</v>
      </c>
      <c r="G27" s="20">
        <v>3.04E-2</v>
      </c>
      <c r="H27" s="20">
        <v>2.3599999999999999E-2</v>
      </c>
      <c r="I27" s="20">
        <v>2.2499999999999999E-2</v>
      </c>
      <c r="J27" s="20">
        <v>2.1999999999999999E-2</v>
      </c>
      <c r="K27" s="20">
        <v>2.29E-2</v>
      </c>
      <c r="L27" s="22">
        <v>3.12</v>
      </c>
      <c r="M27" s="22">
        <v>4.68</v>
      </c>
      <c r="N27" s="22">
        <v>4.8</v>
      </c>
      <c r="O27" s="22">
        <v>5.21</v>
      </c>
      <c r="P27" s="22">
        <v>4.5199999999999996</v>
      </c>
      <c r="Q27" s="22"/>
      <c r="R27" s="22"/>
      <c r="S27" s="22"/>
    </row>
    <row r="28" spans="1:19" x14ac:dyDescent="0.2">
      <c r="A28" s="19">
        <v>30863</v>
      </c>
      <c r="B28" s="20">
        <v>-2.3099999999999999E-2</v>
      </c>
      <c r="C28" s="20">
        <v>-3.1399999999999997E-2</v>
      </c>
      <c r="D28" s="20">
        <v>-3.2899999999999999E-2</v>
      </c>
      <c r="E28" s="20">
        <v>-3.2300000000000002E-2</v>
      </c>
      <c r="F28" s="20">
        <v>-3.0700000000000002E-2</v>
      </c>
      <c r="G28" s="20">
        <v>-2.3199999999999998E-2</v>
      </c>
      <c r="H28" s="20">
        <v>-3.1199999999999999E-2</v>
      </c>
      <c r="I28" s="20">
        <v>-3.3500000000000002E-2</v>
      </c>
      <c r="J28" s="20">
        <v>-3.3000000000000002E-2</v>
      </c>
      <c r="K28" s="20">
        <v>-3.1300000000000001E-2</v>
      </c>
      <c r="L28" s="22">
        <v>2.81</v>
      </c>
      <c r="M28" s="22">
        <v>4.76</v>
      </c>
      <c r="N28" s="22">
        <v>4.97</v>
      </c>
      <c r="O28" s="22">
        <v>5.31</v>
      </c>
      <c r="P28" s="22">
        <v>4.68</v>
      </c>
      <c r="Q28" s="22"/>
      <c r="R28" s="22"/>
      <c r="S28" s="22"/>
    </row>
    <row r="29" spans="1:19" x14ac:dyDescent="0.2">
      <c r="A29" s="19">
        <v>30955</v>
      </c>
      <c r="B29" s="20">
        <v>8.0199999999999994E-2</v>
      </c>
      <c r="C29" s="20">
        <v>7.6999999999999999E-2</v>
      </c>
      <c r="D29" s="20">
        <v>7.7499999999999999E-2</v>
      </c>
      <c r="E29" s="20">
        <v>7.3899999999999993E-2</v>
      </c>
      <c r="F29" s="20">
        <v>7.4300000000000005E-2</v>
      </c>
      <c r="G29" s="20">
        <v>8.0100000000000005E-2</v>
      </c>
      <c r="H29" s="20">
        <v>7.4399999999999994E-2</v>
      </c>
      <c r="I29" s="20">
        <v>7.6799999999999993E-2</v>
      </c>
      <c r="J29" s="20">
        <v>7.2999999999999995E-2</v>
      </c>
      <c r="K29" s="20">
        <v>7.3599999999999999E-2</v>
      </c>
      <c r="L29" s="22">
        <v>2.95</v>
      </c>
      <c r="M29" s="22">
        <v>5.43</v>
      </c>
      <c r="N29" s="22">
        <v>5.75</v>
      </c>
      <c r="O29" s="22">
        <v>6.1</v>
      </c>
      <c r="P29" s="22">
        <v>5.27</v>
      </c>
      <c r="Q29" s="22"/>
      <c r="R29" s="22"/>
      <c r="S29" s="22"/>
    </row>
    <row r="30" spans="1:19" x14ac:dyDescent="0.2">
      <c r="A30" s="19">
        <v>31047</v>
      </c>
      <c r="B30" s="20">
        <v>6.4699999999999994E-2</v>
      </c>
      <c r="C30" s="20">
        <v>6.4899999999999999E-2</v>
      </c>
      <c r="D30" s="20">
        <v>6.2100000000000002E-2</v>
      </c>
      <c r="E30" s="20">
        <v>6.3299999999999995E-2</v>
      </c>
      <c r="F30" s="20">
        <v>6.3E-2</v>
      </c>
      <c r="G30" s="20">
        <v>6.4299999999999996E-2</v>
      </c>
      <c r="H30" s="20">
        <v>6.2600000000000003E-2</v>
      </c>
      <c r="I30" s="20">
        <v>6.13E-2</v>
      </c>
      <c r="J30" s="20">
        <v>6.2399999999999997E-2</v>
      </c>
      <c r="K30" s="20">
        <v>6.2300000000000001E-2</v>
      </c>
      <c r="L30" s="22">
        <v>3.07</v>
      </c>
      <c r="M30" s="22">
        <v>6.08</v>
      </c>
      <c r="N30" s="22">
        <v>6.37</v>
      </c>
      <c r="O30" s="22">
        <v>6.9</v>
      </c>
      <c r="P30" s="22">
        <v>5.75</v>
      </c>
      <c r="Q30" s="22"/>
      <c r="R30" s="22"/>
      <c r="S30" s="22"/>
    </row>
    <row r="31" spans="1:19" x14ac:dyDescent="0.2">
      <c r="A31" s="19">
        <v>31137</v>
      </c>
      <c r="B31" s="20">
        <v>2.9000000000000001E-2</v>
      </c>
      <c r="C31" s="20">
        <v>3.0499999999999999E-2</v>
      </c>
      <c r="D31" s="20">
        <v>3.04E-2</v>
      </c>
      <c r="E31" s="20">
        <v>3.0099999999999998E-2</v>
      </c>
      <c r="F31" s="20">
        <v>2.9000000000000001E-2</v>
      </c>
      <c r="G31" s="20">
        <v>2.8500000000000001E-2</v>
      </c>
      <c r="H31" s="20">
        <v>2.9100000000000001E-2</v>
      </c>
      <c r="I31" s="20">
        <v>2.9700000000000001E-2</v>
      </c>
      <c r="J31" s="20">
        <v>2.9399999999999999E-2</v>
      </c>
      <c r="K31" s="20">
        <v>2.8299999999999999E-2</v>
      </c>
      <c r="L31" s="22">
        <v>4.43</v>
      </c>
      <c r="M31" s="22">
        <v>6.17</v>
      </c>
      <c r="N31" s="22">
        <v>6.25</v>
      </c>
      <c r="O31" s="22">
        <v>6.7</v>
      </c>
      <c r="P31" s="22">
        <v>5.64</v>
      </c>
      <c r="Q31" s="22"/>
      <c r="R31" s="22"/>
      <c r="S31" s="22"/>
    </row>
    <row r="32" spans="1:19" x14ac:dyDescent="0.2">
      <c r="A32" s="19">
        <v>31228</v>
      </c>
      <c r="B32" s="20">
        <v>9.5799999999999996E-2</v>
      </c>
      <c r="C32" s="20">
        <v>9.8699999999999996E-2</v>
      </c>
      <c r="D32" s="20">
        <v>9.8199999999999996E-2</v>
      </c>
      <c r="E32" s="20">
        <v>9.6600000000000005E-2</v>
      </c>
      <c r="F32" s="20">
        <v>9.5899999999999999E-2</v>
      </c>
      <c r="G32" s="20">
        <v>9.5200000000000007E-2</v>
      </c>
      <c r="H32" s="20">
        <v>9.5699999999999993E-2</v>
      </c>
      <c r="I32" s="20">
        <v>9.7500000000000003E-2</v>
      </c>
      <c r="J32" s="20">
        <v>9.5799999999999996E-2</v>
      </c>
      <c r="K32" s="20">
        <v>9.5200000000000007E-2</v>
      </c>
      <c r="L32" s="22">
        <v>5.79</v>
      </c>
      <c r="M32" s="22">
        <v>6.21</v>
      </c>
      <c r="N32" s="22">
        <v>6.06</v>
      </c>
      <c r="O32" s="22">
        <v>6.47</v>
      </c>
      <c r="P32" s="22">
        <v>5.54</v>
      </c>
      <c r="Q32" s="22"/>
      <c r="R32" s="22"/>
      <c r="S32" s="22"/>
    </row>
    <row r="33" spans="1:19" x14ac:dyDescent="0.2">
      <c r="A33" s="19">
        <v>31320</v>
      </c>
      <c r="B33" s="20">
        <v>2.5999999999999999E-2</v>
      </c>
      <c r="C33" s="20">
        <v>2.75E-2</v>
      </c>
      <c r="D33" s="20">
        <v>2.7099999999999999E-2</v>
      </c>
      <c r="E33" s="20">
        <v>2.7400000000000001E-2</v>
      </c>
      <c r="F33" s="20">
        <v>2.58E-2</v>
      </c>
      <c r="G33" s="20">
        <v>2.5000000000000001E-2</v>
      </c>
      <c r="H33" s="20">
        <v>2.6200000000000001E-2</v>
      </c>
      <c r="I33" s="20">
        <v>2.64E-2</v>
      </c>
      <c r="J33" s="20">
        <v>2.6700000000000002E-2</v>
      </c>
      <c r="K33" s="20">
        <v>2.5100000000000001E-2</v>
      </c>
      <c r="L33" s="22">
        <v>7.94</v>
      </c>
      <c r="M33" s="22">
        <v>6.87</v>
      </c>
      <c r="N33" s="22">
        <v>6.44</v>
      </c>
      <c r="O33" s="22">
        <v>6.9</v>
      </c>
      <c r="P33" s="22">
        <v>5.93</v>
      </c>
      <c r="Q33" s="22"/>
      <c r="R33" s="22"/>
      <c r="S33" s="22"/>
    </row>
    <row r="34" spans="1:19" x14ac:dyDescent="0.2">
      <c r="A34" s="19">
        <v>31412</v>
      </c>
      <c r="B34" s="20">
        <v>7.6799999999999993E-2</v>
      </c>
      <c r="C34" s="20">
        <v>7.9299999999999995E-2</v>
      </c>
      <c r="D34" s="20">
        <v>8.14E-2</v>
      </c>
      <c r="E34" s="20">
        <v>7.7600000000000002E-2</v>
      </c>
      <c r="F34" s="20">
        <v>7.6999999999999999E-2</v>
      </c>
      <c r="G34" s="20">
        <v>7.5700000000000003E-2</v>
      </c>
      <c r="H34" s="20">
        <v>7.6899999999999996E-2</v>
      </c>
      <c r="I34" s="20">
        <v>8.0600000000000005E-2</v>
      </c>
      <c r="J34" s="20">
        <v>7.6799999999999993E-2</v>
      </c>
      <c r="K34" s="20">
        <v>7.6300000000000007E-2</v>
      </c>
      <c r="L34" s="22">
        <v>10.1</v>
      </c>
      <c r="M34" s="22">
        <v>7.47</v>
      </c>
      <c r="N34" s="22">
        <v>6.76</v>
      </c>
      <c r="O34" s="22">
        <v>7.26</v>
      </c>
      <c r="P34" s="22">
        <v>6.22</v>
      </c>
      <c r="Q34" s="22"/>
      <c r="R34" s="22"/>
      <c r="S34" s="22"/>
    </row>
    <row r="35" spans="1:19" x14ac:dyDescent="0.2">
      <c r="A35" s="19">
        <v>31502</v>
      </c>
      <c r="B35" s="20">
        <v>0.11799999999999999</v>
      </c>
      <c r="C35" s="20">
        <v>0.123</v>
      </c>
      <c r="D35" s="20">
        <v>0.12740000000000001</v>
      </c>
      <c r="E35" s="20">
        <v>0.121</v>
      </c>
      <c r="F35" s="20">
        <v>0.1181</v>
      </c>
      <c r="G35" s="20">
        <v>0.1167</v>
      </c>
      <c r="H35" s="20">
        <v>0.11940000000000001</v>
      </c>
      <c r="I35" s="20">
        <v>0.12620000000000001</v>
      </c>
      <c r="J35" s="20">
        <v>0.1198</v>
      </c>
      <c r="K35" s="20">
        <v>0.1171</v>
      </c>
      <c r="L35" s="22">
        <v>14.17</v>
      </c>
      <c r="M35" s="22">
        <v>10.33</v>
      </c>
      <c r="N35" s="22">
        <v>9.3699999999999992</v>
      </c>
      <c r="O35" s="22">
        <v>9.9600000000000009</v>
      </c>
      <c r="P35" s="22">
        <v>8.66</v>
      </c>
      <c r="Q35" s="22"/>
      <c r="R35" s="22"/>
      <c r="S35" s="22"/>
    </row>
    <row r="36" spans="1:19" x14ac:dyDescent="0.2">
      <c r="A36" s="19">
        <v>31593</v>
      </c>
      <c r="B36" s="20">
        <v>3.2199999999999999E-2</v>
      </c>
      <c r="C36" s="20">
        <v>3.2399999999999998E-2</v>
      </c>
      <c r="D36" s="20">
        <v>3.1199999999999999E-2</v>
      </c>
      <c r="E36" s="20">
        <v>3.15E-2</v>
      </c>
      <c r="F36" s="20">
        <v>3.2399999999999998E-2</v>
      </c>
      <c r="G36" s="20">
        <v>3.0099999999999998E-2</v>
      </c>
      <c r="H36" s="20">
        <v>3.0300000000000001E-2</v>
      </c>
      <c r="I36" s="20">
        <v>2.9899999999999999E-2</v>
      </c>
      <c r="J36" s="20">
        <v>3.0099999999999998E-2</v>
      </c>
      <c r="K36" s="20">
        <v>3.1199999999999999E-2</v>
      </c>
      <c r="L36" s="22">
        <v>16.649999999999999</v>
      </c>
      <c r="M36" s="22">
        <v>13.1</v>
      </c>
      <c r="N36" s="22">
        <v>11.9</v>
      </c>
      <c r="O36" s="22">
        <v>12.59</v>
      </c>
      <c r="P36" s="22">
        <v>11.02</v>
      </c>
      <c r="Q36" s="22"/>
      <c r="R36" s="22"/>
      <c r="S36" s="22"/>
    </row>
    <row r="37" spans="1:19" x14ac:dyDescent="0.2">
      <c r="A37" s="19">
        <v>31685</v>
      </c>
      <c r="B37" s="20">
        <v>1.6799999999999999E-2</v>
      </c>
      <c r="C37" s="20">
        <v>1.67E-2</v>
      </c>
      <c r="D37" s="20">
        <v>1.4200000000000001E-2</v>
      </c>
      <c r="E37" s="20">
        <v>1.66E-2</v>
      </c>
      <c r="F37" s="20">
        <v>1.6299999999999999E-2</v>
      </c>
      <c r="G37" s="20">
        <v>1.38E-2</v>
      </c>
      <c r="H37" s="20">
        <v>1.4500000000000001E-2</v>
      </c>
      <c r="I37" s="20">
        <v>1.2500000000000001E-2</v>
      </c>
      <c r="J37" s="20">
        <v>1.4800000000000001E-2</v>
      </c>
      <c r="K37" s="20">
        <v>1.4800000000000001E-2</v>
      </c>
      <c r="L37" s="22">
        <v>23.64</v>
      </c>
      <c r="M37" s="22">
        <v>16.579999999999998</v>
      </c>
      <c r="N37" s="22">
        <v>14.88</v>
      </c>
      <c r="O37" s="22">
        <v>15.92</v>
      </c>
      <c r="P37" s="22">
        <v>13.61</v>
      </c>
      <c r="Q37" s="22"/>
      <c r="R37" s="22"/>
      <c r="S37" s="22"/>
    </row>
    <row r="38" spans="1:19" x14ac:dyDescent="0.2">
      <c r="A38" s="19">
        <v>31777</v>
      </c>
      <c r="B38" s="20">
        <v>4.6600000000000003E-2</v>
      </c>
      <c r="C38" s="20">
        <v>4.7500000000000001E-2</v>
      </c>
      <c r="D38" s="20">
        <v>4.8099999999999997E-2</v>
      </c>
      <c r="E38" s="20">
        <v>4.6300000000000001E-2</v>
      </c>
      <c r="F38" s="20">
        <v>4.6600000000000003E-2</v>
      </c>
      <c r="G38" s="20">
        <v>4.2999999999999997E-2</v>
      </c>
      <c r="H38" s="20">
        <v>4.4299999999999999E-2</v>
      </c>
      <c r="I38" s="20">
        <v>4.5900000000000003E-2</v>
      </c>
      <c r="J38" s="20">
        <v>4.4200000000000003E-2</v>
      </c>
      <c r="K38" s="20">
        <v>4.4699999999999997E-2</v>
      </c>
      <c r="L38" s="22">
        <v>29.05</v>
      </c>
      <c r="M38" s="22">
        <v>20.010000000000002</v>
      </c>
      <c r="N38" s="22">
        <v>17.87</v>
      </c>
      <c r="O38" s="22">
        <v>19.23</v>
      </c>
      <c r="P38" s="22">
        <v>16.2</v>
      </c>
      <c r="Q38" s="22"/>
      <c r="R38" s="22"/>
      <c r="S38" s="22"/>
    </row>
    <row r="39" spans="1:19" x14ac:dyDescent="0.2">
      <c r="A39" s="19">
        <v>31867</v>
      </c>
      <c r="B39" s="20">
        <v>2.3099999999999999E-2</v>
      </c>
      <c r="C39" s="20">
        <v>2.41E-2</v>
      </c>
      <c r="D39" s="20">
        <v>2.29E-2</v>
      </c>
      <c r="E39" s="20">
        <v>2.29E-2</v>
      </c>
      <c r="F39" s="20">
        <v>2.5999999999999999E-2</v>
      </c>
      <c r="G39" s="20">
        <v>1.9E-2</v>
      </c>
      <c r="H39" s="20">
        <v>2.12E-2</v>
      </c>
      <c r="I39" s="20">
        <v>2.0899999999999998E-2</v>
      </c>
      <c r="J39" s="20">
        <v>2.0799999999999999E-2</v>
      </c>
      <c r="K39" s="20">
        <v>2.4199999999999999E-2</v>
      </c>
      <c r="L39" s="22">
        <v>32.08</v>
      </c>
      <c r="M39" s="22">
        <v>20.49</v>
      </c>
      <c r="N39" s="22">
        <v>18.059999999999999</v>
      </c>
      <c r="O39" s="22">
        <v>19.309999999999999</v>
      </c>
      <c r="P39" s="22">
        <v>16.39</v>
      </c>
      <c r="Q39" s="22"/>
      <c r="R39" s="22"/>
      <c r="S39" s="22"/>
    </row>
    <row r="40" spans="1:19" x14ac:dyDescent="0.2">
      <c r="A40" s="19">
        <v>31958</v>
      </c>
      <c r="B40" s="20">
        <v>1.24E-2</v>
      </c>
      <c r="C40" s="20">
        <v>1.26E-2</v>
      </c>
      <c r="D40" s="20">
        <v>1.1599999999999999E-2</v>
      </c>
      <c r="E40" s="20">
        <v>1.2200000000000001E-2</v>
      </c>
      <c r="F40" s="20">
        <v>1.2500000000000001E-2</v>
      </c>
      <c r="G40" s="20">
        <v>8.0000000000000002E-3</v>
      </c>
      <c r="H40" s="20">
        <v>0.01</v>
      </c>
      <c r="I40" s="20">
        <v>9.5999999999999992E-3</v>
      </c>
      <c r="J40" s="20">
        <v>1.03E-2</v>
      </c>
      <c r="K40" s="20">
        <v>1.0699999999999999E-2</v>
      </c>
      <c r="L40" s="22">
        <v>35.15</v>
      </c>
      <c r="M40" s="22">
        <v>20.97</v>
      </c>
      <c r="N40" s="22">
        <v>18.260000000000002</v>
      </c>
      <c r="O40" s="22">
        <v>19.34</v>
      </c>
      <c r="P40" s="22">
        <v>16.7</v>
      </c>
      <c r="Q40" s="22"/>
      <c r="R40" s="22"/>
      <c r="S40" s="22"/>
    </row>
    <row r="41" spans="1:19" x14ac:dyDescent="0.2">
      <c r="A41" s="19">
        <v>32050</v>
      </c>
      <c r="B41" s="20">
        <v>-4.5900000000000003E-2</v>
      </c>
      <c r="C41" s="20">
        <v>-4.7E-2</v>
      </c>
      <c r="D41" s="20">
        <v>-5.0099999999999999E-2</v>
      </c>
      <c r="E41" s="20">
        <v>-4.53E-2</v>
      </c>
      <c r="F41" s="20">
        <v>-4.5499999999999999E-2</v>
      </c>
      <c r="G41" s="20">
        <v>-4.9299999999999997E-2</v>
      </c>
      <c r="H41" s="20">
        <v>-4.7899999999999998E-2</v>
      </c>
      <c r="I41" s="20">
        <v>-5.1999999999999998E-2</v>
      </c>
      <c r="J41" s="20">
        <v>-4.7399999999999998E-2</v>
      </c>
      <c r="K41" s="20">
        <v>-4.7199999999999999E-2</v>
      </c>
      <c r="L41" s="22">
        <v>29.36</v>
      </c>
      <c r="M41" s="22">
        <v>20.03</v>
      </c>
      <c r="N41" s="22">
        <v>18.23</v>
      </c>
      <c r="O41" s="22">
        <v>19.27</v>
      </c>
      <c r="P41" s="22">
        <v>16.39</v>
      </c>
      <c r="Q41" s="22"/>
      <c r="R41" s="22"/>
      <c r="S41" s="22"/>
    </row>
    <row r="42" spans="1:19" x14ac:dyDescent="0.2">
      <c r="A42" s="19">
        <v>32142</v>
      </c>
      <c r="B42" s="20">
        <v>4.7600000000000003E-2</v>
      </c>
      <c r="C42" s="20">
        <v>4.87E-2</v>
      </c>
      <c r="D42" s="20">
        <v>4.8300000000000003E-2</v>
      </c>
      <c r="E42" s="20">
        <v>4.7199999999999999E-2</v>
      </c>
      <c r="F42" s="20">
        <v>4.7100000000000003E-2</v>
      </c>
      <c r="G42" s="20">
        <v>4.48E-2</v>
      </c>
      <c r="H42" s="20">
        <v>4.5100000000000001E-2</v>
      </c>
      <c r="I42" s="20">
        <v>4.6100000000000002E-2</v>
      </c>
      <c r="J42" s="20">
        <v>4.4999999999999998E-2</v>
      </c>
      <c r="K42" s="20">
        <v>4.53E-2</v>
      </c>
      <c r="L42" s="22">
        <v>23.58</v>
      </c>
      <c r="M42" s="22">
        <v>19.14</v>
      </c>
      <c r="N42" s="22">
        <v>18.07</v>
      </c>
      <c r="O42" s="22">
        <v>19.14</v>
      </c>
      <c r="P42" s="22">
        <v>16.11</v>
      </c>
      <c r="Q42" s="22"/>
      <c r="R42" s="22"/>
      <c r="S42" s="22"/>
    </row>
    <row r="43" spans="1:19" x14ac:dyDescent="0.2">
      <c r="A43" s="19">
        <v>32233</v>
      </c>
      <c r="B43" s="20">
        <v>5.8000000000000003E-2</v>
      </c>
      <c r="C43" s="20">
        <v>5.7799999999999997E-2</v>
      </c>
      <c r="D43" s="20">
        <v>5.74E-2</v>
      </c>
      <c r="E43" s="20">
        <v>5.5500000000000001E-2</v>
      </c>
      <c r="F43" s="20">
        <v>5.62E-2</v>
      </c>
      <c r="G43" s="20">
        <v>5.4699999999999999E-2</v>
      </c>
      <c r="H43" s="20">
        <v>5.3699999999999998E-2</v>
      </c>
      <c r="I43" s="20">
        <v>5.5E-2</v>
      </c>
      <c r="J43" s="20">
        <v>5.2999999999999999E-2</v>
      </c>
      <c r="K43" s="20">
        <v>5.45E-2</v>
      </c>
      <c r="L43" s="22">
        <v>27.99</v>
      </c>
      <c r="M43" s="22">
        <v>21.32</v>
      </c>
      <c r="N43" s="22">
        <v>19.399999999999999</v>
      </c>
      <c r="O43" s="22">
        <v>22.38</v>
      </c>
      <c r="P43" s="22">
        <v>14.49</v>
      </c>
      <c r="Q43" s="22"/>
      <c r="R43" s="22"/>
      <c r="S43" s="22"/>
    </row>
    <row r="44" spans="1:19" x14ac:dyDescent="0.2">
      <c r="A44" s="19">
        <v>32324</v>
      </c>
      <c r="B44" s="20">
        <v>2.81E-2</v>
      </c>
      <c r="C44" s="20">
        <v>2.87E-2</v>
      </c>
      <c r="D44" s="20">
        <v>2.9000000000000001E-2</v>
      </c>
      <c r="E44" s="20">
        <v>2.75E-2</v>
      </c>
      <c r="F44" s="20">
        <v>2.7900000000000001E-2</v>
      </c>
      <c r="G44" s="20">
        <v>2.4899999999999999E-2</v>
      </c>
      <c r="H44" s="20">
        <v>2.4299999999999999E-2</v>
      </c>
      <c r="I44" s="20">
        <v>2.6499999999999999E-2</v>
      </c>
      <c r="J44" s="20">
        <v>2.3400000000000001E-2</v>
      </c>
      <c r="K44" s="20">
        <v>2.5899999999999999E-2</v>
      </c>
      <c r="L44" s="22">
        <v>27</v>
      </c>
      <c r="M44" s="22">
        <v>30.67</v>
      </c>
      <c r="N44" s="22">
        <v>20.89</v>
      </c>
      <c r="O44" s="22">
        <v>36.840000000000003</v>
      </c>
      <c r="P44" s="22">
        <v>18.190000000000001</v>
      </c>
      <c r="Q44" s="22"/>
      <c r="R44" s="22"/>
      <c r="S44" s="22"/>
    </row>
    <row r="45" spans="1:19" x14ac:dyDescent="0.2">
      <c r="A45" s="19">
        <v>32416</v>
      </c>
      <c r="B45" s="20">
        <v>1.3599999999999999E-2</v>
      </c>
      <c r="C45" s="20">
        <v>1.4E-2</v>
      </c>
      <c r="D45" s="20">
        <v>1.2500000000000001E-2</v>
      </c>
      <c r="E45" s="20">
        <v>1.35E-2</v>
      </c>
      <c r="F45" s="20">
        <v>1.3599999999999999E-2</v>
      </c>
      <c r="G45" s="20">
        <v>1.09E-2</v>
      </c>
      <c r="H45" s="20">
        <v>1.14E-2</v>
      </c>
      <c r="I45" s="20">
        <v>1.11E-2</v>
      </c>
      <c r="J45" s="20">
        <v>1.0999999999999999E-2</v>
      </c>
      <c r="K45" s="20">
        <v>1.2800000000000001E-2</v>
      </c>
      <c r="L45" s="22">
        <v>23.7</v>
      </c>
      <c r="M45" s="22">
        <v>19.559999999999999</v>
      </c>
      <c r="N45" s="22">
        <v>13.35</v>
      </c>
      <c r="O45" s="22">
        <v>23.16</v>
      </c>
      <c r="P45" s="22">
        <v>8.3800000000000008</v>
      </c>
      <c r="Q45" s="22"/>
      <c r="R45" s="22"/>
      <c r="S45" s="22"/>
    </row>
    <row r="46" spans="1:19" x14ac:dyDescent="0.2">
      <c r="A46" s="19">
        <v>32508</v>
      </c>
      <c r="B46" s="20">
        <v>4.7999999999999996E-3</v>
      </c>
      <c r="C46" s="20">
        <v>5.1999999999999998E-3</v>
      </c>
      <c r="D46" s="20">
        <v>4.3E-3</v>
      </c>
      <c r="E46" s="20">
        <v>5.1000000000000004E-3</v>
      </c>
      <c r="F46" s="20">
        <v>5.1000000000000004E-3</v>
      </c>
      <c r="G46" s="20">
        <v>1.8E-3</v>
      </c>
      <c r="H46" s="20">
        <v>2.3999999999999998E-3</v>
      </c>
      <c r="I46" s="20">
        <v>2.5000000000000001E-3</v>
      </c>
      <c r="J46" s="20">
        <v>1.9E-3</v>
      </c>
      <c r="K46" s="20">
        <v>4.1999999999999997E-3</v>
      </c>
      <c r="L46" s="22">
        <v>25.9</v>
      </c>
      <c r="M46" s="22">
        <v>23.07</v>
      </c>
      <c r="N46" s="22">
        <v>14.7</v>
      </c>
      <c r="O46" s="22">
        <v>28.47</v>
      </c>
      <c r="P46" s="22">
        <v>8.66</v>
      </c>
      <c r="Q46" s="22"/>
      <c r="R46" s="22"/>
      <c r="S46" s="22"/>
    </row>
    <row r="47" spans="1:19" x14ac:dyDescent="0.2">
      <c r="A47" s="19">
        <v>32598</v>
      </c>
      <c r="B47" s="20">
        <v>3.0999999999999999E-3</v>
      </c>
      <c r="C47" s="20">
        <v>2.8E-3</v>
      </c>
      <c r="D47" s="20">
        <v>-5.0000000000000001E-4</v>
      </c>
      <c r="E47" s="20">
        <v>3.0000000000000001E-3</v>
      </c>
      <c r="F47" s="20">
        <v>2.5999999999999999E-3</v>
      </c>
      <c r="G47" s="20">
        <v>2.0000000000000001E-4</v>
      </c>
      <c r="H47" s="20">
        <v>2.0000000000000001E-4</v>
      </c>
      <c r="I47" s="20">
        <v>-1.6999999999999999E-3</v>
      </c>
      <c r="J47" s="20">
        <v>-1E-4</v>
      </c>
      <c r="K47" s="20">
        <v>1.6000000000000001E-3</v>
      </c>
      <c r="L47" s="22">
        <v>25.9</v>
      </c>
      <c r="M47" s="22">
        <v>22.96</v>
      </c>
      <c r="N47" s="22">
        <v>9.9</v>
      </c>
      <c r="O47" s="22">
        <v>28.7</v>
      </c>
      <c r="P47" s="22">
        <v>9.7100000000000009</v>
      </c>
      <c r="Q47" s="22"/>
      <c r="R47" s="22"/>
      <c r="S47" s="22"/>
    </row>
    <row r="48" spans="1:19" x14ac:dyDescent="0.2">
      <c r="A48" s="19">
        <v>32689</v>
      </c>
      <c r="B48" s="20">
        <v>8.0600000000000005E-2</v>
      </c>
      <c r="C48" s="20">
        <v>8.2699999999999996E-2</v>
      </c>
      <c r="D48" s="20">
        <v>8.2799999999999999E-2</v>
      </c>
      <c r="E48" s="20">
        <v>7.7899999999999997E-2</v>
      </c>
      <c r="F48" s="20">
        <v>7.9799999999999996E-2</v>
      </c>
      <c r="G48" s="20">
        <v>7.7399999999999997E-2</v>
      </c>
      <c r="H48" s="20">
        <v>7.7200000000000005E-2</v>
      </c>
      <c r="I48" s="20">
        <v>8.1199999999999994E-2</v>
      </c>
      <c r="J48" s="20">
        <v>7.6100000000000001E-2</v>
      </c>
      <c r="K48" s="20">
        <v>7.8600000000000003E-2</v>
      </c>
      <c r="L48" s="22">
        <v>27.86</v>
      </c>
      <c r="M48" s="22">
        <v>17.88</v>
      </c>
      <c r="N48" s="22">
        <v>12.57</v>
      </c>
      <c r="O48" s="22">
        <v>19.04</v>
      </c>
      <c r="P48" s="22">
        <v>10.47</v>
      </c>
      <c r="Q48" s="22"/>
      <c r="R48" s="22"/>
      <c r="S48" s="22"/>
    </row>
    <row r="49" spans="1:19" x14ac:dyDescent="0.2">
      <c r="A49" s="19">
        <v>32781</v>
      </c>
      <c r="B49" s="20">
        <v>1.67E-2</v>
      </c>
      <c r="C49" s="20">
        <v>1.7299999999999999E-2</v>
      </c>
      <c r="D49" s="20">
        <v>1.6299999999999999E-2</v>
      </c>
      <c r="E49" s="20">
        <v>1.6400000000000001E-2</v>
      </c>
      <c r="F49" s="20">
        <v>1.66E-2</v>
      </c>
      <c r="G49" s="20">
        <v>1.4E-2</v>
      </c>
      <c r="H49" s="20">
        <v>1.4E-2</v>
      </c>
      <c r="I49" s="20">
        <v>1.4800000000000001E-2</v>
      </c>
      <c r="J49" s="20">
        <v>1.3299999999999999E-2</v>
      </c>
      <c r="K49" s="20">
        <v>1.54E-2</v>
      </c>
      <c r="L49" s="22">
        <v>26.06</v>
      </c>
      <c r="M49" s="22">
        <v>23.37</v>
      </c>
      <c r="N49" s="22">
        <v>13.88</v>
      </c>
      <c r="O49" s="22">
        <v>27.94</v>
      </c>
      <c r="P49" s="22">
        <v>12.87</v>
      </c>
      <c r="Q49" s="22"/>
      <c r="R49" s="22"/>
      <c r="S49" s="22"/>
    </row>
    <row r="50" spans="1:19" x14ac:dyDescent="0.2">
      <c r="A50" s="19">
        <v>32873</v>
      </c>
      <c r="B50" s="20">
        <v>4.6300000000000001E-2</v>
      </c>
      <c r="C50" s="20">
        <v>4.7300000000000002E-2</v>
      </c>
      <c r="D50" s="20">
        <v>4.7199999999999999E-2</v>
      </c>
      <c r="E50" s="20">
        <v>4.4499999999999998E-2</v>
      </c>
      <c r="F50" s="20">
        <v>4.5100000000000001E-2</v>
      </c>
      <c r="G50" s="20">
        <v>4.3799999999999999E-2</v>
      </c>
      <c r="H50" s="20">
        <v>4.2999999999999997E-2</v>
      </c>
      <c r="I50" s="20">
        <v>4.5499999999999999E-2</v>
      </c>
      <c r="J50" s="20">
        <v>4.2200000000000001E-2</v>
      </c>
      <c r="K50" s="20">
        <v>4.3799999999999999E-2</v>
      </c>
      <c r="L50" s="22">
        <v>21.82</v>
      </c>
      <c r="M50" s="22">
        <v>20.57</v>
      </c>
      <c r="N50" s="22">
        <v>14.47</v>
      </c>
      <c r="O50" s="22">
        <v>24.55</v>
      </c>
      <c r="P50" s="22">
        <v>11.56</v>
      </c>
      <c r="Q50" s="22"/>
      <c r="R50" s="22"/>
      <c r="S50" s="22"/>
    </row>
    <row r="51" spans="1:19" x14ac:dyDescent="0.2">
      <c r="A51" s="19">
        <v>32963</v>
      </c>
      <c r="B51" s="20">
        <v>-1.9E-3</v>
      </c>
      <c r="C51" s="20">
        <v>-5.9999999999999995E-4</v>
      </c>
      <c r="D51" s="20">
        <v>-3.0999999999999999E-3</v>
      </c>
      <c r="E51" s="20">
        <v>4.0000000000000002E-4</v>
      </c>
      <c r="F51" s="20">
        <v>-1.4E-3</v>
      </c>
      <c r="G51" s="20">
        <v>-3.8999999999999998E-3</v>
      </c>
      <c r="H51" s="20">
        <v>-3.2000000000000002E-3</v>
      </c>
      <c r="I51" s="20">
        <v>-4.1999999999999997E-3</v>
      </c>
      <c r="J51" s="20">
        <v>-3.0999999999999999E-3</v>
      </c>
      <c r="K51" s="20">
        <v>-2.8999999999999998E-3</v>
      </c>
      <c r="L51" s="22">
        <v>18.440000000000001</v>
      </c>
      <c r="M51" s="22">
        <v>23.24</v>
      </c>
      <c r="N51" s="22">
        <v>11.46</v>
      </c>
      <c r="O51" s="22">
        <v>29.24</v>
      </c>
      <c r="P51" s="22">
        <v>15.14</v>
      </c>
      <c r="Q51" s="22"/>
      <c r="R51" s="22"/>
      <c r="S51" s="22"/>
    </row>
    <row r="52" spans="1:19" x14ac:dyDescent="0.2">
      <c r="A52" s="19">
        <v>33054</v>
      </c>
      <c r="B52" s="20">
        <v>2.9499999999999998E-2</v>
      </c>
      <c r="C52" s="20">
        <v>3.09E-2</v>
      </c>
      <c r="D52" s="20">
        <v>2.9899999999999999E-2</v>
      </c>
      <c r="E52" s="20">
        <v>2.92E-2</v>
      </c>
      <c r="F52" s="20">
        <v>2.9600000000000001E-2</v>
      </c>
      <c r="G52" s="20">
        <v>2.76E-2</v>
      </c>
      <c r="H52" s="20">
        <v>2.6800000000000001E-2</v>
      </c>
      <c r="I52" s="20">
        <v>2.7400000000000001E-2</v>
      </c>
      <c r="J52" s="20">
        <v>2.5999999999999999E-2</v>
      </c>
      <c r="K52" s="20">
        <v>2.8199999999999999E-2</v>
      </c>
      <c r="L52" s="22">
        <v>18.29</v>
      </c>
      <c r="M52" s="22">
        <v>25</v>
      </c>
      <c r="N52" s="22">
        <v>22.26</v>
      </c>
      <c r="O52" s="22">
        <v>31.34</v>
      </c>
      <c r="P52" s="22">
        <v>14.28</v>
      </c>
      <c r="Q52" s="22"/>
      <c r="R52" s="22"/>
      <c r="S52" s="22"/>
    </row>
    <row r="53" spans="1:19" x14ac:dyDescent="0.2">
      <c r="A53" s="19">
        <v>33146</v>
      </c>
      <c r="B53" s="20">
        <v>2E-3</v>
      </c>
      <c r="C53" s="20">
        <v>3.2000000000000002E-3</v>
      </c>
      <c r="D53" s="20">
        <v>1E-3</v>
      </c>
      <c r="E53" s="20">
        <v>3.5999999999999999E-3</v>
      </c>
      <c r="F53" s="20">
        <v>3.0999999999999999E-3</v>
      </c>
      <c r="G53" s="20">
        <v>0</v>
      </c>
      <c r="H53" s="20">
        <v>2.0000000000000001E-4</v>
      </c>
      <c r="I53" s="20">
        <v>0</v>
      </c>
      <c r="J53" s="20">
        <v>-4.0000000000000002E-4</v>
      </c>
      <c r="K53" s="20">
        <v>1.9E-3</v>
      </c>
      <c r="L53" s="22">
        <v>20.07</v>
      </c>
      <c r="M53" s="22">
        <v>26.36</v>
      </c>
      <c r="N53" s="22">
        <v>10.32</v>
      </c>
      <c r="O53" s="22">
        <v>36.200000000000003</v>
      </c>
      <c r="P53" s="22">
        <v>11.78</v>
      </c>
      <c r="Q53" s="22"/>
      <c r="R53" s="22"/>
      <c r="S53" s="22"/>
    </row>
    <row r="54" spans="1:19" x14ac:dyDescent="0.2">
      <c r="A54" s="19">
        <v>33238</v>
      </c>
      <c r="B54" s="20">
        <v>4.4900000000000002E-2</v>
      </c>
      <c r="C54" s="20">
        <v>4.41E-2</v>
      </c>
      <c r="D54" s="20">
        <v>4.5400000000000003E-2</v>
      </c>
      <c r="E54" s="20">
        <v>3.9399999999999998E-2</v>
      </c>
      <c r="F54" s="20">
        <v>4.4200000000000003E-2</v>
      </c>
      <c r="G54" s="20">
        <v>4.3099999999999999E-2</v>
      </c>
      <c r="H54" s="20">
        <v>3.9300000000000002E-2</v>
      </c>
      <c r="I54" s="20">
        <v>4.3499999999999997E-2</v>
      </c>
      <c r="J54" s="20">
        <v>3.6499999999999998E-2</v>
      </c>
      <c r="K54" s="20">
        <v>4.24E-2</v>
      </c>
      <c r="L54" s="22">
        <v>16.2</v>
      </c>
      <c r="M54" s="22">
        <v>31.11</v>
      </c>
      <c r="N54" s="22">
        <v>17.93</v>
      </c>
      <c r="O54" s="22">
        <v>42.43</v>
      </c>
      <c r="P54" s="22">
        <v>17.8</v>
      </c>
      <c r="Q54" s="22"/>
      <c r="R54" s="22"/>
      <c r="S54" s="22"/>
    </row>
    <row r="55" spans="1:19" x14ac:dyDescent="0.2">
      <c r="A55" s="19">
        <v>33328</v>
      </c>
      <c r="B55" s="20">
        <v>1.9699999999999999E-2</v>
      </c>
      <c r="C55" s="20">
        <v>1.9800000000000002E-2</v>
      </c>
      <c r="D55" s="20">
        <v>1.95E-2</v>
      </c>
      <c r="E55" s="20">
        <v>1.77E-2</v>
      </c>
      <c r="F55" s="20">
        <v>0.02</v>
      </c>
      <c r="G55" s="20">
        <v>1.72E-2</v>
      </c>
      <c r="H55" s="20">
        <v>1.4800000000000001E-2</v>
      </c>
      <c r="I55" s="20">
        <v>1.7100000000000001E-2</v>
      </c>
      <c r="J55" s="20">
        <v>1.2500000000000001E-2</v>
      </c>
      <c r="K55" s="20">
        <v>1.78E-2</v>
      </c>
      <c r="L55" s="22">
        <v>24.44</v>
      </c>
      <c r="M55" s="22">
        <v>42.45</v>
      </c>
      <c r="N55" s="22">
        <v>23.52</v>
      </c>
      <c r="O55" s="22">
        <v>58.8</v>
      </c>
      <c r="P55" s="22">
        <v>22.28</v>
      </c>
      <c r="Q55" s="22"/>
      <c r="R55" s="22"/>
      <c r="S55" s="22"/>
    </row>
    <row r="56" spans="1:19" x14ac:dyDescent="0.2">
      <c r="A56" s="19">
        <v>33419</v>
      </c>
      <c r="B56" s="20">
        <v>1.89E-2</v>
      </c>
      <c r="C56" s="20">
        <v>1.7899999999999999E-2</v>
      </c>
      <c r="D56" s="20">
        <v>1.9E-2</v>
      </c>
      <c r="E56" s="20">
        <v>1.5100000000000001E-2</v>
      </c>
      <c r="F56" s="20">
        <v>1.8800000000000001E-2</v>
      </c>
      <c r="G56" s="20">
        <v>1.5900000000000001E-2</v>
      </c>
      <c r="H56" s="20">
        <v>1.32E-2</v>
      </c>
      <c r="I56" s="20">
        <v>1.6799999999999999E-2</v>
      </c>
      <c r="J56" s="20">
        <v>1.06E-2</v>
      </c>
      <c r="K56" s="20">
        <v>1.6299999999999999E-2</v>
      </c>
      <c r="L56" s="22">
        <v>29.12</v>
      </c>
      <c r="M56" s="22">
        <v>39.049999999999997</v>
      </c>
      <c r="N56" s="22">
        <v>21.04</v>
      </c>
      <c r="O56" s="22">
        <v>50.9</v>
      </c>
      <c r="P56" s="22">
        <v>24.76</v>
      </c>
      <c r="Q56" s="22"/>
      <c r="R56" s="22"/>
      <c r="S56" s="22"/>
    </row>
    <row r="57" spans="1:19" x14ac:dyDescent="0.2">
      <c r="A57" s="19">
        <v>33511</v>
      </c>
      <c r="B57" s="20">
        <v>4.1599999999999998E-2</v>
      </c>
      <c r="C57" s="20">
        <v>3.7199999999999997E-2</v>
      </c>
      <c r="D57" s="20">
        <v>4.1799999999999997E-2</v>
      </c>
      <c r="E57" s="20">
        <v>2.9100000000000001E-2</v>
      </c>
      <c r="F57" s="20">
        <v>4.1000000000000002E-2</v>
      </c>
      <c r="G57" s="20">
        <v>3.8399999999999997E-2</v>
      </c>
      <c r="H57" s="20">
        <v>3.1600000000000003E-2</v>
      </c>
      <c r="I57" s="20">
        <v>3.8300000000000001E-2</v>
      </c>
      <c r="J57" s="20">
        <v>2.58E-2</v>
      </c>
      <c r="K57" s="20">
        <v>3.8399999999999997E-2</v>
      </c>
      <c r="L57" s="22">
        <v>30.7</v>
      </c>
      <c r="M57" s="22">
        <v>41.91</v>
      </c>
      <c r="N57" s="22">
        <v>32.200000000000003</v>
      </c>
      <c r="O57" s="22">
        <v>53.78</v>
      </c>
      <c r="P57" s="22">
        <v>25.38</v>
      </c>
      <c r="Q57" s="22"/>
      <c r="R57" s="22"/>
      <c r="S57" s="22"/>
    </row>
    <row r="58" spans="1:19" x14ac:dyDescent="0.2">
      <c r="A58" s="19">
        <v>33603</v>
      </c>
      <c r="B58" s="20">
        <v>5.3800000000000001E-2</v>
      </c>
      <c r="C58" s="20">
        <v>9.1000000000000004E-3</v>
      </c>
      <c r="D58" s="20">
        <v>5.33E-2</v>
      </c>
      <c r="E58" s="20">
        <v>-2.93E-2</v>
      </c>
      <c r="F58" s="20">
        <v>5.2299999999999999E-2</v>
      </c>
      <c r="G58" s="20">
        <v>4.9399999999999999E-2</v>
      </c>
      <c r="H58" s="20">
        <v>7.7000000000000002E-3</v>
      </c>
      <c r="I58" s="20">
        <v>5.0700000000000002E-2</v>
      </c>
      <c r="J58" s="20">
        <v>-2.9399999999999999E-2</v>
      </c>
      <c r="K58" s="20">
        <v>0.05</v>
      </c>
      <c r="L58" s="22">
        <v>42.36</v>
      </c>
      <c r="M58" s="22">
        <v>49.69</v>
      </c>
      <c r="N58" s="22">
        <v>26.67</v>
      </c>
      <c r="O58" s="22">
        <v>67.569999999999993</v>
      </c>
      <c r="P58" s="22">
        <v>22.55</v>
      </c>
      <c r="Q58" s="22"/>
      <c r="R58" s="22"/>
      <c r="S58" s="22"/>
    </row>
    <row r="59" spans="1:19" x14ac:dyDescent="0.2">
      <c r="A59" s="19">
        <v>33694</v>
      </c>
      <c r="B59" s="20">
        <v>-5.0000000000000001E-4</v>
      </c>
      <c r="C59" s="20">
        <v>6.7999999999999996E-3</v>
      </c>
      <c r="D59" s="20">
        <v>0</v>
      </c>
      <c r="E59" s="20">
        <v>1.2200000000000001E-2</v>
      </c>
      <c r="F59" s="20">
        <v>2.0000000000000001E-4</v>
      </c>
      <c r="G59" s="20">
        <v>-4.1000000000000003E-3</v>
      </c>
      <c r="H59" s="20">
        <v>6.9999999999999999E-4</v>
      </c>
      <c r="I59" s="20">
        <v>-3.0000000000000001E-3</v>
      </c>
      <c r="J59" s="20">
        <v>4.3E-3</v>
      </c>
      <c r="K59" s="20">
        <v>-2.5999999999999999E-3</v>
      </c>
      <c r="L59" s="22">
        <v>34.590000000000003</v>
      </c>
      <c r="M59" s="22">
        <v>58.65</v>
      </c>
      <c r="N59" s="22">
        <v>29.45</v>
      </c>
      <c r="O59" s="22">
        <v>83.67</v>
      </c>
      <c r="P59" s="22">
        <v>28.22</v>
      </c>
      <c r="Q59" s="22"/>
      <c r="R59" s="22"/>
      <c r="S59" s="22"/>
    </row>
    <row r="60" spans="1:19" x14ac:dyDescent="0.2">
      <c r="A60" s="19">
        <v>33785</v>
      </c>
      <c r="B60" s="20">
        <v>3.8600000000000002E-2</v>
      </c>
      <c r="C60" s="20">
        <v>2.0400000000000001E-2</v>
      </c>
      <c r="D60" s="20">
        <v>3.7699999999999997E-2</v>
      </c>
      <c r="E60" s="20">
        <v>6.9999999999999999E-4</v>
      </c>
      <c r="F60" s="20">
        <v>3.7999999999999999E-2</v>
      </c>
      <c r="G60" s="20">
        <v>3.4799999999999998E-2</v>
      </c>
      <c r="H60" s="20">
        <v>1.4E-2</v>
      </c>
      <c r="I60" s="20">
        <v>3.5700000000000003E-2</v>
      </c>
      <c r="J60" s="20">
        <v>-5.8999999999999999E-3</v>
      </c>
      <c r="K60" s="20">
        <v>3.4000000000000002E-2</v>
      </c>
      <c r="L60" s="22">
        <v>36.9</v>
      </c>
      <c r="M60" s="22">
        <v>62.35</v>
      </c>
      <c r="N60" s="22">
        <v>24.63</v>
      </c>
      <c r="O60" s="22">
        <v>86.86</v>
      </c>
      <c r="P60" s="22">
        <v>38.51</v>
      </c>
      <c r="Q60" s="22"/>
      <c r="R60" s="22"/>
      <c r="S60" s="22"/>
    </row>
    <row r="61" spans="1:19" x14ac:dyDescent="0.2">
      <c r="A61" s="19">
        <v>33877</v>
      </c>
      <c r="B61" s="20">
        <v>5.3600000000000002E-2</v>
      </c>
      <c r="C61" s="20">
        <v>3.1300000000000001E-2</v>
      </c>
      <c r="D61" s="20">
        <v>4.8099999999999997E-2</v>
      </c>
      <c r="E61" s="20">
        <v>5.4000000000000003E-3</v>
      </c>
      <c r="F61" s="20">
        <v>5.2299999999999999E-2</v>
      </c>
      <c r="G61" s="20">
        <v>4.9799999999999997E-2</v>
      </c>
      <c r="H61" s="20">
        <v>2.47E-2</v>
      </c>
      <c r="I61" s="20">
        <v>4.7100000000000003E-2</v>
      </c>
      <c r="J61" s="20">
        <v>-2.9999999999999997E-4</v>
      </c>
      <c r="K61" s="20">
        <v>4.87E-2</v>
      </c>
      <c r="L61" s="22">
        <v>38.19</v>
      </c>
      <c r="M61" s="22">
        <v>58.16</v>
      </c>
      <c r="N61" s="22">
        <v>28.31</v>
      </c>
      <c r="O61" s="22">
        <v>80.13</v>
      </c>
      <c r="P61" s="22">
        <v>35.1</v>
      </c>
      <c r="Q61" s="22"/>
      <c r="R61" s="22"/>
      <c r="S61" s="22"/>
    </row>
    <row r="62" spans="1:19" x14ac:dyDescent="0.2">
      <c r="A62" s="19">
        <v>33969</v>
      </c>
      <c r="B62" s="20">
        <v>1.2800000000000001E-2</v>
      </c>
      <c r="C62" s="20">
        <v>-1.12E-2</v>
      </c>
      <c r="D62" s="20">
        <v>4.4999999999999997E-3</v>
      </c>
      <c r="E62" s="20">
        <v>-3.27E-2</v>
      </c>
      <c r="F62" s="20">
        <v>1.29E-2</v>
      </c>
      <c r="G62" s="20">
        <v>9.5999999999999992E-3</v>
      </c>
      <c r="H62" s="20">
        <v>-1.38E-2</v>
      </c>
      <c r="I62" s="20">
        <v>3.5999999999999999E-3</v>
      </c>
      <c r="J62" s="20">
        <v>-3.8600000000000002E-2</v>
      </c>
      <c r="K62" s="20">
        <v>9.9000000000000008E-3</v>
      </c>
      <c r="L62" s="22">
        <v>27.31</v>
      </c>
      <c r="M62" s="22">
        <v>59.94</v>
      </c>
      <c r="N62" s="22">
        <v>28.63</v>
      </c>
      <c r="O62" s="22">
        <v>87.64</v>
      </c>
      <c r="P62" s="22">
        <v>31.69</v>
      </c>
      <c r="Q62" s="22"/>
      <c r="R62" s="22"/>
      <c r="S62" s="22"/>
    </row>
    <row r="63" spans="1:19" x14ac:dyDescent="0.2">
      <c r="A63" s="19">
        <v>34059</v>
      </c>
      <c r="B63" s="20">
        <v>3.85E-2</v>
      </c>
      <c r="C63" s="20">
        <v>3.4799999999999998E-2</v>
      </c>
      <c r="D63" s="20">
        <v>2.75E-2</v>
      </c>
      <c r="E63" s="20">
        <v>2.6200000000000001E-2</v>
      </c>
      <c r="F63" s="20">
        <v>3.73E-2</v>
      </c>
      <c r="G63" s="20">
        <v>3.5999999999999997E-2</v>
      </c>
      <c r="H63" s="20">
        <v>2.6599999999999999E-2</v>
      </c>
      <c r="I63" s="20">
        <v>2.4299999999999999E-2</v>
      </c>
      <c r="J63" s="20">
        <v>1.89E-2</v>
      </c>
      <c r="K63" s="20">
        <v>3.44E-2</v>
      </c>
      <c r="L63" s="22">
        <v>28.71</v>
      </c>
      <c r="M63" s="22">
        <v>61.19</v>
      </c>
      <c r="N63" s="22">
        <v>43.38</v>
      </c>
      <c r="O63" s="22">
        <v>87.49</v>
      </c>
      <c r="P63" s="22">
        <v>32.14</v>
      </c>
      <c r="Q63" s="22"/>
      <c r="R63" s="22"/>
      <c r="S63" s="22"/>
    </row>
    <row r="64" spans="1:19" x14ac:dyDescent="0.2">
      <c r="A64" s="19">
        <v>34150</v>
      </c>
      <c r="B64" s="20">
        <v>3.1899999999999998E-2</v>
      </c>
      <c r="C64" s="20">
        <v>1.7399999999999999E-2</v>
      </c>
      <c r="D64" s="20">
        <v>8.3000000000000001E-3</v>
      </c>
      <c r="E64" s="20">
        <v>2.8999999999999998E-3</v>
      </c>
      <c r="F64" s="20">
        <v>2.98E-2</v>
      </c>
      <c r="G64" s="20">
        <v>3.0700000000000002E-2</v>
      </c>
      <c r="H64" s="20">
        <v>1.1900000000000001E-2</v>
      </c>
      <c r="I64" s="20">
        <v>6.8999999999999999E-3</v>
      </c>
      <c r="J64" s="20">
        <v>-4.1999999999999997E-3</v>
      </c>
      <c r="K64" s="20">
        <v>2.8000000000000001E-2</v>
      </c>
      <c r="L64" s="22">
        <v>18.510000000000002</v>
      </c>
      <c r="M64" s="22">
        <v>60.31</v>
      </c>
      <c r="N64" s="22">
        <v>33.79</v>
      </c>
      <c r="O64" s="22">
        <v>94.44</v>
      </c>
      <c r="P64" s="22">
        <v>27.69</v>
      </c>
      <c r="Q64" s="22"/>
      <c r="R64" s="22"/>
      <c r="S64" s="22"/>
    </row>
    <row r="65" spans="1:19" x14ac:dyDescent="0.2">
      <c r="A65" s="19">
        <v>34242</v>
      </c>
      <c r="B65" s="20">
        <v>3.3599999999999998E-2</v>
      </c>
      <c r="C65" s="20">
        <v>2.9899999999999999E-2</v>
      </c>
      <c r="D65" s="20">
        <v>1.7899999999999999E-2</v>
      </c>
      <c r="E65" s="20">
        <v>2.2700000000000001E-2</v>
      </c>
      <c r="F65" s="20">
        <v>3.1399999999999997E-2</v>
      </c>
      <c r="G65" s="20">
        <v>3.2399999999999998E-2</v>
      </c>
      <c r="H65" s="20">
        <v>2.3400000000000001E-2</v>
      </c>
      <c r="I65" s="20">
        <v>1.47E-2</v>
      </c>
      <c r="J65" s="20">
        <v>1.78E-2</v>
      </c>
      <c r="K65" s="20">
        <v>2.9100000000000001E-2</v>
      </c>
      <c r="L65" s="22">
        <v>19.57</v>
      </c>
      <c r="M65" s="22">
        <v>46.29</v>
      </c>
      <c r="N65" s="22">
        <v>41.36</v>
      </c>
      <c r="O65" s="22">
        <v>64.489999999999995</v>
      </c>
      <c r="P65" s="22">
        <v>28.76</v>
      </c>
      <c r="Q65" s="22"/>
      <c r="R65" s="22"/>
      <c r="S65" s="22"/>
    </row>
    <row r="66" spans="1:19" x14ac:dyDescent="0.2">
      <c r="A66" s="19">
        <v>34334</v>
      </c>
      <c r="B66" s="20">
        <v>2.63E-2</v>
      </c>
      <c r="C66" s="20">
        <v>9.1999999999999998E-3</v>
      </c>
      <c r="D66" s="20">
        <v>5.0000000000000001E-3</v>
      </c>
      <c r="E66" s="20">
        <v>-9.1000000000000004E-3</v>
      </c>
      <c r="F66" s="20">
        <v>2.47E-2</v>
      </c>
      <c r="G66" s="20">
        <v>2.3800000000000002E-2</v>
      </c>
      <c r="H66" s="20">
        <v>5.1000000000000004E-3</v>
      </c>
      <c r="I66" s="20">
        <v>3.0000000000000001E-3</v>
      </c>
      <c r="J66" s="20">
        <v>-1.4200000000000001E-2</v>
      </c>
      <c r="K66" s="20">
        <v>2.1600000000000001E-2</v>
      </c>
      <c r="L66" s="22">
        <v>12.11</v>
      </c>
      <c r="M66" s="22">
        <v>42.21</v>
      </c>
      <c r="N66" s="22">
        <v>27.36</v>
      </c>
      <c r="O66" s="22">
        <v>61.86</v>
      </c>
      <c r="P66" s="22">
        <v>29.5</v>
      </c>
      <c r="Q66" s="22"/>
      <c r="R66" s="22"/>
      <c r="S66" s="22"/>
    </row>
    <row r="67" spans="1:19" x14ac:dyDescent="0.2">
      <c r="A67" s="19">
        <v>34424</v>
      </c>
      <c r="B67" s="20">
        <v>1.9E-3</v>
      </c>
      <c r="C67" s="20">
        <v>1.6299999999999999E-2</v>
      </c>
      <c r="D67" s="20">
        <v>1.89E-2</v>
      </c>
      <c r="E67" s="20">
        <v>2.64E-2</v>
      </c>
      <c r="F67" s="20">
        <v>3.8999999999999998E-3</v>
      </c>
      <c r="G67" s="20">
        <v>-1.4E-3</v>
      </c>
      <c r="H67" s="20">
        <v>9.5999999999999992E-3</v>
      </c>
      <c r="I67" s="20">
        <v>1.4800000000000001E-2</v>
      </c>
      <c r="J67" s="20">
        <v>2.0299999999999999E-2</v>
      </c>
      <c r="K67" s="20">
        <v>6.9999999999999999E-4</v>
      </c>
      <c r="L67" s="22">
        <v>16.38</v>
      </c>
      <c r="M67" s="22">
        <v>42.02</v>
      </c>
      <c r="N67" s="22">
        <v>33.74</v>
      </c>
      <c r="O67" s="22">
        <v>62.1</v>
      </c>
      <c r="P67" s="22">
        <v>24.9</v>
      </c>
      <c r="Q67" s="22"/>
      <c r="R67" s="22"/>
      <c r="S67" s="22"/>
    </row>
    <row r="68" spans="1:19" x14ac:dyDescent="0.2">
      <c r="A68" s="19">
        <v>34515</v>
      </c>
      <c r="B68" s="20">
        <v>6.4000000000000003E-3</v>
      </c>
      <c r="C68" s="20">
        <v>2.52E-2</v>
      </c>
      <c r="D68" s="20">
        <v>1.47E-2</v>
      </c>
      <c r="E68" s="20">
        <v>4.0599999999999997E-2</v>
      </c>
      <c r="F68" s="20">
        <v>8.3000000000000001E-3</v>
      </c>
      <c r="G68" s="20">
        <v>4.4000000000000003E-3</v>
      </c>
      <c r="H68" s="20">
        <v>1.67E-2</v>
      </c>
      <c r="I68" s="20">
        <v>1.0699999999999999E-2</v>
      </c>
      <c r="J68" s="20">
        <v>3.32E-2</v>
      </c>
      <c r="K68" s="20">
        <v>5.0000000000000001E-3</v>
      </c>
      <c r="L68" s="22">
        <v>12.39</v>
      </c>
      <c r="M68" s="22">
        <v>39.590000000000003</v>
      </c>
      <c r="N68" s="22">
        <v>34.65</v>
      </c>
      <c r="O68" s="22">
        <v>58.65</v>
      </c>
      <c r="P68" s="22">
        <v>24.14</v>
      </c>
      <c r="Q68" s="22"/>
      <c r="R68" s="22"/>
      <c r="S68" s="22"/>
    </row>
    <row r="69" spans="1:19" x14ac:dyDescent="0.2">
      <c r="A69" s="19">
        <v>34607</v>
      </c>
      <c r="B69" s="20">
        <v>-1E-4</v>
      </c>
      <c r="C69" s="20">
        <v>1.5800000000000002E-2</v>
      </c>
      <c r="D69" s="20">
        <v>1.52E-2</v>
      </c>
      <c r="E69" s="20">
        <v>2.7099999999999999E-2</v>
      </c>
      <c r="F69" s="20">
        <v>5.4000000000000003E-3</v>
      </c>
      <c r="G69" s="20">
        <v>-1.8E-3</v>
      </c>
      <c r="H69" s="20">
        <v>8.8000000000000005E-3</v>
      </c>
      <c r="I69" s="20">
        <v>1.12E-2</v>
      </c>
      <c r="J69" s="20">
        <v>1.9900000000000001E-2</v>
      </c>
      <c r="K69" s="20">
        <v>1.5E-3</v>
      </c>
      <c r="L69" s="22">
        <v>12.34</v>
      </c>
      <c r="M69" s="22">
        <v>41.37</v>
      </c>
      <c r="N69" s="22">
        <v>30.58</v>
      </c>
      <c r="O69" s="22">
        <v>65.81</v>
      </c>
      <c r="P69" s="22">
        <v>24.95</v>
      </c>
      <c r="Q69" s="22"/>
      <c r="R69" s="22"/>
      <c r="S69" s="22"/>
    </row>
    <row r="70" spans="1:19" x14ac:dyDescent="0.2">
      <c r="A70" s="19">
        <v>34699</v>
      </c>
      <c r="B70" s="20">
        <v>1.4200000000000001E-2</v>
      </c>
      <c r="C70" s="20">
        <v>1.8200000000000001E-2</v>
      </c>
      <c r="D70" s="20">
        <v>1.72E-2</v>
      </c>
      <c r="E70" s="20">
        <v>2.1600000000000001E-2</v>
      </c>
      <c r="F70" s="20">
        <v>1.01E-2</v>
      </c>
      <c r="G70" s="20">
        <v>1.26E-2</v>
      </c>
      <c r="H70" s="20">
        <v>1.2699999999999999E-2</v>
      </c>
      <c r="I70" s="20">
        <v>1.2800000000000001E-2</v>
      </c>
      <c r="J70" s="20">
        <v>1.72E-2</v>
      </c>
      <c r="K70" s="20">
        <v>7.6E-3</v>
      </c>
      <c r="L70" s="22">
        <v>12.22</v>
      </c>
      <c r="M70" s="22">
        <v>27.23</v>
      </c>
      <c r="N70" s="22">
        <v>27.74</v>
      </c>
      <c r="O70" s="22">
        <v>39.51</v>
      </c>
      <c r="P70" s="22">
        <v>17.71</v>
      </c>
      <c r="Q70" s="22"/>
      <c r="R70" s="22"/>
      <c r="S70" s="22"/>
    </row>
    <row r="71" spans="1:19" x14ac:dyDescent="0.2">
      <c r="A71" s="19">
        <v>34789</v>
      </c>
      <c r="B71" s="20">
        <v>2.5000000000000001E-2</v>
      </c>
      <c r="C71" s="20">
        <v>3.4799999999999998E-2</v>
      </c>
      <c r="D71" s="20">
        <v>3.1600000000000003E-2</v>
      </c>
      <c r="E71" s="20">
        <v>4.7399999999999998E-2</v>
      </c>
      <c r="F71" s="20">
        <v>2.7E-2</v>
      </c>
      <c r="G71" s="20">
        <v>2.4199999999999999E-2</v>
      </c>
      <c r="H71" s="20">
        <v>3.09E-2</v>
      </c>
      <c r="I71" s="20">
        <v>2.8500000000000001E-2</v>
      </c>
      <c r="J71" s="20">
        <v>3.9300000000000002E-2</v>
      </c>
      <c r="K71" s="20">
        <v>2.5899999999999999E-2</v>
      </c>
      <c r="L71" s="22">
        <v>9.74</v>
      </c>
      <c r="M71" s="22">
        <v>31.073607819551732</v>
      </c>
      <c r="N71" s="22">
        <v>30.05</v>
      </c>
      <c r="O71" s="22">
        <v>48.88</v>
      </c>
      <c r="P71" s="22">
        <v>19.850000000000001</v>
      </c>
      <c r="Q71" s="22"/>
      <c r="R71" s="22"/>
      <c r="S71" s="22"/>
    </row>
    <row r="72" spans="1:19" x14ac:dyDescent="0.2">
      <c r="A72" s="19">
        <v>34880</v>
      </c>
      <c r="B72" s="20">
        <v>7.0800000000000002E-2</v>
      </c>
      <c r="C72" s="20">
        <v>6.3700000000000007E-2</v>
      </c>
      <c r="D72" s="20">
        <v>6.6799999999999998E-2</v>
      </c>
      <c r="E72" s="20">
        <v>5.1700000000000003E-2</v>
      </c>
      <c r="F72" s="20">
        <v>7.1900000000000006E-2</v>
      </c>
      <c r="G72" s="20">
        <v>7.0300000000000001E-2</v>
      </c>
      <c r="H72" s="20">
        <v>6.0699999999999997E-2</v>
      </c>
      <c r="I72" s="20">
        <v>6.3399999999999998E-2</v>
      </c>
      <c r="J72" s="20">
        <v>4.5999999999999999E-2</v>
      </c>
      <c r="K72" s="20">
        <v>7.0999999999999994E-2</v>
      </c>
      <c r="L72" s="22">
        <v>7.6</v>
      </c>
      <c r="M72" s="22">
        <v>31.51649140426214</v>
      </c>
      <c r="N72" s="22">
        <v>36.71</v>
      </c>
      <c r="O72" s="22">
        <v>52.2</v>
      </c>
      <c r="P72" s="22">
        <v>15.53</v>
      </c>
      <c r="Q72" s="22"/>
      <c r="R72" s="22"/>
      <c r="S72" s="22"/>
    </row>
    <row r="73" spans="1:19" x14ac:dyDescent="0.2">
      <c r="A73" s="19">
        <v>34972</v>
      </c>
      <c r="B73" s="20">
        <v>1.5299999999999999E-2</v>
      </c>
      <c r="C73" s="20">
        <v>2.2800000000000001E-2</v>
      </c>
      <c r="D73" s="20">
        <v>1.35E-2</v>
      </c>
      <c r="E73" s="20">
        <v>3.7600000000000001E-2</v>
      </c>
      <c r="F73" s="20">
        <v>1.4800000000000001E-2</v>
      </c>
      <c r="G73" s="20">
        <v>1.37E-2</v>
      </c>
      <c r="H73" s="20">
        <v>1.8800000000000001E-2</v>
      </c>
      <c r="I73" s="20">
        <v>1.0699999999999999E-2</v>
      </c>
      <c r="J73" s="20">
        <v>2.9600000000000001E-2</v>
      </c>
      <c r="K73" s="20">
        <v>1.3599999999999999E-2</v>
      </c>
      <c r="L73" s="22">
        <v>15</v>
      </c>
      <c r="M73" s="22">
        <v>26</v>
      </c>
      <c r="N73" s="22">
        <v>25</v>
      </c>
      <c r="O73" s="22">
        <v>43</v>
      </c>
      <c r="P73" s="22">
        <v>12</v>
      </c>
      <c r="Q73" s="22"/>
      <c r="R73" s="22"/>
      <c r="S73" s="22"/>
    </row>
    <row r="74" spans="1:19" x14ac:dyDescent="0.2">
      <c r="A74" s="19">
        <v>35064</v>
      </c>
      <c r="B74" s="20">
        <v>6.0600000000000001E-2</v>
      </c>
      <c r="C74" s="20">
        <v>5.3400000000000003E-2</v>
      </c>
      <c r="D74" s="20">
        <v>5.4399999999999997E-2</v>
      </c>
      <c r="E74" s="20">
        <v>4.0800000000000003E-2</v>
      </c>
      <c r="F74" s="20">
        <v>6.2700000000000006E-2</v>
      </c>
      <c r="G74" s="20">
        <v>6.0199999999999997E-2</v>
      </c>
      <c r="H74" s="20">
        <v>5.2299999999999999E-2</v>
      </c>
      <c r="I74" s="20">
        <v>5.3800000000000001E-2</v>
      </c>
      <c r="J74" s="20">
        <v>3.9E-2</v>
      </c>
      <c r="K74" s="20">
        <v>6.1800000000000001E-2</v>
      </c>
      <c r="L74" s="22">
        <v>7.52</v>
      </c>
      <c r="M74" s="22">
        <v>19.768841025456382</v>
      </c>
      <c r="N74" s="22">
        <v>16.5</v>
      </c>
      <c r="O74" s="22">
        <v>29.21</v>
      </c>
      <c r="P74" s="22">
        <v>16.13</v>
      </c>
      <c r="Q74" s="22"/>
      <c r="R74" s="22"/>
      <c r="S74" s="22"/>
    </row>
    <row r="75" spans="1:19" x14ac:dyDescent="0.2">
      <c r="A75" s="19">
        <v>35155</v>
      </c>
      <c r="B75" s="20">
        <v>-2.3300000000000001E-2</v>
      </c>
      <c r="C75" s="20">
        <v>-1.1517827557920118E-2</v>
      </c>
      <c r="D75" s="20">
        <v>-2.0400000000000001E-2</v>
      </c>
      <c r="E75" s="20">
        <v>1.38E-2</v>
      </c>
      <c r="F75" s="20">
        <v>-2.7900000000000001E-2</v>
      </c>
      <c r="G75" s="20">
        <v>-2.4799999999999999E-2</v>
      </c>
      <c r="H75" s="20">
        <v>-1.5713157174768486E-2</v>
      </c>
      <c r="I75" s="20">
        <v>-2.23E-2</v>
      </c>
      <c r="J75" s="20">
        <v>5.4999999999999997E-3</v>
      </c>
      <c r="K75" s="20">
        <v>-3.0200000000000001E-2</v>
      </c>
      <c r="L75" s="22">
        <v>11.28</v>
      </c>
      <c r="M75" s="22">
        <v>21.4596683995047</v>
      </c>
      <c r="N75" s="22">
        <v>7.94</v>
      </c>
      <c r="O75" s="22">
        <v>37.89</v>
      </c>
      <c r="P75" s="22">
        <v>13.24</v>
      </c>
      <c r="Q75" s="22"/>
      <c r="R75" s="22"/>
      <c r="S75" s="22"/>
    </row>
    <row r="76" spans="1:19" x14ac:dyDescent="0.2">
      <c r="A76" s="19">
        <v>35246</v>
      </c>
      <c r="B76" s="20">
        <v>3.3136609999999999E-3</v>
      </c>
      <c r="C76" s="20">
        <v>5.2062529164115098E-3</v>
      </c>
      <c r="D76" s="20">
        <v>3.9768219999999996E-3</v>
      </c>
      <c r="E76" s="20">
        <v>8.69143E-3</v>
      </c>
      <c r="F76" s="20">
        <v>3.068805E-3</v>
      </c>
      <c r="G76" s="20">
        <v>2.442718E-3</v>
      </c>
      <c r="H76" s="20">
        <v>6.488127462828207E-3</v>
      </c>
      <c r="I76" s="20">
        <v>2.7563570000000001E-3</v>
      </c>
      <c r="J76" s="20">
        <v>1.7042518E-2</v>
      </c>
      <c r="K76" s="20">
        <v>-8.3524000000000001E-4</v>
      </c>
      <c r="L76" s="22">
        <v>5.7596279999999993</v>
      </c>
      <c r="M76" s="22">
        <v>17.373648611022539</v>
      </c>
      <c r="N76" s="22">
        <v>10.55</v>
      </c>
      <c r="O76" s="22">
        <v>14.4649</v>
      </c>
      <c r="P76" s="22">
        <v>17.332084699999999</v>
      </c>
      <c r="Q76" s="22"/>
      <c r="R76" s="22"/>
      <c r="S76" s="22"/>
    </row>
    <row r="77" spans="1:19" x14ac:dyDescent="0.2">
      <c r="A77" s="19">
        <v>35338</v>
      </c>
      <c r="B77" s="20">
        <v>2.2386311999999998E-2</v>
      </c>
      <c r="C77" s="20">
        <v>2.0719999999999999E-2</v>
      </c>
      <c r="D77" s="20">
        <v>2.4935722E-2</v>
      </c>
      <c r="E77" s="20">
        <v>2.9957771000000001E-2</v>
      </c>
      <c r="F77" s="20">
        <v>8.46827E-3</v>
      </c>
      <c r="G77" s="20">
        <v>2.181375E-2</v>
      </c>
      <c r="H77" s="20">
        <v>1.7930000000000001E-2</v>
      </c>
      <c r="I77" s="20">
        <v>2.3639798E-2</v>
      </c>
      <c r="J77" s="20">
        <v>2.4049282000000002E-2</v>
      </c>
      <c r="K77" s="20">
        <v>7.1514840000000005E-3</v>
      </c>
      <c r="L77" s="22">
        <v>5.4646954999999995</v>
      </c>
      <c r="M77" s="22">
        <v>18</v>
      </c>
      <c r="N77" s="22">
        <v>12.554987200000001</v>
      </c>
      <c r="O77" s="22">
        <v>20.642318700000001</v>
      </c>
      <c r="P77" s="22">
        <v>10.3357387</v>
      </c>
      <c r="Q77" s="22"/>
      <c r="R77" s="22"/>
      <c r="S77" s="22"/>
    </row>
    <row r="78" spans="1:19" x14ac:dyDescent="0.2">
      <c r="A78" s="19">
        <v>35430</v>
      </c>
      <c r="B78" s="20">
        <v>3.3161639999999999E-2</v>
      </c>
      <c r="C78" s="20">
        <v>3.5885659707729632E-2</v>
      </c>
      <c r="D78" s="20">
        <v>3.4843206000000002E-2</v>
      </c>
      <c r="E78" s="20">
        <v>3.9765834999999999E-2</v>
      </c>
      <c r="F78" s="20">
        <v>3.3639907999999996E-2</v>
      </c>
      <c r="G78" s="20">
        <v>3.2940626000000001E-2</v>
      </c>
      <c r="H78" s="20">
        <v>3.4446338239266953E-2</v>
      </c>
      <c r="I78" s="20">
        <v>3.3293365999999998E-2</v>
      </c>
      <c r="J78" s="20">
        <v>3.7225723000000002E-2</v>
      </c>
      <c r="K78" s="20">
        <v>3.2787680999999999E-2</v>
      </c>
      <c r="L78" s="22">
        <v>2.4190183000000003</v>
      </c>
      <c r="M78" s="22">
        <v>11.897342328719523</v>
      </c>
      <c r="N78" s="22">
        <v>10.0896843</v>
      </c>
      <c r="O78" s="22">
        <v>20.155732199999999</v>
      </c>
      <c r="P78" s="22">
        <v>8.0728942999999997</v>
      </c>
      <c r="Q78" s="22"/>
      <c r="R78" s="22"/>
      <c r="S78" s="22"/>
    </row>
    <row r="79" spans="1:19" x14ac:dyDescent="0.2">
      <c r="A79" s="19">
        <v>35520</v>
      </c>
      <c r="B79" s="20">
        <v>5.4189390000000002E-3</v>
      </c>
      <c r="C79" s="20">
        <v>1.109989612439825E-2</v>
      </c>
      <c r="D79" s="20">
        <v>6.0158590000000001E-3</v>
      </c>
      <c r="E79" s="20">
        <v>2.2334561000000003E-2</v>
      </c>
      <c r="F79" s="20">
        <v>5.0550289999999999E-3</v>
      </c>
      <c r="G79" s="20">
        <v>5.2272079999999997E-3</v>
      </c>
      <c r="H79" s="20">
        <v>9.6219723856539562E-3</v>
      </c>
      <c r="I79" s="20">
        <v>5.0561429999999999E-3</v>
      </c>
      <c r="J79" s="20">
        <v>1.9684075999999998E-2</v>
      </c>
      <c r="K79" s="20">
        <v>3.8399699999999998E-3</v>
      </c>
      <c r="L79" s="22">
        <v>1.9934052000000002</v>
      </c>
      <c r="M79" s="22">
        <v>15.720728344231434</v>
      </c>
      <c r="N79" s="22">
        <v>8.911843300000001</v>
      </c>
      <c r="O79" s="22">
        <v>29.001720500000001</v>
      </c>
      <c r="P79" s="22">
        <v>11.4952443</v>
      </c>
      <c r="Q79" s="22"/>
      <c r="R79" s="22"/>
      <c r="S79" s="22"/>
    </row>
    <row r="80" spans="1:19" x14ac:dyDescent="0.2">
      <c r="A80" s="19">
        <v>35611</v>
      </c>
      <c r="B80" s="20">
        <v>3.5784202000000001E-2</v>
      </c>
      <c r="C80" s="20">
        <v>4.1430532132395989E-2</v>
      </c>
      <c r="D80" s="20">
        <v>3.4995421999999998E-2</v>
      </c>
      <c r="E80" s="20">
        <v>4.5273943000000004E-2</v>
      </c>
      <c r="F80" s="20">
        <v>4.3313674999999996E-2</v>
      </c>
      <c r="G80" s="20">
        <v>3.5476446000000002E-2</v>
      </c>
      <c r="H80" s="20">
        <v>3.9987256807134844E-2</v>
      </c>
      <c r="I80" s="20">
        <v>3.4319877999999998E-2</v>
      </c>
      <c r="J80" s="20">
        <v>4.2724013000000005E-2</v>
      </c>
      <c r="K80" s="20">
        <v>4.2065977999999997E-2</v>
      </c>
      <c r="L80" s="22">
        <v>3.4095830999999999</v>
      </c>
      <c r="M80" s="22">
        <v>14.883539691676395</v>
      </c>
      <c r="N80" s="22">
        <v>5.1255414999999998</v>
      </c>
      <c r="O80" s="22">
        <v>27.214542400000003</v>
      </c>
      <c r="P80" s="22">
        <v>11.7045663</v>
      </c>
      <c r="Q80" s="22"/>
      <c r="R80" s="22"/>
      <c r="S80" s="22"/>
    </row>
    <row r="81" spans="1:19" x14ac:dyDescent="0.2">
      <c r="A81" s="19">
        <v>35703</v>
      </c>
      <c r="B81" s="20">
        <v>4.4753670999999995E-2</v>
      </c>
      <c r="C81" s="20">
        <v>3.8806255536704387E-2</v>
      </c>
      <c r="D81" s="20">
        <v>3.7629128000000005E-2</v>
      </c>
      <c r="E81" s="20">
        <v>4.1335821000000002E-2</v>
      </c>
      <c r="F81" s="20">
        <v>3.3543587E-2</v>
      </c>
      <c r="G81" s="20">
        <v>4.4453620999999999E-2</v>
      </c>
      <c r="H81" s="20">
        <v>3.7750124426176708E-2</v>
      </c>
      <c r="I81" s="20">
        <v>3.6923765999999997E-2</v>
      </c>
      <c r="J81" s="20">
        <v>3.9820075000000003E-2</v>
      </c>
      <c r="K81" s="20">
        <v>3.2392979000000002E-2</v>
      </c>
      <c r="L81" s="22">
        <v>2.7344024</v>
      </c>
      <c r="M81" s="22">
        <v>10.333066209239316</v>
      </c>
      <c r="N81" s="22">
        <v>6.3090659000000002</v>
      </c>
      <c r="O81" s="22">
        <v>15.4960766</v>
      </c>
      <c r="P81" s="22">
        <v>10.6627586</v>
      </c>
      <c r="Q81" s="22"/>
      <c r="R81" s="22"/>
      <c r="S81" s="22"/>
    </row>
    <row r="82" spans="1:19" x14ac:dyDescent="0.2">
      <c r="A82" s="19">
        <v>35795</v>
      </c>
      <c r="B82" s="20">
        <v>1.9381980364342601E-2</v>
      </c>
      <c r="C82" s="20">
        <v>3.1063885396491912E-2</v>
      </c>
      <c r="D82" s="20">
        <v>2.9373602725085299E-2</v>
      </c>
      <c r="E82" s="20">
        <v>4.0952542861232295E-2</v>
      </c>
      <c r="F82" s="20">
        <v>2.8018871541063601E-2</v>
      </c>
      <c r="G82" s="20">
        <v>1.9254373349381002E-2</v>
      </c>
      <c r="H82" s="20">
        <v>3.0166505613576877E-2</v>
      </c>
      <c r="I82" s="20">
        <v>2.8406014196536301E-2</v>
      </c>
      <c r="J82" s="20">
        <v>4.0063467127700501E-2</v>
      </c>
      <c r="K82" s="20">
        <v>2.6707578791528901E-2</v>
      </c>
      <c r="L82" s="22">
        <v>1.288691651018089</v>
      </c>
      <c r="M82" s="22">
        <v>8.1708254256722395</v>
      </c>
      <c r="N82" s="22">
        <v>7.9836961965004294</v>
      </c>
      <c r="O82" s="22">
        <v>8.9184577413094406</v>
      </c>
      <c r="P82" s="22">
        <v>11.330140502136011</v>
      </c>
      <c r="Q82" s="22"/>
      <c r="R82" s="22"/>
      <c r="S82" s="22"/>
    </row>
    <row r="83" spans="1:19" x14ac:dyDescent="0.2">
      <c r="A83" s="19">
        <v>35885</v>
      </c>
      <c r="B83" s="20">
        <v>2.1062381038142033E-2</v>
      </c>
      <c r="C83" s="20">
        <v>2.1671444041787599E-2</v>
      </c>
      <c r="D83" s="20">
        <v>2.1468445700183698E-2</v>
      </c>
      <c r="E83" s="20">
        <v>2.22540510113554E-2</v>
      </c>
      <c r="F83" s="20">
        <v>2.1460924199592401E-2</v>
      </c>
      <c r="G83" s="20">
        <v>2.0965043583464703E-2</v>
      </c>
      <c r="H83" s="20">
        <v>2.1084099975594899E-2</v>
      </c>
      <c r="I83" s="20">
        <v>2.1264632462115299E-2</v>
      </c>
      <c r="J83" s="20">
        <v>2.1376108959107101E-2</v>
      </c>
      <c r="K83" s="20">
        <v>2.0740345111738199E-2</v>
      </c>
      <c r="L83" s="22">
        <v>0.980284242619201</v>
      </c>
      <c r="M83" s="22">
        <v>5.64547971065618</v>
      </c>
      <c r="N83" s="22">
        <v>2.79</v>
      </c>
      <c r="O83" s="22">
        <v>8.7723185614324599</v>
      </c>
      <c r="P83" s="22">
        <v>6.4775851912766296</v>
      </c>
      <c r="Q83" s="22"/>
      <c r="R83" s="22"/>
      <c r="S83" s="22"/>
    </row>
    <row r="84" spans="1:19" x14ac:dyDescent="0.2">
      <c r="A84" s="19">
        <v>35976</v>
      </c>
      <c r="B84" s="20">
        <v>2.8948000000000002E-2</v>
      </c>
      <c r="C84" s="20">
        <v>3.0895403799917218E-2</v>
      </c>
      <c r="D84" s="20">
        <v>2.9392000000000001E-2</v>
      </c>
      <c r="E84" s="20">
        <v>3.2650999999999999E-2</v>
      </c>
      <c r="F84" s="20">
        <v>3.0803000000000001E-2</v>
      </c>
      <c r="G84" s="20">
        <v>2.8825E-2</v>
      </c>
      <c r="H84" s="20">
        <v>3.0131286284345249E-2</v>
      </c>
      <c r="I84" s="20">
        <v>2.9176000000000004E-2</v>
      </c>
      <c r="J84" s="20">
        <v>3.1795000000000004E-2</v>
      </c>
      <c r="K84" s="20">
        <v>2.9509000000000001E-2</v>
      </c>
      <c r="L84" s="22">
        <v>1.26</v>
      </c>
      <c r="M84" s="22">
        <v>6.9086424729697384</v>
      </c>
      <c r="N84" s="22">
        <v>1.92</v>
      </c>
      <c r="O84" s="22">
        <v>8.4600000000000009</v>
      </c>
      <c r="P84" s="22">
        <v>10.8</v>
      </c>
      <c r="Q84" s="22"/>
      <c r="R84" s="22"/>
      <c r="S84" s="22"/>
    </row>
    <row r="85" spans="1:19" x14ac:dyDescent="0.2">
      <c r="A85" s="19">
        <v>36068</v>
      </c>
      <c r="B85" s="20">
        <v>1.6589E-2</v>
      </c>
      <c r="C85" s="20">
        <v>1.2116757012965671E-2</v>
      </c>
      <c r="D85" s="20">
        <v>1.5448999999999999E-2</v>
      </c>
      <c r="E85" s="20">
        <v>7.5069999999999998E-3</v>
      </c>
      <c r="F85" s="20">
        <v>1.3031000000000001E-2</v>
      </c>
      <c r="G85" s="20">
        <v>1.6409E-2</v>
      </c>
      <c r="H85" s="20">
        <v>1.1513153235584972E-2</v>
      </c>
      <c r="I85" s="20">
        <v>1.5210999999999999E-2</v>
      </c>
      <c r="J85" s="20">
        <v>6.2419999999999984E-3</v>
      </c>
      <c r="K85" s="20">
        <v>1.2743000000000003E-2</v>
      </c>
      <c r="L85" s="22">
        <v>1.53</v>
      </c>
      <c r="M85" s="22">
        <v>5.8947629023817498</v>
      </c>
      <c r="N85" s="22">
        <v>1.96</v>
      </c>
      <c r="O85" s="22">
        <v>12.5</v>
      </c>
      <c r="P85" s="22">
        <v>2.84</v>
      </c>
      <c r="Q85" s="22"/>
      <c r="R85" s="22"/>
      <c r="S85" s="22"/>
    </row>
    <row r="86" spans="1:19" x14ac:dyDescent="0.2">
      <c r="A86" s="19">
        <v>36160</v>
      </c>
      <c r="B86" s="20">
        <v>1.0535999999999998E-2</v>
      </c>
      <c r="C86" s="20">
        <v>8.3516388384938054E-3</v>
      </c>
      <c r="D86" s="20">
        <v>1.2562E-2</v>
      </c>
      <c r="E86" s="20">
        <v>8.1019999999999964E-3</v>
      </c>
      <c r="F86" s="20">
        <v>5.2339999999999999E-3</v>
      </c>
      <c r="G86" s="20">
        <v>1.0447999999999999E-2</v>
      </c>
      <c r="H86" s="20">
        <v>7.9939741166924379E-3</v>
      </c>
      <c r="I86" s="20">
        <v>1.2392E-2</v>
      </c>
      <c r="J86" s="20">
        <v>7.7849999999999977E-3</v>
      </c>
      <c r="K86" s="20">
        <v>4.5760000000000002E-3</v>
      </c>
      <c r="L86" s="22">
        <v>0.84</v>
      </c>
      <c r="M86" s="22">
        <v>3.3094452126917684</v>
      </c>
      <c r="N86" s="22">
        <v>1.56</v>
      </c>
      <c r="O86" s="22">
        <v>3.24</v>
      </c>
      <c r="P86" s="22">
        <v>5.74</v>
      </c>
      <c r="Q86" s="22"/>
      <c r="R86" s="22"/>
      <c r="S86" s="22"/>
    </row>
    <row r="87" spans="1:19" x14ac:dyDescent="0.2">
      <c r="A87" s="19">
        <v>36250</v>
      </c>
      <c r="B87" s="20">
        <v>5.2810000000000001E-3</v>
      </c>
      <c r="C87" s="20">
        <v>4.8307024817496299E-3</v>
      </c>
      <c r="D87" s="20">
        <v>3.3869999999999998E-3</v>
      </c>
      <c r="E87" s="20">
        <v>6.2500000000000003E-3</v>
      </c>
      <c r="F87" s="20">
        <v>3.6059999999999998E-3</v>
      </c>
      <c r="G87" s="20">
        <v>5.1659999999999996E-3</v>
      </c>
      <c r="H87" s="20">
        <v>4.3781459220259304E-3</v>
      </c>
      <c r="I87" s="20">
        <v>3.0409999999999999E-3</v>
      </c>
      <c r="J87" s="20">
        <v>5.5989999999999998E-3</v>
      </c>
      <c r="K87" s="20">
        <v>3.1389999999999999E-3</v>
      </c>
      <c r="L87" s="22">
        <v>1.08</v>
      </c>
      <c r="M87" s="22">
        <v>4.2403399947319302</v>
      </c>
      <c r="N87" s="22">
        <v>2.79</v>
      </c>
      <c r="O87" s="22">
        <v>6.4</v>
      </c>
      <c r="P87" s="22">
        <v>4.1900000000000004</v>
      </c>
      <c r="Q87" s="22"/>
      <c r="R87" s="22"/>
      <c r="S87" s="22"/>
    </row>
    <row r="88" spans="1:19" x14ac:dyDescent="0.2">
      <c r="A88" s="19">
        <v>36341</v>
      </c>
      <c r="B88" s="20">
        <v>3.97E-4</v>
      </c>
      <c r="C88" s="20">
        <v>1.7682929298204093E-3</v>
      </c>
      <c r="D88" s="20">
        <v>2.1670000000000001E-3</v>
      </c>
      <c r="E88" s="20">
        <v>3.3019999999999998E-3</v>
      </c>
      <c r="F88" s="20">
        <v>4.7200000000000009E-4</v>
      </c>
      <c r="G88" s="20">
        <v>3.2099999999999994E-4</v>
      </c>
      <c r="H88" s="20">
        <v>1.0355489620759203E-3</v>
      </c>
      <c r="I88" s="20">
        <v>1.668E-3</v>
      </c>
      <c r="J88" s="20">
        <v>1.794E-3</v>
      </c>
      <c r="K88" s="20">
        <v>1.8200000000000001E-4</v>
      </c>
      <c r="L88" s="22">
        <v>0.78</v>
      </c>
      <c r="M88" s="22">
        <v>6.9396902463970713</v>
      </c>
      <c r="N88" s="22">
        <v>4.0199999999999996</v>
      </c>
      <c r="O88" s="22">
        <v>14.46</v>
      </c>
      <c r="P88" s="22">
        <v>2.7</v>
      </c>
      <c r="Q88" s="22"/>
      <c r="R88" s="22"/>
      <c r="S88" s="22"/>
    </row>
    <row r="89" spans="1:19" x14ac:dyDescent="0.2">
      <c r="A89" s="19">
        <v>36433</v>
      </c>
      <c r="B89" s="20">
        <v>4.0930000000000003E-3</v>
      </c>
      <c r="C89" s="20">
        <v>7.8220000000000008E-3</v>
      </c>
      <c r="D89" s="20">
        <v>6.391E-3</v>
      </c>
      <c r="E89" s="20">
        <v>7.9989999999999992E-3</v>
      </c>
      <c r="F89" s="20">
        <v>1.0638999999999999E-2</v>
      </c>
      <c r="G89" s="20">
        <v>4.0530000000000002E-3</v>
      </c>
      <c r="H89" s="20">
        <v>7.5319999999999996E-3</v>
      </c>
      <c r="I89" s="20">
        <v>6.2579999999999997E-3</v>
      </c>
      <c r="J89" s="20">
        <v>7.5919999999999998E-3</v>
      </c>
      <c r="K89" s="20">
        <v>1.0260999999999999E-2</v>
      </c>
      <c r="L89" s="22">
        <v>0.39</v>
      </c>
      <c r="M89" s="22">
        <v>2.7757735031776858</v>
      </c>
      <c r="N89" s="22">
        <v>1.2</v>
      </c>
      <c r="O89" s="22">
        <v>3.93</v>
      </c>
      <c r="P89" s="22">
        <v>3.54</v>
      </c>
      <c r="Q89" s="22"/>
      <c r="R89" s="22"/>
      <c r="S89" s="22"/>
    </row>
    <row r="90" spans="1:19" x14ac:dyDescent="0.2">
      <c r="A90" s="19">
        <v>36525</v>
      </c>
      <c r="B90" s="20">
        <v>7.4139999999999996E-3</v>
      </c>
      <c r="C90" s="20">
        <v>2.9870000000000001E-3</v>
      </c>
      <c r="D90" s="20">
        <v>-2.13E-4</v>
      </c>
      <c r="E90" s="20">
        <v>5.0489999999999997E-3</v>
      </c>
      <c r="F90" s="20">
        <v>-1.0200000000000001E-3</v>
      </c>
      <c r="G90" s="20">
        <v>7.3749999999999996E-3</v>
      </c>
      <c r="H90" s="20">
        <v>2.7620000000000001E-3</v>
      </c>
      <c r="I90" s="20">
        <v>-2.5900000000000001E-4</v>
      </c>
      <c r="J90" s="20">
        <v>4.7930000000000004E-3</v>
      </c>
      <c r="K90" s="20">
        <v>-1.3979999999999999E-3</v>
      </c>
      <c r="L90" s="22">
        <v>0.75449999999999995</v>
      </c>
      <c r="M90" s="22">
        <v>2.17</v>
      </c>
      <c r="N90" s="22">
        <v>0.45</v>
      </c>
      <c r="O90" s="22">
        <v>2.5499999999999998</v>
      </c>
      <c r="P90" s="22">
        <v>3.52</v>
      </c>
      <c r="Q90" s="22"/>
      <c r="R90" s="22"/>
      <c r="S90" s="22"/>
    </row>
    <row r="91" spans="1:19" x14ac:dyDescent="0.2">
      <c r="A91" s="19">
        <v>36616</v>
      </c>
      <c r="B91" s="20">
        <v>3.2916000000000001E-2</v>
      </c>
      <c r="C91" s="20">
        <v>3.8330000000000003E-2</v>
      </c>
      <c r="D91" s="20">
        <v>3.7335E-2</v>
      </c>
      <c r="E91" s="20">
        <v>4.0474999999999997E-2</v>
      </c>
      <c r="F91" s="20">
        <v>3.9560999999999999E-2</v>
      </c>
      <c r="G91" s="20">
        <v>3.2890000000000003E-2</v>
      </c>
      <c r="H91" s="20">
        <v>3.8018000000000003E-2</v>
      </c>
      <c r="I91" s="20">
        <v>3.7275000000000003E-2</v>
      </c>
      <c r="J91" s="20">
        <v>4.0250000000000001E-2</v>
      </c>
      <c r="K91" s="20">
        <v>3.8843000000000003E-2</v>
      </c>
      <c r="L91" s="22">
        <v>0.35</v>
      </c>
      <c r="M91" s="22">
        <v>1.87</v>
      </c>
      <c r="N91" s="22">
        <v>0.6</v>
      </c>
      <c r="O91" s="22">
        <v>1.77</v>
      </c>
      <c r="P91" s="22">
        <v>3.57</v>
      </c>
      <c r="Q91" s="22"/>
      <c r="R91" s="22">
        <v>3.8018000000000003E-2</v>
      </c>
      <c r="S91" s="22">
        <v>1.87</v>
      </c>
    </row>
    <row r="92" spans="1:19" x14ac:dyDescent="0.2">
      <c r="A92" s="19">
        <v>36707</v>
      </c>
      <c r="B92" s="20">
        <v>2.4181999999999999E-2</v>
      </c>
      <c r="C92" s="20">
        <v>1.6671999999999999E-2</v>
      </c>
      <c r="D92" s="20">
        <v>1.9387000000000001E-2</v>
      </c>
      <c r="E92" s="20">
        <v>1.4048E-2</v>
      </c>
      <c r="F92" s="20">
        <v>1.3697000000000001E-2</v>
      </c>
      <c r="G92" s="20">
        <v>2.3451E-2</v>
      </c>
      <c r="H92" s="20">
        <v>1.5865000000000001E-2</v>
      </c>
      <c r="I92" s="20">
        <v>1.6716000000000002E-2</v>
      </c>
      <c r="J92" s="20">
        <v>1.3649E-2</v>
      </c>
      <c r="K92" s="20">
        <v>1.3109000000000001E-2</v>
      </c>
      <c r="L92" s="22">
        <v>1.38</v>
      </c>
      <c r="M92" s="22">
        <v>2.8</v>
      </c>
      <c r="N92" s="22">
        <v>6.7</v>
      </c>
      <c r="O92" s="22">
        <v>2.34</v>
      </c>
      <c r="P92" s="22">
        <v>2.67</v>
      </c>
      <c r="Q92" s="22"/>
      <c r="R92" s="22">
        <v>1.5865000000000001E-2</v>
      </c>
      <c r="S92" s="22">
        <v>2.8</v>
      </c>
    </row>
    <row r="93" spans="1:19" x14ac:dyDescent="0.2">
      <c r="A93" s="19">
        <v>36799</v>
      </c>
      <c r="B93" s="20">
        <v>2.8663000000000001E-2</v>
      </c>
      <c r="C93" s="20">
        <v>3.1717000000000002E-2</v>
      </c>
      <c r="D93" s="20">
        <v>3.3790000000000001E-2</v>
      </c>
      <c r="E93" s="20">
        <v>3.1959000000000001E-2</v>
      </c>
      <c r="F93" s="20">
        <v>3.2615999999999999E-2</v>
      </c>
      <c r="G93" s="20">
        <v>2.8211E-2</v>
      </c>
      <c r="H93" s="20">
        <v>3.1428999999999999E-2</v>
      </c>
      <c r="I93" s="20">
        <v>3.3744999999999997E-2</v>
      </c>
      <c r="J93" s="20">
        <v>3.1687E-2</v>
      </c>
      <c r="K93" s="20">
        <v>3.2314000000000002E-2</v>
      </c>
      <c r="L93" s="22">
        <v>1.05</v>
      </c>
      <c r="M93" s="22">
        <v>1.51</v>
      </c>
      <c r="N93" s="22">
        <v>0.45</v>
      </c>
      <c r="O93" s="22">
        <v>1.8</v>
      </c>
      <c r="P93" s="22">
        <v>1.92</v>
      </c>
      <c r="Q93" s="22"/>
      <c r="R93" s="22">
        <v>3.1428999999999999E-2</v>
      </c>
      <c r="S93" s="22">
        <v>1.51</v>
      </c>
    </row>
    <row r="94" spans="1:19" x14ac:dyDescent="0.2">
      <c r="A94" s="19">
        <v>36891</v>
      </c>
      <c r="B94" s="20">
        <v>4.8321999999999997E-2</v>
      </c>
      <c r="C94" s="20">
        <v>5.2859000000000003E-2</v>
      </c>
      <c r="D94" s="20">
        <v>4.9019E-2</v>
      </c>
      <c r="E94" s="20">
        <v>5.4044000000000002E-2</v>
      </c>
      <c r="F94" s="20">
        <v>5.6140000000000002E-2</v>
      </c>
      <c r="G94" s="20">
        <v>4.8259000000000003E-2</v>
      </c>
      <c r="H94" s="20">
        <v>5.1264999999999998E-2</v>
      </c>
      <c r="I94" s="20">
        <v>4.8397999999999997E-2</v>
      </c>
      <c r="J94" s="20">
        <v>5.1867000000000003E-2</v>
      </c>
      <c r="K94" s="20">
        <v>5.3822000000000002E-2</v>
      </c>
      <c r="L94" s="22">
        <v>0.63</v>
      </c>
      <c r="M94" s="22">
        <v>5.35</v>
      </c>
      <c r="N94" s="22">
        <v>1.86</v>
      </c>
      <c r="O94" s="22">
        <v>7.83</v>
      </c>
      <c r="P94" s="22">
        <v>6.86</v>
      </c>
      <c r="Q94" s="22"/>
      <c r="R94" s="22">
        <v>5.1264999999999998E-2</v>
      </c>
      <c r="S94" s="22">
        <v>5.35</v>
      </c>
    </row>
    <row r="95" spans="1:19" x14ac:dyDescent="0.2">
      <c r="A95" s="19">
        <v>36981</v>
      </c>
      <c r="B95" s="20">
        <v>2.5982999999999999E-2</v>
      </c>
      <c r="C95" s="20">
        <v>3.0044000000000001E-2</v>
      </c>
      <c r="D95" s="20">
        <v>3.3723000000000003E-2</v>
      </c>
      <c r="E95" s="20">
        <v>2.9624999999999999E-2</v>
      </c>
      <c r="F95" s="20">
        <v>3.1738000000000002E-2</v>
      </c>
      <c r="G95" s="20">
        <v>2.5852E-2</v>
      </c>
      <c r="H95" s="20">
        <v>2.9354999999999999E-2</v>
      </c>
      <c r="I95" s="20">
        <v>3.3222000000000002E-2</v>
      </c>
      <c r="J95" s="20">
        <v>2.9002E-2</v>
      </c>
      <c r="K95" s="20">
        <v>3.0487E-2</v>
      </c>
      <c r="L95" s="22">
        <v>1.05</v>
      </c>
      <c r="M95" s="22">
        <v>2.81</v>
      </c>
      <c r="N95" s="22">
        <v>1.56</v>
      </c>
      <c r="O95" s="22">
        <v>2.1</v>
      </c>
      <c r="P95" s="22">
        <v>5.54</v>
      </c>
      <c r="Q95" s="22"/>
      <c r="R95" s="22">
        <v>2.9354999999999999E-2</v>
      </c>
      <c r="S95" s="22">
        <v>2.81</v>
      </c>
    </row>
    <row r="96" spans="1:19" x14ac:dyDescent="0.2">
      <c r="A96" s="19">
        <v>37072</v>
      </c>
      <c r="B96" s="20">
        <v>6.1809999999999999E-3</v>
      </c>
      <c r="C96" s="20">
        <v>6.0650000000000001E-3</v>
      </c>
      <c r="D96" s="20">
        <v>6.5369999999999994E-3</v>
      </c>
      <c r="E96" s="20">
        <v>6.4120000000000002E-3</v>
      </c>
      <c r="F96" s="20">
        <v>5.2859999999999999E-3</v>
      </c>
      <c r="G96" s="20">
        <v>5.9020000000000001E-3</v>
      </c>
      <c r="H96" s="20">
        <v>4.9150000000000001E-3</v>
      </c>
      <c r="I96" s="20">
        <v>6.3819999999999997E-3</v>
      </c>
      <c r="J96" s="20">
        <v>5.4169999999999999E-3</v>
      </c>
      <c r="K96" s="20">
        <v>2.8299999999999996E-3</v>
      </c>
      <c r="L96" s="22">
        <v>0.72</v>
      </c>
      <c r="M96" s="22">
        <v>3.92</v>
      </c>
      <c r="N96" s="22">
        <v>1.2</v>
      </c>
      <c r="O96" s="22">
        <v>2.76</v>
      </c>
      <c r="P96" s="22">
        <v>9.09</v>
      </c>
      <c r="Q96" s="22"/>
      <c r="R96" s="22">
        <v>4.9150000000000001E-3</v>
      </c>
      <c r="S96" s="22">
        <v>3.92</v>
      </c>
    </row>
    <row r="97" spans="1:19" x14ac:dyDescent="0.2">
      <c r="A97" s="19">
        <v>37164</v>
      </c>
      <c r="B97" s="20">
        <v>5.6417000000000002E-2</v>
      </c>
      <c r="C97" s="20">
        <v>5.8527000000000003E-2</v>
      </c>
      <c r="D97" s="20">
        <v>5.6509999999999998E-2</v>
      </c>
      <c r="E97" s="20">
        <v>5.8328999999999999E-2</v>
      </c>
      <c r="F97" s="20">
        <v>6.1395999999999999E-2</v>
      </c>
      <c r="G97" s="20">
        <v>5.5987000000000002E-2</v>
      </c>
      <c r="H97" s="20">
        <v>5.7907E-2</v>
      </c>
      <c r="I97" s="20">
        <v>5.6474000000000003E-2</v>
      </c>
      <c r="J97" s="20">
        <v>5.7343999999999999E-2</v>
      </c>
      <c r="K97" s="20">
        <v>6.0912000000000001E-2</v>
      </c>
      <c r="L97" s="22">
        <v>0.93</v>
      </c>
      <c r="M97" s="22">
        <v>1.96</v>
      </c>
      <c r="N97" s="22">
        <v>0.36</v>
      </c>
      <c r="O97" s="22">
        <v>2.67</v>
      </c>
      <c r="P97" s="22">
        <v>2.41</v>
      </c>
      <c r="Q97" s="22"/>
      <c r="R97" s="22">
        <v>5.7907E-2</v>
      </c>
      <c r="S97" s="22">
        <v>1.96</v>
      </c>
    </row>
    <row r="98" spans="1:19" x14ac:dyDescent="0.2">
      <c r="A98" s="19">
        <v>37256</v>
      </c>
      <c r="B98" s="20">
        <v>-2.1519999999999998E-3</v>
      </c>
      <c r="C98" s="20">
        <v>-4.7019999999999996E-3</v>
      </c>
      <c r="D98" s="20">
        <v>-7.0020000000000004E-3</v>
      </c>
      <c r="E98" s="20">
        <v>-2.8010000000000001E-3</v>
      </c>
      <c r="F98" s="20">
        <v>-8.3590000000000001E-3</v>
      </c>
      <c r="G98" s="20">
        <v>-3.14E-3</v>
      </c>
      <c r="H98" s="20">
        <v>-5.4400000000000004E-3</v>
      </c>
      <c r="I98" s="20">
        <v>-7.1809999999999999E-3</v>
      </c>
      <c r="J98" s="20">
        <v>-2.9810000000000001E-3</v>
      </c>
      <c r="K98" s="20">
        <v>-1.0078999999999999E-2</v>
      </c>
      <c r="L98" s="22">
        <v>1.67</v>
      </c>
      <c r="M98" s="22">
        <v>2.2400000000000002</v>
      </c>
      <c r="N98" s="22">
        <v>0.77</v>
      </c>
      <c r="O98" s="22">
        <v>0.6</v>
      </c>
      <c r="P98" s="22">
        <v>6.06</v>
      </c>
      <c r="Q98" s="22"/>
      <c r="R98" s="22">
        <v>-5.4400000000000004E-3</v>
      </c>
      <c r="S98" s="22">
        <v>2.2400000000000002</v>
      </c>
    </row>
    <row r="99" spans="1:19" x14ac:dyDescent="0.2">
      <c r="A99" s="19">
        <v>37346</v>
      </c>
      <c r="B99" s="20">
        <v>-1.0137E-2</v>
      </c>
      <c r="C99" s="20">
        <v>-8.7259999999999994E-3</v>
      </c>
      <c r="D99" s="20">
        <v>-1.0966999999999999E-2</v>
      </c>
      <c r="E99" s="20">
        <v>-9.6780000000000008E-3</v>
      </c>
      <c r="F99" s="20">
        <v>-4.3660000000000001E-3</v>
      </c>
      <c r="G99" s="20">
        <v>-1.0163999999999999E-2</v>
      </c>
      <c r="H99" s="20">
        <v>-9.0379999999999992E-3</v>
      </c>
      <c r="I99" s="20">
        <v>-1.1509E-2</v>
      </c>
      <c r="J99" s="20">
        <v>-9.8420000000000001E-3</v>
      </c>
      <c r="K99" s="20">
        <v>-4.9950000000000003E-3</v>
      </c>
      <c r="L99" s="22">
        <v>0.27</v>
      </c>
      <c r="M99" s="22">
        <v>1.45</v>
      </c>
      <c r="N99" s="22">
        <v>2.04</v>
      </c>
      <c r="O99" s="22">
        <v>0.9</v>
      </c>
      <c r="P99" s="22">
        <v>2.88</v>
      </c>
      <c r="Q99" s="22"/>
      <c r="R99" s="22">
        <v>-9.0379999999999992E-3</v>
      </c>
      <c r="S99" s="22">
        <v>1.45</v>
      </c>
    </row>
    <row r="100" spans="1:19" x14ac:dyDescent="0.2">
      <c r="A100" s="19">
        <v>37437</v>
      </c>
      <c r="B100" s="20">
        <v>6.6900000000000001E-2</v>
      </c>
      <c r="C100" s="20">
        <v>6.4616999999999994E-2</v>
      </c>
      <c r="D100" s="20">
        <v>6.8958000000000005E-2</v>
      </c>
      <c r="E100" s="20">
        <v>6.2289999999999998E-2</v>
      </c>
      <c r="F100" s="20">
        <v>6.4362000000000003E-2</v>
      </c>
      <c r="G100" s="20">
        <v>6.6862000000000005E-2</v>
      </c>
      <c r="H100" s="20">
        <v>6.4326999999999995E-2</v>
      </c>
      <c r="I100" s="20">
        <v>6.8922999999999998E-2</v>
      </c>
      <c r="J100" s="20">
        <v>6.2016000000000002E-2</v>
      </c>
      <c r="K100" s="20">
        <v>6.3733999999999999E-2</v>
      </c>
      <c r="L100" s="22">
        <v>0.39</v>
      </c>
      <c r="M100" s="22">
        <v>1.52</v>
      </c>
      <c r="N100" s="22">
        <v>0.36</v>
      </c>
      <c r="O100" s="22">
        <v>1.36</v>
      </c>
      <c r="P100" s="22">
        <v>3.19</v>
      </c>
      <c r="Q100" s="22"/>
      <c r="R100" s="22">
        <v>6.4326999999999995E-2</v>
      </c>
      <c r="S100" s="22">
        <v>1.52</v>
      </c>
    </row>
    <row r="101" spans="1:19" x14ac:dyDescent="0.2">
      <c r="A101" s="19">
        <v>37529</v>
      </c>
      <c r="B101" s="20">
        <v>8.2086999999999993E-2</v>
      </c>
      <c r="C101" s="20">
        <v>8.5501999999999995E-2</v>
      </c>
      <c r="D101" s="20">
        <v>8.6263000000000006E-2</v>
      </c>
      <c r="E101" s="20">
        <v>8.6951000000000001E-2</v>
      </c>
      <c r="F101" s="20">
        <v>8.4798999999999999E-2</v>
      </c>
      <c r="G101" s="20">
        <v>8.2729999999999998E-2</v>
      </c>
      <c r="H101" s="20">
        <v>8.5379999999999998E-2</v>
      </c>
      <c r="I101" s="20">
        <v>8.6133000000000001E-2</v>
      </c>
      <c r="J101" s="20">
        <v>8.6869000000000002E-2</v>
      </c>
      <c r="K101" s="20">
        <v>8.4585999999999995E-2</v>
      </c>
      <c r="L101" s="22">
        <v>0.79</v>
      </c>
      <c r="M101" s="22">
        <v>1.1200000000000001</v>
      </c>
      <c r="N101" s="22">
        <v>0.63</v>
      </c>
      <c r="O101" s="22">
        <v>0.85</v>
      </c>
      <c r="P101" s="22">
        <v>2.0499999999999998</v>
      </c>
      <c r="Q101" s="22"/>
      <c r="R101" s="22">
        <v>8.5379999999999998E-2</v>
      </c>
      <c r="S101" s="22">
        <v>1.1200000000000001</v>
      </c>
    </row>
    <row r="102" spans="1:19" x14ac:dyDescent="0.2">
      <c r="A102" s="19">
        <v>37621</v>
      </c>
      <c r="B102" s="20">
        <v>1.2468999999999999E-2</v>
      </c>
      <c r="C102" s="20">
        <v>1.0770999999999999E-2</v>
      </c>
      <c r="D102" s="20">
        <v>1.0988E-2</v>
      </c>
      <c r="E102" s="20">
        <v>1.1759E-2</v>
      </c>
      <c r="F102" s="20">
        <v>7.8899999999999994E-3</v>
      </c>
      <c r="G102" s="20">
        <v>1.2397E-2</v>
      </c>
      <c r="H102" s="20">
        <v>1.0345E-2</v>
      </c>
      <c r="I102" s="20">
        <v>1.0834E-2</v>
      </c>
      <c r="J102" s="20">
        <v>1.1103E-2</v>
      </c>
      <c r="K102" s="20">
        <v>7.4279999999999997E-3</v>
      </c>
      <c r="L102" s="22">
        <v>0.77</v>
      </c>
      <c r="M102" s="22">
        <v>2.0299999999999998</v>
      </c>
      <c r="N102" s="22">
        <v>0.73</v>
      </c>
      <c r="O102" s="22">
        <v>2.56</v>
      </c>
      <c r="P102" s="22">
        <v>2.78</v>
      </c>
      <c r="Q102" s="22"/>
      <c r="R102" s="22">
        <v>1.0345E-2</v>
      </c>
      <c r="S102" s="22">
        <v>2.0299999999999998</v>
      </c>
    </row>
    <row r="103" spans="1:19" x14ac:dyDescent="0.2">
      <c r="A103" s="19">
        <v>37711</v>
      </c>
      <c r="B103" s="20">
        <v>2.6103999999999999E-2</v>
      </c>
      <c r="C103" s="20">
        <v>1.8474000000000001E-2</v>
      </c>
      <c r="D103" s="20">
        <v>1.3568E-2</v>
      </c>
      <c r="E103" s="20">
        <v>1.6045E-2</v>
      </c>
      <c r="F103" s="20">
        <v>1.8964000000000002E-2</v>
      </c>
      <c r="G103" s="20">
        <v>2.6047000000000001E-2</v>
      </c>
      <c r="H103" s="20">
        <v>1.7818000000000001E-2</v>
      </c>
      <c r="I103" s="20">
        <v>1.3389E-2</v>
      </c>
      <c r="J103" s="20">
        <v>1.5415999999999999E-2</v>
      </c>
      <c r="K103" s="20">
        <v>1.7638000000000001E-2</v>
      </c>
      <c r="L103" s="22">
        <v>0.6</v>
      </c>
      <c r="M103" s="22">
        <v>2.88</v>
      </c>
      <c r="N103" s="22">
        <v>0.95</v>
      </c>
      <c r="O103" s="22">
        <v>2.74</v>
      </c>
      <c r="P103" s="22">
        <v>5.0599999999999996</v>
      </c>
      <c r="Q103" s="22"/>
      <c r="R103" s="22">
        <v>1.7818000000000001E-2</v>
      </c>
      <c r="S103" s="22">
        <v>2.88</v>
      </c>
    </row>
    <row r="104" spans="1:19" x14ac:dyDescent="0.2">
      <c r="A104" s="19">
        <v>37802</v>
      </c>
      <c r="B104" s="20">
        <v>1.8558999999999999E-2</v>
      </c>
      <c r="C104" s="20">
        <v>2.6020000000000001E-2</v>
      </c>
      <c r="D104" s="20">
        <v>2.8902000000000001E-2</v>
      </c>
      <c r="E104" s="20">
        <v>2.8316000000000001E-2</v>
      </c>
      <c r="F104" s="20">
        <v>2.8459999999999999E-2</v>
      </c>
      <c r="G104" s="20">
        <v>1.8318999999999998E-2</v>
      </c>
      <c r="H104" s="20">
        <v>2.554E-2</v>
      </c>
      <c r="I104" s="20">
        <v>2.8816000000000001E-2</v>
      </c>
      <c r="J104" s="20">
        <v>2.8070000000000001E-2</v>
      </c>
      <c r="K104" s="20">
        <v>2.8184000000000001E-2</v>
      </c>
      <c r="L104" s="22">
        <v>0.42</v>
      </c>
      <c r="M104" s="22">
        <v>2.34</v>
      </c>
      <c r="N104" s="22">
        <v>0.84</v>
      </c>
      <c r="O104" s="22">
        <v>1.91</v>
      </c>
      <c r="P104" s="22">
        <v>1.88</v>
      </c>
      <c r="Q104" s="22"/>
      <c r="R104" s="22">
        <v>2.554E-2</v>
      </c>
      <c r="S104" s="22">
        <v>2.34</v>
      </c>
    </row>
    <row r="105" spans="1:19" x14ac:dyDescent="0.2">
      <c r="A105" s="19">
        <v>37894</v>
      </c>
      <c r="B105" s="20">
        <v>1.0839999999999999E-3</v>
      </c>
      <c r="C105" s="20">
        <v>9.0570000000000008E-3</v>
      </c>
      <c r="D105" s="20">
        <v>5.2519999999999997E-3</v>
      </c>
      <c r="E105" s="20">
        <v>1.1891000000000001E-2</v>
      </c>
      <c r="F105" s="20">
        <v>9.8320000000000005E-3</v>
      </c>
      <c r="G105" s="20">
        <v>9.7799999999999992E-4</v>
      </c>
      <c r="H105" s="20">
        <v>8.5489999999999993E-3</v>
      </c>
      <c r="I105" s="20">
        <v>5.1480000000000007E-3</v>
      </c>
      <c r="J105" s="20">
        <v>1.1427000000000001E-2</v>
      </c>
      <c r="K105" s="20">
        <v>9.162E-3</v>
      </c>
      <c r="L105" s="22">
        <v>0.63</v>
      </c>
      <c r="M105" s="22">
        <v>2.52</v>
      </c>
      <c r="N105" s="22">
        <v>0.75</v>
      </c>
      <c r="O105" s="22">
        <v>2.46</v>
      </c>
      <c r="P105" s="22">
        <v>3.14</v>
      </c>
      <c r="Q105" s="22"/>
      <c r="R105" s="22">
        <v>8.5489999999999993E-3</v>
      </c>
      <c r="S105" s="22">
        <v>2.52</v>
      </c>
    </row>
    <row r="106" spans="1:19" x14ac:dyDescent="0.2">
      <c r="A106" s="19">
        <v>37986</v>
      </c>
      <c r="B106" s="20">
        <v>5.5510000000000004E-3</v>
      </c>
      <c r="C106" s="20">
        <v>-1.3799999999999999E-4</v>
      </c>
      <c r="D106" s="20">
        <v>8.1429999999999992E-3</v>
      </c>
      <c r="E106" s="20">
        <v>-5.2189999999999997E-3</v>
      </c>
      <c r="F106" s="20">
        <v>6.7100000000000005E-4</v>
      </c>
      <c r="G106" s="20">
        <v>5.0509999999999999E-3</v>
      </c>
      <c r="H106" s="20">
        <v>-1.299E-3</v>
      </c>
      <c r="I106" s="20">
        <v>7.4229999999999999E-3</v>
      </c>
      <c r="J106" s="20">
        <v>-6.5459999999999997E-3</v>
      </c>
      <c r="K106" s="20">
        <v>-1.0369999999999999E-3</v>
      </c>
      <c r="L106" s="22">
        <v>1.08</v>
      </c>
      <c r="M106" s="22">
        <v>4.04</v>
      </c>
      <c r="N106" s="22">
        <v>2.13</v>
      </c>
      <c r="O106" s="22">
        <v>4.3499999999999996</v>
      </c>
      <c r="P106" s="22">
        <v>6.39</v>
      </c>
      <c r="Q106" s="22"/>
      <c r="R106" s="22">
        <v>-1.299E-3</v>
      </c>
      <c r="S106" s="22">
        <v>4.04</v>
      </c>
    </row>
    <row r="107" spans="1:19" x14ac:dyDescent="0.2">
      <c r="A107" s="19">
        <v>38077</v>
      </c>
      <c r="B107" s="20">
        <v>2.3765000000000001E-2</v>
      </c>
      <c r="C107" s="20">
        <v>3.3147000000000003E-2</v>
      </c>
      <c r="D107" s="20">
        <v>3.6602000000000003E-2</v>
      </c>
      <c r="E107" s="20">
        <v>3.5444000000000003E-2</v>
      </c>
      <c r="F107" s="20">
        <v>3.3221000000000001E-2</v>
      </c>
      <c r="G107" s="20">
        <v>2.3278E-2</v>
      </c>
      <c r="H107" s="20">
        <v>3.2048E-2</v>
      </c>
      <c r="I107" s="20">
        <v>3.6025000000000001E-2</v>
      </c>
      <c r="J107" s="20">
        <v>3.4396999999999997E-2</v>
      </c>
      <c r="K107" s="20">
        <v>3.1383000000000001E-2</v>
      </c>
      <c r="L107" s="22">
        <v>0.99</v>
      </c>
      <c r="M107" s="22">
        <v>3.47</v>
      </c>
      <c r="N107" s="22">
        <v>1.77</v>
      </c>
      <c r="O107" s="22">
        <v>3.75</v>
      </c>
      <c r="P107" s="22">
        <v>5.0599999999999996</v>
      </c>
      <c r="Q107" s="22"/>
      <c r="R107" s="22">
        <v>3.2048E-2</v>
      </c>
      <c r="S107" s="22">
        <v>3.47</v>
      </c>
    </row>
    <row r="108" spans="1:19" x14ac:dyDescent="0.2">
      <c r="A108" s="19">
        <v>38168</v>
      </c>
      <c r="B108" s="20">
        <v>-2.3921999999999999E-2</v>
      </c>
      <c r="C108" s="20">
        <v>-2.0212999999999998E-2</v>
      </c>
      <c r="D108" s="20">
        <v>-2.5656000000000002E-2</v>
      </c>
      <c r="E108" s="20">
        <v>-1.6507999999999998E-2</v>
      </c>
      <c r="F108" s="20">
        <v>-2.1776E-2</v>
      </c>
      <c r="G108" s="20">
        <v>-2.4400000000000002E-2</v>
      </c>
      <c r="H108" s="20">
        <v>-2.1263000000000001E-2</v>
      </c>
      <c r="I108" s="20">
        <v>-2.6218000000000002E-2</v>
      </c>
      <c r="J108" s="20">
        <v>-1.7573999999999999E-2</v>
      </c>
      <c r="K108" s="20">
        <v>-2.3560999999999999E-2</v>
      </c>
      <c r="L108" s="22">
        <v>1.08</v>
      </c>
      <c r="M108" s="22">
        <v>3.59</v>
      </c>
      <c r="N108" s="22">
        <v>1.77</v>
      </c>
      <c r="O108" s="22">
        <v>4.12</v>
      </c>
      <c r="P108" s="22">
        <v>5.37</v>
      </c>
      <c r="Q108" s="22"/>
      <c r="R108" s="22">
        <v>-2.1263000000000001E-2</v>
      </c>
      <c r="S108" s="22">
        <v>3.59</v>
      </c>
    </row>
    <row r="109" spans="1:19" x14ac:dyDescent="0.2">
      <c r="A109" s="19">
        <v>38260</v>
      </c>
      <c r="B109" s="20">
        <v>3.8177999999999997E-2</v>
      </c>
      <c r="C109" s="20">
        <v>3.1830999999999998E-2</v>
      </c>
      <c r="D109" s="20">
        <v>3.2492E-2</v>
      </c>
      <c r="E109" s="20">
        <v>3.1323999999999998E-2</v>
      </c>
      <c r="F109" s="20">
        <v>2.8899000000000001E-2</v>
      </c>
      <c r="G109" s="20">
        <v>3.8025000000000003E-2</v>
      </c>
      <c r="H109" s="20">
        <v>3.1361E-2</v>
      </c>
      <c r="I109" s="20">
        <v>3.2363000000000003E-2</v>
      </c>
      <c r="J109" s="20">
        <v>3.0946999999999999E-2</v>
      </c>
      <c r="K109" s="20">
        <v>2.7925999999999999E-2</v>
      </c>
      <c r="L109" s="22">
        <v>0.69</v>
      </c>
      <c r="M109" s="22">
        <v>2.04</v>
      </c>
      <c r="N109" s="22">
        <v>0.76</v>
      </c>
      <c r="O109" s="22">
        <v>1.95</v>
      </c>
      <c r="P109" s="22">
        <v>3.58</v>
      </c>
      <c r="Q109" s="22"/>
      <c r="R109" s="22">
        <v>3.1361E-2</v>
      </c>
      <c r="S109" s="22">
        <v>2.04</v>
      </c>
    </row>
    <row r="110" spans="1:19" x14ac:dyDescent="0.2">
      <c r="A110" s="19">
        <v>38352</v>
      </c>
      <c r="B110" s="20">
        <v>1.0874999999999999E-2</v>
      </c>
      <c r="C110" s="20">
        <v>1.0285000000000001E-2</v>
      </c>
      <c r="D110" s="20">
        <v>8.7049999999999992E-3</v>
      </c>
      <c r="E110" s="20">
        <v>9.7070000000000004E-3</v>
      </c>
      <c r="F110" s="20">
        <v>1.1331000000000001E-2</v>
      </c>
      <c r="G110" s="20">
        <v>1.0626999999999999E-2</v>
      </c>
      <c r="H110" s="20">
        <v>9.7260000000000003E-3</v>
      </c>
      <c r="I110" s="20">
        <v>8.5269999999999999E-3</v>
      </c>
      <c r="J110" s="20">
        <v>9.2549999999999993E-3</v>
      </c>
      <c r="K110" s="20">
        <v>1.0375000000000001E-2</v>
      </c>
      <c r="L110" s="22">
        <v>1.04</v>
      </c>
      <c r="M110" s="22">
        <v>2.4500000000000002</v>
      </c>
      <c r="N110" s="22">
        <v>0.96</v>
      </c>
      <c r="O110" s="22">
        <v>2.2599999999999998</v>
      </c>
      <c r="P110" s="22">
        <v>3.8</v>
      </c>
      <c r="Q110" s="22"/>
      <c r="R110" s="22">
        <v>9.7260000000000003E-3</v>
      </c>
      <c r="S110" s="22">
        <v>2.4500000000000002</v>
      </c>
    </row>
    <row r="111" spans="1:19" x14ac:dyDescent="0.2">
      <c r="A111" s="19">
        <v>38442</v>
      </c>
      <c r="B111" s="20">
        <v>-2.4580000000000001E-3</v>
      </c>
      <c r="C111" s="20">
        <v>-6.0499999999999996E-4</v>
      </c>
      <c r="D111" s="20">
        <v>-3.1440000000000001E-3</v>
      </c>
      <c r="E111" s="20">
        <v>2.1440000000000001E-3</v>
      </c>
      <c r="F111" s="20">
        <v>-1.1529999999999999E-3</v>
      </c>
      <c r="G111" s="20">
        <v>-2.6719999999999999E-3</v>
      </c>
      <c r="H111" s="20">
        <v>-1.109E-3</v>
      </c>
      <c r="I111" s="20">
        <v>-3.3449999999999999E-3</v>
      </c>
      <c r="J111" s="20">
        <v>1.6869999999999999E-3</v>
      </c>
      <c r="K111" s="20">
        <v>-2.0739999999999999E-3</v>
      </c>
      <c r="L111" s="22">
        <v>0.96</v>
      </c>
      <c r="M111" s="22">
        <v>2.35</v>
      </c>
      <c r="N111" s="22">
        <v>1.1299999999999999</v>
      </c>
      <c r="O111" s="22">
        <v>2.2799999999999998</v>
      </c>
      <c r="P111" s="22">
        <v>3.98</v>
      </c>
      <c r="Q111" s="22"/>
      <c r="R111" s="22">
        <v>-1.109E-3</v>
      </c>
      <c r="S111" s="22">
        <v>2.35</v>
      </c>
    </row>
    <row r="112" spans="1:19" x14ac:dyDescent="0.2">
      <c r="A112" s="19">
        <v>38533</v>
      </c>
      <c r="B112" s="20">
        <v>3.3604000000000002E-2</v>
      </c>
      <c r="C112" s="20">
        <v>3.2501000000000002E-2</v>
      </c>
      <c r="D112" s="20">
        <v>3.5826999999999998E-2</v>
      </c>
      <c r="E112" s="20">
        <v>3.0973000000000001E-2</v>
      </c>
      <c r="F112" s="20">
        <v>3.2502000000000003E-2</v>
      </c>
      <c r="G112" s="20">
        <v>3.3405999999999998E-2</v>
      </c>
      <c r="H112" s="20">
        <v>3.1989999999999998E-2</v>
      </c>
      <c r="I112" s="20">
        <v>3.5575000000000002E-2</v>
      </c>
      <c r="J112" s="20">
        <v>3.0435E-2</v>
      </c>
      <c r="K112" s="20">
        <v>3.1591000000000001E-2</v>
      </c>
      <c r="L112" s="22">
        <v>0.95</v>
      </c>
      <c r="M112" s="22">
        <v>2.2400000000000002</v>
      </c>
      <c r="N112" s="22">
        <v>1.34</v>
      </c>
      <c r="O112" s="22">
        <v>2.2799999999999998</v>
      </c>
      <c r="P112" s="22">
        <v>3.76</v>
      </c>
      <c r="Q112" s="22"/>
      <c r="R112" s="22">
        <v>3.1989999999999998E-2</v>
      </c>
      <c r="S112" s="22">
        <v>2.2400000000000002</v>
      </c>
    </row>
    <row r="113" spans="1:26" x14ac:dyDescent="0.2">
      <c r="A113" s="19">
        <v>38625</v>
      </c>
      <c r="B113" s="20">
        <v>-6.0980000000000001E-3</v>
      </c>
      <c r="C113" s="20">
        <v>-2.3219999999999998E-3</v>
      </c>
      <c r="D113" s="20">
        <v>-4.2750000000000002E-3</v>
      </c>
      <c r="E113" s="20">
        <v>-3.6489999999999999E-3</v>
      </c>
      <c r="F113" s="20">
        <v>2.2079999999999999E-3</v>
      </c>
      <c r="G113" s="20">
        <v>-6.3360000000000005E-3</v>
      </c>
      <c r="H113" s="20">
        <v>-2.8649999999999999E-3</v>
      </c>
      <c r="I113" s="20">
        <v>-4.6150000000000002E-3</v>
      </c>
      <c r="J113" s="20">
        <v>-4.202E-3</v>
      </c>
      <c r="K113" s="20">
        <v>1.3439999999999999E-3</v>
      </c>
      <c r="L113" s="22">
        <v>0.99</v>
      </c>
      <c r="M113" s="22">
        <v>2.04</v>
      </c>
      <c r="N113" s="22">
        <v>1.42</v>
      </c>
      <c r="O113" s="22">
        <v>2.2000000000000002</v>
      </c>
      <c r="P113" s="22">
        <v>2.8</v>
      </c>
      <c r="Q113" s="22"/>
      <c r="R113" s="22">
        <v>-2.8649999999999999E-3</v>
      </c>
      <c r="S113" s="22">
        <v>2.04</v>
      </c>
    </row>
    <row r="114" spans="1:26" x14ac:dyDescent="0.2">
      <c r="A114" s="19">
        <v>38717</v>
      </c>
      <c r="B114" s="20">
        <v>1.3849999999999999E-2</v>
      </c>
      <c r="C114" s="20">
        <v>7.9799999999999992E-3</v>
      </c>
      <c r="D114" s="20">
        <v>6.476E-3</v>
      </c>
      <c r="E114" s="20">
        <v>7.2820000000000003E-3</v>
      </c>
      <c r="F114" s="20">
        <v>5.1089999999999998E-3</v>
      </c>
      <c r="G114" s="20">
        <v>1.3004999999999999E-2</v>
      </c>
      <c r="H114" s="20">
        <v>7.3480000000000004E-3</v>
      </c>
      <c r="I114" s="20">
        <v>5.9880000000000003E-3</v>
      </c>
      <c r="J114" s="20">
        <v>6.7359999999999998E-3</v>
      </c>
      <c r="K114" s="20">
        <v>4.6779999999999999E-3</v>
      </c>
      <c r="L114" s="22">
        <v>2.29</v>
      </c>
      <c r="M114" s="22">
        <v>2.37</v>
      </c>
      <c r="N114" s="22">
        <v>1.72</v>
      </c>
      <c r="O114" s="22">
        <v>2</v>
      </c>
      <c r="P114" s="22">
        <v>1.98</v>
      </c>
      <c r="Q114" s="22"/>
      <c r="R114" s="22">
        <v>7.3480000000000004E-3</v>
      </c>
      <c r="S114" s="22">
        <v>2.37</v>
      </c>
    </row>
    <row r="115" spans="1:26" x14ac:dyDescent="0.2">
      <c r="A115" s="19">
        <v>38807</v>
      </c>
      <c r="B115" s="20">
        <v>-1.266E-3</v>
      </c>
      <c r="C115" s="20">
        <v>-1.183E-3</v>
      </c>
      <c r="D115" s="20">
        <v>-1.851E-3</v>
      </c>
      <c r="E115" s="20">
        <v>2.5999999999999998E-4</v>
      </c>
      <c r="F115" s="20">
        <v>-3.0100000000000001E-3</v>
      </c>
      <c r="G115" s="20">
        <v>-1.939E-3</v>
      </c>
      <c r="H115" s="20">
        <v>-1.7080000000000001E-3</v>
      </c>
      <c r="I115" s="20">
        <v>-2.9740000000000001E-3</v>
      </c>
      <c r="J115" s="20">
        <v>-1.0999999999999999E-4</v>
      </c>
      <c r="K115" s="20">
        <v>-3.2929999999999999E-3</v>
      </c>
      <c r="L115" s="22">
        <v>2.73</v>
      </c>
      <c r="M115" s="22">
        <v>2.0499999999999998</v>
      </c>
      <c r="N115" s="22">
        <v>3.82</v>
      </c>
      <c r="O115" s="22">
        <v>1.38</v>
      </c>
      <c r="P115" s="22">
        <v>1.18</v>
      </c>
      <c r="Q115" s="22"/>
      <c r="R115" s="22">
        <v>-1.7080000000000001E-3</v>
      </c>
      <c r="S115" s="22">
        <v>2.0499999999999998</v>
      </c>
    </row>
    <row r="116" spans="1:26" x14ac:dyDescent="0.2">
      <c r="A116" s="19">
        <v>38898</v>
      </c>
      <c r="B116" s="20">
        <v>-4.7340000000000004E-3</v>
      </c>
      <c r="C116" s="20">
        <v>-5.7899999999999998E-4</v>
      </c>
      <c r="D116" s="20">
        <v>-3.2690000000000002E-3</v>
      </c>
      <c r="E116" s="20">
        <v>1.2290000000000001E-3</v>
      </c>
      <c r="F116" s="20">
        <v>-1.73E-4</v>
      </c>
      <c r="G116" s="20">
        <v>-5.0090000000000004E-3</v>
      </c>
      <c r="H116" s="20">
        <v>-8.6399999999999997E-4</v>
      </c>
      <c r="I116" s="20">
        <v>-3.7109999999999999E-3</v>
      </c>
      <c r="J116" s="20">
        <v>9.9500000000000001E-4</v>
      </c>
      <c r="K116" s="20">
        <v>-4.2299999999999998E-4</v>
      </c>
      <c r="L116" s="22">
        <v>2.82</v>
      </c>
      <c r="M116" s="22">
        <v>2.92</v>
      </c>
      <c r="N116" s="22">
        <v>4.4800000000000004</v>
      </c>
      <c r="O116" s="22">
        <v>2.4</v>
      </c>
      <c r="P116" s="22">
        <v>2.5499999999999998</v>
      </c>
      <c r="Q116" s="22"/>
      <c r="R116" s="22">
        <v>-8.6399999999999997E-4</v>
      </c>
      <c r="S116" s="22">
        <v>2.92</v>
      </c>
    </row>
    <row r="117" spans="1:26" x14ac:dyDescent="0.2">
      <c r="A117" s="19">
        <v>38990</v>
      </c>
      <c r="B117" s="20">
        <v>4.1422E-2</v>
      </c>
      <c r="C117" s="20">
        <v>3.5212E-2</v>
      </c>
      <c r="D117" s="20">
        <v>3.9528000000000001E-2</v>
      </c>
      <c r="E117" s="20">
        <v>2.7616000000000002E-2</v>
      </c>
      <c r="F117" s="20">
        <v>3.8803000000000004E-2</v>
      </c>
      <c r="G117" s="20">
        <v>4.1017999999999999E-2</v>
      </c>
      <c r="H117" s="20">
        <v>3.4917999999999998E-2</v>
      </c>
      <c r="I117" s="20">
        <v>3.9220000000000005E-2</v>
      </c>
      <c r="J117" s="20">
        <v>2.7348000000000001E-2</v>
      </c>
      <c r="K117" s="20">
        <v>3.8685999999999998E-2</v>
      </c>
      <c r="L117" s="22">
        <v>4.13</v>
      </c>
      <c r="M117" s="22">
        <v>2.99</v>
      </c>
      <c r="N117" s="22">
        <v>3.1</v>
      </c>
      <c r="O117" s="22">
        <v>2.74</v>
      </c>
      <c r="P117" s="22">
        <v>1.2</v>
      </c>
      <c r="Q117" s="22"/>
      <c r="R117" s="22">
        <v>3.4917999999999998E-2</v>
      </c>
      <c r="S117" s="22">
        <v>2.99</v>
      </c>
    </row>
    <row r="118" spans="1:26" x14ac:dyDescent="0.2">
      <c r="A118" s="19">
        <v>39082</v>
      </c>
      <c r="B118" s="20">
        <v>8.036999999999999E-3</v>
      </c>
      <c r="C118" s="20">
        <v>1.3886000000000001E-2</v>
      </c>
      <c r="D118" s="20">
        <v>1.0593999999999999E-2</v>
      </c>
      <c r="E118" s="20">
        <v>2.3647000000000001E-2</v>
      </c>
      <c r="F118" s="20">
        <v>9.8709999999999996E-3</v>
      </c>
      <c r="G118" s="20">
        <v>7.7029999999999998E-3</v>
      </c>
      <c r="H118" s="20">
        <v>1.3637999999999999E-2</v>
      </c>
      <c r="I118" s="20">
        <v>1.0368E-2</v>
      </c>
      <c r="J118" s="20">
        <v>2.3390000000000001E-2</v>
      </c>
      <c r="K118" s="20">
        <v>9.6889999999999997E-3</v>
      </c>
      <c r="L118" s="22">
        <v>3.47</v>
      </c>
      <c r="M118" s="22">
        <v>2.57</v>
      </c>
      <c r="N118" s="22">
        <v>2.33</v>
      </c>
      <c r="O118" s="22">
        <v>2.68</v>
      </c>
      <c r="P118" s="22">
        <v>1.89</v>
      </c>
      <c r="Q118" s="22"/>
      <c r="R118" s="22">
        <v>1.3637999999999999E-2</v>
      </c>
      <c r="S118" s="22">
        <v>2.57</v>
      </c>
    </row>
    <row r="119" spans="1:26" x14ac:dyDescent="0.2">
      <c r="A119" s="19">
        <v>39172</v>
      </c>
      <c r="B119" s="20">
        <v>9.3790000000000002E-3</v>
      </c>
      <c r="C119" s="20">
        <v>1.5793999999999999E-2</v>
      </c>
      <c r="D119" s="20">
        <v>2.3184999999999997E-2</v>
      </c>
      <c r="E119" s="20">
        <v>1.4088000000000002E-2</v>
      </c>
      <c r="F119" s="20">
        <v>1.6937000000000001E-2</v>
      </c>
      <c r="G119" s="20">
        <v>9.0480000000000005E-3</v>
      </c>
      <c r="H119" s="20">
        <v>1.5506000000000001E-2</v>
      </c>
      <c r="I119" s="20">
        <v>2.2790000000000001E-2</v>
      </c>
      <c r="J119" s="20">
        <v>1.3763000000000001E-2</v>
      </c>
      <c r="K119" s="20">
        <v>1.6813000000000002E-2</v>
      </c>
      <c r="L119" s="22">
        <v>3.4</v>
      </c>
      <c r="M119" s="22">
        <v>2.97</v>
      </c>
      <c r="N119" s="22">
        <v>4.0199999999999996</v>
      </c>
      <c r="O119" s="22">
        <v>3.37</v>
      </c>
      <c r="P119" s="22">
        <v>1.27</v>
      </c>
      <c r="Q119" s="22"/>
      <c r="R119" s="22">
        <v>1.5506000000000001E-2</v>
      </c>
      <c r="S119" s="22">
        <v>2.97</v>
      </c>
    </row>
    <row r="120" spans="1:26" x14ac:dyDescent="0.2">
      <c r="A120" s="19">
        <v>39263</v>
      </c>
      <c r="B120" s="20">
        <v>8.5190000000000005E-3</v>
      </c>
      <c r="C120" s="20">
        <v>4.3480000000000003E-3</v>
      </c>
      <c r="D120" s="20">
        <v>-7.0100000000000002E-4</v>
      </c>
      <c r="E120" s="20">
        <v>5.9610000000000002E-3</v>
      </c>
      <c r="F120" s="20">
        <v>2.8530000000000001E-3</v>
      </c>
      <c r="G120" s="20">
        <v>8.267E-3</v>
      </c>
      <c r="H120" s="20">
        <v>4.1099999999999999E-3</v>
      </c>
      <c r="I120" s="20">
        <v>-1.3359999999999999E-3</v>
      </c>
      <c r="J120" s="20">
        <v>5.7999999999999996E-3</v>
      </c>
      <c r="K120" s="20">
        <v>2.7339999999999999E-3</v>
      </c>
      <c r="L120" s="22">
        <v>2.6</v>
      </c>
      <c r="M120" s="22">
        <v>2.44</v>
      </c>
      <c r="N120" s="22">
        <v>6.47</v>
      </c>
      <c r="O120" s="22">
        <v>1.67</v>
      </c>
      <c r="P120" s="22">
        <v>1.23</v>
      </c>
      <c r="Q120" s="22"/>
      <c r="R120" s="22">
        <v>4.1099999999999999E-3</v>
      </c>
      <c r="S120" s="22">
        <v>2.44</v>
      </c>
    </row>
    <row r="121" spans="1:26" x14ac:dyDescent="0.2">
      <c r="A121" s="19">
        <v>39355</v>
      </c>
      <c r="B121" s="20">
        <v>2.4451000000000001E-2</v>
      </c>
      <c r="C121" s="20">
        <v>1.8960999999999999E-2</v>
      </c>
      <c r="D121" s="20">
        <v>2.1240000000000002E-2</v>
      </c>
      <c r="E121" s="20">
        <v>1.9077E-2</v>
      </c>
      <c r="F121" s="20">
        <v>1.4137E-2</v>
      </c>
      <c r="G121" s="20">
        <v>2.4001999999999999E-2</v>
      </c>
      <c r="H121" s="20">
        <v>1.8758E-2</v>
      </c>
      <c r="I121" s="20">
        <v>2.0989000000000001E-2</v>
      </c>
      <c r="J121" s="20">
        <v>1.8963000000000001E-2</v>
      </c>
      <c r="K121" s="20">
        <v>1.3990000000000001E-2</v>
      </c>
      <c r="L121" s="22">
        <v>4.62</v>
      </c>
      <c r="M121" s="22">
        <v>2.08</v>
      </c>
      <c r="N121" s="22">
        <v>2.5499999999999998</v>
      </c>
      <c r="O121" s="22">
        <v>1.1599999999999999</v>
      </c>
      <c r="P121" s="22">
        <v>1.51</v>
      </c>
      <c r="Q121" s="22"/>
      <c r="R121" s="22">
        <v>1.8758E-2</v>
      </c>
      <c r="S121" s="22">
        <v>2.08</v>
      </c>
    </row>
    <row r="122" spans="1:26" x14ac:dyDescent="0.2">
      <c r="A122" s="19">
        <v>39447</v>
      </c>
      <c r="B122" s="20">
        <v>1.3474E-2</v>
      </c>
      <c r="C122" s="20">
        <v>1.7254000000000002E-2</v>
      </c>
      <c r="D122" s="20">
        <v>8.5170000000000003E-3</v>
      </c>
      <c r="E122" s="20">
        <v>2.4493999999999998E-2</v>
      </c>
      <c r="F122" s="20">
        <v>1.4290000000000001E-2</v>
      </c>
      <c r="G122" s="20">
        <v>1.3150999999999999E-2</v>
      </c>
      <c r="H122" s="20">
        <v>1.7047000000000003E-2</v>
      </c>
      <c r="I122" s="20">
        <v>7.9459999999999999E-3</v>
      </c>
      <c r="J122" s="20">
        <v>2.4402E-2</v>
      </c>
      <c r="K122" s="20">
        <v>1.4212000000000001E-2</v>
      </c>
      <c r="L122" s="22">
        <v>3.34</v>
      </c>
      <c r="M122" s="22">
        <v>2.15</v>
      </c>
      <c r="N122" s="22">
        <v>5.88</v>
      </c>
      <c r="O122" s="22">
        <v>0.94</v>
      </c>
      <c r="P122" s="22">
        <v>0.81</v>
      </c>
      <c r="Q122" s="22"/>
      <c r="R122" s="22">
        <v>1.7047000000000003E-2</v>
      </c>
      <c r="S122" s="22">
        <v>2.15</v>
      </c>
    </row>
    <row r="123" spans="1:26" x14ac:dyDescent="0.2">
      <c r="A123" s="19">
        <v>39538</v>
      </c>
      <c r="B123" s="20">
        <v>5.6259999999999999E-3</v>
      </c>
      <c r="C123" s="20">
        <v>3.7459999999999998E-3</v>
      </c>
      <c r="D123" s="20">
        <v>1.0610999999999999E-2</v>
      </c>
      <c r="E123" s="20">
        <v>-7.8900000000000012E-3</v>
      </c>
      <c r="F123" s="20">
        <v>1.4054000000000001E-2</v>
      </c>
      <c r="G123" s="20">
        <v>5.2120000000000005E-3</v>
      </c>
      <c r="H123" s="20">
        <v>3.5590000000000001E-3</v>
      </c>
      <c r="I123" s="20">
        <v>1.0447E-2</v>
      </c>
      <c r="J123" s="20">
        <v>-8.0600000000000012E-3</v>
      </c>
      <c r="K123" s="20">
        <v>1.3988E-2</v>
      </c>
      <c r="L123" s="22">
        <v>4.29</v>
      </c>
      <c r="M123" s="22">
        <v>1.92</v>
      </c>
      <c r="N123" s="22">
        <v>1.68</v>
      </c>
      <c r="O123" s="22">
        <v>1.76</v>
      </c>
      <c r="P123" s="22">
        <v>0.7</v>
      </c>
      <c r="Q123" s="22"/>
      <c r="R123" s="22">
        <v>3.5590000000000001E-3</v>
      </c>
      <c r="S123" s="22">
        <v>1.92</v>
      </c>
    </row>
    <row r="124" spans="1:26" x14ac:dyDescent="0.2">
      <c r="A124" s="19">
        <v>39629</v>
      </c>
      <c r="B124" s="20">
        <v>1.9286000000000001E-2</v>
      </c>
      <c r="C124" s="20">
        <v>1.9098E-2</v>
      </c>
      <c r="D124" s="20">
        <v>1.2025999999999998E-2</v>
      </c>
      <c r="E124" s="20">
        <v>2.6234000000000004E-2</v>
      </c>
      <c r="F124" s="20">
        <v>1.6775999999999999E-2</v>
      </c>
      <c r="G124" s="20">
        <v>1.8608E-2</v>
      </c>
      <c r="H124" s="20">
        <v>1.8879E-2</v>
      </c>
      <c r="I124" s="20">
        <v>1.1879000000000001E-2</v>
      </c>
      <c r="J124" s="20">
        <v>2.613E-2</v>
      </c>
      <c r="K124" s="20">
        <v>1.6670000000000001E-2</v>
      </c>
      <c r="L124" s="22">
        <v>6.92</v>
      </c>
      <c r="M124" s="22">
        <v>2.21</v>
      </c>
      <c r="N124" s="22">
        <v>1.48</v>
      </c>
      <c r="O124" s="22">
        <v>1.05</v>
      </c>
      <c r="P124" s="22">
        <v>1.0900000000000001</v>
      </c>
      <c r="Q124" s="22"/>
      <c r="R124" s="22">
        <v>1.8879E-2</v>
      </c>
      <c r="S124" s="22">
        <v>2.21</v>
      </c>
    </row>
    <row r="125" spans="1:26" x14ac:dyDescent="0.2">
      <c r="A125" s="19">
        <v>39721</v>
      </c>
      <c r="B125" s="20">
        <v>2.1185000000000002E-2</v>
      </c>
      <c r="C125" s="20">
        <v>1.5518000000000001E-2</v>
      </c>
      <c r="D125" s="20">
        <v>1.091E-2</v>
      </c>
      <c r="E125" s="20">
        <v>1.4756E-2</v>
      </c>
      <c r="F125" s="20">
        <v>1.1717E-2</v>
      </c>
      <c r="G125" s="20">
        <v>2.044E-2</v>
      </c>
      <c r="H125" s="20">
        <v>1.5269E-2</v>
      </c>
      <c r="I125" s="20">
        <v>1.0714999999999999E-2</v>
      </c>
      <c r="J125" s="20">
        <v>1.4609E-2</v>
      </c>
      <c r="K125" s="20">
        <v>1.1599999999999999E-2</v>
      </c>
      <c r="L125" s="22">
        <v>7.59</v>
      </c>
      <c r="M125" s="22">
        <v>2.52</v>
      </c>
      <c r="N125" s="22">
        <v>1.95</v>
      </c>
      <c r="O125" s="22">
        <v>1.49</v>
      </c>
      <c r="P125" s="22">
        <v>1.18</v>
      </c>
      <c r="Q125" s="22"/>
      <c r="R125" s="22">
        <v>1.5269E-2</v>
      </c>
      <c r="S125" s="22">
        <v>2.52</v>
      </c>
    </row>
    <row r="126" spans="1:26" x14ac:dyDescent="0.2">
      <c r="A126" s="19">
        <v>39813</v>
      </c>
      <c r="B126" s="20">
        <v>-7.434700000000001E-2</v>
      </c>
      <c r="C126" s="20">
        <v>-7.5843999999999995E-2</v>
      </c>
      <c r="D126" s="20">
        <v>-7.4131000000000002E-2</v>
      </c>
      <c r="E126" s="20">
        <v>-7.4029999999999999E-2</v>
      </c>
      <c r="F126" s="20">
        <v>-7.8428000000000012E-2</v>
      </c>
      <c r="G126" s="20">
        <v>-7.4743000000000004E-2</v>
      </c>
      <c r="H126" s="20">
        <v>-7.5993000000000005E-2</v>
      </c>
      <c r="I126" s="20">
        <v>-7.4248000000000008E-2</v>
      </c>
      <c r="J126" s="20">
        <v>-7.4101E-2</v>
      </c>
      <c r="K126" s="20">
        <v>-7.8552999999999998E-2</v>
      </c>
      <c r="L126" s="22">
        <v>3.92</v>
      </c>
      <c r="M126" s="22">
        <v>1.47</v>
      </c>
      <c r="N126" s="22">
        <v>1.1399999999999999</v>
      </c>
      <c r="O126" s="22">
        <v>0.7</v>
      </c>
      <c r="P126" s="22">
        <v>1.22</v>
      </c>
      <c r="Q126" s="22"/>
      <c r="R126" s="22">
        <v>-7.5993000000000005E-2</v>
      </c>
      <c r="S126" s="22">
        <v>1.47</v>
      </c>
    </row>
    <row r="127" spans="1:26" x14ac:dyDescent="0.2">
      <c r="A127" s="19">
        <v>39903</v>
      </c>
      <c r="B127" s="20">
        <v>4.4249999999999998E-2</v>
      </c>
      <c r="C127" s="20">
        <v>3.2896000000000002E-2</v>
      </c>
      <c r="D127" s="20">
        <v>4.6592000000000001E-2</v>
      </c>
      <c r="E127" s="20">
        <v>1.9632E-2</v>
      </c>
      <c r="F127" s="20">
        <v>3.4680000000000002E-2</v>
      </c>
      <c r="G127" s="20">
        <v>4.3543999999999999E-2</v>
      </c>
      <c r="H127" s="20">
        <v>3.2604000000000001E-2</v>
      </c>
      <c r="I127" s="20">
        <v>4.6414000000000004E-2</v>
      </c>
      <c r="J127" s="20">
        <v>1.9467000000000002E-2</v>
      </c>
      <c r="K127" s="20">
        <v>3.4426999999999999E-2</v>
      </c>
      <c r="L127" s="22">
        <v>6.75</v>
      </c>
      <c r="M127" s="22">
        <v>2.74</v>
      </c>
      <c r="N127" s="22">
        <v>1.65</v>
      </c>
      <c r="O127" s="22">
        <v>1.55</v>
      </c>
      <c r="P127" s="22">
        <v>2.36</v>
      </c>
      <c r="Q127" s="22"/>
      <c r="R127" s="22">
        <v>3.2604000000000001E-2</v>
      </c>
      <c r="S127" s="22">
        <v>2.74</v>
      </c>
      <c r="V127" s="12"/>
      <c r="W127" s="12"/>
      <c r="X127" s="12"/>
      <c r="Y127" s="12"/>
      <c r="Z127" s="12"/>
    </row>
    <row r="128" spans="1:26" x14ac:dyDescent="0.2">
      <c r="A128" s="19">
        <v>39994</v>
      </c>
      <c r="B128" s="20">
        <v>-2.0639999999999999E-3</v>
      </c>
      <c r="C128" s="20">
        <v>2.4704000000000004E-2</v>
      </c>
      <c r="D128" s="20">
        <v>1.83E-2</v>
      </c>
      <c r="E128" s="20">
        <v>3.6236000000000004E-2</v>
      </c>
      <c r="F128" s="20">
        <v>2.7747000000000001E-2</v>
      </c>
      <c r="G128" s="20">
        <v>-3.045E-3</v>
      </c>
      <c r="H128" s="20">
        <v>2.4264999999999998E-2</v>
      </c>
      <c r="I128" s="20">
        <v>1.8008E-2</v>
      </c>
      <c r="J128" s="20">
        <v>3.5937999999999998E-2</v>
      </c>
      <c r="K128" s="20">
        <v>2.7341000000000004E-2</v>
      </c>
      <c r="L128" s="22">
        <v>9.36</v>
      </c>
      <c r="M128" s="22">
        <v>4.16</v>
      </c>
      <c r="N128" s="22">
        <v>2.74</v>
      </c>
      <c r="O128" s="22">
        <v>2.83</v>
      </c>
      <c r="P128" s="22">
        <v>3.82</v>
      </c>
      <c r="Q128" s="22"/>
      <c r="R128" s="22">
        <v>2.4264999999999998E-2</v>
      </c>
      <c r="S128" s="22">
        <v>4.16</v>
      </c>
      <c r="V128" s="12"/>
      <c r="W128" s="12"/>
      <c r="X128" s="12"/>
      <c r="Y128" s="12"/>
      <c r="Z128" s="12"/>
    </row>
    <row r="129" spans="1:26" x14ac:dyDescent="0.2">
      <c r="A129" s="19">
        <v>40086</v>
      </c>
      <c r="B129" s="20">
        <v>4.8826000000000001E-2</v>
      </c>
      <c r="C129" s="20">
        <v>3.1446999999999996E-2</v>
      </c>
      <c r="D129" s="20">
        <v>2.7416999999999997E-2</v>
      </c>
      <c r="E129" s="20">
        <v>2.5066999999999999E-2</v>
      </c>
      <c r="F129" s="20">
        <v>3.8475000000000002E-2</v>
      </c>
      <c r="G129" s="20">
        <v>4.7597E-2</v>
      </c>
      <c r="H129" s="20">
        <v>3.0682000000000001E-2</v>
      </c>
      <c r="I129" s="20">
        <v>2.6993E-2</v>
      </c>
      <c r="J129" s="20">
        <v>2.4601999999999999E-2</v>
      </c>
      <c r="K129" s="20">
        <v>3.7353999999999998E-2</v>
      </c>
      <c r="L129" s="22">
        <v>11.7</v>
      </c>
      <c r="M129" s="22">
        <v>7.17</v>
      </c>
      <c r="N129" s="22">
        <v>3.93</v>
      </c>
      <c r="O129" s="22">
        <v>4.37</v>
      </c>
      <c r="P129" s="22">
        <v>10.54</v>
      </c>
      <c r="Q129" s="22"/>
      <c r="R129" s="22">
        <v>3.0682000000000001E-2</v>
      </c>
      <c r="S129" s="22">
        <v>7.17</v>
      </c>
      <c r="V129" s="12"/>
      <c r="W129" s="12"/>
      <c r="X129" s="12"/>
      <c r="Y129" s="12"/>
      <c r="Z129" s="12"/>
    </row>
    <row r="130" spans="1:26" x14ac:dyDescent="0.2">
      <c r="A130" s="19">
        <v>40178</v>
      </c>
      <c r="B130" s="20">
        <v>1.9470000000000002E-3</v>
      </c>
      <c r="C130" s="20">
        <v>5.3710000000000008E-2</v>
      </c>
      <c r="D130" s="20">
        <v>6.6044000000000005E-2</v>
      </c>
      <c r="E130" s="20">
        <v>6.6391999999999993E-2</v>
      </c>
      <c r="F130" s="20">
        <v>6.1261999999999997E-2</v>
      </c>
      <c r="G130" s="20">
        <v>-4.57E-4</v>
      </c>
      <c r="H130" s="20">
        <v>5.2375999999999999E-2</v>
      </c>
      <c r="I130" s="20">
        <v>6.5263000000000002E-2</v>
      </c>
      <c r="J130" s="20">
        <v>6.5587000000000006E-2</v>
      </c>
      <c r="K130" s="20">
        <v>5.9634E-2</v>
      </c>
      <c r="L130" s="22">
        <v>23.23</v>
      </c>
      <c r="M130" s="22">
        <v>12.99</v>
      </c>
      <c r="N130" s="22">
        <v>7.53</v>
      </c>
      <c r="O130" s="22">
        <v>7.87</v>
      </c>
      <c r="P130" s="22">
        <v>16.07</v>
      </c>
      <c r="Q130" s="22"/>
      <c r="R130" s="22">
        <v>5.2375999999999999E-2</v>
      </c>
      <c r="S130" s="22">
        <v>12.99</v>
      </c>
      <c r="V130" s="12"/>
      <c r="W130" s="12"/>
      <c r="X130" s="12"/>
      <c r="Y130" s="12"/>
      <c r="Z130" s="12"/>
    </row>
    <row r="131" spans="1:26" x14ac:dyDescent="0.2">
      <c r="A131" s="19">
        <v>40268</v>
      </c>
      <c r="B131" s="20">
        <v>7.2830000000000006E-2</v>
      </c>
      <c r="C131" s="20">
        <v>2.5441999999999999E-2</v>
      </c>
      <c r="D131" s="20">
        <v>1.3859E-2</v>
      </c>
      <c r="E131" s="20">
        <v>1.6653000000000001E-2</v>
      </c>
      <c r="F131" s="20">
        <v>1.9391000000000002E-2</v>
      </c>
      <c r="G131" s="20">
        <v>7.0057999999999995E-2</v>
      </c>
      <c r="H131" s="20">
        <v>2.3879999999999998E-2</v>
      </c>
      <c r="I131" s="20">
        <v>1.2727E-2</v>
      </c>
      <c r="J131" s="20">
        <v>1.5396000000000002E-2</v>
      </c>
      <c r="K131" s="20">
        <v>1.7994000000000003E-2</v>
      </c>
      <c r="L131" s="22">
        <v>27.32</v>
      </c>
      <c r="M131" s="22">
        <v>15.45</v>
      </c>
      <c r="N131" s="22">
        <v>11.14</v>
      </c>
      <c r="O131" s="22">
        <v>12.46</v>
      </c>
      <c r="P131" s="22">
        <v>13.93</v>
      </c>
      <c r="Q131" s="22"/>
      <c r="R131" s="22">
        <v>2.3879999999999998E-2</v>
      </c>
      <c r="S131" s="22">
        <v>15.45</v>
      </c>
      <c r="V131" s="12"/>
      <c r="W131" s="12"/>
      <c r="X131" s="12"/>
      <c r="Y131" s="12"/>
      <c r="Z131" s="12"/>
    </row>
    <row r="132" spans="1:26" x14ac:dyDescent="0.2">
      <c r="A132" s="19">
        <v>40359</v>
      </c>
      <c r="B132" s="20">
        <v>5.0423999999999997E-2</v>
      </c>
      <c r="C132" s="20">
        <v>5.0317000000000001E-2</v>
      </c>
      <c r="D132" s="20">
        <v>4.7053999999999999E-2</v>
      </c>
      <c r="E132" s="20">
        <v>4.9763000000000002E-2</v>
      </c>
      <c r="F132" s="20">
        <v>4.9924000000000003E-2</v>
      </c>
      <c r="G132" s="20">
        <v>4.6448000000000003E-2</v>
      </c>
      <c r="H132" s="20">
        <v>4.7864000000000004E-2</v>
      </c>
      <c r="I132" s="20">
        <v>4.4930999999999999E-2</v>
      </c>
      <c r="J132" s="20">
        <v>4.7729000000000001E-2</v>
      </c>
      <c r="K132" s="20">
        <v>4.7675999999999996E-2</v>
      </c>
      <c r="L132" s="22">
        <v>40.549999999999997</v>
      </c>
      <c r="M132" s="22">
        <v>24.76</v>
      </c>
      <c r="N132" s="22">
        <v>21.2</v>
      </c>
      <c r="O132" s="22">
        <v>20.5</v>
      </c>
      <c r="P132" s="22">
        <v>22.88</v>
      </c>
      <c r="Q132" s="22"/>
      <c r="R132" s="22">
        <v>4.7864000000000004E-2</v>
      </c>
      <c r="S132" s="22">
        <v>24.76</v>
      </c>
      <c r="V132" s="12"/>
      <c r="W132" s="12"/>
      <c r="X132" s="12"/>
      <c r="Y132" s="12"/>
      <c r="Z132" s="12"/>
    </row>
    <row r="133" spans="1:26" x14ac:dyDescent="0.2">
      <c r="A133" s="19">
        <v>40451</v>
      </c>
      <c r="B133" s="20">
        <v>4.0715000000000001E-2</v>
      </c>
      <c r="C133" s="20">
        <v>3.6955000000000002E-2</v>
      </c>
      <c r="D133" s="20">
        <v>3.0747E-2</v>
      </c>
      <c r="E133" s="20">
        <v>4.0879000000000006E-2</v>
      </c>
      <c r="F133" s="20">
        <v>3.2695000000000002E-2</v>
      </c>
      <c r="G133" s="20">
        <v>3.6537E-2</v>
      </c>
      <c r="H133" s="20">
        <v>3.3648999999999998E-2</v>
      </c>
      <c r="I133" s="20">
        <v>2.7407000000000001E-2</v>
      </c>
      <c r="J133" s="20">
        <v>3.7970999999999998E-2</v>
      </c>
      <c r="K133" s="20">
        <v>2.9429E-2</v>
      </c>
      <c r="L133" s="22">
        <v>43.99</v>
      </c>
      <c r="M133" s="22">
        <v>34.42</v>
      </c>
      <c r="N133" s="22">
        <v>34.18</v>
      </c>
      <c r="O133" s="22">
        <v>30.32</v>
      </c>
      <c r="P133" s="22">
        <v>34.26</v>
      </c>
      <c r="Q133" s="22"/>
      <c r="R133" s="22">
        <v>3.3648999999999998E-2</v>
      </c>
      <c r="S133" s="22">
        <v>34.42</v>
      </c>
      <c r="V133" s="12"/>
      <c r="W133" s="12"/>
      <c r="X133" s="12"/>
      <c r="Y133" s="12"/>
      <c r="Z133" s="12"/>
    </row>
    <row r="134" spans="1:26" x14ac:dyDescent="0.2">
      <c r="A134" s="19">
        <v>40543</v>
      </c>
      <c r="B134" s="20">
        <v>-7.8869999999999999E-3</v>
      </c>
      <c r="C134" s="20">
        <v>-3.5160000000000005E-3</v>
      </c>
      <c r="D134" s="20">
        <v>5.496E-3</v>
      </c>
      <c r="E134" s="20">
        <v>-2.787E-3</v>
      </c>
      <c r="F134" s="20">
        <v>-7.5490000000000002E-3</v>
      </c>
      <c r="G134" s="20">
        <v>-1.1337E-2</v>
      </c>
      <c r="H134" s="20">
        <v>-6.0370000000000007E-3</v>
      </c>
      <c r="I134" s="20">
        <v>3.2169999999999998E-3</v>
      </c>
      <c r="J134" s="20">
        <v>-5.026000000000001E-3</v>
      </c>
      <c r="K134" s="20">
        <v>-9.7860000000000013E-3</v>
      </c>
      <c r="L134" s="22">
        <v>36.700000000000003</v>
      </c>
      <c r="M134" s="22">
        <v>26.5</v>
      </c>
      <c r="N134" s="22">
        <v>23.7</v>
      </c>
      <c r="O134" s="22">
        <v>23.54</v>
      </c>
      <c r="P134" s="22">
        <v>23.6</v>
      </c>
      <c r="Q134" s="22"/>
      <c r="R134" s="22">
        <v>-6.0370000000000007E-3</v>
      </c>
      <c r="S134" s="22">
        <v>26.5</v>
      </c>
      <c r="V134" s="12"/>
      <c r="W134" s="12"/>
      <c r="X134" s="12"/>
      <c r="Y134" s="12"/>
      <c r="Z134" s="12"/>
    </row>
    <row r="135" spans="1:26" x14ac:dyDescent="0.2">
      <c r="A135" s="19">
        <v>40633</v>
      </c>
      <c r="B135" s="20">
        <v>1.6763999999999998E-2</v>
      </c>
      <c r="C135" s="20">
        <v>1.6254000000000001E-2</v>
      </c>
      <c r="D135" s="20">
        <v>2.0981E-2</v>
      </c>
      <c r="E135" s="20">
        <v>8.267E-3</v>
      </c>
      <c r="F135" s="20">
        <v>2.5175000000000003E-2</v>
      </c>
      <c r="G135" s="20">
        <v>1.2879000000000002E-2</v>
      </c>
      <c r="H135" s="20">
        <v>1.3368E-2</v>
      </c>
      <c r="I135" s="20">
        <v>1.8234E-2</v>
      </c>
      <c r="J135" s="20">
        <v>5.7959999999999999E-3</v>
      </c>
      <c r="K135" s="20">
        <v>2.2373000000000001E-2</v>
      </c>
      <c r="L135" s="22">
        <v>40.799999999999997</v>
      </c>
      <c r="M135" s="22">
        <v>29.96</v>
      </c>
      <c r="N135" s="22">
        <v>28.27</v>
      </c>
      <c r="O135" s="22">
        <v>25.64</v>
      </c>
      <c r="P135" s="22">
        <v>29.21</v>
      </c>
      <c r="Q135" s="22"/>
      <c r="R135" s="22">
        <v>1.3368E-2</v>
      </c>
      <c r="S135" s="22">
        <v>29.96</v>
      </c>
      <c r="V135" s="12"/>
      <c r="W135" s="12"/>
      <c r="X135" s="12"/>
      <c r="Y135" s="12"/>
      <c r="Z135" s="12"/>
    </row>
    <row r="136" spans="1:26" x14ac:dyDescent="0.2">
      <c r="A136" s="19">
        <v>40724</v>
      </c>
      <c r="B136" s="20">
        <v>1.8893E-2</v>
      </c>
      <c r="C136" s="20">
        <v>2.8724E-2</v>
      </c>
      <c r="D136" s="20">
        <v>2.5731000000000004E-2</v>
      </c>
      <c r="E136" s="20">
        <v>3.7897E-2</v>
      </c>
      <c r="F136" s="20">
        <v>2.2686000000000001E-2</v>
      </c>
      <c r="G136" s="20">
        <v>1.3854E-2</v>
      </c>
      <c r="H136" s="20">
        <v>2.5184999999999999E-2</v>
      </c>
      <c r="I136" s="20">
        <v>2.2508E-2</v>
      </c>
      <c r="J136" s="20">
        <v>3.5251000000000005E-2</v>
      </c>
      <c r="K136" s="20">
        <v>1.9049E-2</v>
      </c>
      <c r="L136" s="22">
        <v>52.528199999999998</v>
      </c>
      <c r="M136" s="22">
        <v>36.395000000000003</v>
      </c>
      <c r="N136" s="22">
        <v>32.868000000000002</v>
      </c>
      <c r="O136" s="22">
        <v>27.0868</v>
      </c>
      <c r="P136" s="22">
        <v>37.751899999999999</v>
      </c>
      <c r="Q136" s="22"/>
      <c r="R136" s="22">
        <v>2.5184999999999999E-2</v>
      </c>
      <c r="S136" s="22">
        <v>36.395000000000003</v>
      </c>
      <c r="V136" s="12"/>
      <c r="W136" s="12"/>
      <c r="X136" s="12"/>
      <c r="Y136" s="12"/>
      <c r="Z136" s="12"/>
    </row>
    <row r="137" spans="1:26" x14ac:dyDescent="0.2">
      <c r="A137" s="19">
        <v>40816</v>
      </c>
      <c r="B137" s="20">
        <v>3.0489000000000002E-2</v>
      </c>
      <c r="C137" s="20">
        <v>2.5998999999999998E-2</v>
      </c>
      <c r="D137" s="20">
        <v>3.2662000000000004E-2</v>
      </c>
      <c r="E137" s="20">
        <v>1.9900999999999999E-2</v>
      </c>
      <c r="F137" s="20">
        <v>2.4218000000000003E-2</v>
      </c>
      <c r="G137" s="20">
        <v>2.6623000000000001E-2</v>
      </c>
      <c r="H137" s="20">
        <v>2.3136999999999998E-2</v>
      </c>
      <c r="I137" s="20">
        <v>2.929E-2</v>
      </c>
      <c r="J137" s="20">
        <v>1.7824E-2</v>
      </c>
      <c r="K137" s="20">
        <v>2.1623E-2</v>
      </c>
      <c r="L137" s="22">
        <v>40.2928</v>
      </c>
      <c r="M137" s="22">
        <v>29.819900000000001</v>
      </c>
      <c r="N137" s="22">
        <v>34.753999999999998</v>
      </c>
      <c r="O137" s="22">
        <v>21.741099999999999</v>
      </c>
      <c r="P137" s="22">
        <v>27.1752</v>
      </c>
      <c r="Q137" s="22"/>
      <c r="R137" s="22">
        <v>2.3136999999999998E-2</v>
      </c>
      <c r="S137" s="22">
        <v>29.819900000000001</v>
      </c>
      <c r="V137" s="12"/>
      <c r="W137" s="12"/>
      <c r="X137" s="12"/>
      <c r="Y137" s="12"/>
      <c r="Z137" s="12"/>
    </row>
    <row r="138" spans="1:26" x14ac:dyDescent="0.2">
      <c r="A138" s="19">
        <v>40908</v>
      </c>
      <c r="B138" s="20">
        <v>7.8700000000000005E-4</v>
      </c>
      <c r="C138" s="20">
        <v>8.8580000000000013E-3</v>
      </c>
      <c r="D138" s="20">
        <v>4.6689999999999995E-3</v>
      </c>
      <c r="E138" s="20">
        <v>1.1701999999999999E-2</v>
      </c>
      <c r="F138" s="20">
        <v>1.1616E-2</v>
      </c>
      <c r="G138" s="20">
        <v>-3.4710000000000001E-3</v>
      </c>
      <c r="H138" s="20">
        <v>5.6779999999999999E-3</v>
      </c>
      <c r="I138" s="20">
        <v>1.939E-3</v>
      </c>
      <c r="J138" s="20">
        <v>8.9690000000000013E-3</v>
      </c>
      <c r="K138" s="20">
        <v>8.3890000000000006E-3</v>
      </c>
      <c r="L138" s="22">
        <v>45.132100000000001</v>
      </c>
      <c r="M138" s="22">
        <v>33.427100000000003</v>
      </c>
      <c r="N138" s="22">
        <v>28.660299999999999</v>
      </c>
      <c r="O138" s="22">
        <v>28.673999999999999</v>
      </c>
      <c r="P138" s="22">
        <v>33.9679</v>
      </c>
      <c r="Q138" s="22"/>
      <c r="R138" s="22">
        <v>5.6785049035807415E-3</v>
      </c>
      <c r="S138" s="22">
        <v>33.427184985657611</v>
      </c>
      <c r="V138" s="12"/>
      <c r="W138" s="12"/>
      <c r="X138" s="12"/>
      <c r="Y138" s="12"/>
      <c r="Z138" s="12"/>
    </row>
    <row r="139" spans="1:26" x14ac:dyDescent="0.2">
      <c r="A139" s="19">
        <v>40999</v>
      </c>
      <c r="B139" s="20">
        <v>6.9670000000000001E-3</v>
      </c>
      <c r="C139" s="20">
        <v>1.0085E-2</v>
      </c>
      <c r="D139" s="20">
        <v>3.2729999999999999E-3</v>
      </c>
      <c r="E139" s="20">
        <v>1.4736000000000001E-2</v>
      </c>
      <c r="F139" s="20">
        <v>1.1156999999999999E-2</v>
      </c>
      <c r="G139" s="20">
        <v>3.5830000000000002E-3</v>
      </c>
      <c r="H139" s="20">
        <v>7.2890000000000003E-3</v>
      </c>
      <c r="I139" s="20">
        <v>2.3499999999999999E-4</v>
      </c>
      <c r="J139" s="20">
        <v>1.2267E-2</v>
      </c>
      <c r="K139" s="20">
        <v>8.6289999999999995E-3</v>
      </c>
      <c r="L139" s="22">
        <v>35.590800000000002</v>
      </c>
      <c r="M139" s="22">
        <v>29.389800000000001</v>
      </c>
      <c r="N139" s="22">
        <v>31.7437</v>
      </c>
      <c r="O139" s="22">
        <v>25.975999999999999</v>
      </c>
      <c r="P139" s="22">
        <v>26.670999999999999</v>
      </c>
      <c r="Q139" s="22"/>
      <c r="R139" s="22">
        <v>7.2890000000000003E-3</v>
      </c>
      <c r="S139" s="22">
        <v>29.389800000000001</v>
      </c>
      <c r="V139" s="12"/>
      <c r="W139" s="12"/>
      <c r="X139" s="12"/>
      <c r="Y139" s="12"/>
      <c r="Z139" s="12"/>
    </row>
    <row r="140" spans="1:26" x14ac:dyDescent="0.2">
      <c r="A140" s="19">
        <v>41090</v>
      </c>
      <c r="B140" s="20">
        <v>1.1715E-2</v>
      </c>
      <c r="C140" s="20">
        <v>1.0933E-2</v>
      </c>
      <c r="D140" s="20">
        <v>1.0489E-2</v>
      </c>
      <c r="E140" s="20">
        <v>1.0254000000000001E-2</v>
      </c>
      <c r="F140" s="20">
        <v>1.1868000000000002E-2</v>
      </c>
      <c r="G140" s="20">
        <v>7.6500000000000005E-3</v>
      </c>
      <c r="H140" s="20">
        <v>7.4209999999999996E-3</v>
      </c>
      <c r="I140" s="20">
        <v>7.2529999999999999E-3</v>
      </c>
      <c r="J140" s="20">
        <v>6.6949999999999996E-3</v>
      </c>
      <c r="K140" s="20">
        <v>8.6140000000000001E-3</v>
      </c>
      <c r="L140" s="22">
        <v>42.7791</v>
      </c>
      <c r="M140" s="22">
        <v>36.987000000000002</v>
      </c>
      <c r="N140" s="22">
        <v>33.746299999999998</v>
      </c>
      <c r="O140" s="22">
        <v>37.700400000000002</v>
      </c>
      <c r="P140" s="22">
        <v>34.3461</v>
      </c>
      <c r="Q140" s="22"/>
      <c r="R140" s="22">
        <v>7.4213836298353594E-3</v>
      </c>
      <c r="S140" s="22">
        <v>36.987016822458294</v>
      </c>
      <c r="V140" s="12"/>
      <c r="W140" s="12"/>
      <c r="X140" s="12"/>
      <c r="Y140" s="12"/>
      <c r="Z140" s="12"/>
    </row>
    <row r="141" spans="1:26" x14ac:dyDescent="0.2">
      <c r="A141" s="19">
        <v>41182</v>
      </c>
      <c r="B141" s="23">
        <v>1.1776790186766986E-2</v>
      </c>
      <c r="C141" s="23">
        <v>1.3479000000000001E-2</v>
      </c>
      <c r="D141" s="23">
        <v>1.3955315619502227E-2</v>
      </c>
      <c r="E141" s="23">
        <v>1.4349818575606813E-2</v>
      </c>
      <c r="F141" s="23">
        <v>1.1324808096909222E-2</v>
      </c>
      <c r="G141" s="20">
        <v>1.0259099820239297E-2</v>
      </c>
      <c r="H141" s="20">
        <v>1.1528E-2</v>
      </c>
      <c r="I141" s="20">
        <v>1.1541802551748317E-2</v>
      </c>
      <c r="J141" s="20">
        <v>1.2060365363626521E-2</v>
      </c>
      <c r="K141" s="20">
        <v>9.6986750314211299E-3</v>
      </c>
      <c r="L141" s="22">
        <v>15.824112349016245</v>
      </c>
      <c r="M141" s="22">
        <v>20.5</v>
      </c>
      <c r="N141" s="22">
        <v>24.910069821356341</v>
      </c>
      <c r="O141" s="22">
        <v>23.99165730545911</v>
      </c>
      <c r="P141" s="22">
        <v>17.01093798879884</v>
      </c>
      <c r="Q141" s="26"/>
      <c r="R141" s="22">
        <v>1.1528188343806329E-2</v>
      </c>
      <c r="S141" s="22">
        <v>20.506052424123361</v>
      </c>
    </row>
    <row r="142" spans="1:26" x14ac:dyDescent="0.2">
      <c r="A142" s="19">
        <v>41274</v>
      </c>
      <c r="B142" s="20">
        <v>3.0165617162395488E-2</v>
      </c>
      <c r="C142" s="20">
        <v>2.1408E-2</v>
      </c>
      <c r="D142" s="20">
        <v>2.3838688318299286E-2</v>
      </c>
      <c r="E142" s="20">
        <v>1.670575378546928E-2</v>
      </c>
      <c r="F142" s="20">
        <v>2.1393557861079354E-2</v>
      </c>
      <c r="G142" s="20">
        <v>2.8949503961873003E-2</v>
      </c>
      <c r="H142" s="20">
        <v>1.9803000000000001E-2</v>
      </c>
      <c r="I142" s="20">
        <v>2.2405653765634373E-2</v>
      </c>
      <c r="J142" s="20">
        <v>1.5026371244060713E-2</v>
      </c>
      <c r="K142" s="20">
        <v>1.9513375514936347E-2</v>
      </c>
      <c r="L142" s="22">
        <v>12.631293434824386</v>
      </c>
      <c r="M142" s="22">
        <v>16.712700000000002</v>
      </c>
      <c r="N142" s="22">
        <v>14.762673894592579</v>
      </c>
      <c r="O142" s="22">
        <v>17.618743341382739</v>
      </c>
      <c r="P142" s="22">
        <v>19.636784894046329</v>
      </c>
      <c r="Q142" s="22">
        <v>2.1407599591149944E-2</v>
      </c>
      <c r="R142" s="22">
        <v>1.9803215243314756E-2</v>
      </c>
      <c r="S142" s="22">
        <v>16.71273621077745</v>
      </c>
    </row>
    <row r="143" spans="1:26" x14ac:dyDescent="0.2">
      <c r="A143" s="19">
        <v>41364</v>
      </c>
      <c r="B143" s="20">
        <v>1.7452172548663322E-2</v>
      </c>
      <c r="C143" s="20">
        <v>1.9258999999999998E-2</v>
      </c>
      <c r="D143" s="20">
        <v>2.0717930598434089E-2</v>
      </c>
      <c r="E143" s="20">
        <v>2.0240600133587749E-2</v>
      </c>
      <c r="F143" s="20">
        <v>1.8214227364728549E-2</v>
      </c>
      <c r="G143" s="20">
        <v>1.6317206395043714E-2</v>
      </c>
      <c r="H143" s="20">
        <v>1.8126E-2</v>
      </c>
      <c r="I143" s="20">
        <v>1.9427958374710775E-2</v>
      </c>
      <c r="J143" s="20">
        <v>1.9048529226260925E-2</v>
      </c>
      <c r="K143" s="20">
        <v>1.729543635966219E-2</v>
      </c>
      <c r="L143" s="22">
        <v>11.789945663594036</v>
      </c>
      <c r="M143" s="22">
        <v>11.7881</v>
      </c>
      <c r="N143" s="22">
        <v>13.304236890765914</v>
      </c>
      <c r="O143" s="22">
        <v>12.420741555054498</v>
      </c>
      <c r="P143" s="22">
        <v>9.5822967012621767</v>
      </c>
      <c r="Q143" s="22">
        <v>1.9260604947497695E-2</v>
      </c>
      <c r="R143" s="22">
        <v>1.8126626165494021E-2</v>
      </c>
      <c r="S143" s="22">
        <v>11.788008613448387</v>
      </c>
    </row>
    <row r="144" spans="1:26" x14ac:dyDescent="0.2">
      <c r="A144" s="19">
        <v>41455</v>
      </c>
      <c r="B144" s="20">
        <v>-1.4193863349571739E-2</v>
      </c>
      <c r="C144" s="20">
        <v>-1.0963000000000001E-2</v>
      </c>
      <c r="D144" s="20">
        <v>-3.9477546141337659E-3</v>
      </c>
      <c r="E144" s="20">
        <v>-1.1751285231694069E-2</v>
      </c>
      <c r="F144" s="20">
        <v>-1.2412440747729221E-2</v>
      </c>
      <c r="G144" s="20">
        <v>-1.4679495466993476E-2</v>
      </c>
      <c r="H144" s="20">
        <v>-1.2009000000000001E-2</v>
      </c>
      <c r="I144" s="20">
        <v>-5.0142688500828016E-3</v>
      </c>
      <c r="J144" s="20">
        <v>-1.2706967780683471E-2</v>
      </c>
      <c r="K144" s="20">
        <v>-1.3896759825895671E-2</v>
      </c>
      <c r="L144" s="22">
        <v>5.1506526880500374</v>
      </c>
      <c r="M144" s="22">
        <v>11.1554</v>
      </c>
      <c r="N144" s="22">
        <v>11.208013784858077</v>
      </c>
      <c r="O144" s="22">
        <v>10.238687144856517</v>
      </c>
      <c r="P144" s="22">
        <v>15.902188475914766</v>
      </c>
      <c r="Q144" s="22">
        <v>-1.0962188366715675E-2</v>
      </c>
      <c r="R144" s="22">
        <v>-1.2008813981648324E-2</v>
      </c>
      <c r="S144" s="22">
        <v>11.15534171050081</v>
      </c>
    </row>
    <row r="145" spans="1:19" x14ac:dyDescent="0.2">
      <c r="A145" s="19">
        <v>41547</v>
      </c>
      <c r="B145" s="20">
        <v>1.2865074755657065E-2</v>
      </c>
      <c r="C145" s="20">
        <v>1.6535000000000001E-2</v>
      </c>
      <c r="D145" s="20">
        <v>1.594984146879708E-2</v>
      </c>
      <c r="E145" s="20">
        <v>2.0123818012510345E-2</v>
      </c>
      <c r="F145" s="20">
        <v>1.4910403960054372E-2</v>
      </c>
      <c r="G145" s="20">
        <v>1.2286243829362564E-2</v>
      </c>
      <c r="H145" s="20">
        <v>1.5674999999999998E-2</v>
      </c>
      <c r="I145" s="20">
        <v>1.504115017692806E-2</v>
      </c>
      <c r="J145" s="20">
        <v>1.9077880843483296E-2</v>
      </c>
      <c r="K145" s="20">
        <v>1.4060366056672269E-2</v>
      </c>
      <c r="L145" s="22">
        <v>5.8589946555913821</v>
      </c>
      <c r="M145" s="22">
        <v>8.7783999999999995</v>
      </c>
      <c r="N145" s="22">
        <v>9.3047675242742827</v>
      </c>
      <c r="O145" s="22">
        <v>10.734465520538174</v>
      </c>
      <c r="P145" s="22">
        <v>8.6997578848051873</v>
      </c>
      <c r="Q145" s="22">
        <v>1.6534545166555812E-2</v>
      </c>
      <c r="R145" s="22">
        <v>1.5675657586012828E-2</v>
      </c>
      <c r="S145" s="22">
        <v>8.778375595550381</v>
      </c>
    </row>
    <row r="146" spans="1:19" x14ac:dyDescent="0.2">
      <c r="A146" s="19">
        <v>41639</v>
      </c>
      <c r="B146" s="20">
        <v>1.1664722108179182E-3</v>
      </c>
      <c r="C146" s="20">
        <v>7.3540000000000003E-3</v>
      </c>
      <c r="D146" s="20">
        <v>1.0763870767472601E-2</v>
      </c>
      <c r="E146" s="20">
        <v>5.3854065057589709E-3</v>
      </c>
      <c r="F146" s="20">
        <v>1.1235767525123942E-2</v>
      </c>
      <c r="G146" s="20">
        <v>9.3922563589299095E-4</v>
      </c>
      <c r="H146" s="20">
        <v>6.9259999999999999E-3</v>
      </c>
      <c r="I146" s="20">
        <v>1.0496147763828701E-2</v>
      </c>
      <c r="J146" s="20">
        <v>4.8946236346890598E-3</v>
      </c>
      <c r="K146" s="20">
        <v>1.06202136111824E-2</v>
      </c>
      <c r="L146" s="22">
        <v>2.3250345527759841</v>
      </c>
      <c r="M146" s="22">
        <v>4.4461000000000004</v>
      </c>
      <c r="N146" s="22">
        <v>2.7715986543628195</v>
      </c>
      <c r="O146" s="22">
        <v>5.1145579899912725</v>
      </c>
      <c r="P146" s="22">
        <v>6.3817208438680186</v>
      </c>
      <c r="Q146" s="22">
        <v>7.3548075224170928E-3</v>
      </c>
      <c r="R146" s="22">
        <v>6.92530871441024E-3</v>
      </c>
      <c r="S146" s="22">
        <v>4.4459927877423322</v>
      </c>
    </row>
    <row r="147" spans="1:19" x14ac:dyDescent="0.2">
      <c r="A147" s="19">
        <v>41729</v>
      </c>
      <c r="B147" s="20">
        <v>2.9811609058972455E-2</v>
      </c>
      <c r="C147" s="20">
        <v>2.1526999999999998E-2</v>
      </c>
      <c r="D147" s="20">
        <v>1.7521504795412007E-2</v>
      </c>
      <c r="E147" s="20">
        <v>1.8673794779879342E-2</v>
      </c>
      <c r="F147" s="20">
        <v>2.0206029917846396E-2</v>
      </c>
      <c r="G147" s="20">
        <v>2.9683402930742939E-2</v>
      </c>
      <c r="H147" s="20">
        <v>2.1221999999999998E-2</v>
      </c>
      <c r="I147" s="20">
        <v>1.7136612553664402E-2</v>
      </c>
      <c r="J147" s="20">
        <v>1.8245120603367023E-2</v>
      </c>
      <c r="K147" s="20">
        <v>1.9926624133517437E-2</v>
      </c>
      <c r="L147" s="22">
        <v>1.286188368217587</v>
      </c>
      <c r="M147" s="22">
        <v>3.1278000000000001</v>
      </c>
      <c r="N147" s="22">
        <v>3.9620910262302349</v>
      </c>
      <c r="O147" s="22">
        <v>4.4103427190703766</v>
      </c>
      <c r="P147" s="22">
        <v>2.8720499387968399</v>
      </c>
      <c r="Q147" s="22">
        <v>2.1527268601407412E-2</v>
      </c>
      <c r="R147" s="22">
        <v>2.1221335515175545E-2</v>
      </c>
      <c r="S147" s="22">
        <v>3.12776998580543</v>
      </c>
    </row>
    <row r="148" spans="1:19" x14ac:dyDescent="0.2">
      <c r="A148" s="19">
        <v>41820</v>
      </c>
      <c r="B148" s="20">
        <v>2.0213652681600653E-2</v>
      </c>
      <c r="C148" s="20">
        <v>1.8447000000000002E-2</v>
      </c>
      <c r="D148" s="20">
        <v>1.5858412751681879E-2</v>
      </c>
      <c r="E148" s="20">
        <v>1.7683726169519687E-2</v>
      </c>
      <c r="F148" s="20">
        <v>1.9261514457051935E-2</v>
      </c>
      <c r="G148" s="20">
        <v>2.0118798241099495E-2</v>
      </c>
      <c r="H148" s="20">
        <v>1.8332000000000001E-2</v>
      </c>
      <c r="I148" s="20">
        <v>1.577291768046089E-2</v>
      </c>
      <c r="J148" s="20">
        <v>1.752507421283328E-2</v>
      </c>
      <c r="K148" s="20">
        <v>1.916734733147598E-2</v>
      </c>
      <c r="L148" s="22">
        <v>0.96383123470609389</v>
      </c>
      <c r="M148" s="22">
        <v>1.2</v>
      </c>
      <c r="N148" s="22">
        <v>0.88240100956349343</v>
      </c>
      <c r="O148" s="22">
        <v>1.6381653736895221</v>
      </c>
      <c r="P148" s="22">
        <v>0.97206981341504961</v>
      </c>
      <c r="Q148" s="22">
        <v>1.8448771953813625E-2</v>
      </c>
      <c r="R148" s="22">
        <v>1.8332142477043217E-2</v>
      </c>
      <c r="S148" s="22">
        <v>1.1995040120490292</v>
      </c>
    </row>
    <row r="149" spans="1:19" x14ac:dyDescent="0.2">
      <c r="A149" s="19">
        <v>41912</v>
      </c>
      <c r="B149" s="20">
        <v>2.2571950466814334E-2</v>
      </c>
      <c r="C149" s="24">
        <v>1.6213999999999999E-2</v>
      </c>
      <c r="D149" s="20">
        <v>1.1735679725978224E-2</v>
      </c>
      <c r="E149" s="20">
        <v>1.5332366431868673E-2</v>
      </c>
      <c r="F149" s="20">
        <v>1.4899574119570835E-2</v>
      </c>
      <c r="G149" s="20">
        <v>2.2167745708529706E-2</v>
      </c>
      <c r="H149" s="20">
        <v>1.6005000000000002E-2</v>
      </c>
      <c r="I149" s="20">
        <v>1.1397404635814252E-2</v>
      </c>
      <c r="J149" s="20">
        <v>1.5054423311396847E-2</v>
      </c>
      <c r="K149" s="20">
        <v>1.4592880731348986E-2</v>
      </c>
      <c r="L149" s="22">
        <v>1.9832984927461577</v>
      </c>
      <c r="M149" s="22">
        <v>2.1688000000000001</v>
      </c>
      <c r="N149" s="22">
        <v>2.6244611194325018</v>
      </c>
      <c r="O149" s="22">
        <v>1.8713848756733023</v>
      </c>
      <c r="P149" s="22">
        <v>1.8557701161209539</v>
      </c>
      <c r="Q149" s="27">
        <v>1.6361459868967275E-2</v>
      </c>
      <c r="R149" s="22">
        <v>1.600511959645686</v>
      </c>
      <c r="S149" s="22">
        <v>2.1687671286810128</v>
      </c>
    </row>
    <row r="150" spans="1:19" x14ac:dyDescent="0.2">
      <c r="A150" s="19">
        <v>42004</v>
      </c>
      <c r="B150" s="20">
        <v>2.0638948290465253E-2</v>
      </c>
      <c r="C150" s="20">
        <v>1.6566000000000001E-2</v>
      </c>
      <c r="D150" s="20">
        <v>1.6078402710457466E-2</v>
      </c>
      <c r="E150" s="20">
        <v>1.4510403269965309E-2</v>
      </c>
      <c r="F150" s="20">
        <v>1.4983664156658486E-2</v>
      </c>
      <c r="G150" s="20">
        <v>2.0563561576323278E-2</v>
      </c>
      <c r="H150" s="20">
        <v>1.6397999999999999E-2</v>
      </c>
      <c r="I150" s="20">
        <v>1.5862730794374995E-2</v>
      </c>
      <c r="J150" s="20">
        <v>1.4268545031315003E-2</v>
      </c>
      <c r="K150" s="20">
        <v>1.4833120257386017E-2</v>
      </c>
      <c r="L150" s="22">
        <v>0.77927345967946271</v>
      </c>
      <c r="M150" s="22">
        <v>1.7335</v>
      </c>
      <c r="N150" s="22">
        <v>2.2295694643673625</v>
      </c>
      <c r="O150" s="22">
        <v>2.5184147132738057</v>
      </c>
      <c r="P150" s="22">
        <v>1.5703496722182728</v>
      </c>
      <c r="Q150" s="22">
        <v>1.6565523907132968E-2</v>
      </c>
      <c r="R150" s="22">
        <v>1.6398540127534243E-2</v>
      </c>
      <c r="S150" s="22">
        <v>1.7335318022822928</v>
      </c>
    </row>
    <row r="151" spans="1:19" x14ac:dyDescent="0.2">
      <c r="A151" s="19">
        <v>42094</v>
      </c>
      <c r="B151" s="20">
        <v>4.0949999999999997E-3</v>
      </c>
      <c r="C151" s="20">
        <v>1.3254E-2</v>
      </c>
      <c r="D151" s="20">
        <v>1.2396000000000001E-2</v>
      </c>
      <c r="E151" s="20">
        <v>1.6848999999999999E-2</v>
      </c>
      <c r="F151" s="20">
        <v>1.6424000000000001E-2</v>
      </c>
      <c r="G151" s="20">
        <v>4.0200000000000001E-3</v>
      </c>
      <c r="H151" s="20">
        <v>1.3117000000000002E-2</v>
      </c>
      <c r="I151" s="20">
        <v>1.2335E-2</v>
      </c>
      <c r="J151" s="20">
        <v>1.6684000000000001E-2</v>
      </c>
      <c r="K151" s="20">
        <v>1.6226000000000001E-2</v>
      </c>
      <c r="L151" s="22">
        <v>0.77</v>
      </c>
      <c r="M151" s="22">
        <v>1.4500000000000002</v>
      </c>
      <c r="N151" s="22">
        <v>0.62</v>
      </c>
      <c r="O151" s="22">
        <v>1.7400000000000002</v>
      </c>
      <c r="P151" s="22">
        <v>2.09</v>
      </c>
      <c r="Q151" s="22"/>
      <c r="R151" s="22"/>
      <c r="S151" s="22"/>
    </row>
    <row r="152" spans="1:19" x14ac:dyDescent="0.2">
      <c r="A152" s="19">
        <v>42185</v>
      </c>
      <c r="B152" s="20">
        <v>-1.0561000000000001E-2</v>
      </c>
      <c r="C152" s="20">
        <v>-5.025E-3</v>
      </c>
      <c r="D152" s="20">
        <v>-1.6669999999999999E-3</v>
      </c>
      <c r="E152" s="20">
        <v>-3.0769999999999999E-3</v>
      </c>
      <c r="F152" s="20">
        <v>-3.4549999999999997E-3</v>
      </c>
      <c r="G152" s="20">
        <v>-1.0637000000000001E-2</v>
      </c>
      <c r="H152" s="20">
        <v>-5.1529999999999996E-3</v>
      </c>
      <c r="I152" s="20">
        <v>-1.812E-3</v>
      </c>
      <c r="J152" s="20">
        <v>-3.2169999999999998E-3</v>
      </c>
      <c r="K152" s="20">
        <v>-3.6070000000000004E-3</v>
      </c>
      <c r="L152" s="22">
        <v>0.78339999999999999</v>
      </c>
      <c r="M152" s="22">
        <v>1.345</v>
      </c>
      <c r="N152" s="22">
        <v>1.5044</v>
      </c>
      <c r="O152" s="22">
        <v>1.4702</v>
      </c>
      <c r="P152" s="22">
        <v>1.6081000000000001</v>
      </c>
      <c r="Q152" s="22"/>
      <c r="R152" s="22"/>
      <c r="S152" s="22"/>
    </row>
    <row r="153" spans="1:19" x14ac:dyDescent="0.2">
      <c r="A153" s="19">
        <v>42277</v>
      </c>
      <c r="B153" s="20">
        <v>2.1381000000000001E-2</v>
      </c>
      <c r="C153" s="20">
        <v>1.5800000000000002E-2</v>
      </c>
      <c r="D153" s="20">
        <v>1.3266E-2</v>
      </c>
      <c r="E153" s="20">
        <v>1.3576E-2</v>
      </c>
      <c r="F153" s="20">
        <v>1.4894000000000001E-2</v>
      </c>
      <c r="G153" s="20">
        <v>2.1316999999999999E-2</v>
      </c>
      <c r="H153" s="20">
        <v>1.5671000000000001E-2</v>
      </c>
      <c r="I153" s="20">
        <v>1.3099000000000001E-2</v>
      </c>
      <c r="J153" s="20">
        <v>1.3429E-2</v>
      </c>
      <c r="K153" s="20">
        <v>1.4742E-2</v>
      </c>
      <c r="L153" s="22">
        <v>0.65999999999999992</v>
      </c>
      <c r="M153" s="22">
        <v>1.35</v>
      </c>
      <c r="N153" s="22">
        <v>1.7200000000000002</v>
      </c>
      <c r="O153" s="22">
        <v>1.54</v>
      </c>
      <c r="P153" s="22">
        <v>1.6099999999999999</v>
      </c>
      <c r="Q153" s="22"/>
      <c r="R153" s="22"/>
      <c r="S153" s="22"/>
    </row>
    <row r="154" spans="1:19" x14ac:dyDescent="0.2">
      <c r="A154" s="19">
        <v>42369</v>
      </c>
      <c r="B154" s="20">
        <v>1.9239999999999999E-3</v>
      </c>
      <c r="C154" s="20">
        <v>3.3279999999999998E-3</v>
      </c>
      <c r="D154" s="20">
        <v>5.0899999999999999E-3</v>
      </c>
      <c r="E154" s="20">
        <v>4.6389999999999999E-3</v>
      </c>
      <c r="F154" s="20">
        <v>2.6930000000000001E-3</v>
      </c>
      <c r="G154" s="20">
        <v>1.8700000000000001E-3</v>
      </c>
      <c r="H154" s="20">
        <v>3.2140000000000003E-3</v>
      </c>
      <c r="I154" s="20">
        <v>4.9649999999999998E-3</v>
      </c>
      <c r="J154" s="20">
        <v>4.5050000000000003E-3</v>
      </c>
      <c r="K154" s="20">
        <v>2.5509999999999999E-3</v>
      </c>
      <c r="L154" s="22">
        <v>0.56000000000000005</v>
      </c>
      <c r="M154" s="22">
        <v>1.1600000000000001</v>
      </c>
      <c r="N154" s="22">
        <v>1.29</v>
      </c>
      <c r="O154" s="22">
        <v>1.3900000000000001</v>
      </c>
      <c r="P154" s="22">
        <v>1.4600000000000002</v>
      </c>
      <c r="Q154" s="22"/>
      <c r="R154" s="22"/>
      <c r="S154" s="22"/>
    </row>
    <row r="155" spans="1:19" x14ac:dyDescent="0.2">
      <c r="A155" s="19">
        <v>42460</v>
      </c>
      <c r="B155" s="20">
        <v>3.5642E-2</v>
      </c>
      <c r="C155" s="20">
        <v>3.2133000000000002E-2</v>
      </c>
      <c r="D155" s="20">
        <v>2.9416000000000001E-2</v>
      </c>
      <c r="E155" s="20">
        <v>2.9632000000000002E-2</v>
      </c>
      <c r="F155" s="20">
        <v>3.1866999999999999E-2</v>
      </c>
      <c r="G155" s="20">
        <v>3.5594000000000001E-2</v>
      </c>
      <c r="H155" s="20">
        <v>3.2029999999999996E-2</v>
      </c>
      <c r="I155" s="20">
        <v>2.9302999999999999E-2</v>
      </c>
      <c r="J155" s="20">
        <v>2.9510000000000002E-2</v>
      </c>
      <c r="K155" s="20">
        <v>3.1736E-2</v>
      </c>
      <c r="L155" s="22">
        <v>0.49</v>
      </c>
      <c r="M155" s="22">
        <v>1.07</v>
      </c>
      <c r="N155" s="22">
        <v>1.17</v>
      </c>
      <c r="O155" s="22">
        <v>1.28</v>
      </c>
      <c r="P155" s="22">
        <v>1.37</v>
      </c>
      <c r="Q155" s="22"/>
      <c r="R155" s="22"/>
      <c r="S155" s="22"/>
    </row>
    <row r="156" spans="1:19" x14ac:dyDescent="0.2">
      <c r="A156" s="19">
        <v>42551</v>
      </c>
      <c r="B156" s="20">
        <v>2.2627999999999999E-2</v>
      </c>
      <c r="C156" s="20">
        <v>2.1876000000000003E-2</v>
      </c>
      <c r="D156" s="20">
        <v>1.9247E-2</v>
      </c>
      <c r="E156" s="20">
        <v>2.0339999999999997E-2</v>
      </c>
      <c r="F156" s="20">
        <v>2.2881000000000002E-2</v>
      </c>
      <c r="G156" s="20">
        <v>2.2588E-2</v>
      </c>
      <c r="H156" s="20">
        <v>2.1783999999999998E-2</v>
      </c>
      <c r="I156" s="20">
        <v>1.9146E-2</v>
      </c>
      <c r="J156" s="20">
        <v>2.0228000000000003E-2</v>
      </c>
      <c r="K156" s="20">
        <v>2.2761E-2</v>
      </c>
      <c r="L156" s="22">
        <v>0.41</v>
      </c>
      <c r="M156" s="22">
        <v>0.95</v>
      </c>
      <c r="N156" s="22">
        <v>1.06</v>
      </c>
      <c r="O156" s="22">
        <v>1.1800000000000002</v>
      </c>
      <c r="P156" s="22">
        <v>1.28</v>
      </c>
      <c r="Q156" s="22"/>
      <c r="R156" s="22"/>
      <c r="S156" s="22"/>
    </row>
    <row r="157" spans="1:19" x14ac:dyDescent="0.2">
      <c r="A157" s="19">
        <v>42643</v>
      </c>
      <c r="B157" s="20">
        <v>-7.8899999999999999E-4</v>
      </c>
      <c r="C157" s="20">
        <v>5.7700000000000004E-4</v>
      </c>
      <c r="D157" s="20">
        <v>1.2980000000000001E-3</v>
      </c>
      <c r="E157" s="20">
        <v>4.95E-4</v>
      </c>
      <c r="F157" s="20">
        <v>1.214E-3</v>
      </c>
      <c r="G157" s="20">
        <v>-8.12E-4</v>
      </c>
      <c r="H157" s="20">
        <v>4.9799999999999996E-4</v>
      </c>
      <c r="I157" s="20">
        <v>1.2210000000000001E-3</v>
      </c>
      <c r="J157" s="20">
        <v>3.8000000000000002E-4</v>
      </c>
      <c r="K157" s="20">
        <v>1.1050000000000001E-3</v>
      </c>
      <c r="L157" s="22">
        <v>0.25</v>
      </c>
      <c r="M157" s="22">
        <v>0.84</v>
      </c>
      <c r="N157" s="22">
        <v>0.82</v>
      </c>
      <c r="O157" s="22">
        <v>1.21</v>
      </c>
      <c r="P157" s="22">
        <v>1.1800000000000002</v>
      </c>
      <c r="Q157" s="22"/>
      <c r="R157" s="22"/>
      <c r="S157" s="22"/>
    </row>
    <row r="158" spans="1:19" x14ac:dyDescent="0.2">
      <c r="A158" s="19">
        <v>42735</v>
      </c>
      <c r="B158" s="20">
        <v>-2.9104000000000001E-2</v>
      </c>
      <c r="C158" s="20">
        <v>-2.4729000000000001E-2</v>
      </c>
      <c r="D158" s="20">
        <v>-2.0775000000000002E-2</v>
      </c>
      <c r="E158" s="20">
        <v>-2.3837000000000001E-2</v>
      </c>
      <c r="F158" s="20">
        <v>-2.0743000000000001E-2</v>
      </c>
      <c r="G158" s="20">
        <v>-2.9124000000000001E-2</v>
      </c>
      <c r="H158" s="20">
        <v>-2.4797E-2</v>
      </c>
      <c r="I158" s="20">
        <v>-2.0836E-2</v>
      </c>
      <c r="J158" s="20">
        <v>-2.3944999999999998E-2</v>
      </c>
      <c r="K158" s="20">
        <v>-2.0825999999999997E-2</v>
      </c>
      <c r="L158" s="22">
        <v>0.21</v>
      </c>
      <c r="M158" s="22">
        <v>0.7</v>
      </c>
      <c r="N158" s="22">
        <v>0.63</v>
      </c>
      <c r="O158" s="22">
        <v>1.1000000000000001</v>
      </c>
      <c r="P158" s="22">
        <v>0.86</v>
      </c>
      <c r="Q158" s="22"/>
      <c r="R158" s="22"/>
      <c r="S158" s="22"/>
    </row>
    <row r="159" spans="1:19" x14ac:dyDescent="0.2">
      <c r="A159" s="21">
        <v>42825</v>
      </c>
      <c r="B159" s="25">
        <v>2.3359000000000001E-2</v>
      </c>
      <c r="C159" s="25">
        <v>2.0123000000000002E-2</v>
      </c>
      <c r="D159" s="25">
        <v>1.6767000000000001E-2</v>
      </c>
      <c r="E159" s="25">
        <v>1.7721000000000001E-2</v>
      </c>
      <c r="F159" s="25">
        <v>1.9923E-2</v>
      </c>
      <c r="G159" s="25">
        <v>2.3332000000000002E-2</v>
      </c>
      <c r="H159" s="25">
        <v>2.0064000000000002E-2</v>
      </c>
      <c r="I159" s="25">
        <v>1.6697E-2</v>
      </c>
      <c r="J159" s="25">
        <v>1.7654E-2</v>
      </c>
      <c r="K159" s="25">
        <v>1.9838000000000001E-2</v>
      </c>
      <c r="L159" s="22">
        <v>0.28000000000000003</v>
      </c>
      <c r="M159" s="22">
        <v>0.61</v>
      </c>
      <c r="N159" s="22">
        <v>0.7</v>
      </c>
      <c r="O159" s="22">
        <v>0.69</v>
      </c>
      <c r="P159" s="22">
        <v>0.87</v>
      </c>
      <c r="Q159" s="22"/>
      <c r="R159" s="22"/>
      <c r="S159" s="22"/>
    </row>
    <row r="160" spans="1:19" x14ac:dyDescent="0.2">
      <c r="A160" s="21">
        <v>42916</v>
      </c>
      <c r="B160" s="20">
        <v>1.8231999999999998E-2</v>
      </c>
      <c r="C160" s="20">
        <v>2.1160999999999999E-2</v>
      </c>
      <c r="D160" s="20">
        <v>2.4157000000000001E-2</v>
      </c>
      <c r="E160" s="20">
        <v>2.4077000000000001E-2</v>
      </c>
      <c r="F160" s="20">
        <v>1.9710000000000002E-2</v>
      </c>
      <c r="G160" s="20">
        <v>1.8211000000000001E-2</v>
      </c>
      <c r="H160" s="20">
        <v>2.1110000000000004E-2</v>
      </c>
      <c r="I160" s="20">
        <v>2.4085000000000002E-2</v>
      </c>
      <c r="J160" s="20">
        <v>2.401E-2</v>
      </c>
      <c r="K160" s="20">
        <v>1.9648000000000002E-2</v>
      </c>
      <c r="L160" s="22">
        <v>0.21000000000000002</v>
      </c>
      <c r="M160" s="22">
        <v>0.52</v>
      </c>
      <c r="N160" s="22">
        <v>0.74</v>
      </c>
      <c r="O160" s="22">
        <v>0.7</v>
      </c>
      <c r="P160" s="22">
        <v>0.64</v>
      </c>
      <c r="Q160" s="22"/>
      <c r="R160" s="22"/>
      <c r="S160" s="22"/>
    </row>
    <row r="161" spans="1:19" x14ac:dyDescent="0.2">
      <c r="A161" s="21">
        <v>43008</v>
      </c>
      <c r="B161" s="20">
        <v>1.3468000000000001E-2</v>
      </c>
      <c r="C161" s="20">
        <v>1.0768999999999999E-2</v>
      </c>
      <c r="D161" s="20">
        <v>8.2070000000000008E-3</v>
      </c>
      <c r="E161" s="20">
        <v>1.1382000000000001E-2</v>
      </c>
      <c r="F161" s="20">
        <v>8.6929999999999993E-3</v>
      </c>
      <c r="G161" s="20">
        <v>1.3459E-2</v>
      </c>
      <c r="H161" s="20">
        <v>1.0725999999999999E-2</v>
      </c>
      <c r="I161" s="20">
        <v>8.1670000000000006E-3</v>
      </c>
      <c r="J161" s="20">
        <v>1.1326000000000001E-2</v>
      </c>
      <c r="K161" s="20">
        <v>8.6189999999999999E-3</v>
      </c>
      <c r="L161" s="22">
        <v>0.08</v>
      </c>
      <c r="M161" s="22">
        <v>0.44999999999999996</v>
      </c>
      <c r="N161" s="22">
        <v>0.41000000000000003</v>
      </c>
      <c r="O161" s="22">
        <v>0.6</v>
      </c>
      <c r="P161" s="22">
        <v>0.77</v>
      </c>
      <c r="Q161" s="22"/>
      <c r="R161" s="22"/>
      <c r="S161" s="22"/>
    </row>
    <row r="162" spans="1:19" x14ac:dyDescent="0.2">
      <c r="A162" s="21">
        <v>43100</v>
      </c>
      <c r="B162" s="20">
        <v>6.4600000000000005E-3</v>
      </c>
      <c r="C162" s="20">
        <v>3.6389999999999999E-3</v>
      </c>
      <c r="D162" s="20">
        <v>2.4909999999999997E-3</v>
      </c>
      <c r="E162" s="20">
        <v>8.8900000000000003E-4</v>
      </c>
      <c r="F162" s="20">
        <v>2.3939999999999999E-3</v>
      </c>
      <c r="G162" s="20">
        <v>6.4429999999999999E-3</v>
      </c>
      <c r="H162" s="20">
        <v>3.5930000000000003E-3</v>
      </c>
      <c r="I162" s="20">
        <v>2.447E-3</v>
      </c>
      <c r="J162" s="20">
        <v>8.2600000000000013E-4</v>
      </c>
      <c r="K162" s="20">
        <v>2.3250000000000002E-3</v>
      </c>
      <c r="L162" s="22">
        <v>0.2</v>
      </c>
      <c r="M162" s="22">
        <v>0.45999999999999996</v>
      </c>
      <c r="N162" s="22">
        <v>0.43999999999999995</v>
      </c>
      <c r="O162" s="22">
        <v>0.63</v>
      </c>
      <c r="P162" s="22">
        <v>0.69</v>
      </c>
      <c r="Q162" s="22"/>
      <c r="R162" s="22"/>
      <c r="S162" s="22"/>
    </row>
    <row r="163" spans="1:19" x14ac:dyDescent="0.2">
      <c r="A163" s="21">
        <v>43190</v>
      </c>
      <c r="B163" s="20">
        <v>-5.8530000000000006E-3</v>
      </c>
      <c r="C163" s="20">
        <v>-3.725E-3</v>
      </c>
      <c r="D163" s="20">
        <v>4.0200000000000001E-4</v>
      </c>
      <c r="E163" s="20">
        <v>-3.7730000000000003E-3</v>
      </c>
      <c r="F163" s="20">
        <v>-2.323E-3</v>
      </c>
      <c r="G163" s="20">
        <v>-5.8709999999999995E-3</v>
      </c>
      <c r="H163" s="20">
        <v>-3.7669999999999999E-3</v>
      </c>
      <c r="I163" s="20">
        <v>3.6700000000000003E-4</v>
      </c>
      <c r="J163" s="20">
        <v>-3.8319999999999999E-3</v>
      </c>
      <c r="K163" s="20">
        <v>-2.3890000000000001E-3</v>
      </c>
      <c r="L163" s="22">
        <v>0.16999999999999998</v>
      </c>
      <c r="M163" s="22">
        <v>0.43999999999999995</v>
      </c>
      <c r="N163" s="22">
        <v>0.38</v>
      </c>
      <c r="O163" s="22">
        <v>0.6</v>
      </c>
      <c r="P163" s="22">
        <v>0.67</v>
      </c>
      <c r="Q163" s="22"/>
      <c r="R163" s="22"/>
      <c r="S163" s="22"/>
    </row>
    <row r="164" spans="1:19" x14ac:dyDescent="0.2">
      <c r="A164" s="21">
        <v>43281</v>
      </c>
      <c r="B164" s="20">
        <v>4.8849999999999996E-3</v>
      </c>
      <c r="C164" s="20">
        <v>6.1919999999999996E-3</v>
      </c>
      <c r="D164" s="20">
        <v>7.6749999999999995E-3</v>
      </c>
      <c r="E164" s="20">
        <v>5.8340000000000006E-3</v>
      </c>
      <c r="F164" s="20">
        <v>7.4120000000000002E-3</v>
      </c>
      <c r="G164" s="20">
        <v>4.8609999999999999E-3</v>
      </c>
      <c r="H164" s="20">
        <v>6.1450000000000003E-3</v>
      </c>
      <c r="I164" s="20">
        <v>7.6340000000000002E-3</v>
      </c>
      <c r="J164" s="20">
        <v>5.7789999999999994E-3</v>
      </c>
      <c r="K164" s="20">
        <v>7.332E-3</v>
      </c>
      <c r="L164" s="22">
        <v>0.23</v>
      </c>
      <c r="M164" s="22">
        <v>0.47000000000000003</v>
      </c>
      <c r="N164" s="22">
        <v>0.39</v>
      </c>
      <c r="O164" s="22">
        <v>0.53</v>
      </c>
      <c r="P164" s="22">
        <v>0.79999999999999993</v>
      </c>
      <c r="Q164" s="22"/>
      <c r="R164" s="22"/>
      <c r="S164" s="22"/>
    </row>
    <row r="165" spans="1:19" x14ac:dyDescent="0.2">
      <c r="A165" s="21">
        <v>43373</v>
      </c>
      <c r="B165" s="20">
        <v>4.7899999999999999E-4</v>
      </c>
      <c r="C165" s="20">
        <v>1.696E-3</v>
      </c>
      <c r="D165" s="20">
        <v>4.5510000000000004E-3</v>
      </c>
      <c r="E165" s="20">
        <v>2.8040000000000001E-3</v>
      </c>
      <c r="F165" s="20">
        <v>2.0630000000000002E-3</v>
      </c>
      <c r="G165" s="20">
        <v>4.6500000000000003E-4</v>
      </c>
      <c r="H165" s="20">
        <v>1.6539999999999999E-3</v>
      </c>
      <c r="I165" s="20">
        <v>4.5079999999999999E-3</v>
      </c>
      <c r="J165" s="20">
        <v>2.7539999999999999E-3</v>
      </c>
      <c r="K165" s="20">
        <v>1.9880000000000002E-3</v>
      </c>
      <c r="L165" s="22">
        <v>0.14000000000000001</v>
      </c>
      <c r="M165" s="22">
        <v>0.41</v>
      </c>
      <c r="N165" s="22">
        <v>0.42</v>
      </c>
      <c r="O165" s="22">
        <v>0.51</v>
      </c>
      <c r="P165" s="22">
        <v>0.75</v>
      </c>
      <c r="Q165" s="22"/>
      <c r="R165" s="22"/>
      <c r="S165" s="22"/>
    </row>
    <row r="166" spans="1:19" x14ac:dyDescent="0.2">
      <c r="A166" s="21">
        <v>43465</v>
      </c>
      <c r="B166" s="20">
        <v>2.6286999999999998E-2</v>
      </c>
      <c r="C166" s="20">
        <v>2.2435999999999998E-2</v>
      </c>
      <c r="D166" s="20">
        <v>2.4268000000000001E-2</v>
      </c>
      <c r="E166" s="20">
        <v>1.9048000000000002E-2</v>
      </c>
      <c r="F166" s="20">
        <v>1.7331000000000003E-2</v>
      </c>
      <c r="G166" s="20">
        <v>2.6265E-2</v>
      </c>
      <c r="H166" s="20">
        <v>2.2397E-2</v>
      </c>
      <c r="I166" s="20">
        <v>2.4234000000000002E-2</v>
      </c>
      <c r="J166" s="20">
        <v>1.9001000000000001E-2</v>
      </c>
      <c r="K166" s="20">
        <v>1.7270000000000001E-2</v>
      </c>
      <c r="L166" s="22">
        <v>0.21000000000000002</v>
      </c>
      <c r="M166" s="22">
        <v>0.38</v>
      </c>
      <c r="N166" s="22">
        <v>0.32</v>
      </c>
      <c r="O166" s="22">
        <v>0.45999999999999996</v>
      </c>
      <c r="P166" s="22">
        <v>0.61</v>
      </c>
      <c r="Q166" s="22"/>
      <c r="R166" s="22"/>
      <c r="S166" s="22"/>
    </row>
    <row r="167" spans="1:19" x14ac:dyDescent="0.2">
      <c r="A167" s="21">
        <v>43555</v>
      </c>
      <c r="B167" s="20">
        <v>2.7688999999999998E-2</v>
      </c>
      <c r="C167" s="20">
        <v>2.7412000000000002E-2</v>
      </c>
      <c r="D167" s="20">
        <v>2.4705000000000001E-2</v>
      </c>
      <c r="E167" s="20">
        <v>2.8166000000000004E-2</v>
      </c>
      <c r="F167" s="20">
        <v>2.7456000000000001E-2</v>
      </c>
      <c r="G167" s="20">
        <v>2.767E-2</v>
      </c>
      <c r="H167" s="20">
        <v>2.7374000000000002E-2</v>
      </c>
      <c r="I167" s="20">
        <v>2.4676999999999998E-2</v>
      </c>
      <c r="J167" s="20">
        <v>2.8113000000000003E-2</v>
      </c>
      <c r="K167" s="20">
        <v>2.7389999999999998E-2</v>
      </c>
      <c r="L167" s="22">
        <v>0.19</v>
      </c>
      <c r="M167" s="22">
        <v>0.41000000000000003</v>
      </c>
      <c r="N167" s="22">
        <v>0.32</v>
      </c>
      <c r="O167" s="22">
        <v>0.53</v>
      </c>
      <c r="P167" s="22">
        <v>0.67</v>
      </c>
      <c r="Q167" s="22"/>
      <c r="R167" s="22"/>
      <c r="S167" s="22"/>
    </row>
    <row r="168" spans="1:19" x14ac:dyDescent="0.2">
      <c r="A168" s="21">
        <v>43646</v>
      </c>
      <c r="B168" s="20">
        <v>3.2917999999999996E-2</v>
      </c>
      <c r="C168" s="20">
        <v>3.2038000000000004E-2</v>
      </c>
      <c r="D168" s="20">
        <v>3.0741000000000001E-2</v>
      </c>
      <c r="E168" s="20">
        <v>3.1348000000000001E-2</v>
      </c>
      <c r="F168" s="20">
        <v>3.1556000000000001E-2</v>
      </c>
      <c r="G168" s="20">
        <v>3.2901E-2</v>
      </c>
      <c r="H168" s="20">
        <v>3.1999E-2</v>
      </c>
      <c r="I168" s="20">
        <v>3.0716999999999998E-2</v>
      </c>
      <c r="J168" s="20">
        <v>3.1286000000000001E-2</v>
      </c>
      <c r="K168" s="20">
        <v>3.1490000000000004E-2</v>
      </c>
      <c r="L168" s="22">
        <v>0.16999999999999998</v>
      </c>
      <c r="M168" s="22">
        <v>0.39</v>
      </c>
      <c r="N168" s="22">
        <v>0.23</v>
      </c>
      <c r="O168" s="22">
        <v>0.62</v>
      </c>
      <c r="P168" s="22">
        <v>0.67</v>
      </c>
      <c r="Q168" s="22"/>
      <c r="R168" s="22"/>
      <c r="S168" s="22"/>
    </row>
    <row r="169" spans="1:19" x14ac:dyDescent="0.2">
      <c r="A169" s="21">
        <v>43738</v>
      </c>
      <c r="B169" s="20">
        <v>2.5735999999999998E-2</v>
      </c>
      <c r="C169" s="20">
        <v>2.3199999999999998E-2</v>
      </c>
      <c r="D169" s="20">
        <v>2.3096999999999999E-2</v>
      </c>
      <c r="E169" s="20">
        <v>2.0503E-2</v>
      </c>
      <c r="F169" s="20">
        <v>2.1027000000000001E-2</v>
      </c>
      <c r="G169" s="20">
        <v>2.5712000000000002E-2</v>
      </c>
      <c r="H169" s="20">
        <v>2.3157000000000001E-2</v>
      </c>
      <c r="I169" s="20">
        <v>2.3054000000000002E-2</v>
      </c>
      <c r="J169" s="20">
        <v>2.0449000000000002E-2</v>
      </c>
      <c r="K169" s="20">
        <v>2.0962999999999999E-2</v>
      </c>
      <c r="L169" s="22">
        <v>0.27</v>
      </c>
      <c r="M169" s="22">
        <v>0.45</v>
      </c>
      <c r="N169" s="22">
        <v>0.44</v>
      </c>
      <c r="O169" s="22">
        <v>0.57000000000000006</v>
      </c>
      <c r="P169" s="22">
        <v>0.66</v>
      </c>
      <c r="Q169" s="22"/>
      <c r="R169" s="22"/>
      <c r="S169" s="22"/>
    </row>
    <row r="170" spans="1:19" x14ac:dyDescent="0.2">
      <c r="A170" s="21">
        <v>43830</v>
      </c>
      <c r="B170" s="10">
        <v>-1.8370000000000001E-3</v>
      </c>
      <c r="C170" s="10">
        <v>-7.8799999999999996E-4</v>
      </c>
      <c r="D170" s="10">
        <v>-1.621E-3</v>
      </c>
      <c r="E170" s="10">
        <v>3.9199999999999999E-4</v>
      </c>
      <c r="F170" s="10">
        <v>9.4899999999999997E-4</v>
      </c>
      <c r="G170" s="10">
        <v>-1.8590000000000002E-3</v>
      </c>
      <c r="H170" s="10">
        <v>-8.2799999999999996E-4</v>
      </c>
      <c r="I170" s="10">
        <v>-1.663E-3</v>
      </c>
      <c r="J170" s="10">
        <v>3.4000000000000002E-4</v>
      </c>
      <c r="K170" s="10">
        <v>8.8599999999999996E-4</v>
      </c>
      <c r="L170" s="12">
        <v>0.22999999999999998</v>
      </c>
      <c r="M170" s="12">
        <v>0.42</v>
      </c>
      <c r="N170" s="12">
        <v>0.44000000000000006</v>
      </c>
      <c r="O170" s="12">
        <v>0.54</v>
      </c>
      <c r="P170" s="12">
        <v>0.65</v>
      </c>
    </row>
    <row r="171" spans="1:19" x14ac:dyDescent="0.2">
      <c r="A171" s="21">
        <v>43921</v>
      </c>
      <c r="B171" s="10">
        <v>-1.3024000000000001E-2</v>
      </c>
      <c r="C171" s="10">
        <v>-9.2119999999999997E-3</v>
      </c>
      <c r="D171" s="10">
        <v>-8.6920000000000001E-3</v>
      </c>
      <c r="E171" s="10">
        <v>-4.535E-3</v>
      </c>
      <c r="F171" s="10">
        <v>-5.2780000000000006E-3</v>
      </c>
      <c r="G171" s="10">
        <v>-1.3046E-2</v>
      </c>
      <c r="H171" s="10">
        <v>-9.2479999999999993E-3</v>
      </c>
      <c r="I171" s="10">
        <v>-8.7229999999999999E-3</v>
      </c>
      <c r="J171" s="10">
        <v>-4.5799999999999999E-3</v>
      </c>
      <c r="K171" s="10">
        <v>-5.3359999999999996E-3</v>
      </c>
      <c r="L171" s="12">
        <v>0.24</v>
      </c>
      <c r="M171" s="12">
        <v>0.38</v>
      </c>
      <c r="N171" s="12">
        <v>0.33999999999999997</v>
      </c>
      <c r="O171" s="12">
        <v>0.49</v>
      </c>
      <c r="P171" s="12">
        <v>0.61</v>
      </c>
      <c r="Q171" s="12" t="s">
        <v>54</v>
      </c>
    </row>
    <row r="172" spans="1:19" x14ac:dyDescent="0.2">
      <c r="A172" s="21">
        <v>44012</v>
      </c>
      <c r="B172" s="10">
        <v>4.6398000000000002E-2</v>
      </c>
      <c r="C172" s="10">
        <v>4.2859999999999995E-2</v>
      </c>
      <c r="D172" s="10">
        <v>4.2990000000000007E-2</v>
      </c>
      <c r="E172" s="10">
        <v>3.9650999999999999E-2</v>
      </c>
      <c r="F172" s="10">
        <v>3.8974000000000002E-2</v>
      </c>
      <c r="G172" s="10">
        <v>4.6303999999999998E-2</v>
      </c>
      <c r="H172" s="10">
        <v>4.2736000000000003E-2</v>
      </c>
      <c r="I172" s="10">
        <v>4.2876999999999998E-2</v>
      </c>
      <c r="J172" s="10">
        <v>3.95E-2</v>
      </c>
      <c r="K172" s="10">
        <v>3.8803000000000004E-2</v>
      </c>
      <c r="L172" s="12">
        <v>0.98</v>
      </c>
      <c r="M172" s="12">
        <v>1.27</v>
      </c>
      <c r="N172" s="12">
        <v>1.17</v>
      </c>
      <c r="O172" s="12">
        <v>1.57</v>
      </c>
      <c r="P172" s="12">
        <v>1.77</v>
      </c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78"/>
  <sheetViews>
    <sheetView topLeftCell="A135" workbookViewId="0">
      <selection activeCell="B178" sqref="B178"/>
    </sheetView>
  </sheetViews>
  <sheetFormatPr defaultRowHeight="12.75" outlineLevelRow="1" x14ac:dyDescent="0.2"/>
  <cols>
    <col min="1" max="1" width="23.42578125" customWidth="1"/>
    <col min="2" max="2" width="10.140625" bestFit="1" customWidth="1"/>
    <col min="3" max="9" width="10.42578125" customWidth="1"/>
    <col min="11" max="11" width="10.140625" bestFit="1" customWidth="1"/>
  </cols>
  <sheetData>
    <row r="1" spans="1:12" x14ac:dyDescent="0.2">
      <c r="B1" t="s">
        <v>6</v>
      </c>
      <c r="C1" t="s">
        <v>2</v>
      </c>
      <c r="D1" t="s">
        <v>7</v>
      </c>
    </row>
    <row r="2" spans="1:12" x14ac:dyDescent="0.2">
      <c r="A2" t="s">
        <v>0</v>
      </c>
      <c r="B2" s="11">
        <v>12</v>
      </c>
      <c r="C2" s="11">
        <v>2005</v>
      </c>
      <c r="D2" s="2">
        <f>E2</f>
        <v>44012</v>
      </c>
      <c r="E2" s="2">
        <f>ChangeEndDate!B6</f>
        <v>44012</v>
      </c>
      <c r="F2" s="2"/>
    </row>
    <row r="3" spans="1:12" x14ac:dyDescent="0.2">
      <c r="A3" t="s">
        <v>29</v>
      </c>
      <c r="B3" s="9">
        <v>44012</v>
      </c>
    </row>
    <row r="4" spans="1:12" x14ac:dyDescent="0.2">
      <c r="B4" s="2"/>
    </row>
    <row r="5" spans="1:12" x14ac:dyDescent="0.2">
      <c r="A5" t="s">
        <v>1</v>
      </c>
      <c r="B5">
        <v>1</v>
      </c>
      <c r="C5">
        <v>2</v>
      </c>
      <c r="D5">
        <v>3</v>
      </c>
      <c r="E5">
        <v>5</v>
      </c>
      <c r="F5">
        <v>10</v>
      </c>
      <c r="G5">
        <v>15</v>
      </c>
      <c r="H5">
        <v>20</v>
      </c>
      <c r="I5">
        <v>25</v>
      </c>
      <c r="J5">
        <v>30</v>
      </c>
      <c r="K5" s="18" t="s">
        <v>51</v>
      </c>
    </row>
    <row r="6" spans="1:12" x14ac:dyDescent="0.2">
      <c r="A6" t="s">
        <v>21</v>
      </c>
      <c r="B6" s="2">
        <f>DATE(YEAR($D$2)-B5,MONTH($D$2),DAY($D$2))</f>
        <v>43646</v>
      </c>
      <c r="C6" s="2">
        <f t="shared" ref="C6:J6" si="0">DATE(YEAR($D$2)-C5,MONTH($D$2),DAY($D$2))</f>
        <v>43281</v>
      </c>
      <c r="D6" s="2">
        <f t="shared" si="0"/>
        <v>42916</v>
      </c>
      <c r="E6" s="2">
        <f t="shared" si="0"/>
        <v>42185</v>
      </c>
      <c r="F6" s="2">
        <f t="shared" si="0"/>
        <v>40359</v>
      </c>
      <c r="G6" s="2">
        <f t="shared" si="0"/>
        <v>38533</v>
      </c>
      <c r="H6" s="2">
        <f t="shared" si="0"/>
        <v>36707</v>
      </c>
      <c r="I6" s="2">
        <f t="shared" si="0"/>
        <v>34880</v>
      </c>
      <c r="J6" s="2">
        <f t="shared" si="0"/>
        <v>33054</v>
      </c>
      <c r="K6" s="2">
        <v>28580</v>
      </c>
    </row>
    <row r="7" spans="1:12" x14ac:dyDescent="0.2">
      <c r="A7" t="s">
        <v>24</v>
      </c>
      <c r="B7" s="4">
        <v>2</v>
      </c>
      <c r="C7" s="2"/>
      <c r="D7" s="2"/>
      <c r="E7" s="2"/>
      <c r="F7" s="2"/>
      <c r="G7" s="2"/>
      <c r="H7" s="2"/>
      <c r="I7" s="2"/>
    </row>
    <row r="8" spans="1:12" x14ac:dyDescent="0.2">
      <c r="A8" t="s">
        <v>22</v>
      </c>
      <c r="B8" s="17">
        <f>MATCH(B6,'Data Warehouse'!$A$3:$A$172,0)+$B$7+1</f>
        <v>169</v>
      </c>
      <c r="C8" s="17">
        <f>MATCH(C6,'Data Warehouse'!$A$3:$A$172,0)+$B$7+1</f>
        <v>165</v>
      </c>
      <c r="D8" s="17">
        <f>MATCH(D6,'Data Warehouse'!$A$3:$A$172,0)+$B$7+1</f>
        <v>161</v>
      </c>
      <c r="E8" s="17">
        <f>MATCH(E6,'Data Warehouse'!$A$3:$A$172,0)+$B$7+1</f>
        <v>153</v>
      </c>
      <c r="F8" s="17">
        <f>MATCH(F6,'Data Warehouse'!$A$3:$A$172,0)+$B$7+1</f>
        <v>133</v>
      </c>
      <c r="G8" s="17">
        <f>MATCH(G6,'Data Warehouse'!$A$3:$A$172,0)+$B$7+1</f>
        <v>113</v>
      </c>
      <c r="H8" s="17">
        <f>MATCH(H6,'Data Warehouse'!$A$3:$A$172,0)+$B$7+1</f>
        <v>93</v>
      </c>
      <c r="I8" s="17">
        <f>MATCH(I6,'Data Warehouse'!$A$3:$A$172,0)+$B$7+1</f>
        <v>73</v>
      </c>
      <c r="J8" s="17">
        <f>MATCH(J6,'Data Warehouse'!$A$3:$A$172,0)+$B$7+1</f>
        <v>53</v>
      </c>
      <c r="K8" s="17">
        <f>MATCH(K6,'Data Warehouse'!$A$3:$A$172,0)+$B$7+1</f>
        <v>4</v>
      </c>
      <c r="L8" s="18" t="s">
        <v>50</v>
      </c>
    </row>
    <row r="9" spans="1:12" x14ac:dyDescent="0.2">
      <c r="A9" t="s">
        <v>23</v>
      </c>
      <c r="B9" s="17">
        <f>MATCH(E2,'Data Warehouse'!$A$3:$A$172,0)+$B$7</f>
        <v>172</v>
      </c>
      <c r="C9">
        <f t="shared" ref="C9:I9" si="1">B9</f>
        <v>172</v>
      </c>
      <c r="D9">
        <f t="shared" si="1"/>
        <v>172</v>
      </c>
      <c r="E9">
        <f t="shared" si="1"/>
        <v>172</v>
      </c>
      <c r="F9">
        <f t="shared" si="1"/>
        <v>172</v>
      </c>
      <c r="G9">
        <f t="shared" si="1"/>
        <v>172</v>
      </c>
      <c r="H9">
        <f t="shared" si="1"/>
        <v>172</v>
      </c>
      <c r="I9">
        <f t="shared" si="1"/>
        <v>172</v>
      </c>
      <c r="J9">
        <f t="shared" ref="J9" si="2">I9</f>
        <v>172</v>
      </c>
      <c r="K9">
        <f t="shared" ref="K9" si="3">J9</f>
        <v>172</v>
      </c>
      <c r="L9" s="18" t="s">
        <v>50</v>
      </c>
    </row>
    <row r="11" spans="1:12" x14ac:dyDescent="0.2">
      <c r="A11" t="s">
        <v>34</v>
      </c>
      <c r="B11" s="2">
        <f>DATE(YEAR(B3),3,31)</f>
        <v>43921</v>
      </c>
    </row>
    <row r="12" spans="1:12" x14ac:dyDescent="0.2">
      <c r="A12" t="s">
        <v>22</v>
      </c>
      <c r="B12" s="17">
        <f>MATCH(B11,'Data Warehouse'!$A$3:$A$172,0)+B7</f>
        <v>171</v>
      </c>
    </row>
    <row r="13" spans="1:12" x14ac:dyDescent="0.2">
      <c r="A13" t="s">
        <v>23</v>
      </c>
      <c r="B13" s="17">
        <f>MATCH(B3,'Data Warehouse'!$A$3:$A$172,0)+B7</f>
        <v>172</v>
      </c>
    </row>
    <row r="15" spans="1:12" x14ac:dyDescent="0.2">
      <c r="A15" t="s">
        <v>35</v>
      </c>
      <c r="C15" s="2"/>
    </row>
    <row r="16" spans="1:12" x14ac:dyDescent="0.2">
      <c r="A16">
        <v>1</v>
      </c>
      <c r="B16" s="6">
        <v>29220</v>
      </c>
    </row>
    <row r="17" spans="1:2" outlineLevel="1" x14ac:dyDescent="0.2">
      <c r="A17">
        <v>2</v>
      </c>
      <c r="B17" s="6">
        <v>29311</v>
      </c>
    </row>
    <row r="18" spans="1:2" outlineLevel="1" x14ac:dyDescent="0.2">
      <c r="A18">
        <v>3</v>
      </c>
      <c r="B18" s="6">
        <v>29402</v>
      </c>
    </row>
    <row r="19" spans="1:2" outlineLevel="1" x14ac:dyDescent="0.2">
      <c r="A19">
        <v>4</v>
      </c>
      <c r="B19" s="6">
        <v>29494</v>
      </c>
    </row>
    <row r="20" spans="1:2" outlineLevel="1" x14ac:dyDescent="0.2">
      <c r="A20">
        <v>5</v>
      </c>
      <c r="B20" s="6">
        <v>29586</v>
      </c>
    </row>
    <row r="21" spans="1:2" outlineLevel="1" x14ac:dyDescent="0.2">
      <c r="A21">
        <v>6</v>
      </c>
      <c r="B21" s="6">
        <v>29676</v>
      </c>
    </row>
    <row r="22" spans="1:2" outlineLevel="1" x14ac:dyDescent="0.2">
      <c r="A22">
        <v>7</v>
      </c>
      <c r="B22" s="6">
        <v>29767</v>
      </c>
    </row>
    <row r="23" spans="1:2" outlineLevel="1" x14ac:dyDescent="0.2">
      <c r="A23">
        <v>8</v>
      </c>
      <c r="B23" s="6">
        <v>29859</v>
      </c>
    </row>
    <row r="24" spans="1:2" outlineLevel="1" x14ac:dyDescent="0.2">
      <c r="A24">
        <v>9</v>
      </c>
      <c r="B24" s="6">
        <v>29951</v>
      </c>
    </row>
    <row r="25" spans="1:2" outlineLevel="1" x14ac:dyDescent="0.2">
      <c r="A25">
        <v>10</v>
      </c>
      <c r="B25" s="6">
        <v>30041</v>
      </c>
    </row>
    <row r="26" spans="1:2" outlineLevel="1" x14ac:dyDescent="0.2">
      <c r="A26">
        <v>11</v>
      </c>
      <c r="B26" s="6">
        <v>30132</v>
      </c>
    </row>
    <row r="27" spans="1:2" outlineLevel="1" x14ac:dyDescent="0.2">
      <c r="A27">
        <v>12</v>
      </c>
      <c r="B27" s="6">
        <v>30224</v>
      </c>
    </row>
    <row r="28" spans="1:2" outlineLevel="1" x14ac:dyDescent="0.2">
      <c r="A28">
        <v>13</v>
      </c>
      <c r="B28" s="6">
        <v>30316</v>
      </c>
    </row>
    <row r="29" spans="1:2" outlineLevel="1" x14ac:dyDescent="0.2">
      <c r="A29">
        <v>14</v>
      </c>
      <c r="B29" s="6">
        <v>30406</v>
      </c>
    </row>
    <row r="30" spans="1:2" outlineLevel="1" x14ac:dyDescent="0.2">
      <c r="A30">
        <v>15</v>
      </c>
      <c r="B30" s="6">
        <v>30497</v>
      </c>
    </row>
    <row r="31" spans="1:2" outlineLevel="1" x14ac:dyDescent="0.2">
      <c r="A31">
        <v>16</v>
      </c>
      <c r="B31" s="6">
        <v>30589</v>
      </c>
    </row>
    <row r="32" spans="1:2" outlineLevel="1" x14ac:dyDescent="0.2">
      <c r="A32">
        <v>17</v>
      </c>
      <c r="B32" s="6">
        <v>30681</v>
      </c>
    </row>
    <row r="33" spans="1:2" outlineLevel="1" x14ac:dyDescent="0.2">
      <c r="A33">
        <v>18</v>
      </c>
      <c r="B33" s="6">
        <v>30772</v>
      </c>
    </row>
    <row r="34" spans="1:2" outlineLevel="1" x14ac:dyDescent="0.2">
      <c r="A34">
        <v>19</v>
      </c>
      <c r="B34" s="6">
        <v>30863</v>
      </c>
    </row>
    <row r="35" spans="1:2" outlineLevel="1" x14ac:dyDescent="0.2">
      <c r="A35">
        <v>20</v>
      </c>
      <c r="B35" s="6">
        <v>30955</v>
      </c>
    </row>
    <row r="36" spans="1:2" outlineLevel="1" x14ac:dyDescent="0.2">
      <c r="A36">
        <v>21</v>
      </c>
      <c r="B36" s="6">
        <v>31047</v>
      </c>
    </row>
    <row r="37" spans="1:2" outlineLevel="1" x14ac:dyDescent="0.2">
      <c r="A37">
        <v>22</v>
      </c>
      <c r="B37" s="6">
        <v>31137</v>
      </c>
    </row>
    <row r="38" spans="1:2" outlineLevel="1" x14ac:dyDescent="0.2">
      <c r="A38">
        <v>23</v>
      </c>
      <c r="B38" s="6">
        <v>31228</v>
      </c>
    </row>
    <row r="39" spans="1:2" outlineLevel="1" x14ac:dyDescent="0.2">
      <c r="A39">
        <v>24</v>
      </c>
      <c r="B39" s="6">
        <v>31320</v>
      </c>
    </row>
    <row r="40" spans="1:2" outlineLevel="1" x14ac:dyDescent="0.2">
      <c r="A40">
        <v>25</v>
      </c>
      <c r="B40" s="6">
        <v>31412</v>
      </c>
    </row>
    <row r="41" spans="1:2" outlineLevel="1" x14ac:dyDescent="0.2">
      <c r="A41">
        <v>26</v>
      </c>
      <c r="B41" s="6">
        <v>31502</v>
      </c>
    </row>
    <row r="42" spans="1:2" outlineLevel="1" x14ac:dyDescent="0.2">
      <c r="A42">
        <v>27</v>
      </c>
      <c r="B42" s="6">
        <v>31593</v>
      </c>
    </row>
    <row r="43" spans="1:2" outlineLevel="1" x14ac:dyDescent="0.2">
      <c r="A43">
        <v>28</v>
      </c>
      <c r="B43" s="6">
        <v>31685</v>
      </c>
    </row>
    <row r="44" spans="1:2" outlineLevel="1" x14ac:dyDescent="0.2">
      <c r="A44">
        <v>29</v>
      </c>
      <c r="B44" s="6">
        <v>31777</v>
      </c>
    </row>
    <row r="45" spans="1:2" outlineLevel="1" x14ac:dyDescent="0.2">
      <c r="A45">
        <v>30</v>
      </c>
      <c r="B45" s="6">
        <v>31867</v>
      </c>
    </row>
    <row r="46" spans="1:2" outlineLevel="1" x14ac:dyDescent="0.2">
      <c r="A46">
        <v>31</v>
      </c>
      <c r="B46" s="6">
        <v>31958</v>
      </c>
    </row>
    <row r="47" spans="1:2" outlineLevel="1" x14ac:dyDescent="0.2">
      <c r="A47">
        <v>32</v>
      </c>
      <c r="B47" s="6">
        <v>32050</v>
      </c>
    </row>
    <row r="48" spans="1:2" outlineLevel="1" x14ac:dyDescent="0.2">
      <c r="A48">
        <v>33</v>
      </c>
      <c r="B48" s="6">
        <v>32142</v>
      </c>
    </row>
    <row r="49" spans="1:2" outlineLevel="1" x14ac:dyDescent="0.2">
      <c r="A49">
        <v>34</v>
      </c>
      <c r="B49" s="6">
        <v>32233</v>
      </c>
    </row>
    <row r="50" spans="1:2" outlineLevel="1" x14ac:dyDescent="0.2">
      <c r="A50">
        <v>35</v>
      </c>
      <c r="B50" s="6">
        <v>32324</v>
      </c>
    </row>
    <row r="51" spans="1:2" outlineLevel="1" x14ac:dyDescent="0.2">
      <c r="A51">
        <v>36</v>
      </c>
      <c r="B51" s="6">
        <v>32416</v>
      </c>
    </row>
    <row r="52" spans="1:2" outlineLevel="1" x14ac:dyDescent="0.2">
      <c r="A52">
        <v>37</v>
      </c>
      <c r="B52" s="6">
        <v>32508</v>
      </c>
    </row>
    <row r="53" spans="1:2" outlineLevel="1" x14ac:dyDescent="0.2">
      <c r="A53">
        <v>38</v>
      </c>
      <c r="B53" s="6">
        <v>32598</v>
      </c>
    </row>
    <row r="54" spans="1:2" outlineLevel="1" x14ac:dyDescent="0.2">
      <c r="A54">
        <v>39</v>
      </c>
      <c r="B54" s="6">
        <v>32689</v>
      </c>
    </row>
    <row r="55" spans="1:2" outlineLevel="1" x14ac:dyDescent="0.2">
      <c r="A55">
        <v>40</v>
      </c>
      <c r="B55" s="6">
        <v>32781</v>
      </c>
    </row>
    <row r="56" spans="1:2" outlineLevel="1" x14ac:dyDescent="0.2">
      <c r="A56">
        <v>41</v>
      </c>
      <c r="B56" s="6">
        <v>32873</v>
      </c>
    </row>
    <row r="57" spans="1:2" outlineLevel="1" x14ac:dyDescent="0.2">
      <c r="A57">
        <v>42</v>
      </c>
      <c r="B57" s="6">
        <v>32963</v>
      </c>
    </row>
    <row r="58" spans="1:2" outlineLevel="1" x14ac:dyDescent="0.2">
      <c r="A58">
        <v>43</v>
      </c>
      <c r="B58" s="6">
        <v>33054</v>
      </c>
    </row>
    <row r="59" spans="1:2" outlineLevel="1" x14ac:dyDescent="0.2">
      <c r="A59">
        <v>44</v>
      </c>
      <c r="B59" s="6">
        <v>33146</v>
      </c>
    </row>
    <row r="60" spans="1:2" outlineLevel="1" x14ac:dyDescent="0.2">
      <c r="A60">
        <v>45</v>
      </c>
      <c r="B60" s="6">
        <v>33238</v>
      </c>
    </row>
    <row r="61" spans="1:2" outlineLevel="1" x14ac:dyDescent="0.2">
      <c r="A61">
        <v>46</v>
      </c>
      <c r="B61" s="6">
        <v>33328</v>
      </c>
    </row>
    <row r="62" spans="1:2" outlineLevel="1" x14ac:dyDescent="0.2">
      <c r="A62">
        <v>47</v>
      </c>
      <c r="B62" s="6">
        <v>33419</v>
      </c>
    </row>
    <row r="63" spans="1:2" outlineLevel="1" x14ac:dyDescent="0.2">
      <c r="A63">
        <v>48</v>
      </c>
      <c r="B63" s="6">
        <v>33511</v>
      </c>
    </row>
    <row r="64" spans="1:2" outlineLevel="1" x14ac:dyDescent="0.2">
      <c r="A64">
        <v>49</v>
      </c>
      <c r="B64" s="6">
        <v>33603</v>
      </c>
    </row>
    <row r="65" spans="1:2" outlineLevel="1" x14ac:dyDescent="0.2">
      <c r="A65">
        <v>50</v>
      </c>
      <c r="B65" s="6">
        <v>33694</v>
      </c>
    </row>
    <row r="66" spans="1:2" outlineLevel="1" x14ac:dyDescent="0.2">
      <c r="A66">
        <v>51</v>
      </c>
      <c r="B66" s="6">
        <v>33785</v>
      </c>
    </row>
    <row r="67" spans="1:2" outlineLevel="1" x14ac:dyDescent="0.2">
      <c r="A67">
        <v>52</v>
      </c>
      <c r="B67" s="6">
        <v>33877</v>
      </c>
    </row>
    <row r="68" spans="1:2" outlineLevel="1" x14ac:dyDescent="0.2">
      <c r="A68">
        <v>53</v>
      </c>
      <c r="B68" s="6">
        <v>33969</v>
      </c>
    </row>
    <row r="69" spans="1:2" outlineLevel="1" x14ac:dyDescent="0.2">
      <c r="A69">
        <v>54</v>
      </c>
      <c r="B69" s="6">
        <v>34059</v>
      </c>
    </row>
    <row r="70" spans="1:2" outlineLevel="1" x14ac:dyDescent="0.2">
      <c r="A70">
        <v>55</v>
      </c>
      <c r="B70" s="6">
        <v>34150</v>
      </c>
    </row>
    <row r="71" spans="1:2" outlineLevel="1" x14ac:dyDescent="0.2">
      <c r="A71">
        <v>56</v>
      </c>
      <c r="B71" s="6">
        <v>34242</v>
      </c>
    </row>
    <row r="72" spans="1:2" outlineLevel="1" x14ac:dyDescent="0.2">
      <c r="A72">
        <v>57</v>
      </c>
      <c r="B72" s="6">
        <v>34334</v>
      </c>
    </row>
    <row r="73" spans="1:2" outlineLevel="1" x14ac:dyDescent="0.2">
      <c r="A73">
        <v>58</v>
      </c>
      <c r="B73" s="6">
        <v>34424</v>
      </c>
    </row>
    <row r="74" spans="1:2" outlineLevel="1" x14ac:dyDescent="0.2">
      <c r="A74">
        <v>59</v>
      </c>
      <c r="B74" s="6">
        <v>34515</v>
      </c>
    </row>
    <row r="75" spans="1:2" outlineLevel="1" x14ac:dyDescent="0.2">
      <c r="A75">
        <v>60</v>
      </c>
      <c r="B75" s="6">
        <v>34607</v>
      </c>
    </row>
    <row r="76" spans="1:2" outlineLevel="1" x14ac:dyDescent="0.2">
      <c r="A76">
        <v>61</v>
      </c>
      <c r="B76" s="6">
        <v>34699</v>
      </c>
    </row>
    <row r="77" spans="1:2" outlineLevel="1" x14ac:dyDescent="0.2">
      <c r="A77">
        <v>62</v>
      </c>
      <c r="B77" s="6">
        <v>34789</v>
      </c>
    </row>
    <row r="78" spans="1:2" outlineLevel="1" x14ac:dyDescent="0.2">
      <c r="A78">
        <v>63</v>
      </c>
      <c r="B78" s="6">
        <v>34880</v>
      </c>
    </row>
    <row r="79" spans="1:2" outlineLevel="1" x14ac:dyDescent="0.2">
      <c r="A79">
        <v>64</v>
      </c>
      <c r="B79" s="6">
        <v>34972</v>
      </c>
    </row>
    <row r="80" spans="1:2" outlineLevel="1" x14ac:dyDescent="0.2">
      <c r="A80">
        <v>65</v>
      </c>
      <c r="B80" s="6">
        <v>35064</v>
      </c>
    </row>
    <row r="81" spans="1:2" outlineLevel="1" x14ac:dyDescent="0.2">
      <c r="A81">
        <v>66</v>
      </c>
      <c r="B81" s="6">
        <v>35155</v>
      </c>
    </row>
    <row r="82" spans="1:2" outlineLevel="1" x14ac:dyDescent="0.2">
      <c r="A82">
        <v>67</v>
      </c>
      <c r="B82" s="6">
        <v>35246</v>
      </c>
    </row>
    <row r="83" spans="1:2" outlineLevel="1" x14ac:dyDescent="0.2">
      <c r="A83">
        <v>68</v>
      </c>
      <c r="B83" s="6">
        <v>35338</v>
      </c>
    </row>
    <row r="84" spans="1:2" outlineLevel="1" x14ac:dyDescent="0.2">
      <c r="A84">
        <v>69</v>
      </c>
      <c r="B84" s="6">
        <v>35430</v>
      </c>
    </row>
    <row r="85" spans="1:2" outlineLevel="1" x14ac:dyDescent="0.2">
      <c r="A85">
        <v>70</v>
      </c>
      <c r="B85" s="6">
        <v>35520</v>
      </c>
    </row>
    <row r="86" spans="1:2" outlineLevel="1" x14ac:dyDescent="0.2">
      <c r="A86">
        <v>71</v>
      </c>
      <c r="B86" s="6">
        <v>35611</v>
      </c>
    </row>
    <row r="87" spans="1:2" outlineLevel="1" x14ac:dyDescent="0.2">
      <c r="A87">
        <v>72</v>
      </c>
      <c r="B87" s="6">
        <v>35703</v>
      </c>
    </row>
    <row r="88" spans="1:2" outlineLevel="1" x14ac:dyDescent="0.2">
      <c r="A88">
        <v>73</v>
      </c>
      <c r="B88" s="6">
        <v>35795</v>
      </c>
    </row>
    <row r="89" spans="1:2" outlineLevel="1" x14ac:dyDescent="0.2">
      <c r="A89">
        <v>74</v>
      </c>
      <c r="B89" s="6">
        <v>35885</v>
      </c>
    </row>
    <row r="90" spans="1:2" outlineLevel="1" x14ac:dyDescent="0.2">
      <c r="A90">
        <v>75</v>
      </c>
      <c r="B90" s="6">
        <v>35976</v>
      </c>
    </row>
    <row r="91" spans="1:2" outlineLevel="1" x14ac:dyDescent="0.2">
      <c r="A91">
        <v>76</v>
      </c>
      <c r="B91" s="6">
        <v>36068</v>
      </c>
    </row>
    <row r="92" spans="1:2" outlineLevel="1" x14ac:dyDescent="0.2">
      <c r="A92">
        <v>77</v>
      </c>
      <c r="B92" s="6">
        <v>36160</v>
      </c>
    </row>
    <row r="93" spans="1:2" outlineLevel="1" x14ac:dyDescent="0.2">
      <c r="A93">
        <v>78</v>
      </c>
      <c r="B93" s="6">
        <v>36250</v>
      </c>
    </row>
    <row r="94" spans="1:2" outlineLevel="1" x14ac:dyDescent="0.2">
      <c r="A94">
        <v>79</v>
      </c>
      <c r="B94" s="6">
        <v>36341</v>
      </c>
    </row>
    <row r="95" spans="1:2" outlineLevel="1" x14ac:dyDescent="0.2">
      <c r="A95">
        <v>80</v>
      </c>
      <c r="B95" s="6">
        <v>36433</v>
      </c>
    </row>
    <row r="96" spans="1:2" outlineLevel="1" x14ac:dyDescent="0.2">
      <c r="A96">
        <v>81</v>
      </c>
      <c r="B96" s="6">
        <v>36525</v>
      </c>
    </row>
    <row r="97" spans="1:2" outlineLevel="1" x14ac:dyDescent="0.2">
      <c r="A97">
        <v>82</v>
      </c>
      <c r="B97" s="6">
        <v>36616</v>
      </c>
    </row>
    <row r="98" spans="1:2" outlineLevel="1" x14ac:dyDescent="0.2">
      <c r="A98">
        <v>83</v>
      </c>
      <c r="B98" s="6">
        <v>36707</v>
      </c>
    </row>
    <row r="99" spans="1:2" outlineLevel="1" x14ac:dyDescent="0.2">
      <c r="A99">
        <v>84</v>
      </c>
      <c r="B99" s="6">
        <v>36799</v>
      </c>
    </row>
    <row r="100" spans="1:2" outlineLevel="1" x14ac:dyDescent="0.2">
      <c r="A100">
        <v>85</v>
      </c>
      <c r="B100" s="6">
        <v>36891</v>
      </c>
    </row>
    <row r="101" spans="1:2" outlineLevel="1" x14ac:dyDescent="0.2">
      <c r="A101">
        <v>86</v>
      </c>
      <c r="B101" s="6">
        <v>36981</v>
      </c>
    </row>
    <row r="102" spans="1:2" outlineLevel="1" x14ac:dyDescent="0.2">
      <c r="A102">
        <v>87</v>
      </c>
      <c r="B102" s="6">
        <v>37072</v>
      </c>
    </row>
    <row r="103" spans="1:2" outlineLevel="1" x14ac:dyDescent="0.2">
      <c r="A103">
        <v>88</v>
      </c>
      <c r="B103" s="6">
        <v>37164</v>
      </c>
    </row>
    <row r="104" spans="1:2" outlineLevel="1" x14ac:dyDescent="0.2">
      <c r="A104">
        <v>89</v>
      </c>
      <c r="B104" s="6">
        <v>37256</v>
      </c>
    </row>
    <row r="105" spans="1:2" outlineLevel="1" x14ac:dyDescent="0.2">
      <c r="A105">
        <v>90</v>
      </c>
      <c r="B105" s="6">
        <v>37346</v>
      </c>
    </row>
    <row r="106" spans="1:2" outlineLevel="1" x14ac:dyDescent="0.2">
      <c r="A106">
        <v>91</v>
      </c>
      <c r="B106" s="6">
        <v>37437</v>
      </c>
    </row>
    <row r="107" spans="1:2" outlineLevel="1" x14ac:dyDescent="0.2">
      <c r="A107">
        <v>92</v>
      </c>
      <c r="B107" s="6">
        <v>37529</v>
      </c>
    </row>
    <row r="108" spans="1:2" outlineLevel="1" x14ac:dyDescent="0.2">
      <c r="A108">
        <v>93</v>
      </c>
      <c r="B108" s="6">
        <v>37621</v>
      </c>
    </row>
    <row r="109" spans="1:2" outlineLevel="1" x14ac:dyDescent="0.2">
      <c r="A109">
        <v>94</v>
      </c>
      <c r="B109" s="6">
        <v>37711</v>
      </c>
    </row>
    <row r="110" spans="1:2" outlineLevel="1" x14ac:dyDescent="0.2">
      <c r="A110">
        <v>95</v>
      </c>
      <c r="B110" s="6">
        <v>37802</v>
      </c>
    </row>
    <row r="111" spans="1:2" outlineLevel="1" x14ac:dyDescent="0.2">
      <c r="A111">
        <v>96</v>
      </c>
      <c r="B111" s="6">
        <v>37894</v>
      </c>
    </row>
    <row r="112" spans="1:2" outlineLevel="1" x14ac:dyDescent="0.2">
      <c r="A112">
        <v>97</v>
      </c>
      <c r="B112" s="6">
        <v>37986</v>
      </c>
    </row>
    <row r="113" spans="1:2" x14ac:dyDescent="0.2">
      <c r="A113">
        <v>98</v>
      </c>
      <c r="B113" s="6">
        <v>38077</v>
      </c>
    </row>
    <row r="114" spans="1:2" x14ac:dyDescent="0.2">
      <c r="A114">
        <v>99</v>
      </c>
      <c r="B114" s="6">
        <v>38168</v>
      </c>
    </row>
    <row r="115" spans="1:2" x14ac:dyDescent="0.2">
      <c r="A115">
        <v>100</v>
      </c>
      <c r="B115" s="6">
        <v>38260</v>
      </c>
    </row>
    <row r="116" spans="1:2" x14ac:dyDescent="0.2">
      <c r="A116">
        <v>101</v>
      </c>
      <c r="B116" s="6">
        <v>38352</v>
      </c>
    </row>
    <row r="117" spans="1:2" x14ac:dyDescent="0.2">
      <c r="A117">
        <v>102</v>
      </c>
      <c r="B117" s="6">
        <v>38442</v>
      </c>
    </row>
    <row r="118" spans="1:2" x14ac:dyDescent="0.2">
      <c r="A118">
        <v>103</v>
      </c>
      <c r="B118" s="6">
        <v>38533</v>
      </c>
    </row>
    <row r="119" spans="1:2" x14ac:dyDescent="0.2">
      <c r="A119">
        <v>104</v>
      </c>
      <c r="B119" s="6">
        <v>38625</v>
      </c>
    </row>
    <row r="120" spans="1:2" x14ac:dyDescent="0.2">
      <c r="A120">
        <v>105</v>
      </c>
      <c r="B120" s="6">
        <v>38717</v>
      </c>
    </row>
    <row r="121" spans="1:2" x14ac:dyDescent="0.2">
      <c r="A121">
        <v>106</v>
      </c>
      <c r="B121" s="6">
        <v>38807</v>
      </c>
    </row>
    <row r="122" spans="1:2" x14ac:dyDescent="0.2">
      <c r="A122">
        <v>107</v>
      </c>
      <c r="B122" s="6">
        <v>38898</v>
      </c>
    </row>
    <row r="123" spans="1:2" x14ac:dyDescent="0.2">
      <c r="A123">
        <v>108</v>
      </c>
      <c r="B123" s="6">
        <v>38990</v>
      </c>
    </row>
    <row r="124" spans="1:2" x14ac:dyDescent="0.2">
      <c r="A124">
        <v>109</v>
      </c>
      <c r="B124" s="6">
        <v>39082</v>
      </c>
    </row>
    <row r="125" spans="1:2" x14ac:dyDescent="0.2">
      <c r="A125">
        <v>110</v>
      </c>
      <c r="B125" s="6">
        <v>39172</v>
      </c>
    </row>
    <row r="126" spans="1:2" x14ac:dyDescent="0.2">
      <c r="A126">
        <v>111</v>
      </c>
      <c r="B126" s="6">
        <v>39263</v>
      </c>
    </row>
    <row r="127" spans="1:2" x14ac:dyDescent="0.2">
      <c r="A127">
        <v>112</v>
      </c>
      <c r="B127" s="6">
        <v>39355</v>
      </c>
    </row>
    <row r="128" spans="1:2" x14ac:dyDescent="0.2">
      <c r="A128">
        <v>113</v>
      </c>
      <c r="B128" s="6">
        <v>39447</v>
      </c>
    </row>
    <row r="129" spans="1:2" x14ac:dyDescent="0.2">
      <c r="A129">
        <v>114</v>
      </c>
      <c r="B129" s="6">
        <v>39538</v>
      </c>
    </row>
    <row r="130" spans="1:2" x14ac:dyDescent="0.2">
      <c r="A130">
        <v>115</v>
      </c>
      <c r="B130" s="6">
        <v>39629</v>
      </c>
    </row>
    <row r="131" spans="1:2" x14ac:dyDescent="0.2">
      <c r="A131">
        <v>116</v>
      </c>
      <c r="B131" s="6">
        <v>39721</v>
      </c>
    </row>
    <row r="132" spans="1:2" x14ac:dyDescent="0.2">
      <c r="A132">
        <v>117</v>
      </c>
      <c r="B132" s="6">
        <v>39813</v>
      </c>
    </row>
    <row r="133" spans="1:2" x14ac:dyDescent="0.2">
      <c r="A133">
        <v>118</v>
      </c>
      <c r="B133" s="6">
        <v>39903</v>
      </c>
    </row>
    <row r="134" spans="1:2" x14ac:dyDescent="0.2">
      <c r="A134">
        <v>119</v>
      </c>
      <c r="B134" s="6">
        <v>39994</v>
      </c>
    </row>
    <row r="135" spans="1:2" x14ac:dyDescent="0.2">
      <c r="A135">
        <v>120</v>
      </c>
      <c r="B135" s="6">
        <v>40086</v>
      </c>
    </row>
    <row r="136" spans="1:2" x14ac:dyDescent="0.2">
      <c r="A136">
        <v>121</v>
      </c>
      <c r="B136" s="6">
        <v>40178</v>
      </c>
    </row>
    <row r="137" spans="1:2" x14ac:dyDescent="0.2">
      <c r="A137">
        <v>122</v>
      </c>
      <c r="B137" s="6">
        <v>40268</v>
      </c>
    </row>
    <row r="138" spans="1:2" x14ac:dyDescent="0.2">
      <c r="A138">
        <v>123</v>
      </c>
      <c r="B138" s="6">
        <v>40359</v>
      </c>
    </row>
    <row r="139" spans="1:2" x14ac:dyDescent="0.2">
      <c r="A139">
        <v>124</v>
      </c>
      <c r="B139" s="6">
        <v>40451</v>
      </c>
    </row>
    <row r="140" spans="1:2" x14ac:dyDescent="0.2">
      <c r="A140">
        <v>125</v>
      </c>
      <c r="B140" s="6">
        <v>40543</v>
      </c>
    </row>
    <row r="141" spans="1:2" x14ac:dyDescent="0.2">
      <c r="A141">
        <v>126</v>
      </c>
      <c r="B141" s="6">
        <v>40633</v>
      </c>
    </row>
    <row r="142" spans="1:2" x14ac:dyDescent="0.2">
      <c r="A142">
        <v>127</v>
      </c>
      <c r="B142" s="6">
        <v>40724</v>
      </c>
    </row>
    <row r="143" spans="1:2" x14ac:dyDescent="0.2">
      <c r="A143">
        <v>128</v>
      </c>
      <c r="B143" s="6">
        <v>40816</v>
      </c>
    </row>
    <row r="144" spans="1:2" x14ac:dyDescent="0.2">
      <c r="A144">
        <v>129</v>
      </c>
      <c r="B144" s="6">
        <v>40908</v>
      </c>
    </row>
    <row r="145" spans="1:2" x14ac:dyDescent="0.2">
      <c r="A145">
        <v>130</v>
      </c>
      <c r="B145" s="6">
        <v>40999</v>
      </c>
    </row>
    <row r="146" spans="1:2" x14ac:dyDescent="0.2">
      <c r="A146">
        <v>131</v>
      </c>
      <c r="B146" s="6">
        <v>41090</v>
      </c>
    </row>
    <row r="147" spans="1:2" x14ac:dyDescent="0.2">
      <c r="A147">
        <v>132</v>
      </c>
      <c r="B147" s="6">
        <v>41182</v>
      </c>
    </row>
    <row r="148" spans="1:2" x14ac:dyDescent="0.2">
      <c r="A148">
        <v>133</v>
      </c>
      <c r="B148" s="6">
        <v>41274</v>
      </c>
    </row>
    <row r="149" spans="1:2" x14ac:dyDescent="0.2">
      <c r="A149">
        <v>134</v>
      </c>
      <c r="B149" s="13">
        <v>41364</v>
      </c>
    </row>
    <row r="150" spans="1:2" x14ac:dyDescent="0.2">
      <c r="A150">
        <v>135</v>
      </c>
      <c r="B150" s="13">
        <v>41455</v>
      </c>
    </row>
    <row r="151" spans="1:2" x14ac:dyDescent="0.2">
      <c r="A151">
        <v>136</v>
      </c>
      <c r="B151" s="6">
        <v>41547</v>
      </c>
    </row>
    <row r="152" spans="1:2" x14ac:dyDescent="0.2">
      <c r="A152">
        <v>137</v>
      </c>
      <c r="B152" s="13">
        <v>41639</v>
      </c>
    </row>
    <row r="153" spans="1:2" x14ac:dyDescent="0.2">
      <c r="A153">
        <v>138</v>
      </c>
      <c r="B153" s="6">
        <v>41729</v>
      </c>
    </row>
    <row r="154" spans="1:2" x14ac:dyDescent="0.2">
      <c r="A154">
        <v>139</v>
      </c>
      <c r="B154" s="13">
        <v>41820</v>
      </c>
    </row>
    <row r="155" spans="1:2" x14ac:dyDescent="0.2">
      <c r="A155">
        <v>140</v>
      </c>
      <c r="B155" s="6">
        <v>41912</v>
      </c>
    </row>
    <row r="156" spans="1:2" x14ac:dyDescent="0.2">
      <c r="A156">
        <v>141</v>
      </c>
      <c r="B156" s="13">
        <v>42004</v>
      </c>
    </row>
    <row r="157" spans="1:2" x14ac:dyDescent="0.2">
      <c r="A157">
        <v>142</v>
      </c>
      <c r="B157" s="13">
        <v>42094</v>
      </c>
    </row>
    <row r="158" spans="1:2" x14ac:dyDescent="0.2">
      <c r="A158">
        <v>143</v>
      </c>
      <c r="B158" s="13">
        <v>42185</v>
      </c>
    </row>
    <row r="159" spans="1:2" x14ac:dyDescent="0.2">
      <c r="A159">
        <v>144</v>
      </c>
      <c r="B159" s="13">
        <v>42277</v>
      </c>
    </row>
    <row r="160" spans="1:2" x14ac:dyDescent="0.2">
      <c r="A160">
        <v>145</v>
      </c>
      <c r="B160" s="13">
        <v>42369</v>
      </c>
    </row>
    <row r="161" spans="1:2" x14ac:dyDescent="0.2">
      <c r="A161">
        <v>146</v>
      </c>
      <c r="B161" s="13">
        <v>42460</v>
      </c>
    </row>
    <row r="162" spans="1:2" x14ac:dyDescent="0.2">
      <c r="A162">
        <v>147</v>
      </c>
      <c r="B162" s="13">
        <v>42551</v>
      </c>
    </row>
    <row r="163" spans="1:2" x14ac:dyDescent="0.2">
      <c r="A163">
        <v>148</v>
      </c>
      <c r="B163" s="13">
        <v>42643</v>
      </c>
    </row>
    <row r="164" spans="1:2" x14ac:dyDescent="0.2">
      <c r="A164">
        <v>149</v>
      </c>
      <c r="B164" s="13">
        <v>42735</v>
      </c>
    </row>
    <row r="165" spans="1:2" x14ac:dyDescent="0.2">
      <c r="A165">
        <v>150</v>
      </c>
      <c r="B165" s="13">
        <v>42825</v>
      </c>
    </row>
    <row r="166" spans="1:2" x14ac:dyDescent="0.2">
      <c r="A166">
        <v>151</v>
      </c>
      <c r="B166" s="13">
        <v>42916</v>
      </c>
    </row>
    <row r="167" spans="1:2" x14ac:dyDescent="0.2">
      <c r="A167">
        <v>152</v>
      </c>
      <c r="B167" s="13">
        <v>43008</v>
      </c>
    </row>
    <row r="168" spans="1:2" x14ac:dyDescent="0.2">
      <c r="A168">
        <v>153</v>
      </c>
      <c r="B168" s="13">
        <v>43100</v>
      </c>
    </row>
    <row r="169" spans="1:2" x14ac:dyDescent="0.2">
      <c r="A169">
        <v>164</v>
      </c>
      <c r="B169" s="13">
        <v>43190</v>
      </c>
    </row>
    <row r="170" spans="1:2" x14ac:dyDescent="0.2">
      <c r="A170">
        <v>165</v>
      </c>
      <c r="B170" s="13">
        <v>43281</v>
      </c>
    </row>
    <row r="171" spans="1:2" x14ac:dyDescent="0.2">
      <c r="A171">
        <v>166</v>
      </c>
      <c r="B171" s="13">
        <v>43373</v>
      </c>
    </row>
    <row r="172" spans="1:2" x14ac:dyDescent="0.2">
      <c r="A172">
        <v>167</v>
      </c>
      <c r="B172" s="13">
        <v>43465</v>
      </c>
    </row>
    <row r="173" spans="1:2" x14ac:dyDescent="0.2">
      <c r="A173">
        <v>168</v>
      </c>
      <c r="B173" s="13">
        <v>43555</v>
      </c>
    </row>
    <row r="174" spans="1:2" x14ac:dyDescent="0.2">
      <c r="A174">
        <v>169</v>
      </c>
      <c r="B174" s="13">
        <v>43646</v>
      </c>
    </row>
    <row r="175" spans="1:2" x14ac:dyDescent="0.2">
      <c r="A175">
        <v>170</v>
      </c>
      <c r="B175" s="13">
        <v>43738</v>
      </c>
    </row>
    <row r="176" spans="1:2" x14ac:dyDescent="0.2">
      <c r="A176">
        <v>172</v>
      </c>
      <c r="B176" s="13">
        <v>43830</v>
      </c>
    </row>
    <row r="177" spans="1:2" x14ac:dyDescent="0.2">
      <c r="A177">
        <v>172</v>
      </c>
      <c r="B177" s="13">
        <v>43921</v>
      </c>
    </row>
    <row r="178" spans="1:2" x14ac:dyDescent="0.2">
      <c r="A178">
        <v>173</v>
      </c>
      <c r="B178" s="13">
        <v>44012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tabSelected="1" workbookViewId="0">
      <selection activeCell="B6" sqref="B6"/>
    </sheetView>
  </sheetViews>
  <sheetFormatPr defaultRowHeight="12.75" x14ac:dyDescent="0.2"/>
  <cols>
    <col min="1" max="1" width="27" customWidth="1"/>
    <col min="2" max="2" width="10.5703125" customWidth="1"/>
  </cols>
  <sheetData>
    <row r="1" spans="1:2" x14ac:dyDescent="0.2">
      <c r="A1" s="7" t="s">
        <v>28</v>
      </c>
      <c r="B1" s="8">
        <f ca="1">TODAY()</f>
        <v>44040</v>
      </c>
    </row>
    <row r="2" spans="1:2" x14ac:dyDescent="0.2">
      <c r="A2" s="7" t="s">
        <v>37</v>
      </c>
      <c r="B2" s="8">
        <f>'Template Design'!B3</f>
        <v>44012</v>
      </c>
    </row>
    <row r="4" spans="1:2" x14ac:dyDescent="0.2">
      <c r="A4" s="5" t="s">
        <v>43</v>
      </c>
    </row>
    <row r="6" spans="1:2" x14ac:dyDescent="0.2">
      <c r="A6" s="7" t="s">
        <v>36</v>
      </c>
      <c r="B6" s="16">
        <v>44012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errorTitle="Please select from list" xr:uid="{00000000-0002-0000-0200-000000000000}">
          <x14:formula1>
            <xm:f>'Template Design'!$B$16:$B$178</xm:f>
          </x14:formula1>
          <xm:sqref>B6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33"/>
  <sheetViews>
    <sheetView workbookViewId="0"/>
  </sheetViews>
  <sheetFormatPr defaultRowHeight="12.75" x14ac:dyDescent="0.2"/>
  <cols>
    <col min="1" max="1" width="42.7109375" customWidth="1"/>
    <col min="2" max="9" width="9.140625" style="29" customWidth="1"/>
    <col min="10" max="11" width="9.140625" style="29"/>
  </cols>
  <sheetData>
    <row r="1" spans="1:11" x14ac:dyDescent="0.2">
      <c r="A1" s="5" t="s">
        <v>42</v>
      </c>
    </row>
    <row r="3" spans="1:11" x14ac:dyDescent="0.2">
      <c r="A3" s="3" t="str">
        <f>"For Periods Ending "&amp;TEXT('Template Design'!E2,"mm/dd/yyyy")</f>
        <v>For Periods Ending 06/30/2020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A4" s="3"/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2">
        <f t="array" aca="1" ref="B7" ca="1">AVERAGE(INDIRECT(B24))*4</f>
        <v>5.5817000000000005E-2</v>
      </c>
      <c r="C7" s="32">
        <f t="array" aca="1" ref="C7" ca="1">AVERAGE(INDIRECT(C24))*4</f>
        <v>6.9620500000000002E-2</v>
      </c>
      <c r="D7" s="32">
        <f t="shared" ref="D7:I7" ca="1" si="1">AVERAGE(INDIRECT(D24))*4</f>
        <v>5.1979333333333329E-2</v>
      </c>
      <c r="E7" s="32">
        <f t="shared" ca="1" si="1"/>
        <v>4.9102400000000004E-2</v>
      </c>
      <c r="F7" s="32">
        <f t="shared" ca="1" si="1"/>
        <v>4.9517200000000011E-2</v>
      </c>
      <c r="G7" s="32">
        <f t="shared" ca="1" si="1"/>
        <v>5.1629666666666678E-2</v>
      </c>
      <c r="H7" s="32">
        <f t="shared" ca="1" si="1"/>
        <v>6.1412550000000031E-2</v>
      </c>
      <c r="I7" s="32">
        <f t="shared" ca="1" si="1"/>
        <v>6.4013655050247559E-2</v>
      </c>
      <c r="J7" s="32">
        <f t="shared" ref="J7:K7" ca="1" si="2">AVERAGE(INDIRECT(J24))*4</f>
        <v>6.4638045875206329E-2</v>
      </c>
      <c r="K7" s="32">
        <f t="shared" ca="1" si="2"/>
        <v>7.8954825473519272E-2</v>
      </c>
    </row>
    <row r="8" spans="1:11" x14ac:dyDescent="0.2"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A9" t="s">
        <v>4</v>
      </c>
      <c r="B9" s="32">
        <f t="array" aca="1" ref="B9" ca="1">GEOMEAN(1+INDIRECT(B24))^4-1</f>
        <v>5.6140897583389027E-2</v>
      </c>
      <c r="C9" s="32">
        <f t="array" aca="1" ref="C9" ca="1">GEOMEAN(1+INDIRECT(C24))^4-1</f>
        <v>7.0861985592025167E-2</v>
      </c>
      <c r="D9" s="32">
        <f t="array" aca="1" ref="D9" ca="1">GEOMEAN(1+INDIRECT(D24))^4-1</f>
        <v>5.2510702291356903E-2</v>
      </c>
      <c r="E9" s="32">
        <f t="array" aca="1" ref="E9" ca="1">GEOMEAN(1+INDIRECT(E24))^4-1</f>
        <v>4.9488693978393172E-2</v>
      </c>
      <c r="F9" s="32">
        <f t="array" aca="1" ref="F9" ca="1">GEOMEAN(1+INDIRECT(F24))^4-1</f>
        <v>5.0061055066257021E-2</v>
      </c>
      <c r="G9" s="32">
        <f t="array" aca="1" ref="G9" ca="1">GEOMEAN(1+INDIRECT(G24))^4-1</f>
        <v>5.1920457482967697E-2</v>
      </c>
      <c r="H9" s="32">
        <f t="array" aca="1" ref="H9" ca="1">GEOMEAN(1+INDIRECT(H24))^4-1</f>
        <v>6.1913225736344391E-2</v>
      </c>
      <c r="I9" s="32">
        <f t="array" aca="1" ref="I9" ca="1">GEOMEAN(1+INDIRECT(I24))^4-1</f>
        <v>6.4709699757086181E-2</v>
      </c>
      <c r="J9" s="32">
        <f t="array" aca="1" ref="J9" ca="1">GEOMEAN(1+INDIRECT(J24))^4-1</f>
        <v>6.5422879293236536E-2</v>
      </c>
      <c r="K9" s="32">
        <f t="array" aca="1" ref="K9" ca="1">GEOMEAN(1+INDIRECT(K24))^4-1</f>
        <v>7.924938632450651E-2</v>
      </c>
    </row>
    <row r="10" spans="1:11" x14ac:dyDescent="0.2"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1" x14ac:dyDescent="0.2">
      <c r="A11" t="s">
        <v>5</v>
      </c>
      <c r="B11" s="32">
        <f t="array" aca="1" ref="B11" ca="1">STDEVP(INDIRECT(B24))*2</f>
        <v>4.0864887871496725E-2</v>
      </c>
      <c r="C11" s="32">
        <f t="array" aca="1" ref="C11" ca="1">STDEVP(INDIRECT(C24))*2</f>
        <v>3.3933387871497599E-2</v>
      </c>
      <c r="D11" s="32">
        <f t="array" aca="1" ref="D11" ca="1">STDEVP(INDIRECT(D24))*2</f>
        <v>3.0983739572377138E-2</v>
      </c>
      <c r="E11" s="32">
        <f t="shared" ref="E11:I11" ca="1" si="3">STDEVP(INDIRECT(E24))*2</f>
        <v>3.1975823894936625E-2</v>
      </c>
      <c r="F11" s="32">
        <f t="shared" ca="1" si="3"/>
        <v>2.7304278156362233E-2</v>
      </c>
      <c r="G11" s="32">
        <f t="shared" ca="1" si="3"/>
        <v>3.6999794801758315E-2</v>
      </c>
      <c r="H11" s="32">
        <f t="shared" ca="1" si="3"/>
        <v>4.2308843037530262E-2</v>
      </c>
      <c r="I11" s="32">
        <f t="shared" ca="1" si="3"/>
        <v>4.0640039000704224E-2</v>
      </c>
      <c r="J11" s="32">
        <f t="shared" ref="J11:K11" ca="1" si="4">STDEVP(INDIRECT(J24))*2</f>
        <v>3.9255643817505168E-2</v>
      </c>
      <c r="K11" s="32">
        <f t="shared" ca="1" si="4"/>
        <v>6.2973859710262717E-2</v>
      </c>
    </row>
    <row r="13" spans="1:11" x14ac:dyDescent="0.2">
      <c r="A13" s="18" t="s">
        <v>46</v>
      </c>
      <c r="B13" s="33">
        <f t="shared" ref="B13:I13" ca="1" si="5">AVERAGE(INDIRECT(B25))*4</f>
        <v>2.52</v>
      </c>
      <c r="C13" s="33">
        <f t="shared" ca="1" si="5"/>
        <v>2.0550000000000002</v>
      </c>
      <c r="D13" s="33">
        <f t="shared" ca="1" si="5"/>
        <v>1.9766666666666666</v>
      </c>
      <c r="E13" s="33">
        <f t="shared" ca="1" si="5"/>
        <v>2.6260000000000003</v>
      </c>
      <c r="F13" s="33">
        <f t="shared" ca="1" si="5"/>
        <v>35.443459999999988</v>
      </c>
      <c r="G13" s="33">
        <f t="shared" ca="1" si="5"/>
        <v>30.293639999999993</v>
      </c>
      <c r="H13" s="33">
        <f t="shared" ca="1" si="5"/>
        <v>25.311729999999994</v>
      </c>
      <c r="I13" s="33">
        <f t="shared" ca="1" si="5"/>
        <v>28.495855763141165</v>
      </c>
      <c r="J13" s="33">
        <f t="shared" ref="J13:K13" ca="1" si="6">AVERAGE(INDIRECT(J25))*4</f>
        <v>53.495549776744788</v>
      </c>
      <c r="K13" s="33">
        <f t="shared" ca="1" si="6"/>
        <v>50.618615226090924</v>
      </c>
    </row>
    <row r="15" spans="1:11" x14ac:dyDescent="0.2">
      <c r="A15" s="18" t="s">
        <v>47</v>
      </c>
    </row>
    <row r="17" spans="1:11" x14ac:dyDescent="0.2">
      <c r="A17" t="s">
        <v>3</v>
      </c>
      <c r="B17" s="32">
        <f t="shared" ref="B17:I17" ca="1" si="7">AVERAGE(INDIRECT(B26))*4</f>
        <v>5.6059999999999992E-2</v>
      </c>
      <c r="C17" s="32">
        <f t="shared" ca="1" si="7"/>
        <v>6.9820999999999994E-2</v>
      </c>
      <c r="D17" s="32">
        <f t="shared" ca="1" si="7"/>
        <v>5.2172333333333328E-2</v>
      </c>
      <c r="E17" s="32">
        <f t="shared" ca="1" si="7"/>
        <v>4.9357200000000004E-2</v>
      </c>
      <c r="F17" s="32">
        <f t="shared" ca="1" si="7"/>
        <v>5.2913299999999983E-2</v>
      </c>
      <c r="G17" s="32">
        <f t="shared" ca="1" si="7"/>
        <v>5.4634533333333339E-2</v>
      </c>
      <c r="H17" s="32">
        <f t="shared" ca="1" si="7"/>
        <v>6.4327549999999983E-2</v>
      </c>
      <c r="I17" s="32">
        <f t="shared" ca="1" si="7"/>
        <v>6.7235635734437832E-2</v>
      </c>
      <c r="J17" s="32">
        <f t="shared" ref="J17:K17" ca="1" si="8">AVERAGE(INDIRECT(J26))*4</f>
        <v>7.0826363112031554E-2</v>
      </c>
      <c r="K17" s="32">
        <f t="shared" ca="1" si="8"/>
        <v>8.5741796292566799E-2</v>
      </c>
    </row>
    <row r="18" spans="1:11" x14ac:dyDescent="0.2"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x14ac:dyDescent="0.2">
      <c r="A19" t="s">
        <v>4</v>
      </c>
      <c r="B19" s="32">
        <f t="array" aca="1" ref="B19" ca="1">GEOMEAN(1+INDIRECT(B26))^4-1</f>
        <v>5.6391554287295698E-2</v>
      </c>
      <c r="C19" s="32">
        <f t="array" aca="1" ref="C19" ca="1">GEOMEAN(1+INDIRECT(C26))^4-1</f>
        <v>7.1071978660607549E-2</v>
      </c>
      <c r="D19" s="32">
        <f t="array" aca="1" ref="D19" ca="1">GEOMEAN(1+INDIRECT(D26))^4-1</f>
        <v>5.271048877346951E-2</v>
      </c>
      <c r="E19" s="32">
        <f t="array" aca="1" ref="E19" ca="1">GEOMEAN(1+INDIRECT(E26))^4-1</f>
        <v>4.975242836060545E-2</v>
      </c>
      <c r="F19" s="32">
        <f t="array" aca="1" ref="F19" ca="1">GEOMEAN(1+INDIRECT(F26))^4-1</f>
        <v>5.3580728605804984E-2</v>
      </c>
      <c r="G19" s="32">
        <f t="array" aca="1" ref="G19" ca="1">GEOMEAN(1+INDIRECT(G26))^4-1</f>
        <v>5.5030848514127761E-2</v>
      </c>
      <c r="H19" s="32">
        <f t="array" aca="1" ref="H19" ca="1">GEOMEAN(1+INDIRECT(H26))^4-1</f>
        <v>6.4958175140171548E-2</v>
      </c>
      <c r="I19" s="32">
        <f t="array" aca="1" ref="I19" ca="1">GEOMEAN(1+INDIRECT(I26))^4-1</f>
        <v>6.8085069289364863E-2</v>
      </c>
      <c r="J19" s="32">
        <f t="array" aca="1" ref="J19" ca="1">GEOMEAN(1+INDIRECT(J26))^4-1</f>
        <v>7.1911470354000695E-2</v>
      </c>
      <c r="K19" s="32">
        <f t="array" aca="1" ref="K19" ca="1">GEOMEAN(1+INDIRECT(K26))^4-1</f>
        <v>8.6353934601467675E-2</v>
      </c>
    </row>
    <row r="20" spans="1:11" x14ac:dyDescent="0.2"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 x14ac:dyDescent="0.2">
      <c r="A21" t="s">
        <v>5</v>
      </c>
      <c r="B21" s="32">
        <f t="shared" ref="B21:I21" ca="1" si="9">STDEVP(INDIRECT(B26))*2</f>
        <v>4.0927015381041411E-2</v>
      </c>
      <c r="C21" s="32">
        <f t="shared" ca="1" si="9"/>
        <v>3.3965549955064768E-2</v>
      </c>
      <c r="D21" s="32">
        <f t="shared" ca="1" si="9"/>
        <v>3.1009509750594615E-2</v>
      </c>
      <c r="E21" s="32">
        <f t="shared" ca="1" si="9"/>
        <v>3.1992033190155325E-2</v>
      </c>
      <c r="F21" s="32">
        <f t="shared" ca="1" si="9"/>
        <v>2.7579952347266668E-2</v>
      </c>
      <c r="G21" s="32">
        <f t="shared" ca="1" si="9"/>
        <v>3.7379823826884054E-2</v>
      </c>
      <c r="H21" s="32">
        <f t="shared" ca="1" si="9"/>
        <v>4.2491487323926137E-2</v>
      </c>
      <c r="I21" s="32">
        <f t="shared" ca="1" si="9"/>
        <v>4.0787284260821448E-2</v>
      </c>
      <c r="J21" s="32">
        <f t="shared" ref="J21:K21" ca="1" si="10">STDEVP(INDIRECT(J26))*2</f>
        <v>3.9650839861043646E-2</v>
      </c>
      <c r="K21" s="32">
        <f t="shared" ca="1" si="10"/>
        <v>6.4476328995427365E-2</v>
      </c>
    </row>
    <row r="24" spans="1:11" s="14" customFormat="1" x14ac:dyDescent="0.2">
      <c r="A24" s="14" t="s">
        <v>25</v>
      </c>
      <c r="B24" s="34" t="str">
        <f>ADDRESS('Template Design'!B8,8,1,1,"Data Warehouse")&amp;":"&amp;ADDRESS('Template Design'!B9,8,1,1)</f>
        <v>'Data Warehouse'!$H$169:$H$172</v>
      </c>
      <c r="C24" s="34" t="str">
        <f>ADDRESS('Template Design'!C8,8,1,1,"Data Warehouse")&amp;":"&amp;ADDRESS('Template Design'!C9,8,1,1)</f>
        <v>'Data Warehouse'!$H$165:$H$172</v>
      </c>
      <c r="D24" s="34" t="str">
        <f>ADDRESS('Template Design'!D8,8,1,1,"Data Warehouse")&amp;":"&amp;ADDRESS('Template Design'!D9,8,1,1)</f>
        <v>'Data Warehouse'!$H$161:$H$172</v>
      </c>
      <c r="E24" s="34" t="str">
        <f>ADDRESS('Template Design'!E8,8,1,1,"Data Warehouse")&amp;":"&amp;ADDRESS('Template Design'!E9,8,1,1)</f>
        <v>'Data Warehouse'!$H$153:$H$172</v>
      </c>
      <c r="F24" s="34" t="str">
        <f>ADDRESS('Template Design'!F8,8,1,1,"Data Warehouse")&amp;":"&amp;ADDRESS('Template Design'!F9,8,1,1)</f>
        <v>'Data Warehouse'!$H$133:$H$172</v>
      </c>
      <c r="G24" s="34" t="str">
        <f>ADDRESS('Template Design'!G8,8,1,1,"Data Warehouse")&amp;":"&amp;ADDRESS('Template Design'!G9,8,1,1)</f>
        <v>'Data Warehouse'!$H$113:$H$172</v>
      </c>
      <c r="H24" s="34" t="str">
        <f>ADDRESS('Template Design'!H8,8,1,1,"Data Warehouse")&amp;":"&amp;ADDRESS('Template Design'!H9,8,1,1)</f>
        <v>'Data Warehouse'!$H$93:$H$172</v>
      </c>
      <c r="I24" s="34" t="str">
        <f>ADDRESS('Template Design'!I8,8,1,1,"Data Warehouse")&amp;":"&amp;ADDRESS('Template Design'!I9,8,1,1)</f>
        <v>'Data Warehouse'!$H$73:$H$172</v>
      </c>
      <c r="J24" s="34" t="str">
        <f>ADDRESS('Template Design'!J8,8,1,1,"Data Warehouse")&amp;":"&amp;ADDRESS('Template Design'!J9,8,1,1)</f>
        <v>'Data Warehouse'!$H$53:$H$172</v>
      </c>
      <c r="K24" s="34" t="str">
        <f>ADDRESS('Template Design'!K8,8,1,1,"Data Warehouse")&amp;":"&amp;ADDRESS('Template Design'!K9,8,1,1)</f>
        <v>'Data Warehouse'!$H$4:$H$172</v>
      </c>
    </row>
    <row r="25" spans="1:11" s="14" customFormat="1" x14ac:dyDescent="0.2">
      <c r="A25" s="14" t="s">
        <v>26</v>
      </c>
      <c r="B25" s="34" t="str">
        <f>ADDRESS('Template Design'!B8,13,1,1,"Data Warehouse")&amp;":"&amp;ADDRESS('Template Design'!B9,13,1,1)</f>
        <v>'Data Warehouse'!$M$169:$M$172</v>
      </c>
      <c r="C25" s="34" t="str">
        <f>ADDRESS('Template Design'!C8,13,1,1,"Data Warehouse")&amp;":"&amp;ADDRESS('Template Design'!C9,13,1,1)</f>
        <v>'Data Warehouse'!$M$165:$M$172</v>
      </c>
      <c r="D25" s="34" t="str">
        <f>ADDRESS('Template Design'!D8,13,1,1,"Data Warehouse")&amp;":"&amp;ADDRESS('Template Design'!D9,13,1,1)</f>
        <v>'Data Warehouse'!$M$161:$M$172</v>
      </c>
      <c r="E25" s="34" t="str">
        <f>ADDRESS('Template Design'!E8,13,1,1,"Data Warehouse")&amp;":"&amp;ADDRESS('Template Design'!E9,13,1,1)</f>
        <v>'Data Warehouse'!$M$153:$M$172</v>
      </c>
      <c r="F25" s="34" t="str">
        <f>ADDRESS('Template Design'!F8,13,1,1,"Data Warehouse")&amp;":"&amp;ADDRESS('Template Design'!F9,13,1,1)</f>
        <v>'Data Warehouse'!$M$133:$M$172</v>
      </c>
      <c r="G25" s="34" t="str">
        <f>ADDRESS('Template Design'!G8,13,1,1,"Data Warehouse")&amp;":"&amp;ADDRESS('Template Design'!G9,13,1,1)</f>
        <v>'Data Warehouse'!$M$113:$M$172</v>
      </c>
      <c r="H25" s="34" t="str">
        <f>ADDRESS('Template Design'!H8,13,1,1,"Data Warehouse")&amp;":"&amp;ADDRESS('Template Design'!H9,13,1,1)</f>
        <v>'Data Warehouse'!$M$93:$M$172</v>
      </c>
      <c r="I25" s="34" t="str">
        <f>ADDRESS('Template Design'!I8,13,1,1,"Data Warehouse")&amp;":"&amp;ADDRESS('Template Design'!I9,13,1,1)</f>
        <v>'Data Warehouse'!$M$73:$M$172</v>
      </c>
      <c r="J25" s="34" t="str">
        <f>ADDRESS('Template Design'!J8,13,1,1,"Data Warehouse")&amp;":"&amp;ADDRESS('Template Design'!J9,13,1,1)</f>
        <v>'Data Warehouse'!$M$53:$M$172</v>
      </c>
      <c r="K25" s="34" t="str">
        <f>ADDRESS('Template Design'!K8,13,1,1,"Data Warehouse")&amp;":"&amp;ADDRESS('Template Design'!K9,13,1,1)</f>
        <v>'Data Warehouse'!$M$4:$M$172</v>
      </c>
    </row>
    <row r="26" spans="1:11" s="14" customFormat="1" x14ac:dyDescent="0.2">
      <c r="A26" s="14" t="s">
        <v>27</v>
      </c>
      <c r="B26" s="34" t="str">
        <f>ADDRESS('Template Design'!B8,3,1,1,"Data Warehouse")&amp;":"&amp;ADDRESS('Template Design'!B9,3,1,1)</f>
        <v>'Data Warehouse'!$C$169:$C$172</v>
      </c>
      <c r="C26" s="34" t="str">
        <f>ADDRESS('Template Design'!C8,3,1,1,"Data Warehouse")&amp;":"&amp;ADDRESS('Template Design'!C9,3,1,1)</f>
        <v>'Data Warehouse'!$C$165:$C$172</v>
      </c>
      <c r="D26" s="34" t="str">
        <f>ADDRESS('Template Design'!D8,3,1,1,"Data Warehouse")&amp;":"&amp;ADDRESS('Template Design'!D9,3,1,1)</f>
        <v>'Data Warehouse'!$C$161:$C$172</v>
      </c>
      <c r="E26" s="34" t="str">
        <f>ADDRESS('Template Design'!E8,3,1,1,"Data Warehouse")&amp;":"&amp;ADDRESS('Template Design'!E9,3,1,1)</f>
        <v>'Data Warehouse'!$C$153:$C$172</v>
      </c>
      <c r="F26" s="34" t="str">
        <f>ADDRESS('Template Design'!F8,3,1,1,"Data Warehouse")&amp;":"&amp;ADDRESS('Template Design'!F9,3,1,1)</f>
        <v>'Data Warehouse'!$C$133:$C$172</v>
      </c>
      <c r="G26" s="34" t="str">
        <f>ADDRESS('Template Design'!G8,3,1,1,"Data Warehouse")&amp;":"&amp;ADDRESS('Template Design'!G9,3,1,1)</f>
        <v>'Data Warehouse'!$C$113:$C$172</v>
      </c>
      <c r="H26" s="34" t="str">
        <f>ADDRESS('Template Design'!H8,3,1,1,"Data Warehouse")&amp;":"&amp;ADDRESS('Template Design'!H9,3,1,1)</f>
        <v>'Data Warehouse'!$C$93:$C$172</v>
      </c>
      <c r="I26" s="34" t="str">
        <f>ADDRESS('Template Design'!I8,3,1,1,"Data Warehouse")&amp;":"&amp;ADDRESS('Template Design'!I9,3,1,1)</f>
        <v>'Data Warehouse'!$C$73:$C$172</v>
      </c>
      <c r="J26" s="34" t="str">
        <f>ADDRESS('Template Design'!J8,3,1,1,"Data Warehouse")&amp;":"&amp;ADDRESS('Template Design'!J9,3,1,1)</f>
        <v>'Data Warehouse'!$C$53:$C$172</v>
      </c>
      <c r="K26" s="34" t="str">
        <f>ADDRESS('Template Design'!K8,3,1,1,"Data Warehouse")&amp;":"&amp;ADDRESS('Template Design'!K9,3,1,1)</f>
        <v>'Data Warehouse'!$C$4:$C$172</v>
      </c>
    </row>
    <row r="27" spans="1:11" s="3" customFormat="1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s="3" customFormat="1" x14ac:dyDescent="0.2"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s="3" customFormat="1" x14ac:dyDescent="0.2"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s="3" customFormat="1" x14ac:dyDescent="0.2"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s="3" customFormat="1" x14ac:dyDescent="0.2"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s="3" customFormat="1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2:11" s="3" customFormat="1" x14ac:dyDescent="0.2">
      <c r="B33" s="28"/>
      <c r="C33" s="28"/>
      <c r="D33" s="28"/>
      <c r="E33" s="28"/>
      <c r="F33" s="28"/>
      <c r="G33" s="28"/>
      <c r="H33" s="28"/>
      <c r="I33" s="28"/>
      <c r="J33" s="28"/>
      <c r="K33" s="28"/>
    </row>
  </sheetData>
  <sheetProtection algorithmName="SHA-512" hashValue="H5ZpupJI7vCX/BeSQtgJq5c0FshS0+XRAKwguL/jBFLeJTD8WBge9MHk4aT7LdxCQukx6dM8xGMQ1FayoERFKQ==" saltValue="gIMIAmuZB1GadepA7+ttmQ==" spinCount="100000"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31"/>
  <sheetViews>
    <sheetView workbookViewId="0">
      <selection activeCell="B3" sqref="B3:K21"/>
    </sheetView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30</v>
      </c>
    </row>
    <row r="3" spans="1:11" x14ac:dyDescent="0.2">
      <c r="A3" t="str">
        <f>"For Periods Ending "&amp;TEXT('Template Design'!E2,"mm/dd/yyyy")</f>
        <v>For Periods Ending 06/30/2020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"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2">
      <c r="A7" t="s">
        <v>3</v>
      </c>
      <c r="B7" s="37">
        <f t="shared" ref="B7:I7" ca="1" si="1">AVERAGE(INDIRECT(B24))*4</f>
        <v>5.7111000000000002E-2</v>
      </c>
      <c r="C7" s="37">
        <f t="shared" ca="1" si="1"/>
        <v>7.2205999999999992E-2</v>
      </c>
      <c r="D7" s="37">
        <f t="shared" ca="1" si="1"/>
        <v>5.4434666666666666E-2</v>
      </c>
      <c r="E7" s="37">
        <f t="shared" ca="1" si="1"/>
        <v>5.125600000000001E-2</v>
      </c>
      <c r="F7" s="37">
        <f t="shared" ca="1" si="1"/>
        <v>4.8258629263211353E-2</v>
      </c>
      <c r="G7" s="37">
        <f t="shared" ca="1" si="1"/>
        <v>5.0610552842140888E-2</v>
      </c>
      <c r="H7" s="37">
        <f t="shared" ca="1" si="1"/>
        <v>6.0035664631605687E-2</v>
      </c>
      <c r="I7" s="37">
        <f t="shared" ca="1" si="1"/>
        <v>6.2453003142598364E-2</v>
      </c>
      <c r="J7" s="37">
        <f t="shared" ref="J7:K7" ca="1" si="2">AVERAGE(INDIRECT(J24))*4</f>
        <v>6.8220835952165285E-2</v>
      </c>
      <c r="K7" s="37">
        <f t="shared" ca="1" si="2"/>
        <v>8.3224262214555214E-2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5.7236452502608115E-2</v>
      </c>
      <c r="C9" s="37">
        <f t="array" aca="1" ref="C9" ca="1">GEOMEAN(1+INDIRECT(C24))^4-1</f>
        <v>7.3428104013117945E-2</v>
      </c>
      <c r="D9" s="37">
        <f t="array" aca="1" ref="D9" ca="1">GEOMEAN(1+INDIRECT(D24))^4-1</f>
        <v>5.4945461693491238E-2</v>
      </c>
      <c r="E9" s="37">
        <f t="array" aca="1" ref="E9" ca="1">GEOMEAN(1+INDIRECT(E24))^4-1</f>
        <v>5.1582857895520196E-2</v>
      </c>
      <c r="F9" s="37">
        <f t="array" aca="1" ref="F9" ca="1">GEOMEAN(1+INDIRECT(F24))^4-1</f>
        <v>4.8602020475978724E-2</v>
      </c>
      <c r="G9" s="37">
        <f t="array" aca="1" ref="G9" ca="1">GEOMEAN(1+INDIRECT(G24))^4-1</f>
        <v>5.0640014217125051E-2</v>
      </c>
      <c r="H9" s="37">
        <f t="array" aca="1" ref="H9" ca="1">GEOMEAN(1+INDIRECT(H24))^4-1</f>
        <v>6.0311862023299412E-2</v>
      </c>
      <c r="I9" s="37">
        <f t="array" aca="1" ref="I9" ca="1">GEOMEAN(1+INDIRECT(I24))^4-1</f>
        <v>6.2921243315730013E-2</v>
      </c>
      <c r="J9" s="37">
        <f t="array" aca="1" ref="J9" ca="1">GEOMEAN(1+INDIRECT(J24))^4-1</f>
        <v>6.8984597768908307E-2</v>
      </c>
      <c r="K9" s="37">
        <f t="array" aca="1" ref="K9" ca="1">GEOMEAN(1+INDIRECT(K24))^4-1</f>
        <v>8.3679634304953732E-2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4.6512415296886052E-2</v>
      </c>
      <c r="C11" s="37">
        <f t="shared" ca="1" si="3"/>
        <v>3.8145375145618901E-2</v>
      </c>
      <c r="D11" s="37">
        <f t="shared" ca="1" si="3"/>
        <v>3.4522445349205622E-2</v>
      </c>
      <c r="E11" s="37">
        <f t="shared" ca="1" si="3"/>
        <v>3.5982570541860957E-2</v>
      </c>
      <c r="F11" s="37">
        <f t="shared" ca="1" si="3"/>
        <v>3.2334619420212332E-2</v>
      </c>
      <c r="G11" s="37">
        <f t="shared" ca="1" si="3"/>
        <v>4.2556361336630717E-2</v>
      </c>
      <c r="H11" s="37">
        <f t="shared" ca="1" si="3"/>
        <v>4.5909365208319293E-2</v>
      </c>
      <c r="I11" s="37">
        <f t="shared" ca="1" si="3"/>
        <v>4.418234907255375E-2</v>
      </c>
      <c r="J11" s="37">
        <f t="shared" ref="J11:K11" ca="1" si="4">STDEVP(INDIRECT(J24))*2</f>
        <v>4.3954791477036063E-2</v>
      </c>
      <c r="K11" s="37">
        <f t="shared" ca="1" si="4"/>
        <v>6.4563649575106088E-2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1.72</v>
      </c>
      <c r="C13" s="33">
        <f t="shared" ca="1" si="5"/>
        <v>1.2149999999999999</v>
      </c>
      <c r="D13" s="33">
        <f t="shared" ca="1" si="5"/>
        <v>1.0366666666666666</v>
      </c>
      <c r="E13" s="33">
        <f t="shared" ca="1" si="5"/>
        <v>1.2360000000000002</v>
      </c>
      <c r="F13" s="33">
        <f t="shared" ca="1" si="5"/>
        <v>40.41390248992014</v>
      </c>
      <c r="G13" s="33">
        <f t="shared" ca="1" si="5"/>
        <v>38.410601659946749</v>
      </c>
      <c r="H13" s="33">
        <f t="shared" ca="1" si="5"/>
        <v>29.643451244960062</v>
      </c>
      <c r="I13" s="33">
        <f t="shared" ca="1" si="5"/>
        <v>26.363329331713544</v>
      </c>
      <c r="J13" s="33">
        <f t="shared" ref="J13:K13" ca="1" si="6">AVERAGE(INDIRECT(J25))*4</f>
        <v>36.951107776427968</v>
      </c>
      <c r="K13" s="33">
        <f t="shared" ca="1" si="6"/>
        <v>40.627295462552411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5.7272999999999998E-2</v>
      </c>
      <c r="C17" s="37">
        <f t="shared" ca="1" si="7"/>
        <v>7.2322999999999985E-2</v>
      </c>
      <c r="D17" s="37">
        <f t="shared" ca="1" si="7"/>
        <v>5.4535333333333331E-2</v>
      </c>
      <c r="E17" s="37">
        <f t="shared" ca="1" si="7"/>
        <v>5.1375799999999992E-2</v>
      </c>
      <c r="F17" s="37">
        <f t="shared" ca="1" si="7"/>
        <v>5.2132442401258181E-2</v>
      </c>
      <c r="G17" s="37">
        <f t="shared" ca="1" si="7"/>
        <v>5.4421428267505442E-2</v>
      </c>
      <c r="H17" s="37">
        <f t="shared" ca="1" si="7"/>
        <v>6.3119721200629086E-2</v>
      </c>
      <c r="I17" s="37">
        <f t="shared" ca="1" si="7"/>
        <v>6.5224528416602631E-2</v>
      </c>
      <c r="J17" s="37">
        <f t="shared" ref="J17:K17" ca="1" si="8">AVERAGE(INDIRECT(J26))*4</f>
        <v>7.2150440347168859E-2</v>
      </c>
      <c r="K17" s="37">
        <f t="shared" ca="1" si="8"/>
        <v>8.7531673619291525E-2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5.7403049519050731E-2</v>
      </c>
      <c r="C19" s="37">
        <f t="array" aca="1" ref="C19" ca="1">GEOMEAN(1+INDIRECT(C26))^4-1</f>
        <v>7.3550450739062079E-2</v>
      </c>
      <c r="D19" s="37">
        <f t="array" aca="1" ref="D19" ca="1">GEOMEAN(1+INDIRECT(D26))^4-1</f>
        <v>5.5049450460218363E-2</v>
      </c>
      <c r="E19" s="37">
        <f t="array" aca="1" ref="E19" ca="1">GEOMEAN(1+INDIRECT(E26))^4-1</f>
        <v>5.1706605892482438E-2</v>
      </c>
      <c r="F19" s="37">
        <f t="array" aca="1" ref="F19" ca="1">GEOMEAN(1+INDIRECT(F26))^4-1</f>
        <v>5.2617795703717274E-2</v>
      </c>
      <c r="G19" s="37">
        <f t="array" aca="1" ref="G19" ca="1">GEOMEAN(1+INDIRECT(G26))^4-1</f>
        <v>5.4580302802535341E-2</v>
      </c>
      <c r="H19" s="37">
        <f t="array" aca="1" ref="H19" ca="1">GEOMEAN(1+INDIRECT(H26))^4-1</f>
        <v>6.3532224292512929E-2</v>
      </c>
      <c r="I19" s="37">
        <f t="array" aca="1" ref="I19" ca="1">GEOMEAN(1+INDIRECT(I26))^4-1</f>
        <v>6.5823698076169501E-2</v>
      </c>
      <c r="J19" s="37">
        <f t="array" aca="1" ref="J19" ca="1">GEOMEAN(1+INDIRECT(J26))^4-1</f>
        <v>7.3111776525021321E-2</v>
      </c>
      <c r="K19" s="37">
        <f t="array" aca="1" ref="K19" ca="1">GEOMEAN(1+INDIRECT(K26))^4-1</f>
        <v>8.8255222119055787E-2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4.6562496848322046E-2</v>
      </c>
      <c r="C21" s="37">
        <f t="shared" ca="1" si="9"/>
        <v>3.8172754259419114E-2</v>
      </c>
      <c r="D21" s="37">
        <f t="shared" ca="1" si="9"/>
        <v>3.4546051494908782E-2</v>
      </c>
      <c r="E21" s="37">
        <f t="shared" ca="1" si="9"/>
        <v>3.6001295679322434E-2</v>
      </c>
      <c r="F21" s="37">
        <f t="shared" ca="1" si="9"/>
        <v>3.246822963492494E-2</v>
      </c>
      <c r="G21" s="37">
        <f t="shared" ca="1" si="9"/>
        <v>4.3034941298926911E-2</v>
      </c>
      <c r="H21" s="37">
        <f t="shared" ca="1" si="9"/>
        <v>4.6044245986245506E-2</v>
      </c>
      <c r="I21" s="37">
        <f t="shared" ca="1" si="9"/>
        <v>4.4234987468027814E-2</v>
      </c>
      <c r="J21" s="37">
        <f t="shared" ref="J21:K21" ca="1" si="10">STDEVP(INDIRECT(J26))*2</f>
        <v>4.4191398865253535E-2</v>
      </c>
      <c r="K21" s="37">
        <f t="shared" ca="1" si="10"/>
        <v>6.4671164458571254E-2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Design'!B8,7,1,1,"Data Warehouse")&amp;":"&amp;ADDRESS('Template Design'!B9,7,1,1)</f>
        <v>'Data Warehouse'!$G$169:$G$172</v>
      </c>
      <c r="C24" s="15" t="str">
        <f>ADDRESS('Template Design'!C8,7,1,1,"Data Warehouse")&amp;":"&amp;ADDRESS('Template Design'!C9,7,1,1)</f>
        <v>'Data Warehouse'!$G$165:$G$172</v>
      </c>
      <c r="D24" s="15" t="str">
        <f>ADDRESS('Template Design'!D8,7,1,1,"Data Warehouse")&amp;":"&amp;ADDRESS('Template Design'!D9,7,1,1)</f>
        <v>'Data Warehouse'!$G$161:$G$172</v>
      </c>
      <c r="E24" s="15" t="str">
        <f>ADDRESS('Template Design'!E8,7,1,1,"Data Warehouse")&amp;":"&amp;ADDRESS('Template Design'!E9,7,1,1)</f>
        <v>'Data Warehouse'!$G$153:$G$172</v>
      </c>
      <c r="F24" s="15" t="str">
        <f>ADDRESS('Template Design'!F8,7,1,1,"Data Warehouse")&amp;":"&amp;ADDRESS('Template Design'!F9,7,1,1)</f>
        <v>'Data Warehouse'!$G$133:$G$172</v>
      </c>
      <c r="G24" s="15" t="str">
        <f>ADDRESS('Template Design'!G8,7,1,1,"Data Warehouse")&amp;":"&amp;ADDRESS('Template Design'!G9,7,1,1)</f>
        <v>'Data Warehouse'!$G$113:$G$172</v>
      </c>
      <c r="H24" s="15" t="str">
        <f>ADDRESS('Template Design'!H8,7,1,1,"Data Warehouse")&amp;":"&amp;ADDRESS('Template Design'!H9,7,1,1)</f>
        <v>'Data Warehouse'!$G$93:$G$172</v>
      </c>
      <c r="I24" s="15" t="str">
        <f>ADDRESS('Template Design'!I8,7,1,1,"Data Warehouse")&amp;":"&amp;ADDRESS('Template Design'!I9,7,1,1)</f>
        <v>'Data Warehouse'!$G$73:$G$172</v>
      </c>
      <c r="J24" s="15" t="str">
        <f>ADDRESS('Template Design'!J8,7,1,1,"Data Warehouse")&amp;":"&amp;ADDRESS('Template Design'!J9,7,1,1)</f>
        <v>'Data Warehouse'!$G$53:$G$172</v>
      </c>
      <c r="K24" s="15" t="str">
        <f>ADDRESS('Template Design'!K8,7,1,1,"Data Warehouse")&amp;":"&amp;ADDRESS('Template Design'!K9,7,1,1)</f>
        <v>'Data Warehouse'!$G$4:$G$172</v>
      </c>
    </row>
    <row r="25" spans="1:11" s="14" customFormat="1" x14ac:dyDescent="0.2">
      <c r="A25" s="14" t="s">
        <v>26</v>
      </c>
      <c r="B25" s="15" t="str">
        <f>ADDRESS('Template Design'!B8,12,1,1,"Data Warehouse")&amp;":"&amp;ADDRESS('Template Design'!B9,12,1,1)</f>
        <v>'Data Warehouse'!$L$169:$L$172</v>
      </c>
      <c r="C25" s="15" t="str">
        <f>ADDRESS('Template Design'!C8,12,1,1,"Data Warehouse")&amp;":"&amp;ADDRESS('Template Design'!C9,12,1,1)</f>
        <v>'Data Warehouse'!$L$165:$L$172</v>
      </c>
      <c r="D25" s="15" t="str">
        <f>ADDRESS('Template Design'!D8,12,1,1,"Data Warehouse")&amp;":"&amp;ADDRESS('Template Design'!D9,12,1,1)</f>
        <v>'Data Warehouse'!$L$161:$L$172</v>
      </c>
      <c r="E25" s="15" t="str">
        <f>ADDRESS('Template Design'!E8,12,1,1,"Data Warehouse")&amp;":"&amp;ADDRESS('Template Design'!E9,12,1,1)</f>
        <v>'Data Warehouse'!$L$153:$L$172</v>
      </c>
      <c r="F25" s="15" t="str">
        <f>ADDRESS('Template Design'!F8,12,1,1,"Data Warehouse")&amp;":"&amp;ADDRESS('Template Design'!F9,12,1,1)</f>
        <v>'Data Warehouse'!$L$133:$L$172</v>
      </c>
      <c r="G25" s="15" t="str">
        <f>ADDRESS('Template Design'!G8,12,1,1,"Data Warehouse")&amp;":"&amp;ADDRESS('Template Design'!G9,12,1,1)</f>
        <v>'Data Warehouse'!$L$113:$L$172</v>
      </c>
      <c r="H25" s="15" t="str">
        <f>ADDRESS('Template Design'!H8,12,1,1,"Data Warehouse")&amp;":"&amp;ADDRESS('Template Design'!H9,12,1,1)</f>
        <v>'Data Warehouse'!$L$93:$L$172</v>
      </c>
      <c r="I25" s="15" t="str">
        <f>ADDRESS('Template Design'!I8,12,1,1,"Data Warehouse")&amp;":"&amp;ADDRESS('Template Design'!I9,12,1,1)</f>
        <v>'Data Warehouse'!$L$73:$L$172</v>
      </c>
      <c r="J25" s="15" t="str">
        <f>ADDRESS('Template Design'!J8,12,1,1,"Data Warehouse")&amp;":"&amp;ADDRESS('Template Design'!J9,12,1,1)</f>
        <v>'Data Warehouse'!$L$53:$L$172</v>
      </c>
      <c r="K25" s="15" t="str">
        <f>ADDRESS('Template Design'!K8,12,1,1,"Data Warehouse")&amp;":"&amp;ADDRESS('Template Design'!K9,12,1,1)</f>
        <v>'Data Warehouse'!$L$4:$L$172</v>
      </c>
    </row>
    <row r="26" spans="1:11" s="14" customFormat="1" x14ac:dyDescent="0.2">
      <c r="A26" s="14" t="s">
        <v>27</v>
      </c>
      <c r="B26" s="15" t="str">
        <f>ADDRESS('Template Design'!B8,2,1,1,"Data Warehouse")&amp;":"&amp;ADDRESS('Template Design'!B9,2,1,1)</f>
        <v>'Data Warehouse'!$B$169:$B$172</v>
      </c>
      <c r="C26" s="15" t="str">
        <f>ADDRESS('Template Design'!C8,2,1,1,"Data Warehouse")&amp;":"&amp;ADDRESS('Template Design'!C9,2,1,1)</f>
        <v>'Data Warehouse'!$B$165:$B$172</v>
      </c>
      <c r="D26" s="15" t="str">
        <f>ADDRESS('Template Design'!D8,2,1,1,"Data Warehouse")&amp;":"&amp;ADDRESS('Template Design'!D9,2,1,1)</f>
        <v>'Data Warehouse'!$B$161:$B$172</v>
      </c>
      <c r="E26" s="15" t="str">
        <f>ADDRESS('Template Design'!E8,2,1,1,"Data Warehouse")&amp;":"&amp;ADDRESS('Template Design'!E9,2,1,1)</f>
        <v>'Data Warehouse'!$B$153:$B$172</v>
      </c>
      <c r="F26" s="15" t="str">
        <f>ADDRESS('Template Design'!F8,2,1,1,"Data Warehouse")&amp;":"&amp;ADDRESS('Template Design'!F9,2,1,1)</f>
        <v>'Data Warehouse'!$B$133:$B$172</v>
      </c>
      <c r="G26" s="15" t="str">
        <f>ADDRESS('Template Design'!G8,2,1,1,"Data Warehouse")&amp;":"&amp;ADDRESS('Template Design'!G9,2,1,1)</f>
        <v>'Data Warehouse'!$B$113:$B$172</v>
      </c>
      <c r="H26" s="15" t="str">
        <f>ADDRESS('Template Design'!H8,2,1,1,"Data Warehouse")&amp;":"&amp;ADDRESS('Template Design'!H9,2,1,1)</f>
        <v>'Data Warehouse'!$B$93:$B$172</v>
      </c>
      <c r="I26" s="15" t="str">
        <f>ADDRESS('Template Design'!I8,2,1,1,"Data Warehouse")&amp;":"&amp;ADDRESS('Template Design'!I9,2,1,1)</f>
        <v>'Data Warehouse'!$B$73:$B$172</v>
      </c>
      <c r="J26" s="15" t="str">
        <f>ADDRESS('Template Design'!J8,2,1,1,"Data Warehouse")&amp;":"&amp;ADDRESS('Template Design'!J9,2,1,1)</f>
        <v>'Data Warehouse'!$B$53:$B$172</v>
      </c>
      <c r="K26" s="15" t="str">
        <f>ADDRESS('Template Design'!K8,2,1,1,"Data Warehouse")&amp;":"&amp;ADDRESS('Template Design'!K9,2,1,1)</f>
        <v>'Data Warehouse'!$B$4:$B$172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</sheetData>
  <sheetProtection algorithmName="SHA-512" hashValue="Yu+AstPqiuGaGT6AS9BDIuY90wb9xqPlJk3W+ByyEwBuYca9CQmqtrh5OTneGB5CVOcRyGDV40f3NCSvgwdX4A==" saltValue="sBcDKv+EsWIKfaxkUjZu6g==" spinCount="100000" sheet="1" objects="1" scenarios="1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35"/>
  <sheetViews>
    <sheetView workbookViewId="0">
      <selection activeCell="B7" sqref="B7:K21"/>
    </sheetView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31</v>
      </c>
    </row>
    <row r="3" spans="1:11" x14ac:dyDescent="0.2">
      <c r="A3" t="str">
        <f>"For Periods Ending "&amp;TEXT('Template Design'!E2,"mm/dd/yyyy")</f>
        <v>For Periods Ending 06/30/2020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7">
        <f t="shared" ref="B7:I7" ca="1" si="1">AVERAGE(INDIRECT(B24))*4</f>
        <v>5.5544999999999997E-2</v>
      </c>
      <c r="C7" s="37">
        <f t="shared" ca="1" si="1"/>
        <v>6.98405E-2</v>
      </c>
      <c r="D7" s="37">
        <f t="shared" ca="1" si="1"/>
        <v>5.2765333333333331E-2</v>
      </c>
      <c r="E7" s="37">
        <f t="shared" ca="1" si="1"/>
        <v>4.9195200000000001E-2</v>
      </c>
      <c r="F7" s="37">
        <f t="shared" ca="1" si="1"/>
        <v>5.0065010944708201E-2</v>
      </c>
      <c r="G7" s="37">
        <f t="shared" ca="1" si="1"/>
        <v>5.1229607296472114E-2</v>
      </c>
      <c r="H7" s="37">
        <f t="shared" ca="1" si="1"/>
        <v>6.1578405472354103E-2</v>
      </c>
      <c r="I7" s="37">
        <f t="shared" ca="1" si="1"/>
        <v>6.323624256422937E-2</v>
      </c>
      <c r="J7" s="37">
        <f t="shared" ref="J7:K7" ca="1" si="2">AVERAGE(INDIRECT(J24))*4</f>
        <v>6.7366868803524466E-2</v>
      </c>
      <c r="K7" s="37">
        <f t="shared" ca="1" si="2"/>
        <v>8.0646297375283657E-2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5.5853937679109844E-2</v>
      </c>
      <c r="C9" s="37">
        <f t="array" aca="1" ref="C9" ca="1">GEOMEAN(1+INDIRECT(C24))^4-1</f>
        <v>7.1128141720219418E-2</v>
      </c>
      <c r="D9" s="37">
        <f t="array" aca="1" ref="D9" ca="1">GEOMEAN(1+INDIRECT(D24))^4-1</f>
        <v>5.3366839721405768E-2</v>
      </c>
      <c r="E9" s="37">
        <f t="array" aca="1" ref="E9" ca="1">GEOMEAN(1+INDIRECT(E24))^4-1</f>
        <v>4.9655693431785997E-2</v>
      </c>
      <c r="F9" s="37">
        <f t="array" aca="1" ref="F9" ca="1">GEOMEAN(1+INDIRECT(F24))^4-1</f>
        <v>5.0696740709299304E-2</v>
      </c>
      <c r="G9" s="37">
        <f t="array" aca="1" ref="G9" ca="1">GEOMEAN(1+INDIRECT(G24))^4-1</f>
        <v>5.1497778191083921E-2</v>
      </c>
      <c r="H9" s="37">
        <f t="array" aca="1" ref="H9" ca="1">GEOMEAN(1+INDIRECT(H24))^4-1</f>
        <v>6.2045993978911085E-2</v>
      </c>
      <c r="I9" s="37">
        <f t="array" aca="1" ref="I9" ca="1">GEOMEAN(1+INDIRECT(I24))^4-1</f>
        <v>6.3853072000490618E-2</v>
      </c>
      <c r="J9" s="37">
        <f t="array" aca="1" ref="J9" ca="1">GEOMEAN(1+INDIRECT(J24))^4-1</f>
        <v>6.8212446252589709E-2</v>
      </c>
      <c r="K9" s="37">
        <f t="array" aca="1" ref="K9" ca="1">GEOMEAN(1+INDIRECT(K24))^4-1</f>
        <v>8.0930022642267785E-2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4.0956911342897917E-2</v>
      </c>
      <c r="C11" s="37">
        <f t="shared" ca="1" si="3"/>
        <v>3.2939564818581013E-2</v>
      </c>
      <c r="D11" s="37">
        <f t="shared" ca="1" si="3"/>
        <v>2.9731255286127571E-2</v>
      </c>
      <c r="E11" s="37">
        <f t="shared" ca="1" si="3"/>
        <v>2.9768255633140474E-2</v>
      </c>
      <c r="F11" s="37">
        <f t="shared" ca="1" si="3"/>
        <v>2.4815780282849021E-2</v>
      </c>
      <c r="G11" s="37">
        <f t="shared" ca="1" si="3"/>
        <v>3.7289916325673043E-2</v>
      </c>
      <c r="H11" s="37">
        <f t="shared" ca="1" si="3"/>
        <v>4.3300753986571947E-2</v>
      </c>
      <c r="I11" s="37">
        <f t="shared" ca="1" si="3"/>
        <v>4.1679360018271355E-2</v>
      </c>
      <c r="J11" s="37">
        <f t="shared" ref="J11:K11" ca="1" si="4">STDEVP(INDIRECT(J24))*2</f>
        <v>4.1118367157368649E-2</v>
      </c>
      <c r="K11" s="37">
        <f t="shared" ca="1" si="4"/>
        <v>6.4626239308036834E-2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2.39</v>
      </c>
      <c r="C13" s="33">
        <f t="shared" ca="1" si="5"/>
        <v>1.8399999999999999</v>
      </c>
      <c r="D13" s="33">
        <f t="shared" ca="1" si="5"/>
        <v>1.7666666666666666</v>
      </c>
      <c r="E13" s="33">
        <f t="shared" ca="1" si="5"/>
        <v>2.6860000000000004</v>
      </c>
      <c r="F13" s="33">
        <f t="shared" ca="1" si="5"/>
        <v>34.943658318980361</v>
      </c>
      <c r="G13" s="33">
        <f t="shared" ca="1" si="5"/>
        <v>29.311105545986905</v>
      </c>
      <c r="H13" s="33">
        <f t="shared" ca="1" si="5"/>
        <v>23.101329159490184</v>
      </c>
      <c r="I13" s="33">
        <f t="shared" ca="1" si="5"/>
        <v>23.879256063452171</v>
      </c>
      <c r="J13" s="33">
        <f t="shared" ref="J13:K13" ca="1" si="6">AVERAGE(INDIRECT(J25))*4</f>
        <v>39.301380052876816</v>
      </c>
      <c r="K13" s="33">
        <f t="shared" ca="1" si="6"/>
        <v>38.305831990208389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5.5774000000000004E-2</v>
      </c>
      <c r="C17" s="37">
        <f t="shared" ca="1" si="7"/>
        <v>7.0019500000000012E-2</v>
      </c>
      <c r="D17" s="37">
        <f t="shared" ca="1" si="7"/>
        <v>5.2938000000000006E-2</v>
      </c>
      <c r="E17" s="37">
        <f t="shared" ca="1" si="7"/>
        <v>4.9455999999999993E-2</v>
      </c>
      <c r="F17" s="37">
        <f t="shared" ca="1" si="7"/>
        <v>5.3452889214190127E-2</v>
      </c>
      <c r="G17" s="37">
        <f t="shared" ca="1" si="7"/>
        <v>5.4176992809460076E-2</v>
      </c>
      <c r="H17" s="37">
        <f t="shared" ca="1" si="7"/>
        <v>6.4058244607095055E-2</v>
      </c>
      <c r="I17" s="37">
        <f t="shared" ca="1" si="7"/>
        <v>6.5910403982686813E-2</v>
      </c>
      <c r="J17" s="37">
        <f t="shared" ref="J17:K17" ca="1" si="8">AVERAGE(INDIRECT(J26))*4</f>
        <v>7.1372003318905711E-2</v>
      </c>
      <c r="K17" s="37">
        <f t="shared" ca="1" si="8"/>
        <v>8.4680712415791046E-2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5.6090179478848423E-2</v>
      </c>
      <c r="C19" s="37">
        <f t="array" aca="1" ref="C19" ca="1">GEOMEAN(1+INDIRECT(C26))^4-1</f>
        <v>7.1315782660592353E-2</v>
      </c>
      <c r="D19" s="37">
        <f t="array" aca="1" ref="D19" ca="1">GEOMEAN(1+INDIRECT(D26))^4-1</f>
        <v>5.3545777194769162E-2</v>
      </c>
      <c r="E19" s="37">
        <f t="array" aca="1" ref="E19" ca="1">GEOMEAN(1+INDIRECT(E26))^4-1</f>
        <v>4.9925699717047856E-2</v>
      </c>
      <c r="F19" s="37">
        <f t="array" aca="1" ref="F19" ca="1">GEOMEAN(1+INDIRECT(F26))^4-1</f>
        <v>5.4208568282600567E-2</v>
      </c>
      <c r="G19" s="37">
        <f t="array" aca="1" ref="G19" ca="1">GEOMEAN(1+INDIRECT(G26))^4-1</f>
        <v>5.4551119889216793E-2</v>
      </c>
      <c r="H19" s="37">
        <f t="array" aca="1" ref="H19" ca="1">GEOMEAN(1+INDIRECT(H26))^4-1</f>
        <v>6.4640226108081622E-2</v>
      </c>
      <c r="I19" s="37">
        <f t="array" aca="1" ref="I19" ca="1">GEOMEAN(1+INDIRECT(I26))^4-1</f>
        <v>6.665654536862875E-2</v>
      </c>
      <c r="J19" s="37">
        <f t="array" aca="1" ref="J19" ca="1">GEOMEAN(1+INDIRECT(J26))^4-1</f>
        <v>7.2417623380774065E-2</v>
      </c>
      <c r="K19" s="37">
        <f t="array" aca="1" ref="K19" ca="1">GEOMEAN(1+INDIRECT(K26))^4-1</f>
        <v>8.5204413716369443E-2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4.1013476382769608E-2</v>
      </c>
      <c r="C21" s="37">
        <f t="shared" ca="1" si="9"/>
        <v>3.2965272294302378E-2</v>
      </c>
      <c r="D21" s="37">
        <f t="shared" ca="1" si="9"/>
        <v>2.9752237008332672E-2</v>
      </c>
      <c r="E21" s="37">
        <f t="shared" ca="1" si="9"/>
        <v>2.9784768160924142E-2</v>
      </c>
      <c r="F21" s="37">
        <f t="shared" ca="1" si="9"/>
        <v>2.5152524226443002E-2</v>
      </c>
      <c r="G21" s="37">
        <f t="shared" ca="1" si="9"/>
        <v>3.7568130858431206E-2</v>
      </c>
      <c r="H21" s="37">
        <f t="shared" ca="1" si="9"/>
        <v>4.3359378108009744E-2</v>
      </c>
      <c r="I21" s="37">
        <f t="shared" ca="1" si="9"/>
        <v>4.169604437080416E-2</v>
      </c>
      <c r="J21" s="37">
        <f t="shared" ref="J21:K21" ca="1" si="10">STDEVP(INDIRECT(J26))*2</f>
        <v>4.1347565397253143E-2</v>
      </c>
      <c r="K21" s="37">
        <f t="shared" ca="1" si="10"/>
        <v>6.4768050024048909E-2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Design'!B8,9,1,1,"Data Warehouse")&amp;":"&amp;ADDRESS('Template Design'!B9,9,1,1)</f>
        <v>'Data Warehouse'!$I$169:$I$172</v>
      </c>
      <c r="C24" s="15" t="str">
        <f>ADDRESS('Template Design'!C8,9,1,1,"Data Warehouse")&amp;":"&amp;ADDRESS('Template Design'!C9,9,1,1)</f>
        <v>'Data Warehouse'!$I$165:$I$172</v>
      </c>
      <c r="D24" s="15" t="str">
        <f>ADDRESS('Template Design'!D8,9,1,1,"Data Warehouse")&amp;":"&amp;ADDRESS('Template Design'!D9,9,1,1)</f>
        <v>'Data Warehouse'!$I$161:$I$172</v>
      </c>
      <c r="E24" s="15" t="str">
        <f>ADDRESS('Template Design'!E8,9,1,1,"Data Warehouse")&amp;":"&amp;ADDRESS('Template Design'!E9,9,1,1)</f>
        <v>'Data Warehouse'!$I$153:$I$172</v>
      </c>
      <c r="F24" s="15" t="str">
        <f>ADDRESS('Template Design'!F8,9,1,1,"Data Warehouse")&amp;":"&amp;ADDRESS('Template Design'!F9,9,1,1)</f>
        <v>'Data Warehouse'!$I$133:$I$172</v>
      </c>
      <c r="G24" s="15" t="str">
        <f>ADDRESS('Template Design'!G8,9,1,1,"Data Warehouse")&amp;":"&amp;ADDRESS('Template Design'!G9,9,1,1)</f>
        <v>'Data Warehouse'!$I$113:$I$172</v>
      </c>
      <c r="H24" s="15" t="str">
        <f>ADDRESS('Template Design'!H8,9,1,1,"Data Warehouse")&amp;":"&amp;ADDRESS('Template Design'!H9,9,1,1)</f>
        <v>'Data Warehouse'!$I$93:$I$172</v>
      </c>
      <c r="I24" s="15" t="str">
        <f>ADDRESS('Template Design'!I8,9,1,1,"Data Warehouse")&amp;":"&amp;ADDRESS('Template Design'!I9,9,1,1)</f>
        <v>'Data Warehouse'!$I$73:$I$172</v>
      </c>
      <c r="J24" s="15" t="str">
        <f>ADDRESS('Template Design'!J8,9,1,1,"Data Warehouse")&amp;":"&amp;ADDRESS('Template Design'!J9,9,1,1)</f>
        <v>'Data Warehouse'!$I$53:$I$172</v>
      </c>
      <c r="K24" s="15" t="str">
        <f>ADDRESS('Template Design'!K8,9,1,1,"Data Warehouse")&amp;":"&amp;ADDRESS('Template Design'!K9,9,1,1)</f>
        <v>'Data Warehouse'!$I$4:$I$172</v>
      </c>
    </row>
    <row r="25" spans="1:11" s="14" customFormat="1" x14ac:dyDescent="0.2">
      <c r="A25" s="14" t="s">
        <v>26</v>
      </c>
      <c r="B25" s="15" t="str">
        <f>ADDRESS('Template Design'!B8,14,1,1,"Data Warehouse")&amp;":"&amp;ADDRESS('Template Design'!B9,14,1,1)</f>
        <v>'Data Warehouse'!$N$169:$N$172</v>
      </c>
      <c r="C25" s="15" t="str">
        <f>ADDRESS('Template Design'!C8,14,1,1,"Data Warehouse")&amp;":"&amp;ADDRESS('Template Design'!C9,14,1,1)</f>
        <v>'Data Warehouse'!$N$165:$N$172</v>
      </c>
      <c r="D25" s="15" t="str">
        <f>ADDRESS('Template Design'!D8,14,1,1,"Data Warehouse")&amp;":"&amp;ADDRESS('Template Design'!D9,14,1,1)</f>
        <v>'Data Warehouse'!$N$161:$N$172</v>
      </c>
      <c r="E25" s="15" t="str">
        <f>ADDRESS('Template Design'!E8,14,1,1,"Data Warehouse")&amp;":"&amp;ADDRESS('Template Design'!E9,14,1,1)</f>
        <v>'Data Warehouse'!$N$153:$N$172</v>
      </c>
      <c r="F25" s="15" t="str">
        <f>ADDRESS('Template Design'!F8,14,1,1,"Data Warehouse")&amp;":"&amp;ADDRESS('Template Design'!F9,14,1,1)</f>
        <v>'Data Warehouse'!$N$133:$N$172</v>
      </c>
      <c r="G25" s="15" t="str">
        <f>ADDRESS('Template Design'!G8,14,1,1,"Data Warehouse")&amp;":"&amp;ADDRESS('Template Design'!G9,14,1,1)</f>
        <v>'Data Warehouse'!$N$113:$N$172</v>
      </c>
      <c r="H25" s="15" t="str">
        <f>ADDRESS('Template Design'!H8,14,1,1,"Data Warehouse")&amp;":"&amp;ADDRESS('Template Design'!H9,14,1,1)</f>
        <v>'Data Warehouse'!$N$93:$N$172</v>
      </c>
      <c r="I25" s="15" t="str">
        <f>ADDRESS('Template Design'!I8,14,1,1,"Data Warehouse")&amp;":"&amp;ADDRESS('Template Design'!I9,14,1,1)</f>
        <v>'Data Warehouse'!$N$73:$N$172</v>
      </c>
      <c r="J25" s="15" t="str">
        <f>ADDRESS('Template Design'!J8,14,1,1,"Data Warehouse")&amp;":"&amp;ADDRESS('Template Design'!J9,14,1,1)</f>
        <v>'Data Warehouse'!$N$53:$N$172</v>
      </c>
      <c r="K25" s="15" t="str">
        <f>ADDRESS('Template Design'!K8,14,1,1,"Data Warehouse")&amp;":"&amp;ADDRESS('Template Design'!K9,14,1,1)</f>
        <v>'Data Warehouse'!$N$4:$N$172</v>
      </c>
    </row>
    <row r="26" spans="1:11" s="14" customFormat="1" x14ac:dyDescent="0.2">
      <c r="A26" s="14" t="s">
        <v>27</v>
      </c>
      <c r="B26" s="15" t="str">
        <f>ADDRESS('Template Design'!B8,4,1,1,"Data Warehouse")&amp;":"&amp;ADDRESS('Template Design'!B9,4,1,1)</f>
        <v>'Data Warehouse'!$D$169:$D$172</v>
      </c>
      <c r="C26" s="15" t="str">
        <f>ADDRESS('Template Design'!C8,4,1,1,"Data Warehouse")&amp;":"&amp;ADDRESS('Template Design'!C9,4,1,1)</f>
        <v>'Data Warehouse'!$D$165:$D$172</v>
      </c>
      <c r="D26" s="15" t="str">
        <f>ADDRESS('Template Design'!D8,4,1,1,"Data Warehouse")&amp;":"&amp;ADDRESS('Template Design'!D9,4,1,1)</f>
        <v>'Data Warehouse'!$D$161:$D$172</v>
      </c>
      <c r="E26" s="15" t="str">
        <f>ADDRESS('Template Design'!E8,4,1,1,"Data Warehouse")&amp;":"&amp;ADDRESS('Template Design'!E9,4,1,1)</f>
        <v>'Data Warehouse'!$D$153:$D$172</v>
      </c>
      <c r="F26" s="15" t="str">
        <f>ADDRESS('Template Design'!F8,4,1,1,"Data Warehouse")&amp;":"&amp;ADDRESS('Template Design'!F9,4,1,1)</f>
        <v>'Data Warehouse'!$D$133:$D$172</v>
      </c>
      <c r="G26" s="15" t="str">
        <f>ADDRESS('Template Design'!G8,4,1,1,"Data Warehouse")&amp;":"&amp;ADDRESS('Template Design'!G9,4,1,1)</f>
        <v>'Data Warehouse'!$D$113:$D$172</v>
      </c>
      <c r="H26" s="15" t="str">
        <f>ADDRESS('Template Design'!H8,4,1,1,"Data Warehouse")&amp;":"&amp;ADDRESS('Template Design'!H9,4,1,1)</f>
        <v>'Data Warehouse'!$D$93:$D$172</v>
      </c>
      <c r="I26" s="15" t="str">
        <f>ADDRESS('Template Design'!I8,4,1,1,"Data Warehouse")&amp;":"&amp;ADDRESS('Template Design'!I9,4,1,1)</f>
        <v>'Data Warehouse'!$D$73:$D$172</v>
      </c>
      <c r="J26" s="15" t="str">
        <f>ADDRESS('Template Design'!J8,4,1,1,"Data Warehouse")&amp;":"&amp;ADDRESS('Template Design'!J9,4,1,1)</f>
        <v>'Data Warehouse'!$D$53:$D$172</v>
      </c>
      <c r="K26" s="15" t="str">
        <f>ADDRESS('Template Design'!K8,4,1,1,"Data Warehouse")&amp;":"&amp;ADDRESS('Template Design'!K9,4,1,1)</f>
        <v>'Data Warehouse'!$D$4:$D$172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  <row r="32" spans="1:11" x14ac:dyDescent="0.2">
      <c r="J32" s="1"/>
      <c r="K32" s="1"/>
    </row>
    <row r="33" spans="10:11" x14ac:dyDescent="0.2">
      <c r="J33" s="1"/>
      <c r="K33" s="1"/>
    </row>
    <row r="34" spans="10:11" x14ac:dyDescent="0.2">
      <c r="J34" s="1"/>
      <c r="K34" s="1"/>
    </row>
    <row r="35" spans="10:11" x14ac:dyDescent="0.2">
      <c r="J35" s="1"/>
      <c r="K35" s="1"/>
    </row>
  </sheetData>
  <sheetProtection algorithmName="SHA-512" hashValue="ci4H0qDsoSFjIUY0XycaSxHd7ndrhUP5jj/K/o6AKThpo6A1mKNmf7qpKgpCYA+SGuMZWSX4Yr4Ev6LkJ2/cTQ==" saltValue="sGTQ6RG0i/0AchwxfO0m1A==" spinCount="100000" sheet="1" objects="1" scenarios="1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36"/>
  <sheetViews>
    <sheetView workbookViewId="0">
      <selection activeCell="B7" sqref="B7:K21"/>
    </sheetView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32</v>
      </c>
    </row>
    <row r="3" spans="1:11" x14ac:dyDescent="0.2">
      <c r="A3" t="str">
        <f>"For Periods Ending "&amp;TEXT('Template Design'!E2,"mm/dd/yyyy")</f>
        <v>For Periods Ending 06/30/2020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7">
        <f t="shared" ref="B7:I7" ca="1" si="1">AVERAGE(INDIRECT(B24))*4</f>
        <v>5.5709000000000002E-2</v>
      </c>
      <c r="C7" s="37">
        <f t="shared" ca="1" si="1"/>
        <v>6.8431500000000006E-2</v>
      </c>
      <c r="D7" s="37">
        <f t="shared" ca="1" si="1"/>
        <v>5.0320666666666673E-2</v>
      </c>
      <c r="E7" s="37">
        <f t="shared" ca="1" si="1"/>
        <v>4.734660000000001E-2</v>
      </c>
      <c r="F7" s="37">
        <f t="shared" ca="1" si="1"/>
        <v>4.9244096569034904E-2</v>
      </c>
      <c r="G7" s="37">
        <f t="shared" ca="1" si="1"/>
        <v>5.1788197712689964E-2</v>
      </c>
      <c r="H7" s="37">
        <f t="shared" ca="1" si="1"/>
        <v>6.1840948284517437E-2</v>
      </c>
      <c r="I7" s="37">
        <f t="shared" ca="1" si="1"/>
        <v>6.6896129151086225E-2</v>
      </c>
      <c r="J7" s="37">
        <f t="shared" ref="J7:K7" ca="1" si="2">AVERAGE(INDIRECT(J24))*4</f>
        <v>6.2723440959238541E-2</v>
      </c>
      <c r="K7" s="37">
        <f t="shared" ca="1" si="2"/>
        <v>7.6890017249163459E-2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5.6257475131091139E-2</v>
      </c>
      <c r="C9" s="37">
        <f t="array" aca="1" ref="C9" ca="1">GEOMEAN(1+INDIRECT(C24))^4-1</f>
        <v>6.9742845902707851E-2</v>
      </c>
      <c r="D9" s="37">
        <f t="array" aca="1" ref="D9" ca="1">GEOMEAN(1+INDIRECT(D24))^4-1</f>
        <v>5.0867339407023593E-2</v>
      </c>
      <c r="E9" s="37">
        <f t="array" aca="1" ref="E9" ca="1">GEOMEAN(1+INDIRECT(E24))^4-1</f>
        <v>4.7736589988053524E-2</v>
      </c>
      <c r="F9" s="37">
        <f t="array" aca="1" ref="F9" ca="1">GEOMEAN(1+INDIRECT(F24))^4-1</f>
        <v>4.9792704796746579E-2</v>
      </c>
      <c r="G9" s="37">
        <f t="array" aca="1" ref="G9" ca="1">GEOMEAN(1+INDIRECT(G24))^4-1</f>
        <v>5.2063242792071085E-2</v>
      </c>
      <c r="H9" s="37">
        <f t="array" aca="1" ref="H9" ca="1">GEOMEAN(1+INDIRECT(H24))^4-1</f>
        <v>6.2350046595680109E-2</v>
      </c>
      <c r="I9" s="37">
        <f t="array" aca="1" ref="I9" ca="1">GEOMEAN(1+INDIRECT(I24))^4-1</f>
        <v>6.7740668475551713E-2</v>
      </c>
      <c r="J9" s="37">
        <f t="array" aca="1" ref="J9" ca="1">GEOMEAN(1+INDIRECT(J24))^4-1</f>
        <v>6.3333803132436861E-2</v>
      </c>
      <c r="K9" s="37">
        <f t="array" aca="1" ref="K9" ca="1">GEOMEAN(1+INDIRECT(K24))^4-1</f>
        <v>7.6992405106647288E-2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3.4980429253369666E-2</v>
      </c>
      <c r="C11" s="37">
        <f t="shared" ca="1" si="3"/>
        <v>2.996535989167325E-2</v>
      </c>
      <c r="D11" s="37">
        <f t="shared" ca="1" si="3"/>
        <v>2.8373668424947963E-2</v>
      </c>
      <c r="E11" s="37">
        <f t="shared" ca="1" si="3"/>
        <v>2.9847924639914244E-2</v>
      </c>
      <c r="F11" s="37">
        <f t="shared" ca="1" si="3"/>
        <v>2.6783046342098535E-2</v>
      </c>
      <c r="G11" s="37">
        <f t="shared" ca="1" si="3"/>
        <v>3.7647475978387149E-2</v>
      </c>
      <c r="H11" s="37">
        <f t="shared" ca="1" si="3"/>
        <v>4.2622663792423417E-2</v>
      </c>
      <c r="I11" s="37">
        <f t="shared" ca="1" si="3"/>
        <v>4.0526774875548448E-2</v>
      </c>
      <c r="J11" s="37">
        <f t="shared" ref="J11:K11" ca="1" si="4">STDEVP(INDIRECT(J24))*2</f>
        <v>4.1213855800496697E-2</v>
      </c>
      <c r="K11" s="37">
        <f t="shared" ca="1" si="4"/>
        <v>6.4004142444985701E-2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3.17</v>
      </c>
      <c r="C13" s="33">
        <f t="shared" ca="1" si="5"/>
        <v>2.6450000000000005</v>
      </c>
      <c r="D13" s="33">
        <f t="shared" ca="1" si="5"/>
        <v>2.5500000000000003</v>
      </c>
      <c r="E13" s="33">
        <f t="shared" ca="1" si="5"/>
        <v>3.347999999999999</v>
      </c>
      <c r="F13" s="33">
        <f t="shared" ca="1" si="5"/>
        <v>33.118566053898924</v>
      </c>
      <c r="G13" s="33">
        <f t="shared" ca="1" si="5"/>
        <v>27.087044035932614</v>
      </c>
      <c r="H13" s="33">
        <f t="shared" ca="1" si="5"/>
        <v>22.891783026949462</v>
      </c>
      <c r="I13" s="33">
        <f t="shared" ca="1" si="5"/>
        <v>30.73006908966925</v>
      </c>
      <c r="J13" s="33">
        <f t="shared" ref="J13:K13" ca="1" si="6">AVERAGE(INDIRECT(J25))*4</f>
        <v>68.388724241391046</v>
      </c>
      <c r="K13" s="33">
        <f t="shared" ca="1" si="6"/>
        <v>62.209271650691875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5.6010999999999998E-2</v>
      </c>
      <c r="C17" s="37">
        <f t="shared" ca="1" si="7"/>
        <v>6.8688500000000013E-2</v>
      </c>
      <c r="D17" s="37">
        <f t="shared" ca="1" si="7"/>
        <v>5.0569666666666679E-2</v>
      </c>
      <c r="E17" s="37">
        <f t="shared" ca="1" si="7"/>
        <v>4.7670400000000002E-2</v>
      </c>
      <c r="F17" s="37">
        <f t="shared" ca="1" si="7"/>
        <v>5.2422740243247209E-2</v>
      </c>
      <c r="G17" s="37">
        <f t="shared" ca="1" si="7"/>
        <v>5.4469693495498156E-2</v>
      </c>
      <c r="H17" s="37">
        <f t="shared" ca="1" si="7"/>
        <v>6.4502620121623569E-2</v>
      </c>
      <c r="I17" s="37">
        <f t="shared" ca="1" si="7"/>
        <v>7.0328054292202402E-2</v>
      </c>
      <c r="J17" s="37">
        <f t="shared" ref="J17:K17" ca="1" si="8">AVERAGE(INDIRECT(J26))*4</f>
        <v>6.9230045243502E-2</v>
      </c>
      <c r="K17" s="37">
        <f t="shared" ca="1" si="8"/>
        <v>8.3020150468758838E-2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5.6569492217078743E-2</v>
      </c>
      <c r="C19" s="37">
        <f t="array" aca="1" ref="C19" ca="1">GEOMEAN(1+INDIRECT(C26))^4-1</f>
        <v>7.001192315940874E-2</v>
      </c>
      <c r="D19" s="37">
        <f t="array" aca="1" ref="D19" ca="1">GEOMEAN(1+INDIRECT(D26))^4-1</f>
        <v>5.1124914318825487E-2</v>
      </c>
      <c r="E19" s="37">
        <f t="array" aca="1" ref="E19" ca="1">GEOMEAN(1+INDIRECT(E26))^4-1</f>
        <v>4.8071665163844868E-2</v>
      </c>
      <c r="F19" s="37">
        <f t="array" aca="1" ref="F19" ca="1">GEOMEAN(1+INDIRECT(F26))^4-1</f>
        <v>5.3085251193746741E-2</v>
      </c>
      <c r="G19" s="37">
        <f t="array" aca="1" ref="G19" ca="1">GEOMEAN(1+INDIRECT(G26))^4-1</f>
        <v>5.4840086426272361E-2</v>
      </c>
      <c r="H19" s="37">
        <f t="array" aca="1" ref="H19" ca="1">GEOMEAN(1+INDIRECT(H26))^4-1</f>
        <v>6.5129793988413898E-2</v>
      </c>
      <c r="I19" s="37">
        <f t="array" aca="1" ref="I19" ca="1">GEOMEAN(1+INDIRECT(I26))^4-1</f>
        <v>7.1331653819803886E-2</v>
      </c>
      <c r="J19" s="37">
        <f t="array" aca="1" ref="J19" ca="1">GEOMEAN(1+INDIRECT(J26))^4-1</f>
        <v>7.0150810827186438E-2</v>
      </c>
      <c r="K19" s="37">
        <f t="array" aca="1" ref="K19" ca="1">GEOMEAN(1+INDIRECT(K26))^4-1</f>
        <v>8.348506131287925E-2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3.5056906149145563E-2</v>
      </c>
      <c r="C21" s="37">
        <f t="shared" ca="1" si="9"/>
        <v>3.0007907815066012E-2</v>
      </c>
      <c r="D21" s="37">
        <f t="shared" ca="1" si="9"/>
        <v>2.8405674426756507E-2</v>
      </c>
      <c r="E21" s="37">
        <f t="shared" ca="1" si="9"/>
        <v>2.985904921058271E-2</v>
      </c>
      <c r="F21" s="37">
        <f t="shared" ca="1" si="9"/>
        <v>2.7081109494149557E-2</v>
      </c>
      <c r="G21" s="37">
        <f t="shared" ca="1" si="9"/>
        <v>3.7949842506715736E-2</v>
      </c>
      <c r="H21" s="37">
        <f t="shared" ca="1" si="9"/>
        <v>4.2816724915093744E-2</v>
      </c>
      <c r="I21" s="37">
        <f t="shared" ca="1" si="9"/>
        <v>4.0973891509275356E-2</v>
      </c>
      <c r="J21" s="37">
        <f t="shared" ref="J21:K21" ca="1" si="10">STDEVP(INDIRECT(J26))*2</f>
        <v>4.1535852397059828E-2</v>
      </c>
      <c r="K21" s="37">
        <f t="shared" ca="1" si="10"/>
        <v>6.4055452427720413E-2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Design'!B8,10,1,1,"Data Warehouse")&amp;":"&amp;ADDRESS('Template Design'!B9,10,1,1)</f>
        <v>'Data Warehouse'!$J$169:$J$172</v>
      </c>
      <c r="C24" s="15" t="str">
        <f>ADDRESS('Template Design'!C8,10,1,1,"Data Warehouse")&amp;":"&amp;ADDRESS('Template Design'!C9,10,1,1)</f>
        <v>'Data Warehouse'!$J$165:$J$172</v>
      </c>
      <c r="D24" s="15" t="str">
        <f>ADDRESS('Template Design'!D8,10,1,1,"Data Warehouse")&amp;":"&amp;ADDRESS('Template Design'!D9,10,1,1)</f>
        <v>'Data Warehouse'!$J$161:$J$172</v>
      </c>
      <c r="E24" s="15" t="str">
        <f>ADDRESS('Template Design'!E8,10,1,1,"Data Warehouse")&amp;":"&amp;ADDRESS('Template Design'!E9,10,1,1)</f>
        <v>'Data Warehouse'!$J$153:$J$172</v>
      </c>
      <c r="F24" s="15" t="str">
        <f>ADDRESS('Template Design'!F8,10,1,1,"Data Warehouse")&amp;":"&amp;ADDRESS('Template Design'!F9,10,1,1)</f>
        <v>'Data Warehouse'!$J$133:$J$172</v>
      </c>
      <c r="G24" s="15" t="str">
        <f>ADDRESS('Template Design'!G8,10,1,1,"Data Warehouse")&amp;":"&amp;ADDRESS('Template Design'!G9,10,1,1)</f>
        <v>'Data Warehouse'!$J$113:$J$172</v>
      </c>
      <c r="H24" s="15" t="str">
        <f>ADDRESS('Template Design'!H8,10,1,1,"Data Warehouse")&amp;":"&amp;ADDRESS('Template Design'!H9,10,1,1)</f>
        <v>'Data Warehouse'!$J$93:$J$172</v>
      </c>
      <c r="I24" s="15" t="str">
        <f>ADDRESS('Template Design'!I8,10,1,1,"Data Warehouse")&amp;":"&amp;ADDRESS('Template Design'!I9,10,1,1)</f>
        <v>'Data Warehouse'!$J$73:$J$172</v>
      </c>
      <c r="J24" s="15" t="str">
        <f>ADDRESS('Template Design'!J8,10,1,1,"Data Warehouse")&amp;":"&amp;ADDRESS('Template Design'!J9,10,1,1)</f>
        <v>'Data Warehouse'!$J$53:$J$172</v>
      </c>
      <c r="K24" s="15" t="str">
        <f>ADDRESS('Template Design'!K8,10,1,1,"Data Warehouse")&amp;":"&amp;ADDRESS('Template Design'!K9,10,1,1)</f>
        <v>'Data Warehouse'!$J$4:$J$172</v>
      </c>
    </row>
    <row r="25" spans="1:11" s="14" customFormat="1" x14ac:dyDescent="0.2">
      <c r="A25" s="14" t="s">
        <v>26</v>
      </c>
      <c r="B25" s="15" t="str">
        <f>ADDRESS('Template Design'!B8,15,1,1,"Data Warehouse")&amp;":"&amp;ADDRESS('Template Design'!B9,15,1,1)</f>
        <v>'Data Warehouse'!$O$169:$O$172</v>
      </c>
      <c r="C25" s="15" t="str">
        <f>ADDRESS('Template Design'!C8,15,1,1,"Data Warehouse")&amp;":"&amp;ADDRESS('Template Design'!C9,15,1,1)</f>
        <v>'Data Warehouse'!$O$165:$O$172</v>
      </c>
      <c r="D25" s="15" t="str">
        <f>ADDRESS('Template Design'!D8,15,1,1,"Data Warehouse")&amp;":"&amp;ADDRESS('Template Design'!D9,15,1,1)</f>
        <v>'Data Warehouse'!$O$161:$O$172</v>
      </c>
      <c r="E25" s="15" t="str">
        <f>ADDRESS('Template Design'!E8,15,1,1,"Data Warehouse")&amp;":"&amp;ADDRESS('Template Design'!E9,15,1,1)</f>
        <v>'Data Warehouse'!$O$153:$O$172</v>
      </c>
      <c r="F25" s="15" t="str">
        <f>ADDRESS('Template Design'!F8,15,1,1,"Data Warehouse")&amp;":"&amp;ADDRESS('Template Design'!F9,15,1,1)</f>
        <v>'Data Warehouse'!$O$133:$O$172</v>
      </c>
      <c r="G25" s="15" t="str">
        <f>ADDRESS('Template Design'!G8,15,1,1,"Data Warehouse")&amp;":"&amp;ADDRESS('Template Design'!G9,15,1,1)</f>
        <v>'Data Warehouse'!$O$113:$O$172</v>
      </c>
      <c r="H25" s="15" t="str">
        <f>ADDRESS('Template Design'!H8,15,1,1,"Data Warehouse")&amp;":"&amp;ADDRESS('Template Design'!H9,15,1,1)</f>
        <v>'Data Warehouse'!$O$93:$O$172</v>
      </c>
      <c r="I25" s="15" t="str">
        <f>ADDRESS('Template Design'!I8,15,1,1,"Data Warehouse")&amp;":"&amp;ADDRESS('Template Design'!I9,15,1,1)</f>
        <v>'Data Warehouse'!$O$73:$O$172</v>
      </c>
      <c r="J25" s="15" t="str">
        <f>ADDRESS('Template Design'!J8,15,1,1,"Data Warehouse")&amp;":"&amp;ADDRESS('Template Design'!J9,15,1,1)</f>
        <v>'Data Warehouse'!$O$53:$O$172</v>
      </c>
      <c r="K25" s="15" t="str">
        <f>ADDRESS('Template Design'!K8,15,1,1,"Data Warehouse")&amp;":"&amp;ADDRESS('Template Design'!K9,15,1,1)</f>
        <v>'Data Warehouse'!$O$4:$O$172</v>
      </c>
    </row>
    <row r="26" spans="1:11" s="14" customFormat="1" x14ac:dyDescent="0.2">
      <c r="A26" s="14" t="s">
        <v>27</v>
      </c>
      <c r="B26" s="15" t="str">
        <f>ADDRESS('Template Design'!B8,5,1,1,"Data Warehouse")&amp;":"&amp;ADDRESS('Template Design'!B9,5,1,1)</f>
        <v>'Data Warehouse'!$E$169:$E$172</v>
      </c>
      <c r="C26" s="15" t="str">
        <f>ADDRESS('Template Design'!C8,5,1,1,"Data Warehouse")&amp;":"&amp;ADDRESS('Template Design'!C9,5,1,1)</f>
        <v>'Data Warehouse'!$E$165:$E$172</v>
      </c>
      <c r="D26" s="15" t="str">
        <f>ADDRESS('Template Design'!D8,5,1,1,"Data Warehouse")&amp;":"&amp;ADDRESS('Template Design'!D9,5,1,1)</f>
        <v>'Data Warehouse'!$E$161:$E$172</v>
      </c>
      <c r="E26" s="15" t="str">
        <f>ADDRESS('Template Design'!E8,5,1,1,"Data Warehouse")&amp;":"&amp;ADDRESS('Template Design'!E9,5,1,1)</f>
        <v>'Data Warehouse'!$E$153:$E$172</v>
      </c>
      <c r="F26" s="15" t="str">
        <f>ADDRESS('Template Design'!F8,5,1,1,"Data Warehouse")&amp;":"&amp;ADDRESS('Template Design'!F9,5,1,1)</f>
        <v>'Data Warehouse'!$E$133:$E$172</v>
      </c>
      <c r="G26" s="15" t="str">
        <f>ADDRESS('Template Design'!G8,5,1,1,"Data Warehouse")&amp;":"&amp;ADDRESS('Template Design'!G9,5,1,1)</f>
        <v>'Data Warehouse'!$E$113:$E$172</v>
      </c>
      <c r="H26" s="15" t="str">
        <f>ADDRESS('Template Design'!H8,5,1,1,"Data Warehouse")&amp;":"&amp;ADDRESS('Template Design'!H9,5,1,1)</f>
        <v>'Data Warehouse'!$E$93:$E$172</v>
      </c>
      <c r="I26" s="15" t="str">
        <f>ADDRESS('Template Design'!I8,5,1,1,"Data Warehouse")&amp;":"&amp;ADDRESS('Template Design'!I9,5,1,1)</f>
        <v>'Data Warehouse'!$E$73:$E$172</v>
      </c>
      <c r="J26" s="15" t="str">
        <f>ADDRESS('Template Design'!J8,5,1,1,"Data Warehouse")&amp;":"&amp;ADDRESS('Template Design'!J9,5,1,1)</f>
        <v>'Data Warehouse'!$E$53:$E$172</v>
      </c>
      <c r="K26" s="15" t="str">
        <f>ADDRESS('Template Design'!K8,5,1,1,"Data Warehouse")&amp;":"&amp;ADDRESS('Template Design'!K9,5,1,1)</f>
        <v>'Data Warehouse'!$E$4:$E$172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  <row r="32" spans="1:11" x14ac:dyDescent="0.2">
      <c r="J32" s="1"/>
      <c r="K32" s="1"/>
    </row>
    <row r="33" spans="10:11" x14ac:dyDescent="0.2">
      <c r="J33" s="1"/>
      <c r="K33" s="1"/>
    </row>
    <row r="34" spans="10:11" x14ac:dyDescent="0.2">
      <c r="J34" s="1"/>
      <c r="K34" s="1"/>
    </row>
    <row r="35" spans="10:11" x14ac:dyDescent="0.2">
      <c r="J35" s="1"/>
      <c r="K35" s="1"/>
    </row>
    <row r="36" spans="10:11" x14ac:dyDescent="0.2">
      <c r="J36" s="1"/>
      <c r="K36" s="1"/>
    </row>
  </sheetData>
  <sheetProtection algorithmName="SHA-512" hashValue="x20mNOcf18eNSRA9hfbx8HLD1Qr24q87GyEzQvIOcDgfa66x4x+bm/1opVs5SsKvKtkwBSsR/dwtdCls8qMVvA==" saltValue="+dMpIK5/Fk2YNKuitjCFUw==" spinCount="100000" sheet="1" objects="1" scenarios="1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33"/>
  <sheetViews>
    <sheetView workbookViewId="0">
      <selection activeCell="A3" sqref="A3:K21"/>
    </sheetView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33</v>
      </c>
    </row>
    <row r="3" spans="1:11" x14ac:dyDescent="0.2">
      <c r="A3" t="str">
        <f>"For Periods Ending "&amp;TEXT('Template Design'!E2,"mm/dd/yyyy")</f>
        <v>For Periods Ending 06/30/2020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7">
        <f t="shared" ref="B7:I7" ca="1" si="1">AVERAGE(INDIRECT(B24))*4</f>
        <v>5.5316000000000004E-2</v>
      </c>
      <c r="C7" s="37">
        <f t="shared" ca="1" si="1"/>
        <v>6.6727000000000009E-2</v>
      </c>
      <c r="D7" s="37">
        <f t="shared" ca="1" si="1"/>
        <v>4.9780333333333336E-2</v>
      </c>
      <c r="E7" s="37">
        <f t="shared" ca="1" si="1"/>
        <v>4.8179200000000005E-2</v>
      </c>
      <c r="F7" s="37">
        <f t="shared" ca="1" si="1"/>
        <v>4.8764627920170722E-2</v>
      </c>
      <c r="G7" s="37">
        <f t="shared" ca="1" si="1"/>
        <v>5.1613818613447146E-2</v>
      </c>
      <c r="H7" s="37">
        <f t="shared" ca="1" si="1"/>
        <v>6.1241663960085332E-2</v>
      </c>
      <c r="I7" s="37">
        <f t="shared" ca="1" si="1"/>
        <v>6.1833922204198942E-2</v>
      </c>
      <c r="J7" s="37">
        <f t="shared" ref="J7:K7" ca="1" si="2">AVERAGE(INDIRECT(J24))*4</f>
        <v>6.7581601836832456E-2</v>
      </c>
      <c r="K7" s="37">
        <f t="shared" ca="1" si="2"/>
        <v>8.1080427339762673E-2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5.5854834740447945E-2</v>
      </c>
      <c r="C9" s="37">
        <f t="array" aca="1" ref="C9" ca="1">GEOMEAN(1+INDIRECT(C24))^4-1</f>
        <v>6.7951827512926499E-2</v>
      </c>
      <c r="D9" s="37">
        <f t="array" aca="1" ref="D9" ca="1">GEOMEAN(1+INDIRECT(D24))^4-1</f>
        <v>5.0326439408235668E-2</v>
      </c>
      <c r="E9" s="37">
        <f t="array" aca="1" ref="E9" ca="1">GEOMEAN(1+INDIRECT(E24))^4-1</f>
        <v>4.8623877921257996E-2</v>
      </c>
      <c r="F9" s="37">
        <f t="array" aca="1" ref="F9" ca="1">GEOMEAN(1+INDIRECT(F24))^4-1</f>
        <v>4.9332597808865009E-2</v>
      </c>
      <c r="G9" s="37">
        <f t="array" aca="1" ref="G9" ca="1">GEOMEAN(1+INDIRECT(G24))^4-1</f>
        <v>5.188893634713021E-2</v>
      </c>
      <c r="H9" s="37">
        <f t="array" aca="1" ref="H9" ca="1">GEOMEAN(1+INDIRECT(H24))^4-1</f>
        <v>6.1708183460487787E-2</v>
      </c>
      <c r="I9" s="37">
        <f t="array" aca="1" ref="I9" ca="1">GEOMEAN(1+INDIRECT(I24))^4-1</f>
        <v>6.235963261061217E-2</v>
      </c>
      <c r="J9" s="37">
        <f t="array" aca="1" ref="J9" ca="1">GEOMEAN(1+INDIRECT(J24))^4-1</f>
        <v>6.8392862333630511E-2</v>
      </c>
      <c r="K9" s="37">
        <f t="array" aca="1" ref="K9" ca="1">GEOMEAN(1+INDIRECT(K24))^4-1</f>
        <v>8.1412422230864312E-2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3.4776617230547313E-2</v>
      </c>
      <c r="C11" s="37">
        <f t="shared" ca="1" si="3"/>
        <v>2.9934670947748866E-2</v>
      </c>
      <c r="D11" s="37">
        <f t="shared" ca="1" si="3"/>
        <v>2.7682801248649358E-2</v>
      </c>
      <c r="E11" s="37">
        <f t="shared" ca="1" si="3"/>
        <v>2.9050418018334953E-2</v>
      </c>
      <c r="F11" s="37">
        <f t="shared" ca="1" si="3"/>
        <v>2.5375852491863565E-2</v>
      </c>
      <c r="G11" s="37">
        <f t="shared" ca="1" si="3"/>
        <v>3.7387312775760434E-2</v>
      </c>
      <c r="H11" s="37">
        <f t="shared" ca="1" si="3"/>
        <v>4.2902177870925054E-2</v>
      </c>
      <c r="I11" s="37">
        <f t="shared" ca="1" si="3"/>
        <v>4.2209102181269276E-2</v>
      </c>
      <c r="J11" s="37">
        <f t="shared" ref="J11:K11" ca="1" si="4">STDEVP(INDIRECT(J24))*2</f>
        <v>4.2131177278905897E-2</v>
      </c>
      <c r="K11" s="37">
        <f t="shared" ca="1" si="4"/>
        <v>6.4287184384111865E-2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3.69</v>
      </c>
      <c r="C13" s="33">
        <f t="shared" ca="1" si="5"/>
        <v>3.1950000000000003</v>
      </c>
      <c r="D13" s="33">
        <f t="shared" ca="1" si="5"/>
        <v>3.1066666666666669</v>
      </c>
      <c r="E13" s="33">
        <f t="shared" ca="1" si="5"/>
        <v>3.718</v>
      </c>
      <c r="F13" s="33">
        <f t="shared" ca="1" si="5"/>
        <v>35.375412632924643</v>
      </c>
      <c r="G13" s="33">
        <f t="shared" ca="1" si="5"/>
        <v>29.597608421949765</v>
      </c>
      <c r="H13" s="33">
        <f t="shared" ca="1" si="5"/>
        <v>26.43820631646231</v>
      </c>
      <c r="I13" s="33">
        <f t="shared" ca="1" si="5"/>
        <v>27.884605556906358</v>
      </c>
      <c r="J13" s="33">
        <f t="shared" ref="J13:K13" ca="1" si="6">AVERAGE(INDIRECT(J25))*4</f>
        <v>40.011837964088613</v>
      </c>
      <c r="K13" s="33">
        <f t="shared" ca="1" si="6"/>
        <v>37.650535832488963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5.5671999999999999E-2</v>
      </c>
      <c r="C17" s="37">
        <f t="shared" ca="1" si="7"/>
        <v>6.7039000000000001E-2</v>
      </c>
      <c r="D17" s="37">
        <f t="shared" ca="1" si="7"/>
        <v>5.0084666666666666E-2</v>
      </c>
      <c r="E17" s="37">
        <f t="shared" ca="1" si="7"/>
        <v>4.8538600000000001E-2</v>
      </c>
      <c r="F17" s="37">
        <f t="shared" ca="1" si="7"/>
        <v>5.2154510671129375E-2</v>
      </c>
      <c r="G17" s="37">
        <f t="shared" ca="1" si="7"/>
        <v>5.4544540447419597E-2</v>
      </c>
      <c r="H17" s="37">
        <f t="shared" ca="1" si="7"/>
        <v>6.4531055335564663E-2</v>
      </c>
      <c r="I17" s="37">
        <f t="shared" ca="1" si="7"/>
        <v>6.5312527058077996E-2</v>
      </c>
      <c r="J17" s="37">
        <f t="shared" ref="J17:K17" ca="1" si="8">AVERAGE(INDIRECT(J26))*4</f>
        <v>7.2180439215064979E-2</v>
      </c>
      <c r="K17" s="37">
        <f t="shared" ca="1" si="8"/>
        <v>8.5365992342057939E-2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5.6222900865145808E-2</v>
      </c>
      <c r="C19" s="37">
        <f t="array" aca="1" ref="C19" ca="1">GEOMEAN(1+INDIRECT(C26))^4-1</f>
        <v>6.8278439550759407E-2</v>
      </c>
      <c r="D19" s="37">
        <f t="array" aca="1" ref="D19" ca="1">GEOMEAN(1+INDIRECT(D26))^4-1</f>
        <v>5.0641353487831831E-2</v>
      </c>
      <c r="E19" s="37">
        <f t="array" aca="1" ref="E19" ca="1">GEOMEAN(1+INDIRECT(E26))^4-1</f>
        <v>4.8995747339896534E-2</v>
      </c>
      <c r="F19" s="37">
        <f t="array" aca="1" ref="F19" ca="1">GEOMEAN(1+INDIRECT(F26))^4-1</f>
        <v>5.2845580789687707E-2</v>
      </c>
      <c r="G19" s="37">
        <f t="array" aca="1" ref="G19" ca="1">GEOMEAN(1+INDIRECT(G26))^4-1</f>
        <v>5.4922276276608839E-2</v>
      </c>
      <c r="H19" s="37">
        <f t="array" aca="1" ref="H19" ca="1">GEOMEAN(1+INDIRECT(H26))^4-1</f>
        <v>6.5146136241474917E-2</v>
      </c>
      <c r="I19" s="37">
        <f t="array" aca="1" ref="I19" ca="1">GEOMEAN(1+INDIRECT(I26))^4-1</f>
        <v>6.6001890754965986E-2</v>
      </c>
      <c r="J19" s="37">
        <f t="array" aca="1" ref="J19" ca="1">GEOMEAN(1+INDIRECT(J26))^4-1</f>
        <v>7.3226066168196713E-2</v>
      </c>
      <c r="K19" s="37">
        <f t="array" aca="1" ref="K19" ca="1">GEOMEAN(1+INDIRECT(K26))^4-1</f>
        <v>8.5960316480544696E-2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3.485717134249422E-2</v>
      </c>
      <c r="C21" s="37">
        <f t="shared" ca="1" si="9"/>
        <v>2.9974857226515699E-2</v>
      </c>
      <c r="D21" s="37">
        <f t="shared" ca="1" si="9"/>
        <v>2.7715074560406457E-2</v>
      </c>
      <c r="E21" s="37">
        <f t="shared" ca="1" si="9"/>
        <v>2.9072399441910535E-2</v>
      </c>
      <c r="F21" s="37">
        <f t="shared" ca="1" si="9"/>
        <v>2.5612004538281639E-2</v>
      </c>
      <c r="G21" s="37">
        <f t="shared" ca="1" si="9"/>
        <v>3.7759880072837662E-2</v>
      </c>
      <c r="H21" s="37">
        <f t="shared" ca="1" si="9"/>
        <v>4.306566946388006E-2</v>
      </c>
      <c r="I21" s="37">
        <f t="shared" ca="1" si="9"/>
        <v>4.2281739479935583E-2</v>
      </c>
      <c r="J21" s="37">
        <f t="shared" ref="J21:K21" ca="1" si="10">STDEVP(INDIRECT(J26))*2</f>
        <v>4.2327015600197936E-2</v>
      </c>
      <c r="K21" s="37">
        <f t="shared" ca="1" si="10"/>
        <v>6.4356450723866879E-2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Design'!B8,11,1,1,"Data Warehouse")&amp;":"&amp;ADDRESS('Template Design'!B9,11,1,1)</f>
        <v>'Data Warehouse'!$K$169:$K$172</v>
      </c>
      <c r="C24" s="15" t="str">
        <f>ADDRESS('Template Design'!C8,11,1,1,"Data Warehouse")&amp;":"&amp;ADDRESS('Template Design'!C9,11,1,1)</f>
        <v>'Data Warehouse'!$K$165:$K$172</v>
      </c>
      <c r="D24" s="15" t="str">
        <f>ADDRESS('Template Design'!D8,11,1,1,"Data Warehouse")&amp;":"&amp;ADDRESS('Template Design'!D9,11,1,1)</f>
        <v>'Data Warehouse'!$K$161:$K$172</v>
      </c>
      <c r="E24" s="15" t="str">
        <f>ADDRESS('Template Design'!E8,11,1,1,"Data Warehouse")&amp;":"&amp;ADDRESS('Template Design'!E9,11,1,1)</f>
        <v>'Data Warehouse'!$K$153:$K$172</v>
      </c>
      <c r="F24" s="15" t="str">
        <f>ADDRESS('Template Design'!F8,11,1,1,"Data Warehouse")&amp;":"&amp;ADDRESS('Template Design'!F9,11,1,1)</f>
        <v>'Data Warehouse'!$K$133:$K$172</v>
      </c>
      <c r="G24" s="15" t="str">
        <f>ADDRESS('Template Design'!G8,11,1,1,"Data Warehouse")&amp;":"&amp;ADDRESS('Template Design'!G9,11,1,1)</f>
        <v>'Data Warehouse'!$K$113:$K$172</v>
      </c>
      <c r="H24" s="15" t="str">
        <f>ADDRESS('Template Design'!H8,11,1,1,"Data Warehouse")&amp;":"&amp;ADDRESS('Template Design'!H9,11,1,1)</f>
        <v>'Data Warehouse'!$K$93:$K$172</v>
      </c>
      <c r="I24" s="15" t="str">
        <f>ADDRESS('Template Design'!I8,11,1,1,"Data Warehouse")&amp;":"&amp;ADDRESS('Template Design'!I9,11,1,1)</f>
        <v>'Data Warehouse'!$K$73:$K$172</v>
      </c>
      <c r="J24" s="15" t="str">
        <f>ADDRESS('Template Design'!J8,11,1,1,"Data Warehouse")&amp;":"&amp;ADDRESS('Template Design'!J9,11,1,1)</f>
        <v>'Data Warehouse'!$K$53:$K$172</v>
      </c>
      <c r="K24" s="15" t="str">
        <f>ADDRESS('Template Design'!K8,11,1,1,"Data Warehouse")&amp;":"&amp;ADDRESS('Template Design'!K9,11,1,1)</f>
        <v>'Data Warehouse'!$K$4:$K$172</v>
      </c>
    </row>
    <row r="25" spans="1:11" s="14" customFormat="1" x14ac:dyDescent="0.2">
      <c r="A25" s="14" t="s">
        <v>26</v>
      </c>
      <c r="B25" s="15" t="str">
        <f>ADDRESS('Template Design'!B8,16,1,1,"Data Warehouse")&amp;":"&amp;ADDRESS('Template Design'!B9,16,1,1)</f>
        <v>'Data Warehouse'!$P$169:$P$172</v>
      </c>
      <c r="C25" s="15" t="str">
        <f>ADDRESS('Template Design'!C8,16,1,1,"Data Warehouse")&amp;":"&amp;ADDRESS('Template Design'!C9,16,1,1)</f>
        <v>'Data Warehouse'!$P$165:$P$172</v>
      </c>
      <c r="D25" s="15" t="str">
        <f>ADDRESS('Template Design'!D8,16,1,1,"Data Warehouse")&amp;":"&amp;ADDRESS('Template Design'!D9,16,1,1)</f>
        <v>'Data Warehouse'!$P$161:$P$172</v>
      </c>
      <c r="E25" s="15" t="str">
        <f>ADDRESS('Template Design'!E8,16,1,1,"Data Warehouse")&amp;":"&amp;ADDRESS('Template Design'!E9,16,1,1)</f>
        <v>'Data Warehouse'!$P$153:$P$172</v>
      </c>
      <c r="F25" s="15" t="str">
        <f>ADDRESS('Template Design'!F8,16,1,1,"Data Warehouse")&amp;":"&amp;ADDRESS('Template Design'!F9,16,1,1)</f>
        <v>'Data Warehouse'!$P$133:$P$172</v>
      </c>
      <c r="G25" s="15" t="str">
        <f>ADDRESS('Template Design'!G8,16,1,1,"Data Warehouse")&amp;":"&amp;ADDRESS('Template Design'!G9,16,1,1)</f>
        <v>'Data Warehouse'!$P$113:$P$172</v>
      </c>
      <c r="H25" s="15" t="str">
        <f>ADDRESS('Template Design'!H8,16,1,1,"Data Warehouse")&amp;":"&amp;ADDRESS('Template Design'!H9,16,1,1)</f>
        <v>'Data Warehouse'!$P$93:$P$172</v>
      </c>
      <c r="I25" s="15" t="str">
        <f>ADDRESS('Template Design'!I8,16,1,1,"Data Warehouse")&amp;":"&amp;ADDRESS('Template Design'!I9,16,1,1)</f>
        <v>'Data Warehouse'!$P$73:$P$172</v>
      </c>
      <c r="J25" s="15" t="str">
        <f>ADDRESS('Template Design'!J8,16,1,1,"Data Warehouse")&amp;":"&amp;ADDRESS('Template Design'!J9,16,1,1)</f>
        <v>'Data Warehouse'!$P$53:$P$172</v>
      </c>
      <c r="K25" s="15" t="str">
        <f>ADDRESS('Template Design'!K8,16,1,1,"Data Warehouse")&amp;":"&amp;ADDRESS('Template Design'!K9,16,1,1)</f>
        <v>'Data Warehouse'!$P$4:$P$172</v>
      </c>
    </row>
    <row r="26" spans="1:11" s="14" customFormat="1" x14ac:dyDescent="0.2">
      <c r="A26" s="14" t="s">
        <v>27</v>
      </c>
      <c r="B26" s="15" t="str">
        <f>ADDRESS('Template Design'!B8,6,1,1,"Data Warehouse")&amp;":"&amp;ADDRESS('Template Design'!B9,6,1,1)</f>
        <v>'Data Warehouse'!$F$169:$F$172</v>
      </c>
      <c r="C26" s="15" t="str">
        <f>ADDRESS('Template Design'!C8,6,1,1,"Data Warehouse")&amp;":"&amp;ADDRESS('Template Design'!C9,6,1,1)</f>
        <v>'Data Warehouse'!$F$165:$F$172</v>
      </c>
      <c r="D26" s="15" t="str">
        <f>ADDRESS('Template Design'!D8,6,1,1,"Data Warehouse")&amp;":"&amp;ADDRESS('Template Design'!D9,6,1,1)</f>
        <v>'Data Warehouse'!$F$161:$F$172</v>
      </c>
      <c r="E26" s="15" t="str">
        <f>ADDRESS('Template Design'!E8,6,1,1,"Data Warehouse")&amp;":"&amp;ADDRESS('Template Design'!E9,6,1,1)</f>
        <v>'Data Warehouse'!$F$153:$F$172</v>
      </c>
      <c r="F26" s="15" t="str">
        <f>ADDRESS('Template Design'!F8,6,1,1,"Data Warehouse")&amp;":"&amp;ADDRESS('Template Design'!F9,6,1,1)</f>
        <v>'Data Warehouse'!$F$133:$F$172</v>
      </c>
      <c r="G26" s="15" t="str">
        <f>ADDRESS('Template Design'!G8,6,1,1,"Data Warehouse")&amp;":"&amp;ADDRESS('Template Design'!G9,6,1,1)</f>
        <v>'Data Warehouse'!$F$113:$F$172</v>
      </c>
      <c r="H26" s="15" t="str">
        <f>ADDRESS('Template Design'!H8,6,1,1,"Data Warehouse")&amp;":"&amp;ADDRESS('Template Design'!H9,6,1,1)</f>
        <v>'Data Warehouse'!$F$93:$F$172</v>
      </c>
      <c r="I26" s="15" t="str">
        <f>ADDRESS('Template Design'!I8,6,1,1,"Data Warehouse")&amp;":"&amp;ADDRESS('Template Design'!I9,6,1,1)</f>
        <v>'Data Warehouse'!$F$73:$F$172</v>
      </c>
      <c r="J26" s="15" t="str">
        <f>ADDRESS('Template Design'!J8,6,1,1,"Data Warehouse")&amp;":"&amp;ADDRESS('Template Design'!J9,6,1,1)</f>
        <v>'Data Warehouse'!$F$53:$F$172</v>
      </c>
      <c r="K26" s="15" t="str">
        <f>ADDRESS('Template Design'!K8,6,1,1,"Data Warehouse")&amp;":"&amp;ADDRESS('Template Design'!K9,6,1,1)</f>
        <v>'Data Warehouse'!$F$4:$F$172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  <row r="32" spans="1:11" x14ac:dyDescent="0.2">
      <c r="J32" s="1"/>
      <c r="K32" s="1"/>
    </row>
    <row r="33" spans="10:11" x14ac:dyDescent="0.2">
      <c r="J33" s="1"/>
      <c r="K33" s="1"/>
    </row>
  </sheetData>
  <sheetProtection algorithmName="SHA-512" hashValue="XShZRIYILvdd4g5UYW24nT9oePnFETG8CYptmIfcz9O8kEDdra49bp+LlTuvBNKd0Q7Mki/ti0fbwqRXmbOTDw==" saltValue="l2z+vI7/ILRce+mpA/Ft8w==" spinCount="100000" sheet="1" objects="1" scenarios="1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F14"/>
  <sheetViews>
    <sheetView workbookViewId="0"/>
  </sheetViews>
  <sheetFormatPr defaultRowHeight="12.75" x14ac:dyDescent="0.2"/>
  <cols>
    <col min="1" max="1" width="19.85546875" customWidth="1"/>
    <col min="2" max="2" width="18.140625" customWidth="1"/>
    <col min="3" max="3" width="3" customWidth="1"/>
    <col min="4" max="4" width="18.140625" customWidth="1"/>
    <col min="5" max="5" width="3.140625" customWidth="1"/>
    <col min="6" max="6" width="20.42578125" customWidth="1"/>
  </cols>
  <sheetData>
    <row r="1" spans="1:6" x14ac:dyDescent="0.2">
      <c r="A1" s="8" t="str">
        <f>"Year to date through "&amp;TEXT('Template Design'!B3,"mm/dd/yyyy")</f>
        <v>Year to date through 06/30/2020</v>
      </c>
      <c r="B1" s="8"/>
      <c r="C1" s="8"/>
    </row>
    <row r="2" spans="1:6" x14ac:dyDescent="0.2">
      <c r="B2" s="2"/>
      <c r="C2" s="2"/>
    </row>
    <row r="3" spans="1:6" x14ac:dyDescent="0.2">
      <c r="B3" s="38" t="s">
        <v>38</v>
      </c>
      <c r="C3" s="38"/>
      <c r="D3" s="38"/>
    </row>
    <row r="4" spans="1:6" x14ac:dyDescent="0.2">
      <c r="B4" s="35" t="s">
        <v>48</v>
      </c>
      <c r="D4" s="35" t="s">
        <v>49</v>
      </c>
      <c r="E4" s="29"/>
      <c r="F4" s="36" t="s">
        <v>53</v>
      </c>
    </row>
    <row r="5" spans="1:6" x14ac:dyDescent="0.2">
      <c r="B5" s="29"/>
      <c r="C5" s="29"/>
      <c r="D5" s="29"/>
      <c r="E5" s="29"/>
      <c r="F5" s="29"/>
    </row>
    <row r="6" spans="1:6" x14ac:dyDescent="0.2">
      <c r="A6" s="3" t="s">
        <v>44</v>
      </c>
      <c r="B6" s="32" cm="1">
        <f t="array" ref="B6">PRODUCT(1+'Data Warehouse'!C171:C172)-1</f>
        <v>3.3253173679999914E-2</v>
      </c>
      <c r="C6" s="32"/>
      <c r="D6" s="32" cm="1">
        <f t="array" ref="D6">PRODUCT(1+'Data Warehouse'!H171:H172)-1</f>
        <v>3.3092777472000012E-2</v>
      </c>
      <c r="E6" s="29"/>
      <c r="F6" s="33">
        <f>SUM('Data Warehouse'!M171:M172)</f>
        <v>1.65</v>
      </c>
    </row>
    <row r="7" spans="1:6" x14ac:dyDescent="0.2">
      <c r="B7" s="29"/>
      <c r="C7" s="29"/>
      <c r="D7" s="29"/>
      <c r="E7" s="29"/>
      <c r="F7" s="29"/>
    </row>
    <row r="8" spans="1:6" x14ac:dyDescent="0.2">
      <c r="A8" t="s">
        <v>30</v>
      </c>
      <c r="B8" s="32" cm="1">
        <f t="array" ref="B8">PRODUCT(1+'Data Warehouse'!B171:B172)-1</f>
        <v>3.2769712447999977E-2</v>
      </c>
      <c r="C8" s="32"/>
      <c r="D8" s="32" cm="1">
        <f t="array" ref="D8">PRODUCT(1+'Data Warehouse'!G171:G172)-1</f>
        <v>3.2653918015999928E-2</v>
      </c>
      <c r="E8" s="29"/>
      <c r="F8" s="33">
        <f>SUM('Data Warehouse'!L171:L172)</f>
        <v>1.22</v>
      </c>
    </row>
    <row r="9" spans="1:6" x14ac:dyDescent="0.2">
      <c r="B9" s="29"/>
      <c r="C9" s="29"/>
      <c r="D9" s="29"/>
      <c r="E9" s="29"/>
      <c r="F9" s="29"/>
    </row>
    <row r="10" spans="1:6" x14ac:dyDescent="0.2">
      <c r="A10" t="s">
        <v>31</v>
      </c>
      <c r="B10" s="32" cm="1">
        <f t="array" ref="B10">PRODUCT(1+'Data Warehouse'!D171:D172)-1</f>
        <v>3.3924330920000134E-2</v>
      </c>
      <c r="C10" s="32"/>
      <c r="D10" s="32" cm="1">
        <f t="array" ref="D10">PRODUCT(1+'Data Warehouse'!I171:I172)-1</f>
        <v>3.3779983929000057E-2</v>
      </c>
      <c r="E10" s="29"/>
      <c r="F10" s="33">
        <f>SUM('Data Warehouse'!N171:N172)</f>
        <v>1.5099999999999998</v>
      </c>
    </row>
    <row r="11" spans="1:6" x14ac:dyDescent="0.2">
      <c r="B11" s="29"/>
      <c r="C11" s="29"/>
      <c r="D11" s="29"/>
      <c r="E11" s="29"/>
      <c r="F11" s="29"/>
    </row>
    <row r="12" spans="1:6" x14ac:dyDescent="0.2">
      <c r="A12" t="s">
        <v>32</v>
      </c>
      <c r="B12" s="32" cm="1">
        <f t="array" ref="B12">PRODUCT(1+'Data Warehouse'!E171:E172)-1</f>
        <v>3.4936182715000097E-2</v>
      </c>
      <c r="C12" s="32"/>
      <c r="D12" s="32" cm="1">
        <f t="array" ref="D12">PRODUCT(1+'Data Warehouse'!J171:J172)-1</f>
        <v>3.4739089999999972E-2</v>
      </c>
      <c r="E12" s="29"/>
      <c r="F12" s="33">
        <f>SUM('Data Warehouse'!O171:O172)</f>
        <v>2.06</v>
      </c>
    </row>
    <row r="13" spans="1:6" x14ac:dyDescent="0.2">
      <c r="B13" s="29"/>
      <c r="C13" s="29"/>
      <c r="D13" s="29"/>
      <c r="E13" s="29"/>
      <c r="F13" s="29"/>
    </row>
    <row r="14" spans="1:6" x14ac:dyDescent="0.2">
      <c r="A14" t="s">
        <v>33</v>
      </c>
      <c r="B14" s="32" cm="1">
        <f t="array" ref="B14">PRODUCT(1+'Data Warehouse'!F171:F172)-1</f>
        <v>3.3490295228000067E-2</v>
      </c>
      <c r="C14" s="32"/>
      <c r="D14" s="32" cm="1">
        <f t="array" ref="D14">PRODUCT(1+'Data Warehouse'!K171:K172)-1</f>
        <v>3.3259947191999872E-2</v>
      </c>
      <c r="E14" s="29"/>
      <c r="F14" s="33">
        <f>SUM('Data Warehouse'!P171:P172)</f>
        <v>2.38</v>
      </c>
    </row>
  </sheetData>
  <sheetProtection algorithmName="SHA-512" hashValue="Fp9PzHe/aTR4R4xxqx0gnFinvkH0WWcE6j9Eu2Q8xa02ffC5s0jzmsBKTO4CDpkFqs92rtANt4gXAWA2LPorKw==" saltValue="+Sv09u9xxCJwQXtlXnGvFQ==" spinCount="100000" sheet="1" objects="1" scenarios="1"/>
  <mergeCells count="1">
    <mergeCell ref="B3:D3"/>
  </mergeCells>
  <pageMargins left="0.75" right="0.75" top="1" bottom="1" header="0.5" footer="0.5"/>
  <headerFooter alignWithMargins="0"/>
  <ignoredErrors>
    <ignoredError sqref="F7 F9 F11 F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 Warehouse</vt:lpstr>
      <vt:lpstr>Template Design</vt:lpstr>
      <vt:lpstr>ChangeEndDate</vt:lpstr>
      <vt:lpstr>Total</vt:lpstr>
      <vt:lpstr>Apartment</vt:lpstr>
      <vt:lpstr>Industrial</vt:lpstr>
      <vt:lpstr>Office</vt:lpstr>
      <vt:lpstr>Retail</vt:lpstr>
      <vt:lpstr>Current Year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Michael Giliberto</cp:lastModifiedBy>
  <dcterms:created xsi:type="dcterms:W3CDTF">2004-05-08T18:26:52Z</dcterms:created>
  <dcterms:modified xsi:type="dcterms:W3CDTF">2020-07-28T12:20:45Z</dcterms:modified>
</cp:coreProperties>
</file>