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"/>
    </mc:Choice>
  </mc:AlternateContent>
  <xr:revisionPtr revIDLastSave="11" documentId="8_{178D62BA-12C6-4079-9EA5-667D7FA14B32}" xr6:coauthVersionLast="47" xr6:coauthVersionMax="47" xr10:uidLastSave="{DB0D9918-5543-4F33-B861-AB3BEF6AE619}"/>
  <workbookProtection workbookAlgorithmName="SHA-512" workbookHashValue="FfJZknmf9Y5DkrNlK1YEQuAblZC+CpcpIbcR2PcYdKKxEjfNFFGc5E4kmCCFxOqNy3SsLDToAgPj2ZEGTpfV5g==" workbookSaltValue="7lh67Ca48L2Hr5KdqaorLQ==" workbookSpinCount="100000" lockStructure="1"/>
  <bookViews>
    <workbookView xWindow="-120" yWindow="-120" windowWidth="29040" windowHeight="158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D14" i="9" a="1"/>
  <c r="D14" i="9" s="1"/>
  <c r="B14" i="9" a="1"/>
  <c r="B14" i="9" s="1"/>
  <c r="F12" i="9"/>
  <c r="D12" i="9" a="1"/>
  <c r="D12" i="9" s="1"/>
  <c r="B12" i="9" a="1"/>
  <c r="B12" i="9" s="1"/>
  <c r="F10" i="9"/>
  <c r="D10" i="9"/>
  <c r="D10" i="9" a="1"/>
  <c r="B10" i="9" a="1"/>
  <c r="B10" i="9" s="1"/>
  <c r="F8" i="9"/>
  <c r="D8" i="9" a="1"/>
  <c r="D8" i="9" s="1"/>
  <c r="B8" i="9" a="1"/>
  <c r="B8" i="9" s="1"/>
  <c r="F6" i="9"/>
  <c r="D6" i="9" a="1"/>
  <c r="D6" i="9" s="1"/>
  <c r="B6" i="9"/>
  <c r="B6" i="9" a="1"/>
  <c r="B13" i="2"/>
  <c r="B12" i="2"/>
  <c r="K8" i="2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9" i="2" s="1"/>
  <c r="B2" i="10"/>
  <c r="B1" i="10"/>
  <c r="B11" i="2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D2" i="2" l="1"/>
  <c r="A3" i="6"/>
  <c r="A3" i="8"/>
  <c r="A3" i="5"/>
  <c r="A3" i="3"/>
  <c r="J6" i="2"/>
  <c r="J8" i="2" s="1"/>
  <c r="A3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G24" i="6"/>
  <c r="B24" i="3"/>
  <c r="K26" i="5"/>
  <c r="G25" i="3"/>
  <c r="B24" i="7"/>
  <c r="K25" i="6"/>
  <c r="C26" i="8"/>
  <c r="J25" i="8"/>
  <c r="B26" i="5"/>
  <c r="B26" i="8"/>
  <c r="K24" i="6"/>
  <c r="K25" i="7"/>
  <c r="B26" i="7"/>
  <c r="K25" i="5"/>
  <c r="K24" i="3"/>
  <c r="C24" i="7"/>
  <c r="E24" i="3"/>
  <c r="K24" i="7"/>
  <c r="K25" i="8"/>
  <c r="J24" i="3"/>
  <c r="B25" i="7"/>
  <c r="B25" i="6"/>
  <c r="E25" i="5"/>
  <c r="J26" i="8"/>
  <c r="F25" i="8"/>
  <c r="F24" i="8"/>
  <c r="J25" i="5"/>
  <c r="I25" i="6"/>
  <c r="B25" i="8"/>
  <c r="C24" i="8"/>
  <c r="E24" i="6"/>
  <c r="F25" i="6"/>
  <c r="F25" i="3"/>
  <c r="J26" i="3"/>
  <c r="E24" i="5"/>
  <c r="E26" i="7"/>
  <c r="J26" i="7"/>
  <c r="E25" i="6"/>
  <c r="E26" i="8"/>
  <c r="G25" i="7"/>
  <c r="E25" i="7"/>
  <c r="E26" i="6"/>
  <c r="F26" i="5"/>
  <c r="B24" i="8"/>
  <c r="C25" i="6"/>
  <c r="G24" i="7"/>
  <c r="F25" i="7"/>
  <c r="F26" i="8"/>
  <c r="C24" i="5"/>
  <c r="K24" i="5"/>
  <c r="E26" i="5"/>
  <c r="E25" i="3"/>
  <c r="C24" i="6"/>
  <c r="K26" i="7"/>
  <c r="F25" i="5"/>
  <c r="J26" i="6"/>
  <c r="D25" i="7"/>
  <c r="G26" i="3"/>
  <c r="C26" i="6"/>
  <c r="C25" i="3"/>
  <c r="D24" i="7"/>
  <c r="C24" i="3"/>
  <c r="J25" i="6"/>
  <c r="B25" i="3"/>
  <c r="J25" i="7"/>
  <c r="D26" i="7"/>
  <c r="F26" i="3"/>
  <c r="C25" i="8"/>
  <c r="G24" i="8"/>
  <c r="H25" i="7"/>
  <c r="H26" i="6"/>
  <c r="H24" i="6"/>
  <c r="H26" i="3"/>
  <c r="K26" i="3"/>
  <c r="E25" i="8"/>
  <c r="J24" i="5"/>
  <c r="K26" i="6"/>
  <c r="E26" i="3"/>
  <c r="E24" i="8"/>
  <c r="G25" i="5"/>
  <c r="G26" i="5"/>
  <c r="K25" i="3"/>
  <c r="G24" i="5"/>
  <c r="G25" i="6"/>
  <c r="B26" i="6"/>
  <c r="B24" i="6"/>
  <c r="J25" i="3"/>
  <c r="C25" i="7"/>
  <c r="B24" i="5"/>
  <c r="G26" i="8"/>
  <c r="J26" i="5"/>
  <c r="G26" i="6"/>
  <c r="F24" i="6"/>
  <c r="K26" i="8"/>
  <c r="C26" i="7"/>
  <c r="B26" i="3"/>
  <c r="D24" i="3"/>
  <c r="C26" i="3"/>
  <c r="G25" i="8"/>
  <c r="J24" i="7"/>
  <c r="F24" i="5"/>
  <c r="F26" i="6"/>
  <c r="J24" i="8"/>
  <c r="E24" i="7"/>
  <c r="G26" i="7"/>
  <c r="C25" i="5"/>
  <c r="F24" i="3"/>
  <c r="C26" i="5"/>
  <c r="B25" i="5"/>
  <c r="D25" i="6"/>
  <c r="H26" i="8"/>
  <c r="I24" i="5"/>
  <c r="J24" i="6"/>
  <c r="F26" i="7"/>
  <c r="F24" i="7"/>
  <c r="G24" i="3"/>
  <c r="K24" i="8"/>
  <c r="H26" i="5"/>
  <c r="D24" i="6"/>
  <c r="I26" i="3"/>
  <c r="J9" i="5" a="1"/>
  <c r="G13" i="3"/>
  <c r="D11" i="6"/>
  <c r="K9" i="8" a="1"/>
  <c r="B21" i="6"/>
  <c r="D9" i="6" a="1"/>
  <c r="G17" i="8"/>
  <c r="C7" i="5"/>
  <c r="G7" i="6"/>
  <c r="F21" i="6"/>
  <c r="E13" i="8"/>
  <c r="C21" i="6"/>
  <c r="K21" i="7"/>
  <c r="B11" i="6"/>
  <c r="F17" i="8"/>
  <c r="K13" i="3"/>
  <c r="E17" i="6"/>
  <c r="B19" i="7" a="1"/>
  <c r="C7" i="6"/>
  <c r="D19" i="7" a="1"/>
  <c r="C21" i="5"/>
  <c r="G19" i="6" a="1"/>
  <c r="I13" i="6"/>
  <c r="I19" i="3" a="1"/>
  <c r="E9" i="5" a="1"/>
  <c r="K21" i="5"/>
  <c r="C11" i="8"/>
  <c r="E9" i="6" a="1"/>
  <c r="C17" i="5"/>
  <c r="D7" i="6"/>
  <c r="G21" i="8"/>
  <c r="E9" i="8" a="1"/>
  <c r="C7" i="8"/>
  <c r="B9" i="7" a="1"/>
  <c r="B13" i="3"/>
  <c r="E17" i="7"/>
  <c r="F17" i="6"/>
  <c r="C19" i="3" a="1"/>
  <c r="C11" i="3" a="1"/>
  <c r="F11" i="6"/>
  <c r="F13" i="8"/>
  <c r="G21" i="5"/>
  <c r="E7" i="7"/>
  <c r="G9" i="8" a="1"/>
  <c r="J7" i="3"/>
  <c r="B7" i="7"/>
  <c r="K11" i="3"/>
  <c r="B19" i="3" a="1"/>
  <c r="B9" i="6" a="1"/>
  <c r="J21" i="7"/>
  <c r="K21" i="8"/>
  <c r="H17" i="6"/>
  <c r="B7" i="8"/>
  <c r="E19" i="5" a="1"/>
  <c r="J13" i="5"/>
  <c r="E11" i="5"/>
  <c r="J7" i="5"/>
  <c r="H21" i="3"/>
  <c r="E17" i="3"/>
  <c r="J19" i="8" a="1"/>
  <c r="G7" i="8"/>
  <c r="J9" i="8" a="1"/>
  <c r="B21" i="7"/>
  <c r="B11" i="5"/>
  <c r="K17" i="6"/>
  <c r="B13" i="6"/>
  <c r="E7" i="3"/>
  <c r="C17" i="6"/>
  <c r="G9" i="5" a="1"/>
  <c r="B11" i="3" a="1"/>
  <c r="G11" i="6"/>
  <c r="E11" i="3"/>
  <c r="E11" i="8"/>
  <c r="K7" i="5"/>
  <c r="E21" i="3"/>
  <c r="B9" i="3" a="1"/>
  <c r="C9" i="7" a="1"/>
  <c r="E17" i="8"/>
  <c r="B21" i="8"/>
  <c r="K11" i="8"/>
  <c r="E19" i="7" a="1"/>
  <c r="J17" i="3"/>
  <c r="J13" i="6"/>
  <c r="B7" i="6"/>
  <c r="C11" i="7"/>
  <c r="B13" i="5"/>
  <c r="E13" i="3"/>
  <c r="C13" i="6"/>
  <c r="F17" i="7"/>
  <c r="G13" i="7"/>
  <c r="F7" i="7"/>
  <c r="G9" i="3" a="1"/>
  <c r="G19" i="7" a="1"/>
  <c r="K9" i="3" a="1"/>
  <c r="I7" i="5"/>
  <c r="J17" i="8"/>
  <c r="E21" i="6"/>
  <c r="F7" i="6"/>
  <c r="K9" i="6" a="1"/>
  <c r="H11" i="6"/>
  <c r="C21" i="8"/>
  <c r="K7" i="8"/>
  <c r="C21" i="7"/>
  <c r="E21" i="7"/>
  <c r="E19" i="6" a="1"/>
  <c r="K13" i="8"/>
  <c r="C19" i="8" a="1"/>
  <c r="D21" i="7"/>
  <c r="F11" i="3"/>
  <c r="C17" i="8"/>
  <c r="G7" i="5"/>
  <c r="B11" i="8"/>
  <c r="B7" i="5"/>
  <c r="E21" i="5"/>
  <c r="I21" i="3"/>
  <c r="B17" i="5"/>
  <c r="J7" i="8"/>
  <c r="F21" i="5"/>
  <c r="C9" i="6" a="1"/>
  <c r="C13" i="8"/>
  <c r="C19" i="5" a="1"/>
  <c r="C9" i="3" a="1"/>
  <c r="E7" i="6"/>
  <c r="G11" i="8"/>
  <c r="C13" i="3"/>
  <c r="J19" i="3" a="1"/>
  <c r="J17" i="5"/>
  <c r="B13" i="8"/>
  <c r="K11" i="5"/>
  <c r="K21" i="3"/>
  <c r="B13" i="7"/>
  <c r="F19" i="6" a="1"/>
  <c r="K21" i="6"/>
  <c r="F9" i="3" a="1"/>
  <c r="J21" i="8"/>
  <c r="K17" i="8"/>
  <c r="D17" i="7"/>
  <c r="C13" i="5"/>
  <c r="K17" i="3"/>
  <c r="J11" i="6"/>
  <c r="G7" i="7"/>
  <c r="G19" i="5" a="1"/>
  <c r="E19" i="8" a="1"/>
  <c r="J7" i="7"/>
  <c r="E9" i="3" a="1"/>
  <c r="B19" i="5" a="1"/>
  <c r="E7" i="8"/>
  <c r="K19" i="6" a="1"/>
  <c r="F11" i="7"/>
  <c r="K19" i="5" a="1"/>
  <c r="K13" i="7"/>
  <c r="E11" i="6"/>
  <c r="F13" i="3"/>
  <c r="E13" i="7"/>
  <c r="C19" i="7" a="1"/>
  <c r="J11" i="5"/>
  <c r="K7" i="3"/>
  <c r="B9" i="8" a="1"/>
  <c r="K19" i="7" a="1"/>
  <c r="E17" i="5"/>
  <c r="B11" i="7"/>
  <c r="H21" i="6"/>
  <c r="F19" i="8" a="1"/>
  <c r="I9" i="5" a="1"/>
  <c r="F19" i="7" a="1"/>
  <c r="J9" i="6" a="1"/>
  <c r="E7" i="5"/>
  <c r="J13" i="7"/>
  <c r="K17" i="7"/>
  <c r="J17" i="6"/>
  <c r="B21" i="5"/>
  <c r="G17" i="7"/>
  <c r="E21" i="8"/>
  <c r="J21" i="5"/>
  <c r="J17" i="7"/>
  <c r="G13" i="5"/>
  <c r="G19" i="3" a="1"/>
  <c r="J13" i="8"/>
  <c r="H19" i="3" a="1"/>
  <c r="E11" i="7"/>
  <c r="G11" i="7"/>
  <c r="E13" i="6"/>
  <c r="K9" i="7" a="1"/>
  <c r="J19" i="6" a="1"/>
  <c r="F19" i="5" a="1"/>
  <c r="J9" i="3" a="1"/>
  <c r="J13" i="3"/>
  <c r="K9" i="5" a="1"/>
  <c r="H17" i="8"/>
  <c r="C19" i="6" a="1"/>
  <c r="G19" i="8" a="1"/>
  <c r="J19" i="7" a="1"/>
  <c r="K13" i="5"/>
  <c r="C11" i="5"/>
  <c r="G9" i="7" a="1"/>
  <c r="J19" i="5" a="1"/>
  <c r="F7" i="3"/>
  <c r="K7" i="7"/>
  <c r="C17" i="3"/>
  <c r="H19" i="6" a="1"/>
  <c r="C11" i="6"/>
  <c r="G13" i="6"/>
  <c r="F17" i="5"/>
  <c r="B19" i="6" a="1"/>
  <c r="F21" i="8"/>
  <c r="J11" i="8"/>
  <c r="G17" i="6"/>
  <c r="F21" i="7"/>
  <c r="J7" i="6"/>
  <c r="G17" i="3"/>
  <c r="C7" i="3" a="1"/>
  <c r="J21" i="6"/>
  <c r="H7" i="6"/>
  <c r="F9" i="6" a="1"/>
  <c r="G9" i="6" a="1"/>
  <c r="G21" i="6"/>
  <c r="K13" i="6"/>
  <c r="G11" i="5"/>
  <c r="C7" i="7"/>
  <c r="G7" i="3"/>
  <c r="C9" i="5" a="1"/>
  <c r="B7" i="3" a="1"/>
  <c r="E9" i="7" a="1"/>
  <c r="K7" i="6"/>
  <c r="B17" i="8"/>
  <c r="G17" i="5"/>
  <c r="J11" i="7"/>
  <c r="K11" i="6"/>
  <c r="B9" i="5" a="1"/>
  <c r="C21" i="3"/>
  <c r="K19" i="8" a="1"/>
  <c r="H19" i="8" a="1"/>
  <c r="I11" i="5"/>
  <c r="I17" i="3"/>
  <c r="H21" i="8"/>
  <c r="G13" i="8"/>
  <c r="C9" i="8" a="1"/>
  <c r="H17" i="3"/>
  <c r="B19" i="8" a="1"/>
  <c r="G21" i="7"/>
  <c r="J9" i="7" a="1"/>
  <c r="G21" i="3"/>
  <c r="E19" i="3" a="1"/>
  <c r="J11" i="3"/>
  <c r="F9" i="7" a="1"/>
  <c r="B21" i="3"/>
  <c r="H9" i="6" a="1"/>
  <c r="C17" i="7"/>
  <c r="K19" i="3" a="1"/>
  <c r="C13" i="7"/>
  <c r="B17" i="7"/>
  <c r="K11" i="7"/>
  <c r="E13" i="5"/>
  <c r="B17" i="6"/>
  <c r="J21" i="3"/>
  <c r="G11" i="3"/>
  <c r="K17" i="5"/>
  <c r="B17" i="3"/>
  <c r="J9" i="8" l="1"/>
  <c r="C19" i="7"/>
  <c r="H19" i="3"/>
  <c r="K19" i="7"/>
  <c r="E9" i="6"/>
  <c r="F19" i="8"/>
  <c r="D19" i="7"/>
  <c r="C9" i="7"/>
  <c r="K19" i="6"/>
  <c r="B19" i="8"/>
  <c r="J19" i="5"/>
  <c r="I19" i="3"/>
  <c r="B9" i="7"/>
  <c r="J9" i="7"/>
  <c r="H19" i="8"/>
  <c r="F9" i="7"/>
  <c r="B11" i="3"/>
  <c r="B9" i="5"/>
  <c r="I9" i="5"/>
  <c r="K19" i="3"/>
  <c r="E19" i="5"/>
  <c r="K19" i="8"/>
  <c r="J19" i="7"/>
  <c r="G9" i="7"/>
  <c r="C19" i="8"/>
  <c r="E9" i="5"/>
  <c r="J19" i="3"/>
  <c r="B7" i="3"/>
  <c r="E9" i="8"/>
  <c r="H19" i="6"/>
  <c r="B19" i="7"/>
  <c r="K9" i="3"/>
  <c r="J9" i="3"/>
  <c r="G19" i="7"/>
  <c r="K9" i="5"/>
  <c r="C9" i="6"/>
  <c r="C19" i="6"/>
  <c r="E9" i="3"/>
  <c r="E19" i="3"/>
  <c r="G9" i="5"/>
  <c r="K9" i="6"/>
  <c r="C9" i="8"/>
  <c r="G19" i="8"/>
  <c r="C19" i="3"/>
  <c r="B9" i="3"/>
  <c r="J9" i="6"/>
  <c r="F19" i="7"/>
  <c r="G9" i="3"/>
  <c r="C9" i="3"/>
  <c r="E9" i="7"/>
  <c r="G19" i="3"/>
  <c r="G19" i="6"/>
  <c r="C19" i="5"/>
  <c r="B19" i="5"/>
  <c r="E19" i="8"/>
  <c r="J19" i="6"/>
  <c r="C11" i="3"/>
  <c r="E19" i="6"/>
  <c r="K19" i="5"/>
  <c r="G19" i="5"/>
  <c r="G9" i="8"/>
  <c r="B9" i="8"/>
  <c r="F9" i="6"/>
  <c r="B19" i="6"/>
  <c r="D9" i="6"/>
  <c r="C9" i="5"/>
  <c r="K9" i="8"/>
  <c r="K9" i="7"/>
  <c r="J9" i="5"/>
  <c r="F19" i="5"/>
  <c r="E19" i="7"/>
  <c r="B9" i="6"/>
  <c r="F19" i="6"/>
  <c r="C7" i="3"/>
  <c r="G9" i="6"/>
  <c r="B19" i="3"/>
  <c r="J19" i="8"/>
  <c r="F9" i="3"/>
  <c r="H9" i="6"/>
  <c r="H24" i="8"/>
  <c r="D24" i="5"/>
  <c r="H24" i="5"/>
  <c r="H25" i="6"/>
  <c r="D26" i="8"/>
  <c r="H26" i="7"/>
  <c r="I24" i="6"/>
  <c r="I26" i="6"/>
  <c r="H24" i="3"/>
  <c r="D26" i="3"/>
  <c r="D26" i="5"/>
  <c r="I25" i="8"/>
  <c r="I26" i="5"/>
  <c r="I25" i="5"/>
  <c r="H25" i="3"/>
  <c r="D26" i="6"/>
  <c r="I24" i="3"/>
  <c r="D25" i="8"/>
  <c r="D25" i="3"/>
  <c r="I25" i="7"/>
  <c r="D25" i="5"/>
  <c r="I24" i="8"/>
  <c r="H24" i="7"/>
  <c r="I26" i="8"/>
  <c r="I26" i="7"/>
  <c r="H25" i="5"/>
  <c r="I24" i="7"/>
  <c r="H25" i="8"/>
  <c r="I25" i="3"/>
  <c r="D24" i="8"/>
  <c r="I13" i="8"/>
  <c r="D7" i="7"/>
  <c r="D19" i="5" a="1"/>
  <c r="H7" i="7"/>
  <c r="F11" i="8"/>
  <c r="F19" i="3" a="1"/>
  <c r="D9" i="8" a="1"/>
  <c r="F7" i="8"/>
  <c r="H9" i="8" a="1"/>
  <c r="H21" i="7"/>
  <c r="I19" i="6" a="1"/>
  <c r="I19" i="5" a="1"/>
  <c r="I7" i="3"/>
  <c r="I21" i="8"/>
  <c r="I9" i="7" a="1"/>
  <c r="H11" i="5"/>
  <c r="I11" i="8"/>
  <c r="D11" i="7"/>
  <c r="H7" i="3"/>
  <c r="H17" i="5"/>
  <c r="H13" i="5"/>
  <c r="F17" i="3"/>
  <c r="D13" i="8"/>
  <c r="D11" i="5"/>
  <c r="D17" i="8"/>
  <c r="H7" i="8"/>
  <c r="H17" i="7"/>
  <c r="I21" i="6"/>
  <c r="I21" i="5"/>
  <c r="I11" i="3"/>
  <c r="I17" i="8"/>
  <c r="I11" i="7"/>
  <c r="I13" i="7"/>
  <c r="D13" i="3"/>
  <c r="D9" i="3" a="1"/>
  <c r="D21" i="5"/>
  <c r="F9" i="5" a="1"/>
  <c r="F11" i="5"/>
  <c r="H9" i="7" a="1"/>
  <c r="F21" i="3"/>
  <c r="H19" i="7" a="1"/>
  <c r="I17" i="6"/>
  <c r="I17" i="5"/>
  <c r="I9" i="3" a="1"/>
  <c r="I7" i="7"/>
  <c r="F7" i="5"/>
  <c r="D11" i="8"/>
  <c r="F13" i="7"/>
  <c r="I9" i="6" a="1"/>
  <c r="I13" i="5"/>
  <c r="D7" i="3"/>
  <c r="H11" i="8"/>
  <c r="I19" i="8" a="1"/>
  <c r="F13" i="6"/>
  <c r="D9" i="5" a="1"/>
  <c r="D17" i="6"/>
  <c r="D19" i="8" a="1"/>
  <c r="D7" i="5"/>
  <c r="H11" i="3"/>
  <c r="D9" i="7" a="1"/>
  <c r="D13" i="5"/>
  <c r="H13" i="3"/>
  <c r="H9" i="3" a="1"/>
  <c r="F9" i="8" a="1"/>
  <c r="H9" i="5" a="1"/>
  <c r="I11" i="6"/>
  <c r="D21" i="3"/>
  <c r="D21" i="6"/>
  <c r="I9" i="8" a="1"/>
  <c r="I19" i="7" a="1"/>
  <c r="H13" i="6"/>
  <c r="H13" i="8"/>
  <c r="D13" i="6"/>
  <c r="F13" i="5"/>
  <c r="H13" i="7"/>
  <c r="H11" i="7"/>
  <c r="D11" i="3" a="1"/>
  <c r="D21" i="8"/>
  <c r="D17" i="5"/>
  <c r="D7" i="8"/>
  <c r="H7" i="5"/>
  <c r="I7" i="6"/>
  <c r="D17" i="3"/>
  <c r="D19" i="6" a="1"/>
  <c r="I7" i="8"/>
  <c r="I21" i="7"/>
  <c r="I13" i="3"/>
  <c r="H19" i="5" a="1"/>
  <c r="D13" i="7"/>
  <c r="H21" i="5"/>
  <c r="D19" i="3" a="1"/>
  <c r="I17" i="7"/>
  <c r="I9" i="7" l="1"/>
  <c r="I19" i="7"/>
  <c r="I19" i="8"/>
  <c r="I9" i="8"/>
  <c r="I9" i="3"/>
  <c r="D19" i="6"/>
  <c r="I19" i="5"/>
  <c r="D19" i="3"/>
  <c r="I19" i="6"/>
  <c r="I9" i="6"/>
  <c r="H19" i="7"/>
  <c r="H9" i="5"/>
  <c r="H9" i="8"/>
  <c r="D9" i="3"/>
  <c r="D11" i="3"/>
  <c r="D19" i="8"/>
  <c r="H9" i="7"/>
  <c r="F19" i="3"/>
  <c r="F9" i="5"/>
  <c r="H9" i="3"/>
  <c r="D9" i="5"/>
  <c r="F9" i="8"/>
  <c r="H19" i="5"/>
  <c r="D9" i="7"/>
  <c r="D9" i="8"/>
  <c r="D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<sst xmlns="http://schemas.openxmlformats.org/spreadsheetml/2006/main" count="120" uniqueCount="55">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</sst>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0" fontId="0" fillId="0" borderId="2" xfId="0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1"/>
  <sheetViews>
    <sheetView workbookViewId="0">
      <pane ySplit="765" topLeftCell="A148" activePane="bottomLeft"/>
      <selection pane="bottomLeft" activeCell="A181" sqref="A181:P181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  <row r="173" spans="1:19" x14ac:dyDescent="0.2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40">
        <v>0.77</v>
      </c>
      <c r="M173" s="40">
        <v>1.3599999999999999</v>
      </c>
      <c r="N173" s="40">
        <v>1.24</v>
      </c>
      <c r="O173" s="40">
        <v>1.8900000000000001</v>
      </c>
      <c r="P173" s="40">
        <v>2.0099999999999998</v>
      </c>
    </row>
    <row r="174" spans="1:19" x14ac:dyDescent="0.2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40">
        <v>0.73</v>
      </c>
      <c r="M174" s="40">
        <v>1.08</v>
      </c>
      <c r="N174" s="40">
        <v>0.39</v>
      </c>
      <c r="O174" s="40">
        <v>1.67</v>
      </c>
      <c r="P174" s="40">
        <v>1.53</v>
      </c>
    </row>
    <row r="175" spans="1:19" x14ac:dyDescent="0.2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40">
        <v>1.06</v>
      </c>
      <c r="M175" s="40">
        <v>1.48</v>
      </c>
      <c r="N175" s="40">
        <v>0.38</v>
      </c>
      <c r="O175" s="40">
        <v>2.2599999999999998</v>
      </c>
      <c r="P175" s="40">
        <v>2.4500000000000002</v>
      </c>
    </row>
    <row r="176" spans="1:19" x14ac:dyDescent="0.2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40">
        <v>1.22</v>
      </c>
      <c r="M176" s="40">
        <v>1.3800000000000001</v>
      </c>
      <c r="N176" s="40">
        <v>0.71</v>
      </c>
      <c r="O176" s="40">
        <v>1.22</v>
      </c>
      <c r="P176" s="40">
        <v>2.41</v>
      </c>
    </row>
    <row r="177" spans="1:16" x14ac:dyDescent="0.2">
      <c r="A177" s="38">
        <v>44469</v>
      </c>
      <c r="B177" s="39">
        <v>5.4269999999999995E-3</v>
      </c>
      <c r="C177" s="39">
        <v>4.254E-3</v>
      </c>
      <c r="D177" s="39">
        <v>1.97E-3</v>
      </c>
      <c r="E177" s="39">
        <v>3.0540000000000003E-3</v>
      </c>
      <c r="F177" s="39">
        <v>4.0699999999999998E-3</v>
      </c>
      <c r="G177" s="39">
        <v>5.3700000000000006E-3</v>
      </c>
      <c r="H177" s="39">
        <v>4.1739999999999998E-3</v>
      </c>
      <c r="I177" s="39">
        <v>1.9250000000000001E-3</v>
      </c>
      <c r="J177" s="39">
        <v>2.9430000000000003E-3</v>
      </c>
      <c r="K177" s="39">
        <v>3.9240000000000004E-3</v>
      </c>
      <c r="L177" s="40">
        <v>0.59</v>
      </c>
      <c r="M177" s="40">
        <v>0.84000000000000008</v>
      </c>
      <c r="N177" s="40">
        <v>0.45999999999999996</v>
      </c>
      <c r="O177" s="40">
        <v>1.17</v>
      </c>
      <c r="P177" s="40">
        <v>1.54</v>
      </c>
    </row>
    <row r="178" spans="1:16" x14ac:dyDescent="0.2">
      <c r="A178" s="38">
        <v>44561</v>
      </c>
      <c r="B178" s="39">
        <v>2.7950000000000002E-3</v>
      </c>
      <c r="C178" s="39">
        <v>2.8960000000000001E-3</v>
      </c>
      <c r="D178" s="39">
        <v>1.776E-3</v>
      </c>
      <c r="E178" s="39">
        <v>2.8040000000000001E-3</v>
      </c>
      <c r="F178" s="39">
        <v>3.238E-3</v>
      </c>
      <c r="G178" s="39">
        <v>2.7360000000000002E-3</v>
      </c>
      <c r="H178" s="39">
        <v>2.813E-3</v>
      </c>
      <c r="I178" s="39">
        <v>1.7130000000000001E-3</v>
      </c>
      <c r="J178" s="39">
        <v>2.696E-3</v>
      </c>
      <c r="K178" s="39">
        <v>3.1099999999999999E-3</v>
      </c>
      <c r="L178" s="40">
        <v>0.63</v>
      </c>
      <c r="M178" s="40">
        <v>0.87</v>
      </c>
      <c r="N178" s="40">
        <v>0.45999999999999996</v>
      </c>
      <c r="O178" s="40">
        <v>1.1300000000000001</v>
      </c>
      <c r="P178" s="40">
        <v>1.35</v>
      </c>
    </row>
    <row r="179" spans="1:16" x14ac:dyDescent="0.2">
      <c r="A179" s="38">
        <v>44651</v>
      </c>
      <c r="B179" s="39">
        <v>-4.6718000000000003E-2</v>
      </c>
      <c r="C179" s="39">
        <v>-4.4008000000000005E-2</v>
      </c>
      <c r="D179" s="39">
        <v>-4.6955999999999998E-2</v>
      </c>
      <c r="E179" s="39">
        <v>-3.8572000000000002E-2</v>
      </c>
      <c r="F179" s="39">
        <v>-3.9495000000000002E-2</v>
      </c>
      <c r="G179" s="39">
        <v>-4.6767000000000003E-2</v>
      </c>
      <c r="H179" s="39">
        <v>-4.4084000000000005E-2</v>
      </c>
      <c r="I179" s="39">
        <v>-4.6999000000000006E-2</v>
      </c>
      <c r="J179" s="39">
        <v>-3.8683000000000002E-2</v>
      </c>
      <c r="K179" s="39">
        <v>-3.9639000000000001E-2</v>
      </c>
      <c r="L179" s="40">
        <v>0.51</v>
      </c>
      <c r="M179" s="40">
        <v>0.77</v>
      </c>
      <c r="N179" s="40">
        <v>0.44</v>
      </c>
      <c r="O179" s="40">
        <v>1.1499999999999999</v>
      </c>
      <c r="P179" s="40">
        <v>1.4900000000000002</v>
      </c>
    </row>
    <row r="180" spans="1:16" x14ac:dyDescent="0.2">
      <c r="A180" s="38">
        <v>44742</v>
      </c>
      <c r="B180" s="39">
        <v>-2.1909999999999999E-2</v>
      </c>
      <c r="C180" s="39">
        <v>-1.9332000000000002E-2</v>
      </c>
      <c r="D180" s="39">
        <v>-2.1398999999999998E-2</v>
      </c>
      <c r="E180" s="39">
        <v>-1.4635E-2</v>
      </c>
      <c r="F180" s="39">
        <v>-1.5234000000000001E-2</v>
      </c>
      <c r="G180" s="39">
        <v>-2.1983000000000003E-2</v>
      </c>
      <c r="H180" s="39">
        <v>-1.9424999999999998E-2</v>
      </c>
      <c r="I180" s="39">
        <v>-2.145E-2</v>
      </c>
      <c r="J180" s="39">
        <v>-1.4729000000000001E-2</v>
      </c>
      <c r="K180" s="39">
        <v>-1.5418000000000001E-2</v>
      </c>
      <c r="L180" s="40">
        <v>0.69</v>
      </c>
      <c r="M180" s="40">
        <v>0.91</v>
      </c>
      <c r="N180" s="40">
        <v>0.48</v>
      </c>
      <c r="O180" s="40">
        <v>0.91999999999999993</v>
      </c>
      <c r="P180" s="40">
        <v>1.7999999999999998</v>
      </c>
    </row>
    <row r="181" spans="1:16" x14ac:dyDescent="0.2">
      <c r="A181">
        <v>44834</v>
      </c>
      <c r="B181" s="10">
        <v>-4.4748999999999997E-2</v>
      </c>
      <c r="C181" s="10">
        <v>-4.0601999999999999E-2</v>
      </c>
      <c r="D181" s="10">
        <v>-4.0374999999999994E-2</v>
      </c>
      <c r="E181" s="10">
        <v>-3.5055999999999997E-2</v>
      </c>
      <c r="F181" s="10">
        <v>-3.5446999999999999E-2</v>
      </c>
      <c r="G181" s="10">
        <v>-4.4809000000000002E-2</v>
      </c>
      <c r="H181" s="10">
        <v>-4.0677000000000005E-2</v>
      </c>
      <c r="I181" s="10">
        <v>-4.0404999999999996E-2</v>
      </c>
      <c r="J181" s="10">
        <v>-3.5152000000000003E-2</v>
      </c>
      <c r="K181" s="10">
        <v>-3.5589000000000003E-2</v>
      </c>
      <c r="L181" s="12">
        <v>0.56000000000000005</v>
      </c>
      <c r="M181" s="12">
        <v>0.7</v>
      </c>
      <c r="N181" s="12">
        <v>0.28000000000000003</v>
      </c>
      <c r="O181" s="12">
        <v>0.92999999999999994</v>
      </c>
      <c r="P181" s="12">
        <v>1.35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7"/>
  <sheetViews>
    <sheetView topLeftCell="A16" workbookViewId="0">
      <selection activeCell="G31" sqref="G31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44834</v>
      </c>
      <c r="E2" s="2">
        <f>ChangeEndDate!B6</f>
        <v>44834</v>
      </c>
      <c r="F2" s="2"/>
    </row>
    <row r="3" spans="1:12" x14ac:dyDescent="0.2">
      <c r="A3" t="s">
        <v>29</v>
      </c>
      <c r="B3" s="9">
        <v>44834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44469</v>
      </c>
      <c r="C6" s="2">
        <f t="shared" ref="C6:J6" si="0">DATE(YEAR($D$2)-C5,MONTH($D$2),DAY($D$2))</f>
        <v>44104</v>
      </c>
      <c r="D6" s="2">
        <f t="shared" si="0"/>
        <v>43738</v>
      </c>
      <c r="E6" s="2">
        <f t="shared" si="0"/>
        <v>43008</v>
      </c>
      <c r="F6" s="2">
        <f t="shared" si="0"/>
        <v>41182</v>
      </c>
      <c r="G6" s="2">
        <f t="shared" si="0"/>
        <v>39355</v>
      </c>
      <c r="H6" s="2">
        <f t="shared" si="0"/>
        <v>37529</v>
      </c>
      <c r="I6" s="2">
        <f t="shared" si="0"/>
        <v>35703</v>
      </c>
      <c r="J6" s="2">
        <f t="shared" si="0"/>
        <v>33877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Warehouse'!$A$3:$A$181,0)+$B$7+1</f>
        <v>178</v>
      </c>
      <c r="C8" s="17">
        <f>MATCH(C6,'Data Warehouse'!$A$3:$A$181,0)+$B$7+1</f>
        <v>174</v>
      </c>
      <c r="D8" s="17">
        <f>MATCH(D6,'Data Warehouse'!$A$3:$A$181,0)+$B$7+1</f>
        <v>170</v>
      </c>
      <c r="E8" s="17">
        <f>MATCH(E6,'Data Warehouse'!$A$3:$A$181,0)+$B$7+1</f>
        <v>162</v>
      </c>
      <c r="F8" s="17">
        <f>MATCH(F6,'Data Warehouse'!$A$3:$A$181,0)+$B$7+1</f>
        <v>142</v>
      </c>
      <c r="G8" s="17">
        <f>MATCH(G6,'Data Warehouse'!$A$3:$A$181,0)+$B$7+1</f>
        <v>122</v>
      </c>
      <c r="H8" s="17">
        <f>MATCH(H6,'Data Warehouse'!$A$3:$A$181,0)+$B$7+1</f>
        <v>102</v>
      </c>
      <c r="I8" s="17">
        <f>MATCH(I6,'Data Warehouse'!$A$3:$A$181,0)+$B$7+1</f>
        <v>82</v>
      </c>
      <c r="J8" s="17">
        <f>MATCH(J6,'Data Warehouse'!$A$3:$A$181,0)+$B$7+1</f>
        <v>62</v>
      </c>
      <c r="K8" s="17">
        <f>MATCH(K6,'Data Warehouse'!$A$3:$A$181,0)+$B$7+1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Warehouse'!$A$3:$A$181,0)+$B$7</f>
        <v>181</v>
      </c>
      <c r="C9">
        <f t="shared" ref="C9:I9" si="1">B9</f>
        <v>181</v>
      </c>
      <c r="D9">
        <f t="shared" si="1"/>
        <v>181</v>
      </c>
      <c r="E9">
        <f t="shared" si="1"/>
        <v>181</v>
      </c>
      <c r="F9">
        <f t="shared" si="1"/>
        <v>181</v>
      </c>
      <c r="G9">
        <f t="shared" si="1"/>
        <v>181</v>
      </c>
      <c r="H9">
        <f t="shared" si="1"/>
        <v>181</v>
      </c>
      <c r="I9">
        <f t="shared" si="1"/>
        <v>181</v>
      </c>
      <c r="J9">
        <f t="shared" ref="J9" si="2">I9</f>
        <v>181</v>
      </c>
      <c r="K9">
        <f t="shared" ref="K9" si="3">J9</f>
        <v>181</v>
      </c>
      <c r="L9" s="18" t="s">
        <v>50</v>
      </c>
    </row>
    <row r="11" spans="1:12" x14ac:dyDescent="0.2">
      <c r="A11" t="s">
        <v>34</v>
      </c>
      <c r="B11" s="2">
        <f>DATE(YEAR(B3),3,31)</f>
        <v>44651</v>
      </c>
    </row>
    <row r="12" spans="1:12" x14ac:dyDescent="0.2">
      <c r="A12" t="s">
        <v>22</v>
      </c>
      <c r="B12" s="17">
        <f>MATCH(B11,'Data Warehouse'!$A$3:$A$181,0)+B7</f>
        <v>179</v>
      </c>
    </row>
    <row r="13" spans="1:12" x14ac:dyDescent="0.2">
      <c r="A13" t="s">
        <v>23</v>
      </c>
      <c r="B13" s="17">
        <f>MATCH(B3,'Data Warehouse'!$A$3:$A$181,0)+B7</f>
        <v>181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  <row r="179" spans="1:2" x14ac:dyDescent="0.2">
      <c r="A179">
        <v>174</v>
      </c>
      <c r="B179" s="13">
        <v>44104</v>
      </c>
    </row>
    <row r="180" spans="1:2" x14ac:dyDescent="0.2">
      <c r="A180">
        <v>175</v>
      </c>
      <c r="B180" s="13">
        <v>44196</v>
      </c>
    </row>
    <row r="181" spans="1:2" x14ac:dyDescent="0.2">
      <c r="A181">
        <v>176</v>
      </c>
      <c r="B181" s="13">
        <v>44286</v>
      </c>
    </row>
    <row r="182" spans="1:2" x14ac:dyDescent="0.2">
      <c r="A182">
        <v>178</v>
      </c>
      <c r="B182" s="13">
        <v>44377</v>
      </c>
    </row>
    <row r="183" spans="1:2" x14ac:dyDescent="0.2">
      <c r="A183">
        <v>178</v>
      </c>
      <c r="B183" s="13">
        <v>44469</v>
      </c>
    </row>
    <row r="184" spans="1:2" x14ac:dyDescent="0.2">
      <c r="A184">
        <v>179</v>
      </c>
      <c r="B184" s="13">
        <v>44561</v>
      </c>
    </row>
    <row r="185" spans="1:2" x14ac:dyDescent="0.2">
      <c r="A185">
        <v>180</v>
      </c>
      <c r="B185" s="13">
        <v>44651</v>
      </c>
    </row>
    <row r="186" spans="1:2" x14ac:dyDescent="0.2">
      <c r="A186">
        <v>181</v>
      </c>
      <c r="B186" s="13">
        <v>44742</v>
      </c>
    </row>
    <row r="187" spans="1:2" x14ac:dyDescent="0.2">
      <c r="A187">
        <v>182</v>
      </c>
      <c r="B187" s="13">
        <v>44834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tabSelected="1" workbookViewId="0">
      <selection activeCell="B6" sqref="B6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44861</v>
      </c>
    </row>
    <row r="2" spans="1:2" x14ac:dyDescent="0.2">
      <c r="A2" s="7" t="s">
        <v>37</v>
      </c>
      <c r="B2" s="8">
        <f>'Template Design'!B3</f>
        <v>44834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44834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Design'!$B$16:$B$187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09/30/2022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-0.101373</v>
      </c>
      <c r="C7" s="32">
        <f t="array" aca="1" ref="C7" ca="1">AVERAGE(INDIRECT(C24))*4</f>
        <v>-3.6654500000000007E-2</v>
      </c>
      <c r="D7" s="32">
        <f t="shared" ref="D7:I7" ca="1" si="1">AVERAGE(INDIRECT(D24))*4</f>
        <v>-7.7340000000000074E-3</v>
      </c>
      <c r="E7" s="32">
        <f t="shared" ca="1" si="1"/>
        <v>1.787E-2</v>
      </c>
      <c r="F7" s="32">
        <f t="shared" ca="1" si="1"/>
        <v>3.1809199999999996E-2</v>
      </c>
      <c r="G7" s="32">
        <f t="shared" ca="1" si="1"/>
        <v>4.1982799999999987E-2</v>
      </c>
      <c r="H7" s="32">
        <f t="shared" ca="1" si="1"/>
        <v>4.3114449999999985E-2</v>
      </c>
      <c r="I7" s="32">
        <f t="shared" ca="1" si="1"/>
        <v>5.371474856439587E-2</v>
      </c>
      <c r="J7" s="32">
        <f t="shared" ref="J7:K7" ca="1" si="2">AVERAGE(INDIRECT(J24))*4</f>
        <v>5.7902645875206327E-2</v>
      </c>
      <c r="K7" s="32">
        <f t="shared" ca="1" si="2"/>
        <v>7.3707401713622236E-2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-9.8251643074447337E-2</v>
      </c>
      <c r="C9" s="32">
        <f t="array" aca="1" ref="C9" ca="1">GEOMEAN(1+INDIRECT(C24))^4-1</f>
        <v>-3.7191607652314107E-2</v>
      </c>
      <c r="D9" s="32">
        <f t="array" aca="1" ref="D9" ca="1">GEOMEAN(1+INDIRECT(D24))^4-1</f>
        <v>-8.8857885256798941E-3</v>
      </c>
      <c r="E9" s="32">
        <f t="array" aca="1" ref="E9" ca="1">GEOMEAN(1+INDIRECT(E24))^4-1</f>
        <v>1.7015403716820865E-2</v>
      </c>
      <c r="F9" s="32">
        <f t="array" aca="1" ref="F9" ca="1">GEOMEAN(1+INDIRECT(F24))^4-1</f>
        <v>3.1499108392521569E-2</v>
      </c>
      <c r="G9" s="32">
        <f t="array" aca="1" ref="G9" ca="1">GEOMEAN(1+INDIRECT(G24))^4-1</f>
        <v>4.1708915940728675E-2</v>
      </c>
      <c r="H9" s="32">
        <f t="array" aca="1" ref="H9" ca="1">GEOMEAN(1+INDIRECT(H24))^4-1</f>
        <v>4.3005707672624238E-2</v>
      </c>
      <c r="I9" s="32">
        <f t="array" aca="1" ref="I9" ca="1">GEOMEAN(1+INDIRECT(I24))^4-1</f>
        <v>5.3853636938132832E-2</v>
      </c>
      <c r="J9" s="32">
        <f t="array" aca="1" ref="J9" ca="1">GEOMEAN(1+INDIRECT(J24))^4-1</f>
        <v>5.8243435352628437E-2</v>
      </c>
      <c r="K9" s="32">
        <f t="array" aca="1" ref="K9" ca="1">GEOMEAN(1+INDIRECT(K24))^4-1</f>
        <v>7.368314443307189E-2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3.7605048819939063E-2</v>
      </c>
      <c r="C11" s="32">
        <f t="array" aca="1" ref="C11" ca="1">STDEVP(INDIRECT(C24))*2</f>
        <v>4.5895610780743515E-2</v>
      </c>
      <c r="D11" s="32">
        <f t="array" aca="1" ref="D11" ca="1">STDEVP(INDIRECT(D24))*2</f>
        <v>4.8499841542696473E-2</v>
      </c>
      <c r="E11" s="32">
        <f t="shared" ref="E11:I11" ca="1" si="3">STDEVP(INDIRECT(E24))*2</f>
        <v>4.3774729342395721E-2</v>
      </c>
      <c r="F11" s="32">
        <f t="shared" ca="1" si="3"/>
        <v>3.6679966928011266E-2</v>
      </c>
      <c r="G11" s="32">
        <f t="shared" ca="1" si="3"/>
        <v>4.2449926608966786E-2</v>
      </c>
      <c r="H11" s="32">
        <f t="shared" ca="1" si="3"/>
        <v>3.947088617638797E-2</v>
      </c>
      <c r="I11" s="32">
        <f t="shared" ca="1" si="3"/>
        <v>4.2920796644742805E-2</v>
      </c>
      <c r="J11" s="32">
        <f t="shared" ref="J11:K11" ca="1" si="4">STDEVP(INDIRECT(J24))*2</f>
        <v>4.2350568525079221E-2</v>
      </c>
      <c r="K11" s="32">
        <f t="shared" ca="1" si="4"/>
        <v>6.3271416989994195E-2</v>
      </c>
    </row>
    <row r="13" spans="1:11" x14ac:dyDescent="0.2">
      <c r="A13" s="18" t="s">
        <v>46</v>
      </c>
      <c r="B13" s="33">
        <f t="shared" ref="B13:I13" ca="1" si="5">AVERAGE(INDIRECT(B25))*4</f>
        <v>3.25</v>
      </c>
      <c r="C13" s="33">
        <f t="shared" ca="1" si="5"/>
        <v>4.0149999999999997</v>
      </c>
      <c r="D13" s="33">
        <f t="shared" ca="1" si="5"/>
        <v>3.82</v>
      </c>
      <c r="E13" s="33">
        <f t="shared" ca="1" si="5"/>
        <v>2.9739999999999998</v>
      </c>
      <c r="F13" s="33">
        <f t="shared" ca="1" si="5"/>
        <v>8.642579999999997</v>
      </c>
      <c r="G13" s="33">
        <f t="shared" ca="1" si="5"/>
        <v>29.424306666666659</v>
      </c>
      <c r="H13" s="33">
        <f t="shared" ca="1" si="5"/>
        <v>24.687229999999992</v>
      </c>
      <c r="I13" s="33">
        <f t="shared" ca="1" si="5"/>
        <v>22.653982378747155</v>
      </c>
      <c r="J13" s="33">
        <f t="shared" ref="J13:K13" ca="1" si="6">AVERAGE(INDIRECT(J25))*4</f>
        <v>40.150883110078105</v>
      </c>
      <c r="K13" s="33">
        <f t="shared" ca="1" si="6"/>
        <v>48.270258276457106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-0.101046</v>
      </c>
      <c r="C17" s="32">
        <f t="shared" ca="1" si="7"/>
        <v>-3.6264000000000005E-2</v>
      </c>
      <c r="D17" s="32">
        <f t="shared" ca="1" si="7"/>
        <v>-7.3636666666666711E-3</v>
      </c>
      <c r="E17" s="32">
        <f t="shared" ca="1" si="7"/>
        <v>1.8159399999999999E-2</v>
      </c>
      <c r="F17" s="32">
        <f t="shared" ca="1" si="7"/>
        <v>3.2641099999999999E-2</v>
      </c>
      <c r="G17" s="32">
        <f t="shared" ca="1" si="7"/>
        <v>4.4831333333333334E-2</v>
      </c>
      <c r="H17" s="32">
        <f t="shared" ca="1" si="7"/>
        <v>4.5784849999999995E-2</v>
      </c>
      <c r="I17" s="32">
        <f t="shared" ca="1" si="7"/>
        <v>5.6324364980049051E-2</v>
      </c>
      <c r="J17" s="32">
        <f t="shared" ref="J17:K17" ca="1" si="8">AVERAGE(INDIRECT(J26))*4</f>
        <v>6.2667996445364874E-2</v>
      </c>
      <c r="K17" s="32">
        <f t="shared" ca="1" si="8"/>
        <v>8.0171682996875229E-2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-9.7949253856216889E-2</v>
      </c>
      <c r="C19" s="32">
        <f t="array" aca="1" ref="C19" ca="1">GEOMEAN(1+INDIRECT(C26))^4-1</f>
        <v>-3.6812975449374563E-2</v>
      </c>
      <c r="D19" s="32">
        <f t="array" aca="1" ref="D19" ca="1">GEOMEAN(1+INDIRECT(D26))^4-1</f>
        <v>-8.5192057904226459E-3</v>
      </c>
      <c r="E19" s="32">
        <f t="array" aca="1" ref="E19" ca="1">GEOMEAN(1+INDIRECT(E26))^4-1</f>
        <v>1.7308546596575436E-2</v>
      </c>
      <c r="F19" s="32">
        <f t="array" aca="1" ref="F19" ca="1">GEOMEAN(1+INDIRECT(F26))^4-1</f>
        <v>3.2348497879235216E-2</v>
      </c>
      <c r="G19" s="32">
        <f t="array" aca="1" ref="G19" ca="1">GEOMEAN(1+INDIRECT(G26))^4-1</f>
        <v>4.4627745544118635E-2</v>
      </c>
      <c r="H19" s="32">
        <f t="array" aca="1" ref="H19" ca="1">GEOMEAN(1+INDIRECT(H26))^4-1</f>
        <v>4.5749599042864686E-2</v>
      </c>
      <c r="I19" s="32">
        <f t="array" aca="1" ref="I19" ca="1">GEOMEAN(1+INDIRECT(I26))^4-1</f>
        <v>5.655952142447318E-2</v>
      </c>
      <c r="J19" s="32">
        <f t="array" aca="1" ref="J19" ca="1">GEOMEAN(1+INDIRECT(J26))^4-1</f>
        <v>6.3205051992026196E-2</v>
      </c>
      <c r="K19" s="32">
        <f t="array" aca="1" ref="K19" ca="1">GEOMEAN(1+INDIRECT(K26))^4-1</f>
        <v>8.0414764429622254E-2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3.7613375001453939E-2</v>
      </c>
      <c r="C21" s="32">
        <f t="shared" ca="1" si="9"/>
        <v>4.591947306971194E-2</v>
      </c>
      <c r="D21" s="32">
        <f t="shared" ca="1" si="9"/>
        <v>4.8529989315599716E-2</v>
      </c>
      <c r="E21" s="32">
        <f t="shared" ca="1" si="9"/>
        <v>4.3776119125728818E-2</v>
      </c>
      <c r="F21" s="32">
        <f t="shared" ca="1" si="9"/>
        <v>3.6744434928264999E-2</v>
      </c>
      <c r="G21" s="32">
        <f t="shared" ca="1" si="9"/>
        <v>4.2947743911512848E-2</v>
      </c>
      <c r="H21" s="32">
        <f t="shared" ca="1" si="9"/>
        <v>3.9845980509574296E-2</v>
      </c>
      <c r="I21" s="32">
        <f t="shared" ca="1" si="9"/>
        <v>4.3176888292168203E-2</v>
      </c>
      <c r="J21" s="32">
        <f t="shared" ref="J21:K21" ca="1" si="10">STDEVP(INDIRECT(J26))*2</f>
        <v>4.2794601817126389E-2</v>
      </c>
      <c r="K21" s="32">
        <f t="shared" ca="1" si="10"/>
        <v>6.4819749736000437E-2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Warehouse'!$H$178:$H$181</v>
      </c>
      <c r="C24" s="34" t="str">
        <f>ADDRESS('Template Design'!C8,8,1,1,"Data Warehouse")&amp;":"&amp;ADDRESS('Template Design'!C9,8,1,1)</f>
        <v>'Data Warehouse'!$H$174:$H$181</v>
      </c>
      <c r="D24" s="34" t="str">
        <f>ADDRESS('Template Design'!D8,8,1,1,"Data Warehouse")&amp;":"&amp;ADDRESS('Template Design'!D9,8,1,1)</f>
        <v>'Data Warehouse'!$H$170:$H$181</v>
      </c>
      <c r="E24" s="34" t="str">
        <f>ADDRESS('Template Design'!E8,8,1,1,"Data Warehouse")&amp;":"&amp;ADDRESS('Template Design'!E9,8,1,1)</f>
        <v>'Data Warehouse'!$H$162:$H$181</v>
      </c>
      <c r="F24" s="34" t="str">
        <f>ADDRESS('Template Design'!F8,8,1,1,"Data Warehouse")&amp;":"&amp;ADDRESS('Template Design'!F9,8,1,1)</f>
        <v>'Data Warehouse'!$H$142:$H$181</v>
      </c>
      <c r="G24" s="34" t="str">
        <f>ADDRESS('Template Design'!G8,8,1,1,"Data Warehouse")&amp;":"&amp;ADDRESS('Template Design'!G9,8,1,1)</f>
        <v>'Data Warehouse'!$H$122:$H$181</v>
      </c>
      <c r="H24" s="34" t="str">
        <f>ADDRESS('Template Design'!H8,8,1,1,"Data Warehouse")&amp;":"&amp;ADDRESS('Template Design'!H9,8,1,1)</f>
        <v>'Data Warehouse'!$H$102:$H$181</v>
      </c>
      <c r="I24" s="34" t="str">
        <f>ADDRESS('Template Design'!I8,8,1,1,"Data Warehouse")&amp;":"&amp;ADDRESS('Template Design'!I9,8,1,1)</f>
        <v>'Data Warehouse'!$H$82:$H$181</v>
      </c>
      <c r="J24" s="34" t="str">
        <f>ADDRESS('Template Design'!J8,8,1,1,"Data Warehouse")&amp;":"&amp;ADDRESS('Template Design'!J9,8,1,1)</f>
        <v>'Data Warehouse'!$H$62:$H$181</v>
      </c>
      <c r="K24" s="34" t="str">
        <f>ADDRESS('Template Design'!K8,8,1,1,"Data Warehouse")&amp;":"&amp;ADDRESS('Template Design'!K9,8,1,1)</f>
        <v>'Data Warehouse'!$H$4:$H$181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Warehouse'!$M$178:$M$181</v>
      </c>
      <c r="C25" s="34" t="str">
        <f>ADDRESS('Template Design'!C8,13,1,1,"Data Warehouse")&amp;":"&amp;ADDRESS('Template Design'!C9,13,1,1)</f>
        <v>'Data Warehouse'!$M$174:$M$181</v>
      </c>
      <c r="D25" s="34" t="str">
        <f>ADDRESS('Template Design'!D8,13,1,1,"Data Warehouse")&amp;":"&amp;ADDRESS('Template Design'!D9,13,1,1)</f>
        <v>'Data Warehouse'!$M$170:$M$181</v>
      </c>
      <c r="E25" s="34" t="str">
        <f>ADDRESS('Template Design'!E8,13,1,1,"Data Warehouse")&amp;":"&amp;ADDRESS('Template Design'!E9,13,1,1)</f>
        <v>'Data Warehouse'!$M$162:$M$181</v>
      </c>
      <c r="F25" s="34" t="str">
        <f>ADDRESS('Template Design'!F8,13,1,1,"Data Warehouse")&amp;":"&amp;ADDRESS('Template Design'!F9,13,1,1)</f>
        <v>'Data Warehouse'!$M$142:$M$181</v>
      </c>
      <c r="G25" s="34" t="str">
        <f>ADDRESS('Template Design'!G8,13,1,1,"Data Warehouse")&amp;":"&amp;ADDRESS('Template Design'!G9,13,1,1)</f>
        <v>'Data Warehouse'!$M$122:$M$181</v>
      </c>
      <c r="H25" s="34" t="str">
        <f>ADDRESS('Template Design'!H8,13,1,1,"Data Warehouse")&amp;":"&amp;ADDRESS('Template Design'!H9,13,1,1)</f>
        <v>'Data Warehouse'!$M$102:$M$181</v>
      </c>
      <c r="I25" s="34" t="str">
        <f>ADDRESS('Template Design'!I8,13,1,1,"Data Warehouse")&amp;":"&amp;ADDRESS('Template Design'!I9,13,1,1)</f>
        <v>'Data Warehouse'!$M$82:$M$181</v>
      </c>
      <c r="J25" s="34" t="str">
        <f>ADDRESS('Template Design'!J8,13,1,1,"Data Warehouse")&amp;":"&amp;ADDRESS('Template Design'!J9,13,1,1)</f>
        <v>'Data Warehouse'!$M$62:$M$181</v>
      </c>
      <c r="K25" s="34" t="str">
        <f>ADDRESS('Template Design'!K8,13,1,1,"Data Warehouse")&amp;":"&amp;ADDRESS('Template Design'!K9,13,1,1)</f>
        <v>'Data Warehouse'!$M$4:$M$181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Warehouse'!$C$178:$C$181</v>
      </c>
      <c r="C26" s="34" t="str">
        <f>ADDRESS('Template Design'!C8,3,1,1,"Data Warehouse")&amp;":"&amp;ADDRESS('Template Design'!C9,3,1,1)</f>
        <v>'Data Warehouse'!$C$174:$C$181</v>
      </c>
      <c r="D26" s="34" t="str">
        <f>ADDRESS('Template Design'!D8,3,1,1,"Data Warehouse")&amp;":"&amp;ADDRESS('Template Design'!D9,3,1,1)</f>
        <v>'Data Warehouse'!$C$170:$C$181</v>
      </c>
      <c r="E26" s="34" t="str">
        <f>ADDRESS('Template Design'!E8,3,1,1,"Data Warehouse")&amp;":"&amp;ADDRESS('Template Design'!E9,3,1,1)</f>
        <v>'Data Warehouse'!$C$162:$C$181</v>
      </c>
      <c r="F26" s="34" t="str">
        <f>ADDRESS('Template Design'!F8,3,1,1,"Data Warehouse")&amp;":"&amp;ADDRESS('Template Design'!F9,3,1,1)</f>
        <v>'Data Warehouse'!$C$142:$C$181</v>
      </c>
      <c r="G26" s="34" t="str">
        <f>ADDRESS('Template Design'!G8,3,1,1,"Data Warehouse")&amp;":"&amp;ADDRESS('Template Design'!G9,3,1,1)</f>
        <v>'Data Warehouse'!$C$122:$C$181</v>
      </c>
      <c r="H26" s="34" t="str">
        <f>ADDRESS('Template Design'!H8,3,1,1,"Data Warehouse")&amp;":"&amp;ADDRESS('Template Design'!H9,3,1,1)</f>
        <v>'Data Warehouse'!$C$102:$C$181</v>
      </c>
      <c r="I26" s="34" t="str">
        <f>ADDRESS('Template Design'!I8,3,1,1,"Data Warehouse")&amp;":"&amp;ADDRESS('Template Design'!I9,3,1,1)</f>
        <v>'Data Warehouse'!$C$82:$C$181</v>
      </c>
      <c r="J26" s="34" t="str">
        <f>ADDRESS('Template Design'!J8,3,1,1,"Data Warehouse")&amp;":"&amp;ADDRESS('Template Design'!J9,3,1,1)</f>
        <v>'Data Warehouse'!$C$62:$C$181</v>
      </c>
      <c r="K26" s="34" t="str">
        <f>ADDRESS('Template Design'!K8,3,1,1,"Data Warehouse")&amp;":"&amp;ADDRESS('Template Design'!K9,3,1,1)</f>
        <v>'Data Warehouse'!$C$4:$C$181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sheetProtection algorithmName="SHA-512" hashValue="0pYbH9sjslSRF+DDteNeWrlL5uF+EuLNzL26s9u+0HxO94SEzsuNISfyfvwaDglwIb60Of3Dc81oYf5KiQy+KQ==" saltValue="gm4Yd0du+qZhCS8LXpPMlQ==" spinCount="100000"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>
      <selection activeCell="D39" sqref="D39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09/30/2022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-0.110823</v>
      </c>
      <c r="C7" s="37">
        <f t="shared" ca="1" si="1"/>
        <v>-4.0776500000000007E-2</v>
      </c>
      <c r="D7" s="37">
        <f t="shared" ca="1" si="1"/>
        <v>-1.0285666666666665E-2</v>
      </c>
      <c r="E7" s="37">
        <f t="shared" ca="1" si="1"/>
        <v>1.7517800000000004E-2</v>
      </c>
      <c r="F7" s="37">
        <f t="shared" ca="1" si="1"/>
        <v>3.237531928118742E-2</v>
      </c>
      <c r="G7" s="37">
        <f t="shared" ca="1" si="1"/>
        <v>4.0476219508807566E-2</v>
      </c>
      <c r="H7" s="37">
        <f t="shared" ca="1" si="1"/>
        <v>4.1897914631605679E-2</v>
      </c>
      <c r="I7" s="37">
        <f t="shared" ca="1" si="1"/>
        <v>5.2304588382598348E-2</v>
      </c>
      <c r="J7" s="37">
        <f t="shared" ref="J7:K7" ca="1" si="2">AVERAGE(INDIRECT(J24))*4</f>
        <v>5.7995635952165288E-2</v>
      </c>
      <c r="K7" s="37">
        <f t="shared" ca="1" si="2"/>
        <v>7.7617282664381074E-2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-0.10705995154605852</v>
      </c>
      <c r="C9" s="37">
        <f t="array" aca="1" ref="C9" ca="1">GEOMEAN(1+INDIRECT(C24))^4-1</f>
        <v>-4.1356618936741585E-2</v>
      </c>
      <c r="D9" s="37">
        <f t="array" aca="1" ref="D9" ca="1">GEOMEAN(1+INDIRECT(D24))^4-1</f>
        <v>-1.1627777261299377E-2</v>
      </c>
      <c r="E9" s="37">
        <f t="array" aca="1" ref="E9" ca="1">GEOMEAN(1+INDIRECT(E24))^4-1</f>
        <v>1.6482131211618123E-2</v>
      </c>
      <c r="F9" s="37">
        <f t="array" aca="1" ref="F9" ca="1">GEOMEAN(1+INDIRECT(F24))^4-1</f>
        <v>3.1895935866421032E-2</v>
      </c>
      <c r="G9" s="37">
        <f t="array" aca="1" ref="G9" ca="1">GEOMEAN(1+INDIRECT(G24))^4-1</f>
        <v>3.992297569526948E-2</v>
      </c>
      <c r="H9" s="37">
        <f t="array" aca="1" ref="H9" ca="1">GEOMEAN(1+INDIRECT(H24))^4-1</f>
        <v>4.1551104085058688E-2</v>
      </c>
      <c r="I9" s="37">
        <f t="array" aca="1" ref="I9" ca="1">GEOMEAN(1+INDIRECT(I24))^4-1</f>
        <v>5.2247818249090638E-2</v>
      </c>
      <c r="J9" s="37">
        <f t="array" aca="1" ref="J9" ca="1">GEOMEAN(1+INDIRECT(J24))^4-1</f>
        <v>5.8172215320763554E-2</v>
      </c>
      <c r="K9" s="37">
        <f t="array" aca="1" ref="K9" ca="1">GEOMEAN(1+INDIRECT(K24))^4-1</f>
        <v>7.7701262191857801E-2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4.0190825106608596E-2</v>
      </c>
      <c r="C11" s="37">
        <f t="shared" ca="1" si="3"/>
        <v>4.9384840573170836E-2</v>
      </c>
      <c r="D11" s="37">
        <f t="shared" ca="1" si="3"/>
        <v>5.2661905431145281E-2</v>
      </c>
      <c r="E11" s="37">
        <f t="shared" ca="1" si="3"/>
        <v>4.7569889036973803E-2</v>
      </c>
      <c r="F11" s="37">
        <f t="shared" ca="1" si="3"/>
        <v>4.1255118941643146E-2</v>
      </c>
      <c r="G11" s="37">
        <f t="shared" ca="1" si="3"/>
        <v>4.7611283723462398E-2</v>
      </c>
      <c r="H11" s="37">
        <f t="shared" ca="1" si="3"/>
        <v>4.4208960678816772E-2</v>
      </c>
      <c r="I11" s="37">
        <f t="shared" ca="1" si="3"/>
        <v>4.6002856371419952E-2</v>
      </c>
      <c r="J11" s="37">
        <f t="shared" ref="J11:K11" ca="1" si="4">STDEVP(INDIRECT(J24))*2</f>
        <v>4.6076934384990956E-2</v>
      </c>
      <c r="K11" s="37">
        <f t="shared" ca="1" si="4"/>
        <v>6.5055894087277674E-2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2.39</v>
      </c>
      <c r="C13" s="33">
        <f t="shared" ca="1" si="5"/>
        <v>2.9950000000000001</v>
      </c>
      <c r="D13" s="33">
        <f t="shared" ca="1" si="5"/>
        <v>2.7366666666666664</v>
      </c>
      <c r="E13" s="33">
        <f t="shared" ca="1" si="5"/>
        <v>1.9579999999999997</v>
      </c>
      <c r="F13" s="33">
        <f t="shared" ca="1" si="5"/>
        <v>5.7261912550185139</v>
      </c>
      <c r="G13" s="33">
        <f t="shared" ca="1" si="5"/>
        <v>37.057934993280085</v>
      </c>
      <c r="H13" s="33">
        <f t="shared" ca="1" si="5"/>
        <v>29.606451244960063</v>
      </c>
      <c r="I13" s="33">
        <f t="shared" ca="1" si="5"/>
        <v>24.410500031713539</v>
      </c>
      <c r="J13" s="33">
        <f t="shared" ref="J13:K13" ca="1" si="6">AVERAGE(INDIRECT(J25))*4</f>
        <v>28.090774443094624</v>
      </c>
      <c r="K13" s="33">
        <f t="shared" ca="1" si="6"/>
        <v>38.725016478490772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-0.110582</v>
      </c>
      <c r="C17" s="37">
        <f t="shared" ca="1" si="7"/>
        <v>-4.0485999999999994E-2</v>
      </c>
      <c r="D17" s="37">
        <f t="shared" ca="1" si="7"/>
        <v>-1.0021333333333325E-2</v>
      </c>
      <c r="E17" s="37">
        <f t="shared" ca="1" si="7"/>
        <v>1.7707399999999991E-2</v>
      </c>
      <c r="F17" s="37">
        <f t="shared" ca="1" si="7"/>
        <v>3.2950363382581484E-2</v>
      </c>
      <c r="G17" s="37">
        <f t="shared" ca="1" si="7"/>
        <v>4.407736160083877E-2</v>
      </c>
      <c r="H17" s="37">
        <f t="shared" ca="1" si="7"/>
        <v>4.4926471200629078E-2</v>
      </c>
      <c r="I17" s="37">
        <f t="shared" ca="1" si="7"/>
        <v>5.4863751416602644E-2</v>
      </c>
      <c r="J17" s="37">
        <f t="shared" ref="J17:K17" ca="1" si="8">AVERAGE(INDIRECT(J26))*4</f>
        <v>6.1010407013835519E-2</v>
      </c>
      <c r="K17" s="37">
        <f t="shared" ca="1" si="8"/>
        <v>8.1721622705956565E-2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-0.10683875119879727</v>
      </c>
      <c r="C19" s="37">
        <f t="array" aca="1" ref="C19" ca="1">GEOMEAN(1+INDIRECT(C26))^4-1</f>
        <v>-4.1076144593425901E-2</v>
      </c>
      <c r="D19" s="37">
        <f t="array" aca="1" ref="D19" ca="1">GEOMEAN(1+INDIRECT(D26))^4-1</f>
        <v>-1.1366869696389781E-2</v>
      </c>
      <c r="E19" s="37">
        <f t="array" aca="1" ref="E19" ca="1">GEOMEAN(1+INDIRECT(E26))^4-1</f>
        <v>1.6674159206732098E-2</v>
      </c>
      <c r="F19" s="37">
        <f t="array" aca="1" ref="F19" ca="1">GEOMEAN(1+INDIRECT(F26))^4-1</f>
        <v>3.2481491219888747E-2</v>
      </c>
      <c r="G19" s="37">
        <f t="array" aca="1" ref="G19" ca="1">GEOMEAN(1+INDIRECT(G26))^4-1</f>
        <v>4.3607250687532684E-2</v>
      </c>
      <c r="H19" s="37">
        <f t="array" aca="1" ref="H19" ca="1">GEOMEAN(1+INDIRECT(H26))^4-1</f>
        <v>4.4656321266860921E-2</v>
      </c>
      <c r="I19" s="37">
        <f t="array" aca="1" ref="I19" ca="1">GEOMEAN(1+INDIRECT(I26))^4-1</f>
        <v>5.4899518880145104E-2</v>
      </c>
      <c r="J19" s="37">
        <f t="array" aca="1" ref="J19" ca="1">GEOMEAN(1+INDIRECT(J26))^4-1</f>
        <v>6.1315635468886631E-2</v>
      </c>
      <c r="K19" s="37">
        <f t="array" aca="1" ref="K19" ca="1">GEOMEAN(1+INDIRECT(K26))^4-1</f>
        <v>8.2037064735323462E-2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4.0197138816089883E-2</v>
      </c>
      <c r="C21" s="37">
        <f t="shared" ca="1" si="9"/>
        <v>4.9407303741451018E-2</v>
      </c>
      <c r="D21" s="37">
        <f t="shared" ca="1" si="9"/>
        <v>5.2685893977631452E-2</v>
      </c>
      <c r="E21" s="37">
        <f t="shared" ca="1" si="9"/>
        <v>4.7569940047366047E-2</v>
      </c>
      <c r="F21" s="37">
        <f t="shared" ca="1" si="9"/>
        <v>4.1335716336299157E-2</v>
      </c>
      <c r="G21" s="37">
        <f t="shared" ca="1" si="9"/>
        <v>4.8225895440604537E-2</v>
      </c>
      <c r="H21" s="37">
        <f t="shared" ca="1" si="9"/>
        <v>4.4683838325147648E-2</v>
      </c>
      <c r="I21" s="37">
        <f t="shared" ca="1" si="9"/>
        <v>4.6215877145418666E-2</v>
      </c>
      <c r="J21" s="37">
        <f t="shared" ref="J21:K21" ca="1" si="10">STDEVP(INDIRECT(J26))*2</f>
        <v>4.6200826530219036E-2</v>
      </c>
      <c r="K21" s="37">
        <f t="shared" ca="1" si="10"/>
        <v>6.5241449850133318E-2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Warehouse'!$G$178:$G$181</v>
      </c>
      <c r="C24" s="15" t="str">
        <f>ADDRESS('Template Design'!C8,7,1,1,"Data Warehouse")&amp;":"&amp;ADDRESS('Template Design'!C9,7,1,1)</f>
        <v>'Data Warehouse'!$G$174:$G$181</v>
      </c>
      <c r="D24" s="15" t="str">
        <f>ADDRESS('Template Design'!D8,7,1,1,"Data Warehouse")&amp;":"&amp;ADDRESS('Template Design'!D9,7,1,1)</f>
        <v>'Data Warehouse'!$G$170:$G$181</v>
      </c>
      <c r="E24" s="15" t="str">
        <f>ADDRESS('Template Design'!E8,7,1,1,"Data Warehouse")&amp;":"&amp;ADDRESS('Template Design'!E9,7,1,1)</f>
        <v>'Data Warehouse'!$G$162:$G$181</v>
      </c>
      <c r="F24" s="15" t="str">
        <f>ADDRESS('Template Design'!F8,7,1,1,"Data Warehouse")&amp;":"&amp;ADDRESS('Template Design'!F9,7,1,1)</f>
        <v>'Data Warehouse'!$G$142:$G$181</v>
      </c>
      <c r="G24" s="15" t="str">
        <f>ADDRESS('Template Design'!G8,7,1,1,"Data Warehouse")&amp;":"&amp;ADDRESS('Template Design'!G9,7,1,1)</f>
        <v>'Data Warehouse'!$G$122:$G$181</v>
      </c>
      <c r="H24" s="15" t="str">
        <f>ADDRESS('Template Design'!H8,7,1,1,"Data Warehouse")&amp;":"&amp;ADDRESS('Template Design'!H9,7,1,1)</f>
        <v>'Data Warehouse'!$G$102:$G$181</v>
      </c>
      <c r="I24" s="15" t="str">
        <f>ADDRESS('Template Design'!I8,7,1,1,"Data Warehouse")&amp;":"&amp;ADDRESS('Template Design'!I9,7,1,1)</f>
        <v>'Data Warehouse'!$G$82:$G$181</v>
      </c>
      <c r="J24" s="15" t="str">
        <f>ADDRESS('Template Design'!J8,7,1,1,"Data Warehouse")&amp;":"&amp;ADDRESS('Template Design'!J9,7,1,1)</f>
        <v>'Data Warehouse'!$G$62:$G$181</v>
      </c>
      <c r="K24" s="15" t="str">
        <f>ADDRESS('Template Design'!K8,7,1,1,"Data Warehouse")&amp;":"&amp;ADDRESS('Template Design'!K9,7,1,1)</f>
        <v>'Data Warehouse'!$G$4:$G$181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Warehouse'!$L$178:$L$181</v>
      </c>
      <c r="C25" s="15" t="str">
        <f>ADDRESS('Template Design'!C8,12,1,1,"Data Warehouse")&amp;":"&amp;ADDRESS('Template Design'!C9,12,1,1)</f>
        <v>'Data Warehouse'!$L$174:$L$181</v>
      </c>
      <c r="D25" s="15" t="str">
        <f>ADDRESS('Template Design'!D8,12,1,1,"Data Warehouse")&amp;":"&amp;ADDRESS('Template Design'!D9,12,1,1)</f>
        <v>'Data Warehouse'!$L$170:$L$181</v>
      </c>
      <c r="E25" s="15" t="str">
        <f>ADDRESS('Template Design'!E8,12,1,1,"Data Warehouse")&amp;":"&amp;ADDRESS('Template Design'!E9,12,1,1)</f>
        <v>'Data Warehouse'!$L$162:$L$181</v>
      </c>
      <c r="F25" s="15" t="str">
        <f>ADDRESS('Template Design'!F8,12,1,1,"Data Warehouse")&amp;":"&amp;ADDRESS('Template Design'!F9,12,1,1)</f>
        <v>'Data Warehouse'!$L$142:$L$181</v>
      </c>
      <c r="G25" s="15" t="str">
        <f>ADDRESS('Template Design'!G8,12,1,1,"Data Warehouse")&amp;":"&amp;ADDRESS('Template Design'!G9,12,1,1)</f>
        <v>'Data Warehouse'!$L$122:$L$181</v>
      </c>
      <c r="H25" s="15" t="str">
        <f>ADDRESS('Template Design'!H8,12,1,1,"Data Warehouse")&amp;":"&amp;ADDRESS('Template Design'!H9,12,1,1)</f>
        <v>'Data Warehouse'!$L$102:$L$181</v>
      </c>
      <c r="I25" s="15" t="str">
        <f>ADDRESS('Template Design'!I8,12,1,1,"Data Warehouse")&amp;":"&amp;ADDRESS('Template Design'!I9,12,1,1)</f>
        <v>'Data Warehouse'!$L$82:$L$181</v>
      </c>
      <c r="J25" s="15" t="str">
        <f>ADDRESS('Template Design'!J8,12,1,1,"Data Warehouse")&amp;":"&amp;ADDRESS('Template Design'!J9,12,1,1)</f>
        <v>'Data Warehouse'!$L$62:$L$181</v>
      </c>
      <c r="K25" s="15" t="str">
        <f>ADDRESS('Template Design'!K8,12,1,1,"Data Warehouse")&amp;":"&amp;ADDRESS('Template Design'!K9,12,1,1)</f>
        <v>'Data Warehouse'!$L$4:$L$181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Warehouse'!$B$178:$B$181</v>
      </c>
      <c r="C26" s="15" t="str">
        <f>ADDRESS('Template Design'!C8,2,1,1,"Data Warehouse")&amp;":"&amp;ADDRESS('Template Design'!C9,2,1,1)</f>
        <v>'Data Warehouse'!$B$174:$B$181</v>
      </c>
      <c r="D26" s="15" t="str">
        <f>ADDRESS('Template Design'!D8,2,1,1,"Data Warehouse")&amp;":"&amp;ADDRESS('Template Design'!D9,2,1,1)</f>
        <v>'Data Warehouse'!$B$170:$B$181</v>
      </c>
      <c r="E26" s="15" t="str">
        <f>ADDRESS('Template Design'!E8,2,1,1,"Data Warehouse")&amp;":"&amp;ADDRESS('Template Design'!E9,2,1,1)</f>
        <v>'Data Warehouse'!$B$162:$B$181</v>
      </c>
      <c r="F26" s="15" t="str">
        <f>ADDRESS('Template Design'!F8,2,1,1,"Data Warehouse")&amp;":"&amp;ADDRESS('Template Design'!F9,2,1,1)</f>
        <v>'Data Warehouse'!$B$142:$B$181</v>
      </c>
      <c r="G26" s="15" t="str">
        <f>ADDRESS('Template Design'!G8,2,1,1,"Data Warehouse")&amp;":"&amp;ADDRESS('Template Design'!G9,2,1,1)</f>
        <v>'Data Warehouse'!$B$122:$B$181</v>
      </c>
      <c r="H26" s="15" t="str">
        <f>ADDRESS('Template Design'!H8,2,1,1,"Data Warehouse")&amp;":"&amp;ADDRESS('Template Design'!H9,2,1,1)</f>
        <v>'Data Warehouse'!$B$102:$B$181</v>
      </c>
      <c r="I26" s="15" t="str">
        <f>ADDRESS('Template Design'!I8,2,1,1,"Data Warehouse")&amp;":"&amp;ADDRESS('Template Design'!I9,2,1,1)</f>
        <v>'Data Warehouse'!$B$82:$B$181</v>
      </c>
      <c r="J26" s="15" t="str">
        <f>ADDRESS('Template Design'!J8,2,1,1,"Data Warehouse")&amp;":"&amp;ADDRESS('Template Design'!J9,2,1,1)</f>
        <v>'Data Warehouse'!$B$62:$B$181</v>
      </c>
      <c r="K26" s="15" t="str">
        <f>ADDRESS('Template Design'!K8,2,1,1,"Data Warehouse")&amp;":"&amp;ADDRESS('Template Design'!K9,2,1,1)</f>
        <v>'Data Warehouse'!$B$4:$B$181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sheetProtection algorithmName="SHA-512" hashValue="a+LdRRLoe+4tndTZOmx0ANVRyzq3TnxK6obHlKEiJLcdcrLUV4xjjFPhPc92i7iwWROwOtRDLLieW1gcVyh1RQ==" saltValue="RKBCn7KQn9f3LtIlB+zOIw==" spinCount="100000" sheet="1" objects="1" scenarios="1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09/30/2022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-0.107141</v>
      </c>
      <c r="C7" s="37">
        <f t="shared" ca="1" si="1"/>
        <v>-3.9147000000000001E-2</v>
      </c>
      <c r="D7" s="37">
        <f t="shared" ca="1" si="1"/>
        <v>-9.1843333333333395E-3</v>
      </c>
      <c r="E7" s="37">
        <f t="shared" ca="1" si="1"/>
        <v>1.8016999999999998E-2</v>
      </c>
      <c r="F7" s="37">
        <f t="shared" ca="1" si="1"/>
        <v>3.1898130689533365E-2</v>
      </c>
      <c r="G7" s="37">
        <f t="shared" ca="1" si="1"/>
        <v>4.1445407296472128E-2</v>
      </c>
      <c r="H7" s="37">
        <f t="shared" ca="1" si="1"/>
        <v>4.2846855472354076E-2</v>
      </c>
      <c r="I7" s="37">
        <f t="shared" ca="1" si="1"/>
        <v>5.3706910244229362E-2</v>
      </c>
      <c r="J7" s="37">
        <f t="shared" ref="J7:K7" ca="1" si="2">AVERAGE(INDIRECT(J24))*4</f>
        <v>5.7158735470191138E-2</v>
      </c>
      <c r="K7" s="37">
        <f t="shared" ca="1" si="2"/>
        <v>7.5219372227095155E-2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-0.10358799518022854</v>
      </c>
      <c r="C9" s="37">
        <f t="array" aca="1" ref="C9" ca="1">GEOMEAN(1+INDIRECT(C24))^4-1</f>
        <v>-3.9641537507990598E-2</v>
      </c>
      <c r="D9" s="37">
        <f t="array" aca="1" ref="D9" ca="1">GEOMEAN(1+INDIRECT(D24))^4-1</f>
        <v>-1.0364011779742666E-2</v>
      </c>
      <c r="E9" s="37">
        <f t="array" aca="1" ref="E9" ca="1">GEOMEAN(1+INDIRECT(E24))^4-1</f>
        <v>1.7151211675418665E-2</v>
      </c>
      <c r="F9" s="37">
        <f t="array" aca="1" ref="F9" ca="1">GEOMEAN(1+INDIRECT(F24))^4-1</f>
        <v>3.1630041663141428E-2</v>
      </c>
      <c r="G9" s="37">
        <f t="array" aca="1" ref="G9" ca="1">GEOMEAN(1+INDIRECT(G24))^4-1</f>
        <v>4.1159153281593142E-2</v>
      </c>
      <c r="H9" s="37">
        <f t="array" aca="1" ref="H9" ca="1">GEOMEAN(1+INDIRECT(H24))^4-1</f>
        <v>4.269676249058163E-2</v>
      </c>
      <c r="I9" s="37">
        <f t="array" aca="1" ref="I9" ca="1">GEOMEAN(1+INDIRECT(I24))^4-1</f>
        <v>5.3806141239698846E-2</v>
      </c>
      <c r="J9" s="37">
        <f t="array" aca="1" ref="J9" ca="1">GEOMEAN(1+INDIRECT(J24))^4-1</f>
        <v>5.7437370988858261E-2</v>
      </c>
      <c r="K9" s="37">
        <f t="array" aca="1" ref="K9" ca="1">GEOMEAN(1+INDIRECT(K24))^4-1</f>
        <v>7.5166453267546451E-2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3.7877545125707394E-2</v>
      </c>
      <c r="C11" s="37">
        <f t="shared" ca="1" si="3"/>
        <v>4.6507662279994248E-2</v>
      </c>
      <c r="D11" s="37">
        <f t="shared" ca="1" si="3"/>
        <v>4.9258708363485219E-2</v>
      </c>
      <c r="E11" s="37">
        <f t="shared" ca="1" si="3"/>
        <v>4.4028954745144698E-2</v>
      </c>
      <c r="F11" s="37">
        <f t="shared" ca="1" si="3"/>
        <v>3.5577911329701249E-2</v>
      </c>
      <c r="G11" s="37">
        <f t="shared" ca="1" si="3"/>
        <v>4.242360489500431E-2</v>
      </c>
      <c r="H11" s="37">
        <f t="shared" ca="1" si="3"/>
        <v>4.0333881373081838E-2</v>
      </c>
      <c r="I11" s="37">
        <f t="shared" ca="1" si="3"/>
        <v>4.3850431036922669E-2</v>
      </c>
      <c r="J11" s="37">
        <f t="shared" ref="J11:K11" ca="1" si="4">STDEVP(INDIRECT(J24))*2</f>
        <v>4.3079175141223051E-2</v>
      </c>
      <c r="K11" s="37">
        <f t="shared" ca="1" si="4"/>
        <v>6.4934957940931404E-2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1.66</v>
      </c>
      <c r="C13" s="33">
        <f t="shared" ca="1" si="5"/>
        <v>1.7999999999999998</v>
      </c>
      <c r="D13" s="33">
        <f t="shared" ca="1" si="5"/>
        <v>2.2633333333333332</v>
      </c>
      <c r="E13" s="33">
        <f t="shared" ca="1" si="5"/>
        <v>1.9460000000000002</v>
      </c>
      <c r="F13" s="33">
        <f t="shared" ca="1" si="5"/>
        <v>8.1444213368447222</v>
      </c>
      <c r="G13" s="33">
        <f t="shared" ca="1" si="5"/>
        <v>27.639772212653568</v>
      </c>
      <c r="H13" s="33">
        <f t="shared" ca="1" si="5"/>
        <v>22.881829159490177</v>
      </c>
      <c r="I13" s="33">
        <f t="shared" ca="1" si="5"/>
        <v>19.95361117545216</v>
      </c>
      <c r="J13" s="33">
        <f t="shared" ref="J13:K13" ca="1" si="6">AVERAGE(INDIRECT(J25))*4</f>
        <v>32.327046719543496</v>
      </c>
      <c r="K13" s="33">
        <f t="shared" ca="1" si="6"/>
        <v>36.477784305310223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-0.10695399999999999</v>
      </c>
      <c r="C17" s="37">
        <f t="shared" ca="1" si="7"/>
        <v>-3.8961499999999996E-2</v>
      </c>
      <c r="D17" s="37">
        <f t="shared" ca="1" si="7"/>
        <v>-8.9599999999999905E-3</v>
      </c>
      <c r="E17" s="37">
        <f t="shared" ca="1" si="7"/>
        <v>1.8210000000000011E-2</v>
      </c>
      <c r="F17" s="37">
        <f t="shared" ca="1" si="7"/>
        <v>3.2696857652239883E-2</v>
      </c>
      <c r="G17" s="37">
        <f t="shared" ca="1" si="7"/>
        <v>4.4144726142793411E-2</v>
      </c>
      <c r="H17" s="37">
        <f t="shared" ca="1" si="7"/>
        <v>4.5238844607095062E-2</v>
      </c>
      <c r="I17" s="37">
        <f t="shared" ca="1" si="7"/>
        <v>5.5932277622686828E-2</v>
      </c>
      <c r="J17" s="37">
        <f t="shared" ref="J17:K17" ca="1" si="8">AVERAGE(INDIRECT(J26))*4</f>
        <v>6.0526769985572361E-2</v>
      </c>
      <c r="K17" s="37">
        <f t="shared" ca="1" si="8"/>
        <v>7.9060743810498241E-2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-0.10341641521530653</v>
      </c>
      <c r="C19" s="37">
        <f t="array" aca="1" ref="C19" ca="1">GEOMEAN(1+INDIRECT(C26))^4-1</f>
        <v>-3.9462135241439711E-2</v>
      </c>
      <c r="D19" s="37">
        <f t="array" aca="1" ref="D19" ca="1">GEOMEAN(1+INDIRECT(D26))^4-1</f>
        <v>-1.0143237506322178E-2</v>
      </c>
      <c r="E19" s="37">
        <f t="array" aca="1" ref="E19" ca="1">GEOMEAN(1+INDIRECT(E26))^4-1</f>
        <v>1.7345992840237301E-2</v>
      </c>
      <c r="F19" s="37">
        <f t="array" aca="1" ref="F19" ca="1">GEOMEAN(1+INDIRECT(F26))^4-1</f>
        <v>3.2443748677394524E-2</v>
      </c>
      <c r="G19" s="37">
        <f t="array" aca="1" ref="G19" ca="1">GEOMEAN(1+INDIRECT(G26))^4-1</f>
        <v>4.3925230333212051E-2</v>
      </c>
      <c r="H19" s="37">
        <f t="array" aca="1" ref="H19" ca="1">GEOMEAN(1+INDIRECT(H26))^4-1</f>
        <v>4.5154788957936898E-2</v>
      </c>
      <c r="I19" s="37">
        <f t="array" aca="1" ref="I19" ca="1">GEOMEAN(1+INDIRECT(I26))^4-1</f>
        <v>5.6115919912653078E-2</v>
      </c>
      <c r="J19" s="37">
        <f t="array" aca="1" ref="J19" ca="1">GEOMEAN(1+INDIRECT(J26))^4-1</f>
        <v>6.0943050863973447E-2</v>
      </c>
      <c r="K19" s="37">
        <f t="array" aca="1" ref="K19" ca="1">GEOMEAN(1+INDIRECT(K26))^4-1</f>
        <v>7.9214504238682482E-2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3.7898395863149664E-2</v>
      </c>
      <c r="C21" s="37">
        <f t="shared" ca="1" si="9"/>
        <v>4.6521231582337751E-2</v>
      </c>
      <c r="D21" s="37">
        <f t="shared" ca="1" si="9"/>
        <v>4.9297959991599381E-2</v>
      </c>
      <c r="E21" s="37">
        <f t="shared" ca="1" si="9"/>
        <v>4.4046134683987881E-2</v>
      </c>
      <c r="F21" s="37">
        <f t="shared" ca="1" si="9"/>
        <v>3.5692593137949806E-2</v>
      </c>
      <c r="G21" s="37">
        <f t="shared" ca="1" si="9"/>
        <v>4.2861009317440558E-2</v>
      </c>
      <c r="H21" s="37">
        <f t="shared" ca="1" si="9"/>
        <v>4.0636318171098355E-2</v>
      </c>
      <c r="I21" s="37">
        <f t="shared" ca="1" si="9"/>
        <v>4.4000466720446899E-2</v>
      </c>
      <c r="J21" s="37">
        <f t="shared" ref="J21:K21" ca="1" si="10">STDEVP(INDIRECT(J26))*2</f>
        <v>4.332647435379821E-2</v>
      </c>
      <c r="K21" s="37">
        <f t="shared" ca="1" si="10"/>
        <v>6.5146882797711136E-2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Warehouse'!$I$178:$I$181</v>
      </c>
      <c r="C24" s="15" t="str">
        <f>ADDRESS('Template Design'!C8,9,1,1,"Data Warehouse")&amp;":"&amp;ADDRESS('Template Design'!C9,9,1,1)</f>
        <v>'Data Warehouse'!$I$174:$I$181</v>
      </c>
      <c r="D24" s="15" t="str">
        <f>ADDRESS('Template Design'!D8,9,1,1,"Data Warehouse")&amp;":"&amp;ADDRESS('Template Design'!D9,9,1,1)</f>
        <v>'Data Warehouse'!$I$170:$I$181</v>
      </c>
      <c r="E24" s="15" t="str">
        <f>ADDRESS('Template Design'!E8,9,1,1,"Data Warehouse")&amp;":"&amp;ADDRESS('Template Design'!E9,9,1,1)</f>
        <v>'Data Warehouse'!$I$162:$I$181</v>
      </c>
      <c r="F24" s="15" t="str">
        <f>ADDRESS('Template Design'!F8,9,1,1,"Data Warehouse")&amp;":"&amp;ADDRESS('Template Design'!F9,9,1,1)</f>
        <v>'Data Warehouse'!$I$142:$I$181</v>
      </c>
      <c r="G24" s="15" t="str">
        <f>ADDRESS('Template Design'!G8,9,1,1,"Data Warehouse")&amp;":"&amp;ADDRESS('Template Design'!G9,9,1,1)</f>
        <v>'Data Warehouse'!$I$122:$I$181</v>
      </c>
      <c r="H24" s="15" t="str">
        <f>ADDRESS('Template Design'!H8,9,1,1,"Data Warehouse")&amp;":"&amp;ADDRESS('Template Design'!H9,9,1,1)</f>
        <v>'Data Warehouse'!$I$102:$I$181</v>
      </c>
      <c r="I24" s="15" t="str">
        <f>ADDRESS('Template Design'!I8,9,1,1,"Data Warehouse")&amp;":"&amp;ADDRESS('Template Design'!I9,9,1,1)</f>
        <v>'Data Warehouse'!$I$82:$I$181</v>
      </c>
      <c r="J24" s="15" t="str">
        <f>ADDRESS('Template Design'!J8,9,1,1,"Data Warehouse")&amp;":"&amp;ADDRESS('Template Design'!J9,9,1,1)</f>
        <v>'Data Warehouse'!$I$62:$I$181</v>
      </c>
      <c r="K24" s="15" t="str">
        <f>ADDRESS('Template Design'!K8,9,1,1,"Data Warehouse")&amp;":"&amp;ADDRESS('Template Design'!K9,9,1,1)</f>
        <v>'Data Warehouse'!$I$4:$I$181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Warehouse'!$N$178:$N$181</v>
      </c>
      <c r="C25" s="15" t="str">
        <f>ADDRESS('Template Design'!C8,14,1,1,"Data Warehouse")&amp;":"&amp;ADDRESS('Template Design'!C9,14,1,1)</f>
        <v>'Data Warehouse'!$N$174:$N$181</v>
      </c>
      <c r="D25" s="15" t="str">
        <f>ADDRESS('Template Design'!D8,14,1,1,"Data Warehouse")&amp;":"&amp;ADDRESS('Template Design'!D9,14,1,1)</f>
        <v>'Data Warehouse'!$N$170:$N$181</v>
      </c>
      <c r="E25" s="15" t="str">
        <f>ADDRESS('Template Design'!E8,14,1,1,"Data Warehouse")&amp;":"&amp;ADDRESS('Template Design'!E9,14,1,1)</f>
        <v>'Data Warehouse'!$N$162:$N$181</v>
      </c>
      <c r="F25" s="15" t="str">
        <f>ADDRESS('Template Design'!F8,14,1,1,"Data Warehouse")&amp;":"&amp;ADDRESS('Template Design'!F9,14,1,1)</f>
        <v>'Data Warehouse'!$N$142:$N$181</v>
      </c>
      <c r="G25" s="15" t="str">
        <f>ADDRESS('Template Design'!G8,14,1,1,"Data Warehouse")&amp;":"&amp;ADDRESS('Template Design'!G9,14,1,1)</f>
        <v>'Data Warehouse'!$N$122:$N$181</v>
      </c>
      <c r="H25" s="15" t="str">
        <f>ADDRESS('Template Design'!H8,14,1,1,"Data Warehouse")&amp;":"&amp;ADDRESS('Template Design'!H9,14,1,1)</f>
        <v>'Data Warehouse'!$N$102:$N$181</v>
      </c>
      <c r="I25" s="15" t="str">
        <f>ADDRESS('Template Design'!I8,14,1,1,"Data Warehouse")&amp;":"&amp;ADDRESS('Template Design'!I9,14,1,1)</f>
        <v>'Data Warehouse'!$N$82:$N$181</v>
      </c>
      <c r="J25" s="15" t="str">
        <f>ADDRESS('Template Design'!J8,14,1,1,"Data Warehouse")&amp;":"&amp;ADDRESS('Template Design'!J9,14,1,1)</f>
        <v>'Data Warehouse'!$N$62:$N$181</v>
      </c>
      <c r="K25" s="15" t="str">
        <f>ADDRESS('Template Design'!K8,14,1,1,"Data Warehouse")&amp;":"&amp;ADDRESS('Template Design'!K9,14,1,1)</f>
        <v>'Data Warehouse'!$N$4:$N$181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Warehouse'!$D$178:$D$181</v>
      </c>
      <c r="C26" s="15" t="str">
        <f>ADDRESS('Template Design'!C8,4,1,1,"Data Warehouse")&amp;":"&amp;ADDRESS('Template Design'!C9,4,1,1)</f>
        <v>'Data Warehouse'!$D$174:$D$181</v>
      </c>
      <c r="D26" s="15" t="str">
        <f>ADDRESS('Template Design'!D8,4,1,1,"Data Warehouse")&amp;":"&amp;ADDRESS('Template Design'!D9,4,1,1)</f>
        <v>'Data Warehouse'!$D$170:$D$181</v>
      </c>
      <c r="E26" s="15" t="str">
        <f>ADDRESS('Template Design'!E8,4,1,1,"Data Warehouse")&amp;":"&amp;ADDRESS('Template Design'!E9,4,1,1)</f>
        <v>'Data Warehouse'!$D$162:$D$181</v>
      </c>
      <c r="F26" s="15" t="str">
        <f>ADDRESS('Template Design'!F8,4,1,1,"Data Warehouse")&amp;":"&amp;ADDRESS('Template Design'!F9,4,1,1)</f>
        <v>'Data Warehouse'!$D$142:$D$181</v>
      </c>
      <c r="G26" s="15" t="str">
        <f>ADDRESS('Template Design'!G8,4,1,1,"Data Warehouse")&amp;":"&amp;ADDRESS('Template Design'!G9,4,1,1)</f>
        <v>'Data Warehouse'!$D$122:$D$181</v>
      </c>
      <c r="H26" s="15" t="str">
        <f>ADDRESS('Template Design'!H8,4,1,1,"Data Warehouse")&amp;":"&amp;ADDRESS('Template Design'!H9,4,1,1)</f>
        <v>'Data Warehouse'!$D$102:$D$181</v>
      </c>
      <c r="I26" s="15" t="str">
        <f>ADDRESS('Template Design'!I8,4,1,1,"Data Warehouse")&amp;":"&amp;ADDRESS('Template Design'!I9,4,1,1)</f>
        <v>'Data Warehouse'!$D$82:$D$181</v>
      </c>
      <c r="J26" s="15" t="str">
        <f>ADDRESS('Template Design'!J8,4,1,1,"Data Warehouse")&amp;":"&amp;ADDRESS('Template Design'!J9,4,1,1)</f>
        <v>'Data Warehouse'!$D$62:$D$181</v>
      </c>
      <c r="K26" s="15" t="str">
        <f>ADDRESS('Template Design'!K8,4,1,1,"Data Warehouse")&amp;":"&amp;ADDRESS('Template Design'!K9,4,1,1)</f>
        <v>'Data Warehouse'!$D$4:$D$181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sheetProtection algorithmName="SHA-512" hashValue="Rc9aWx6kunEq9PJUEGk5moyPpR/pU6N+LHAjoCgurqXQbXp8Q5wqp+uAL+O5jnUZQAFTtSTvaACWMJbWjDPAJQ==" saltValue="rDHMapGNJYzDV54gYV2DFw==" spinCount="100000" sheet="1" objects="1" scenarios="1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09/30/2022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-8.5868E-2</v>
      </c>
      <c r="C7" s="37">
        <f t="shared" ca="1" si="1"/>
        <v>-3.0314500000000001E-2</v>
      </c>
      <c r="D7" s="37">
        <f t="shared" ca="1" si="1"/>
        <v>-3.2403333333333359E-3</v>
      </c>
      <c r="E7" s="37">
        <f t="shared" ca="1" si="1"/>
        <v>1.8931000000000007E-2</v>
      </c>
      <c r="F7" s="37">
        <f t="shared" ca="1" si="1"/>
        <v>3.1565260032672265E-2</v>
      </c>
      <c r="G7" s="37">
        <f t="shared" ca="1" si="1"/>
        <v>4.2610597712689963E-2</v>
      </c>
      <c r="H7" s="37">
        <f t="shared" ca="1" si="1"/>
        <v>4.4022948284517478E-2</v>
      </c>
      <c r="I7" s="37">
        <f t="shared" ca="1" si="1"/>
        <v>5.4911061671086232E-2</v>
      </c>
      <c r="J7" s="37">
        <f t="shared" ref="J7:K7" ca="1" si="2">AVERAGE(INDIRECT(J24))*4</f>
        <v>5.9434074292571859E-2</v>
      </c>
      <c r="K7" s="37">
        <f t="shared" ca="1" si="2"/>
        <v>7.1991510759037231E-2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-8.3672952357540575E-2</v>
      </c>
      <c r="C9" s="37">
        <f t="array" aca="1" ref="C9" ca="1">GEOMEAN(1+INDIRECT(C24))^4-1</f>
        <v>-3.0769731669570421E-2</v>
      </c>
      <c r="D9" s="37">
        <f t="array" aca="1" ref="D9" ca="1">GEOMEAN(1+INDIRECT(D24))^4-1</f>
        <v>-4.1546912848497985E-3</v>
      </c>
      <c r="E9" s="37">
        <f t="array" aca="1" ref="E9" ca="1">GEOMEAN(1+INDIRECT(E24))^4-1</f>
        <v>1.8286375628447926E-2</v>
      </c>
      <c r="F9" s="37">
        <f t="array" aca="1" ref="F9" ca="1">GEOMEAN(1+INDIRECT(F24))^4-1</f>
        <v>3.1366504026214104E-2</v>
      </c>
      <c r="G9" s="37">
        <f t="array" aca="1" ref="G9" ca="1">GEOMEAN(1+INDIRECT(G24))^4-1</f>
        <v>4.2379616307442358E-2</v>
      </c>
      <c r="H9" s="37">
        <f t="array" aca="1" ref="H9" ca="1">GEOMEAN(1+INDIRECT(H24))^4-1</f>
        <v>4.3968301831589729E-2</v>
      </c>
      <c r="I9" s="37">
        <f t="array" aca="1" ref="I9" ca="1">GEOMEAN(1+INDIRECT(I24))^4-1</f>
        <v>5.5110551842079358E-2</v>
      </c>
      <c r="J9" s="37">
        <f t="array" aca="1" ref="J9" ca="1">GEOMEAN(1+INDIRECT(J24))^4-1</f>
        <v>5.9827023638902244E-2</v>
      </c>
      <c r="K9" s="37">
        <f t="array" aca="1" ref="K9" ca="1">GEOMEAN(1+INDIRECT(K24))^4-1</f>
        <v>7.1828796075542822E-2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3.3360472029034603E-2</v>
      </c>
      <c r="C11" s="37">
        <f t="shared" ca="1" si="3"/>
        <v>4.0187428692782773E-2</v>
      </c>
      <c r="D11" s="37">
        <f t="shared" ca="1" si="3"/>
        <v>4.2848066424350531E-2</v>
      </c>
      <c r="E11" s="37">
        <f t="shared" ca="1" si="3"/>
        <v>3.9172614877615718E-2</v>
      </c>
      <c r="F11" s="37">
        <f t="shared" ca="1" si="3"/>
        <v>3.3462039148640293E-2</v>
      </c>
      <c r="G11" s="37">
        <f t="shared" ca="1" si="3"/>
        <v>4.2032943824662446E-2</v>
      </c>
      <c r="H11" s="37">
        <f t="shared" ca="1" si="3"/>
        <v>3.8954231156945303E-2</v>
      </c>
      <c r="I11" s="37">
        <f t="shared" ca="1" si="3"/>
        <v>4.2726403625331519E-2</v>
      </c>
      <c r="J11" s="37">
        <f t="shared" ref="J11:K11" ca="1" si="4">STDEVP(INDIRECT(J24))*2</f>
        <v>4.2708744985839861E-2</v>
      </c>
      <c r="K11" s="37">
        <f t="shared" ca="1" si="4"/>
        <v>6.3917203257017746E-2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4.13</v>
      </c>
      <c r="C13" s="33">
        <f t="shared" ca="1" si="5"/>
        <v>5.2249999999999996</v>
      </c>
      <c r="D13" s="33">
        <f t="shared" ca="1" si="5"/>
        <v>4.9800000000000004</v>
      </c>
      <c r="E13" s="33">
        <f t="shared" ca="1" si="5"/>
        <v>3.8780000000000001</v>
      </c>
      <c r="F13" s="33">
        <f t="shared" ca="1" si="5"/>
        <v>9.8855703233530203</v>
      </c>
      <c r="G13" s="33">
        <f t="shared" ca="1" si="5"/>
        <v>26.603044035932619</v>
      </c>
      <c r="H13" s="33">
        <f t="shared" ca="1" si="5"/>
        <v>22.465283026949461</v>
      </c>
      <c r="I13" s="33">
        <f t="shared" ca="1" si="5"/>
        <v>21.740657473669245</v>
      </c>
      <c r="J13" s="33">
        <f t="shared" ref="J13:K13" ca="1" si="6">AVERAGE(INDIRECT(J25))*4</f>
        <v>50.122057574724373</v>
      </c>
      <c r="K13" s="33">
        <f t="shared" ca="1" si="6"/>
        <v>59.341162409926561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-8.5459000000000007E-2</v>
      </c>
      <c r="C17" s="37">
        <f t="shared" ca="1" si="7"/>
        <v>-2.9808999999999999E-2</v>
      </c>
      <c r="D17" s="37">
        <f t="shared" ca="1" si="7"/>
        <v>-2.7613333333333357E-3</v>
      </c>
      <c r="E17" s="37">
        <f t="shared" ca="1" si="7"/>
        <v>1.9307000000000001E-2</v>
      </c>
      <c r="F17" s="37">
        <f t="shared" ca="1" si="7"/>
        <v>3.2523658385686528E-2</v>
      </c>
      <c r="G17" s="37">
        <f t="shared" ca="1" si="7"/>
        <v>4.5182826828831485E-2</v>
      </c>
      <c r="H17" s="37">
        <f t="shared" ca="1" si="7"/>
        <v>4.6456470121623593E-2</v>
      </c>
      <c r="I17" s="37">
        <f t="shared" ca="1" si="7"/>
        <v>5.7393999852202386E-2</v>
      </c>
      <c r="J17" s="37">
        <f t="shared" ref="J17:K17" ca="1" si="8">AVERAGE(INDIRECT(J26))*4</f>
        <v>6.4640311910168655E-2</v>
      </c>
      <c r="K17" s="37">
        <f t="shared" ca="1" si="8"/>
        <v>7.7838412523709238E-2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-8.3289795332381233E-2</v>
      </c>
      <c r="C19" s="37">
        <f t="array" aca="1" ref="C19" ca="1">GEOMEAN(1+INDIRECT(C26))^4-1</f>
        <v>-3.0276386478437001E-2</v>
      </c>
      <c r="D19" s="37">
        <f t="array" aca="1" ref="D19" ca="1">GEOMEAN(1+INDIRECT(D26))^4-1</f>
        <v>-3.6780864617437237E-3</v>
      </c>
      <c r="E19" s="37">
        <f t="array" aca="1" ref="E19" ca="1">GEOMEAN(1+INDIRECT(E26))^4-1</f>
        <v>1.8667868051271297E-2</v>
      </c>
      <c r="F19" s="37">
        <f t="array" aca="1" ref="F19" ca="1">GEOMEAN(1+INDIRECT(F26))^4-1</f>
        <v>3.2345467504345526E-2</v>
      </c>
      <c r="G19" s="37">
        <f t="array" aca="1" ref="G19" ca="1">GEOMEAN(1+INDIRECT(G26))^4-1</f>
        <v>4.5018556050912872E-2</v>
      </c>
      <c r="H19" s="37">
        <f t="array" aca="1" ref="H19" ca="1">GEOMEAN(1+INDIRECT(H26))^4-1</f>
        <v>4.647267328376059E-2</v>
      </c>
      <c r="I19" s="37">
        <f t="array" aca="1" ref="I19" ca="1">GEOMEAN(1+INDIRECT(I26))^4-1</f>
        <v>5.7687752534490544E-2</v>
      </c>
      <c r="J19" s="37">
        <f t="array" aca="1" ref="J19" ca="1">GEOMEAN(1+INDIRECT(J26))^4-1</f>
        <v>6.5249577941290715E-2</v>
      </c>
      <c r="K19" s="37">
        <f t="array" aca="1" ref="K19" ca="1">GEOMEAN(1+INDIRECT(K26))^4-1</f>
        <v>7.7991583392748698E-2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3.3361022027959507E-2</v>
      </c>
      <c r="C21" s="37">
        <f t="shared" ca="1" si="9"/>
        <v>4.020311595821896E-2</v>
      </c>
      <c r="D21" s="37">
        <f t="shared" ca="1" si="9"/>
        <v>4.2873980262573656E-2</v>
      </c>
      <c r="E21" s="37">
        <f t="shared" ca="1" si="9"/>
        <v>3.9167452701828843E-2</v>
      </c>
      <c r="F21" s="37">
        <f t="shared" ca="1" si="9"/>
        <v>3.3529838692936881E-2</v>
      </c>
      <c r="G21" s="37">
        <f t="shared" ca="1" si="9"/>
        <v>4.2436604883797323E-2</v>
      </c>
      <c r="H21" s="37">
        <f t="shared" ca="1" si="9"/>
        <v>3.9242517853765486E-2</v>
      </c>
      <c r="I21" s="37">
        <f t="shared" ca="1" si="9"/>
        <v>4.2961945005839462E-2</v>
      </c>
      <c r="J21" s="37">
        <f t="shared" ref="J21:K21" ca="1" si="10">STDEVP(INDIRECT(J26))*2</f>
        <v>4.3321261876362364E-2</v>
      </c>
      <c r="K21" s="37">
        <f t="shared" ca="1" si="10"/>
        <v>6.4071482364532292E-2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Warehouse'!$J$178:$J$181</v>
      </c>
      <c r="C24" s="15" t="str">
        <f>ADDRESS('Template Design'!C8,10,1,1,"Data Warehouse")&amp;":"&amp;ADDRESS('Template Design'!C9,10,1,1)</f>
        <v>'Data Warehouse'!$J$174:$J$181</v>
      </c>
      <c r="D24" s="15" t="str">
        <f>ADDRESS('Template Design'!D8,10,1,1,"Data Warehouse")&amp;":"&amp;ADDRESS('Template Design'!D9,10,1,1)</f>
        <v>'Data Warehouse'!$J$170:$J$181</v>
      </c>
      <c r="E24" s="15" t="str">
        <f>ADDRESS('Template Design'!E8,10,1,1,"Data Warehouse")&amp;":"&amp;ADDRESS('Template Design'!E9,10,1,1)</f>
        <v>'Data Warehouse'!$J$162:$J$181</v>
      </c>
      <c r="F24" s="15" t="str">
        <f>ADDRESS('Template Design'!F8,10,1,1,"Data Warehouse")&amp;":"&amp;ADDRESS('Template Design'!F9,10,1,1)</f>
        <v>'Data Warehouse'!$J$142:$J$181</v>
      </c>
      <c r="G24" s="15" t="str">
        <f>ADDRESS('Template Design'!G8,10,1,1,"Data Warehouse")&amp;":"&amp;ADDRESS('Template Design'!G9,10,1,1)</f>
        <v>'Data Warehouse'!$J$122:$J$181</v>
      </c>
      <c r="H24" s="15" t="str">
        <f>ADDRESS('Template Design'!H8,10,1,1,"Data Warehouse")&amp;":"&amp;ADDRESS('Template Design'!H9,10,1,1)</f>
        <v>'Data Warehouse'!$J$102:$J$181</v>
      </c>
      <c r="I24" s="15" t="str">
        <f>ADDRESS('Template Design'!I8,10,1,1,"Data Warehouse")&amp;":"&amp;ADDRESS('Template Design'!I9,10,1,1)</f>
        <v>'Data Warehouse'!$J$82:$J$181</v>
      </c>
      <c r="J24" s="15" t="str">
        <f>ADDRESS('Template Design'!J8,10,1,1,"Data Warehouse")&amp;":"&amp;ADDRESS('Template Design'!J9,10,1,1)</f>
        <v>'Data Warehouse'!$J$62:$J$181</v>
      </c>
      <c r="K24" s="15" t="str">
        <f>ADDRESS('Template Design'!K8,10,1,1,"Data Warehouse")&amp;":"&amp;ADDRESS('Template Design'!K9,10,1,1)</f>
        <v>'Data Warehouse'!$J$4:$J$181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Warehouse'!$O$178:$O$181</v>
      </c>
      <c r="C25" s="15" t="str">
        <f>ADDRESS('Template Design'!C8,15,1,1,"Data Warehouse")&amp;":"&amp;ADDRESS('Template Design'!C9,15,1,1)</f>
        <v>'Data Warehouse'!$O$174:$O$181</v>
      </c>
      <c r="D25" s="15" t="str">
        <f>ADDRESS('Template Design'!D8,15,1,1,"Data Warehouse")&amp;":"&amp;ADDRESS('Template Design'!D9,15,1,1)</f>
        <v>'Data Warehouse'!$O$170:$O$181</v>
      </c>
      <c r="E25" s="15" t="str">
        <f>ADDRESS('Template Design'!E8,15,1,1,"Data Warehouse")&amp;":"&amp;ADDRESS('Template Design'!E9,15,1,1)</f>
        <v>'Data Warehouse'!$O$162:$O$181</v>
      </c>
      <c r="F25" s="15" t="str">
        <f>ADDRESS('Template Design'!F8,15,1,1,"Data Warehouse")&amp;":"&amp;ADDRESS('Template Design'!F9,15,1,1)</f>
        <v>'Data Warehouse'!$O$142:$O$181</v>
      </c>
      <c r="G25" s="15" t="str">
        <f>ADDRESS('Template Design'!G8,15,1,1,"Data Warehouse")&amp;":"&amp;ADDRESS('Template Design'!G9,15,1,1)</f>
        <v>'Data Warehouse'!$O$122:$O$181</v>
      </c>
      <c r="H25" s="15" t="str">
        <f>ADDRESS('Template Design'!H8,15,1,1,"Data Warehouse")&amp;":"&amp;ADDRESS('Template Design'!H9,15,1,1)</f>
        <v>'Data Warehouse'!$O$102:$O$181</v>
      </c>
      <c r="I25" s="15" t="str">
        <f>ADDRESS('Template Design'!I8,15,1,1,"Data Warehouse")&amp;":"&amp;ADDRESS('Template Design'!I9,15,1,1)</f>
        <v>'Data Warehouse'!$O$82:$O$181</v>
      </c>
      <c r="J25" s="15" t="str">
        <f>ADDRESS('Template Design'!J8,15,1,1,"Data Warehouse")&amp;":"&amp;ADDRESS('Template Design'!J9,15,1,1)</f>
        <v>'Data Warehouse'!$O$62:$O$181</v>
      </c>
      <c r="K25" s="15" t="str">
        <f>ADDRESS('Template Design'!K8,15,1,1,"Data Warehouse")&amp;":"&amp;ADDRESS('Template Design'!K9,15,1,1)</f>
        <v>'Data Warehouse'!$O$4:$O$181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Warehouse'!$E$178:$E$181</v>
      </c>
      <c r="C26" s="15" t="str">
        <f>ADDRESS('Template Design'!C8,5,1,1,"Data Warehouse")&amp;":"&amp;ADDRESS('Template Design'!C9,5,1,1)</f>
        <v>'Data Warehouse'!$E$174:$E$181</v>
      </c>
      <c r="D26" s="15" t="str">
        <f>ADDRESS('Template Design'!D8,5,1,1,"Data Warehouse")&amp;":"&amp;ADDRESS('Template Design'!D9,5,1,1)</f>
        <v>'Data Warehouse'!$E$170:$E$181</v>
      </c>
      <c r="E26" s="15" t="str">
        <f>ADDRESS('Template Design'!E8,5,1,1,"Data Warehouse")&amp;":"&amp;ADDRESS('Template Design'!E9,5,1,1)</f>
        <v>'Data Warehouse'!$E$162:$E$181</v>
      </c>
      <c r="F26" s="15" t="str">
        <f>ADDRESS('Template Design'!F8,5,1,1,"Data Warehouse")&amp;":"&amp;ADDRESS('Template Design'!F9,5,1,1)</f>
        <v>'Data Warehouse'!$E$142:$E$181</v>
      </c>
      <c r="G26" s="15" t="str">
        <f>ADDRESS('Template Design'!G8,5,1,1,"Data Warehouse")&amp;":"&amp;ADDRESS('Template Design'!G9,5,1,1)</f>
        <v>'Data Warehouse'!$E$122:$E$181</v>
      </c>
      <c r="H26" s="15" t="str">
        <f>ADDRESS('Template Design'!H8,5,1,1,"Data Warehouse")&amp;":"&amp;ADDRESS('Template Design'!H9,5,1,1)</f>
        <v>'Data Warehouse'!$E$102:$E$181</v>
      </c>
      <c r="I26" s="15" t="str">
        <f>ADDRESS('Template Design'!I8,5,1,1,"Data Warehouse")&amp;":"&amp;ADDRESS('Template Design'!I9,5,1,1)</f>
        <v>'Data Warehouse'!$E$82:$E$181</v>
      </c>
      <c r="J26" s="15" t="str">
        <f>ADDRESS('Template Design'!J8,5,1,1,"Data Warehouse")&amp;":"&amp;ADDRESS('Template Design'!J9,5,1,1)</f>
        <v>'Data Warehouse'!$E$62:$E$181</v>
      </c>
      <c r="K26" s="15" t="str">
        <f>ADDRESS('Template Design'!K8,5,1,1,"Data Warehouse")&amp;":"&amp;ADDRESS('Template Design'!K9,5,1,1)</f>
        <v>'Data Warehouse'!$E$4:$E$181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sheetProtection algorithmName="SHA-512" hashValue="t4aral+9wQECsuhmw2SkDc52lZQgcd3phgEwCFFwPmbDwygVGOKs7F5igpDZnxCaqqIyd4HowetKqJ1wznI1hg==" saltValue="M4hEhqwVbzV/R8RQ7tTiGA==" spinCount="100000" sheet="1" objects="1" scenarios="1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09/30/2022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-8.7536000000000003E-2</v>
      </c>
      <c r="C7" s="37">
        <f t="shared" ca="1" si="1"/>
        <v>-3.0457500000000002E-2</v>
      </c>
      <c r="D7" s="37">
        <f t="shared" ca="1" si="1"/>
        <v>-3.6350000000000041E-3</v>
      </c>
      <c r="E7" s="37">
        <f t="shared" ca="1" si="1"/>
        <v>1.9092800000000004E-2</v>
      </c>
      <c r="F7" s="37">
        <f t="shared" ca="1" si="1"/>
        <v>3.24369604170286E-2</v>
      </c>
      <c r="G7" s="37">
        <f t="shared" ca="1" si="1"/>
        <v>4.2982085280113824E-2</v>
      </c>
      <c r="H7" s="37">
        <f t="shared" ca="1" si="1"/>
        <v>4.329821396008536E-2</v>
      </c>
      <c r="I7" s="37">
        <f t="shared" ca="1" si="1"/>
        <v>5.3519488124198961E-2</v>
      </c>
      <c r="J7" s="37">
        <f t="shared" ref="J7:K7" ca="1" si="2">AVERAGE(INDIRECT(J24))*4</f>
        <v>5.7843001836832462E-2</v>
      </c>
      <c r="K7" s="37">
        <f t="shared" ca="1" si="2"/>
        <v>7.5963821463033099E-2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-8.526115489539654E-2</v>
      </c>
      <c r="C9" s="37">
        <f t="array" aca="1" ref="C9" ca="1">GEOMEAN(1+INDIRECT(C24))^4-1</f>
        <v>-3.0965142471488516E-2</v>
      </c>
      <c r="D9" s="37">
        <f t="array" aca="1" ref="D9" ca="1">GEOMEAN(1+INDIRECT(D24))^4-1</f>
        <v>-4.5792455344467742E-3</v>
      </c>
      <c r="E9" s="37">
        <f t="array" aca="1" ref="E9" ca="1">GEOMEAN(1+INDIRECT(E24))^4-1</f>
        <v>1.8437360773909228E-2</v>
      </c>
      <c r="F9" s="37">
        <f t="array" aca="1" ref="F9" ca="1">GEOMEAN(1+INDIRECT(F24))^4-1</f>
        <v>3.2252782111633405E-2</v>
      </c>
      <c r="G9" s="37">
        <f t="array" aca="1" ref="G9" ca="1">GEOMEAN(1+INDIRECT(G24))^4-1</f>
        <v>4.2773183760753231E-2</v>
      </c>
      <c r="H9" s="37">
        <f t="array" aca="1" ref="H9" ca="1">GEOMEAN(1+INDIRECT(H24))^4-1</f>
        <v>4.3215191184504231E-2</v>
      </c>
      <c r="I9" s="37">
        <f t="array" aca="1" ref="I9" ca="1">GEOMEAN(1+INDIRECT(I24))^4-1</f>
        <v>5.365644178143425E-2</v>
      </c>
      <c r="J9" s="37">
        <f t="array" aca="1" ref="J9" ca="1">GEOMEAN(1+INDIRECT(J24))^4-1</f>
        <v>5.8133741861423172E-2</v>
      </c>
      <c r="K9" s="37">
        <f t="array" aca="1" ref="K9" ca="1">GEOMEAN(1+INDIRECT(K24))^4-1</f>
        <v>7.5995239632006717E-2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3.4199067852793884E-2</v>
      </c>
      <c r="C11" s="37">
        <f t="shared" ca="1" si="3"/>
        <v>4.1577383719246935E-2</v>
      </c>
      <c r="D11" s="37">
        <f t="shared" ca="1" si="3"/>
        <v>4.3555901851337363E-2</v>
      </c>
      <c r="E11" s="37">
        <f t="shared" ca="1" si="3"/>
        <v>3.9481506291427125E-2</v>
      </c>
      <c r="F11" s="37">
        <f t="shared" ca="1" si="3"/>
        <v>3.3636806416877781E-2</v>
      </c>
      <c r="G11" s="37">
        <f t="shared" ca="1" si="3"/>
        <v>4.1700841876408816E-2</v>
      </c>
      <c r="H11" s="37">
        <f t="shared" ca="1" si="3"/>
        <v>3.9003337132034771E-2</v>
      </c>
      <c r="I11" s="37">
        <f t="shared" ca="1" si="3"/>
        <v>4.2813171267684857E-2</v>
      </c>
      <c r="J11" s="37">
        <f t="shared" ref="J11:K11" ca="1" si="4">STDEVP(INDIRECT(J24))*2</f>
        <v>4.3468552726164594E-2</v>
      </c>
      <c r="K11" s="37">
        <f t="shared" ca="1" si="4"/>
        <v>6.430620605224216E-2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5.99</v>
      </c>
      <c r="C13" s="33">
        <f t="shared" ca="1" si="5"/>
        <v>6.96</v>
      </c>
      <c r="D13" s="33">
        <f t="shared" ca="1" si="5"/>
        <v>6.32</v>
      </c>
      <c r="E13" s="33">
        <f t="shared" ca="1" si="5"/>
        <v>4.8959999999999999</v>
      </c>
      <c r="F13" s="33">
        <f t="shared" ca="1" si="5"/>
        <v>10.569108834044759</v>
      </c>
      <c r="G13" s="33">
        <f t="shared" ca="1" si="5"/>
        <v>29.618941755283103</v>
      </c>
      <c r="H13" s="33">
        <f t="shared" ca="1" si="5"/>
        <v>25.234706316462326</v>
      </c>
      <c r="I13" s="33">
        <f t="shared" ca="1" si="5"/>
        <v>24.082874080906358</v>
      </c>
      <c r="J13" s="33">
        <f t="shared" ref="J13:K13" ca="1" si="6">AVERAGE(INDIRECT(J25))*4</f>
        <v>32.996837964088627</v>
      </c>
      <c r="K13" s="33">
        <f t="shared" ca="1" si="6"/>
        <v>36.104834582531652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-8.6938000000000015E-2</v>
      </c>
      <c r="C17" s="37">
        <f t="shared" ca="1" si="7"/>
        <v>-2.9780000000000001E-2</v>
      </c>
      <c r="D17" s="37">
        <f t="shared" ca="1" si="7"/>
        <v>-3.0226666666666679E-3</v>
      </c>
      <c r="E17" s="37">
        <f t="shared" ca="1" si="7"/>
        <v>1.9569599999999999E-2</v>
      </c>
      <c r="F17" s="37">
        <f t="shared" ca="1" si="7"/>
        <v>3.3464129861438471E-2</v>
      </c>
      <c r="G17" s="37">
        <f t="shared" ca="1" si="7"/>
        <v>4.5848007114086257E-2</v>
      </c>
      <c r="H17" s="37">
        <f t="shared" ca="1" si="7"/>
        <v>4.6164805335564704E-2</v>
      </c>
      <c r="I17" s="37">
        <f t="shared" ca="1" si="7"/>
        <v>5.6496436098078001E-2</v>
      </c>
      <c r="J17" s="37">
        <f t="shared" ref="J17:K17" ca="1" si="8">AVERAGE(INDIRECT(J26))*4</f>
        <v>6.1726672548398302E-2</v>
      </c>
      <c r="K17" s="37">
        <f t="shared" ca="1" si="8"/>
        <v>8.0067419695549397E-2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-8.4701510688115156E-2</v>
      </c>
      <c r="C19" s="37">
        <f t="array" aca="1" ref="C19" ca="1">GEOMEAN(1+INDIRECT(C26))^4-1</f>
        <v>-3.0304136543741422E-2</v>
      </c>
      <c r="D19" s="37">
        <f t="array" aca="1" ref="D19" ca="1">GEOMEAN(1+INDIRECT(D26))^4-1</f>
        <v>-3.9696307065016923E-3</v>
      </c>
      <c r="E19" s="37">
        <f t="array" aca="1" ref="E19" ca="1">GEOMEAN(1+INDIRECT(E26))^4-1</f>
        <v>1.8921604276170179E-2</v>
      </c>
      <c r="F19" s="37">
        <f t="array" aca="1" ref="F19" ca="1">GEOMEAN(1+INDIRECT(F26))^4-1</f>
        <v>3.3304569542382589E-2</v>
      </c>
      <c r="G19" s="37">
        <f t="array" aca="1" ref="G19" ca="1">GEOMEAN(1+INDIRECT(G26))^4-1</f>
        <v>4.5713800962363438E-2</v>
      </c>
      <c r="H19" s="37">
        <f t="array" aca="1" ref="H19" ca="1">GEOMEAN(1+INDIRECT(H26))^4-1</f>
        <v>4.6163784460429902E-2</v>
      </c>
      <c r="I19" s="37">
        <f t="array" aca="1" ref="I19" ca="1">GEOMEAN(1+INDIRECT(I26))^4-1</f>
        <v>5.6744598156162285E-2</v>
      </c>
      <c r="J19" s="37">
        <f t="array" aca="1" ref="J19" ca="1">GEOMEAN(1+INDIRECT(J26))^4-1</f>
        <v>6.2184977841372557E-2</v>
      </c>
      <c r="K19" s="37">
        <f t="array" aca="1" ref="K19" ca="1">GEOMEAN(1+INDIRECT(K26))^4-1</f>
        <v>8.0328747209451823E-2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3.4195763962806845E-2</v>
      </c>
      <c r="C21" s="37">
        <f t="shared" ca="1" si="9"/>
        <v>4.1602130979073657E-2</v>
      </c>
      <c r="D21" s="37">
        <f t="shared" ca="1" si="9"/>
        <v>4.3577151462154518E-2</v>
      </c>
      <c r="E21" s="37">
        <f t="shared" ca="1" si="9"/>
        <v>3.9465118418167709E-2</v>
      </c>
      <c r="F21" s="37">
        <f t="shared" ca="1" si="9"/>
        <v>3.3655576787751086E-2</v>
      </c>
      <c r="G21" s="37">
        <f t="shared" ca="1" si="9"/>
        <v>4.2173548700421261E-2</v>
      </c>
      <c r="H21" s="37">
        <f t="shared" ca="1" si="9"/>
        <v>3.9352202353679679E-2</v>
      </c>
      <c r="I21" s="37">
        <f t="shared" ca="1" si="9"/>
        <v>4.3078112357593359E-2</v>
      </c>
      <c r="J21" s="37">
        <f t="shared" ref="J21:K21" ca="1" si="10">STDEVP(INDIRECT(J26))*2</f>
        <v>4.3623295176602891E-2</v>
      </c>
      <c r="K21" s="37">
        <f t="shared" ca="1" si="10"/>
        <v>6.444188822224603E-2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Warehouse'!$K$178:$K$181</v>
      </c>
      <c r="C24" s="15" t="str">
        <f>ADDRESS('Template Design'!C8,11,1,1,"Data Warehouse")&amp;":"&amp;ADDRESS('Template Design'!C9,11,1,1)</f>
        <v>'Data Warehouse'!$K$174:$K$181</v>
      </c>
      <c r="D24" s="15" t="str">
        <f>ADDRESS('Template Design'!D8,11,1,1,"Data Warehouse")&amp;":"&amp;ADDRESS('Template Design'!D9,11,1,1)</f>
        <v>'Data Warehouse'!$K$170:$K$181</v>
      </c>
      <c r="E24" s="15" t="str">
        <f>ADDRESS('Template Design'!E8,11,1,1,"Data Warehouse")&amp;":"&amp;ADDRESS('Template Design'!E9,11,1,1)</f>
        <v>'Data Warehouse'!$K$162:$K$181</v>
      </c>
      <c r="F24" s="15" t="str">
        <f>ADDRESS('Template Design'!F8,11,1,1,"Data Warehouse")&amp;":"&amp;ADDRESS('Template Design'!F9,11,1,1)</f>
        <v>'Data Warehouse'!$K$142:$K$181</v>
      </c>
      <c r="G24" s="15" t="str">
        <f>ADDRESS('Template Design'!G8,11,1,1,"Data Warehouse")&amp;":"&amp;ADDRESS('Template Design'!G9,11,1,1)</f>
        <v>'Data Warehouse'!$K$122:$K$181</v>
      </c>
      <c r="H24" s="15" t="str">
        <f>ADDRESS('Template Design'!H8,11,1,1,"Data Warehouse")&amp;":"&amp;ADDRESS('Template Design'!H9,11,1,1)</f>
        <v>'Data Warehouse'!$K$102:$K$181</v>
      </c>
      <c r="I24" s="15" t="str">
        <f>ADDRESS('Template Design'!I8,11,1,1,"Data Warehouse")&amp;":"&amp;ADDRESS('Template Design'!I9,11,1,1)</f>
        <v>'Data Warehouse'!$K$82:$K$181</v>
      </c>
      <c r="J24" s="15" t="str">
        <f>ADDRESS('Template Design'!J8,11,1,1,"Data Warehouse")&amp;":"&amp;ADDRESS('Template Design'!J9,11,1,1)</f>
        <v>'Data Warehouse'!$K$62:$K$181</v>
      </c>
      <c r="K24" s="15" t="str">
        <f>ADDRESS('Template Design'!K8,11,1,1,"Data Warehouse")&amp;":"&amp;ADDRESS('Template Design'!K9,11,1,1)</f>
        <v>'Data Warehouse'!$K$4:$K$181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Warehouse'!$P$178:$P$181</v>
      </c>
      <c r="C25" s="15" t="str">
        <f>ADDRESS('Template Design'!C8,16,1,1,"Data Warehouse")&amp;":"&amp;ADDRESS('Template Design'!C9,16,1,1)</f>
        <v>'Data Warehouse'!$P$174:$P$181</v>
      </c>
      <c r="D25" s="15" t="str">
        <f>ADDRESS('Template Design'!D8,16,1,1,"Data Warehouse")&amp;":"&amp;ADDRESS('Template Design'!D9,16,1,1)</f>
        <v>'Data Warehouse'!$P$170:$P$181</v>
      </c>
      <c r="E25" s="15" t="str">
        <f>ADDRESS('Template Design'!E8,16,1,1,"Data Warehouse")&amp;":"&amp;ADDRESS('Template Design'!E9,16,1,1)</f>
        <v>'Data Warehouse'!$P$162:$P$181</v>
      </c>
      <c r="F25" s="15" t="str">
        <f>ADDRESS('Template Design'!F8,16,1,1,"Data Warehouse")&amp;":"&amp;ADDRESS('Template Design'!F9,16,1,1)</f>
        <v>'Data Warehouse'!$P$142:$P$181</v>
      </c>
      <c r="G25" s="15" t="str">
        <f>ADDRESS('Template Design'!G8,16,1,1,"Data Warehouse")&amp;":"&amp;ADDRESS('Template Design'!G9,16,1,1)</f>
        <v>'Data Warehouse'!$P$122:$P$181</v>
      </c>
      <c r="H25" s="15" t="str">
        <f>ADDRESS('Template Design'!H8,16,1,1,"Data Warehouse")&amp;":"&amp;ADDRESS('Template Design'!H9,16,1,1)</f>
        <v>'Data Warehouse'!$P$102:$P$181</v>
      </c>
      <c r="I25" s="15" t="str">
        <f>ADDRESS('Template Design'!I8,16,1,1,"Data Warehouse")&amp;":"&amp;ADDRESS('Template Design'!I9,16,1,1)</f>
        <v>'Data Warehouse'!$P$82:$P$181</v>
      </c>
      <c r="J25" s="15" t="str">
        <f>ADDRESS('Template Design'!J8,16,1,1,"Data Warehouse")&amp;":"&amp;ADDRESS('Template Design'!J9,16,1,1)</f>
        <v>'Data Warehouse'!$P$62:$P$181</v>
      </c>
      <c r="K25" s="15" t="str">
        <f>ADDRESS('Template Design'!K8,16,1,1,"Data Warehouse")&amp;":"&amp;ADDRESS('Template Design'!K9,16,1,1)</f>
        <v>'Data Warehouse'!$P$4:$P$181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Warehouse'!$F$178:$F$181</v>
      </c>
      <c r="C26" s="15" t="str">
        <f>ADDRESS('Template Design'!C8,6,1,1,"Data Warehouse")&amp;":"&amp;ADDRESS('Template Design'!C9,6,1,1)</f>
        <v>'Data Warehouse'!$F$174:$F$181</v>
      </c>
      <c r="D26" s="15" t="str">
        <f>ADDRESS('Template Design'!D8,6,1,1,"Data Warehouse")&amp;":"&amp;ADDRESS('Template Design'!D9,6,1,1)</f>
        <v>'Data Warehouse'!$F$170:$F$181</v>
      </c>
      <c r="E26" s="15" t="str">
        <f>ADDRESS('Template Design'!E8,6,1,1,"Data Warehouse")&amp;":"&amp;ADDRESS('Template Design'!E9,6,1,1)</f>
        <v>'Data Warehouse'!$F$162:$F$181</v>
      </c>
      <c r="F26" s="15" t="str">
        <f>ADDRESS('Template Design'!F8,6,1,1,"Data Warehouse")&amp;":"&amp;ADDRESS('Template Design'!F9,6,1,1)</f>
        <v>'Data Warehouse'!$F$142:$F$181</v>
      </c>
      <c r="G26" s="15" t="str">
        <f>ADDRESS('Template Design'!G8,6,1,1,"Data Warehouse")&amp;":"&amp;ADDRESS('Template Design'!G9,6,1,1)</f>
        <v>'Data Warehouse'!$F$122:$F$181</v>
      </c>
      <c r="H26" s="15" t="str">
        <f>ADDRESS('Template Design'!H8,6,1,1,"Data Warehouse")&amp;":"&amp;ADDRESS('Template Design'!H9,6,1,1)</f>
        <v>'Data Warehouse'!$F$102:$F$181</v>
      </c>
      <c r="I26" s="15" t="str">
        <f>ADDRESS('Template Design'!I8,6,1,1,"Data Warehouse")&amp;":"&amp;ADDRESS('Template Design'!I9,6,1,1)</f>
        <v>'Data Warehouse'!$F$82:$F$181</v>
      </c>
      <c r="J26" s="15" t="str">
        <f>ADDRESS('Template Design'!J8,6,1,1,"Data Warehouse")&amp;":"&amp;ADDRESS('Template Design'!J9,6,1,1)</f>
        <v>'Data Warehouse'!$F$62:$F$181</v>
      </c>
      <c r="K26" s="15" t="str">
        <f>ADDRESS('Template Design'!K8,6,1,1,"Data Warehouse")&amp;":"&amp;ADDRESS('Template Design'!K9,6,1,1)</f>
        <v>'Data Warehouse'!$F$4:$F$181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sheetProtection algorithmName="SHA-512" hashValue="LSHq/ZnIoAR8Nb5AaW738ATJKqLfaZ+WWHTZGBufq82M/9kyUtVpEvvOlu+S7wLzEYE9zHEFHV9jV+GcEeFV4A==" saltValue="OkxqfKYk1FSHdDGUfZKmTQ==" spinCount="100000" sheet="1" objects="1" scenarios="1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>
      <selection activeCell="F6" sqref="F6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09/30/2022</v>
      </c>
      <c r="B1" s="8"/>
      <c r="C1" s="8"/>
    </row>
    <row r="2" spans="1:6" x14ac:dyDescent="0.2">
      <c r="B2" s="2"/>
      <c r="C2" s="2"/>
    </row>
    <row r="3" spans="1:6" x14ac:dyDescent="0.2">
      <c r="B3" s="41" t="s">
        <v>38</v>
      </c>
      <c r="C3" s="41"/>
      <c r="D3" s="41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Warehouse'!C179:C181)-1</f>
        <v>-0.10055404932935896</v>
      </c>
      <c r="C6" s="32"/>
      <c r="D6" s="32" cm="1">
        <f t="array" ref="D6">PRODUCT(1+'Data Warehouse'!H179:H181)-1</f>
        <v>-0.10078114571156094</v>
      </c>
      <c r="E6" s="29"/>
      <c r="F6" s="33">
        <f>SUM('Data Warehouse'!M179:M181)</f>
        <v>2.38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 cm="1">
        <f t="array" ref="B8">PRODUCT(1+'Data Warehouse'!B179:B181)-1</f>
        <v>-0.10932817893866376</v>
      </c>
      <c r="C8" s="32"/>
      <c r="D8" s="32" cm="1">
        <f t="array" ref="D8">PRODUCT(1+'Data Warehouse'!G179:G181)-1</f>
        <v>-0.10949636947916341</v>
      </c>
      <c r="E8" s="29"/>
      <c r="F8" s="33">
        <f>SUM('Data Warehouse'!L179:L181)</f>
        <v>1.76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Warehouse'!D179:D181)-1</f>
        <v>-0.10500592469305148</v>
      </c>
      <c r="C10" s="32"/>
      <c r="D10" s="32" cm="1">
        <f t="array" ref="D10">PRODUCT(1+'Data Warehouse'!I179:I181)-1</f>
        <v>-0.10512092303906273</v>
      </c>
      <c r="E10" s="29"/>
      <c r="F10" s="33">
        <f>SUM('Data Warehouse'!N179:N181)</f>
        <v>1.2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 cm="1">
        <f t="array" ref="B12">PRODUCT(1+'Data Warehouse'!E179:E181)-1</f>
        <v>-8.5853063342768321E-2</v>
      </c>
      <c r="C12" s="32"/>
      <c r="D12" s="32" cm="1">
        <f t="array" ref="D12">PRODUCT(1+'Data Warehouse'!J179:J181)-1</f>
        <v>-8.613672773955483E-2</v>
      </c>
      <c r="E12" s="29"/>
      <c r="F12" s="33">
        <f>SUM('Data Warehouse'!O179:O181)</f>
        <v>3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 cm="1">
        <f t="array" ref="B14">PRODUCT(1+'Data Warehouse'!F179:F181)-1</f>
        <v>-8.7655681591123136E-2</v>
      </c>
      <c r="C14" s="32"/>
      <c r="D14" s="32" cm="1">
        <f t="array" ref="D14">PRODUCT(1+'Data Warehouse'!K179:K181)-1</f>
        <v>-8.8097172688336167E-2</v>
      </c>
      <c r="E14" s="29"/>
      <c r="F14" s="33">
        <f>SUM('Data Warehouse'!P179:P181)</f>
        <v>4.6400000000000006</v>
      </c>
    </row>
  </sheetData>
  <sheetProtection algorithmName="SHA-512" hashValue="L5HJFD2z+6eD8COp103M9VBrUXFOCkfeepEDhPeO2ESIwZxCZJRZjG9k7SsqIGiT0T2mNENdzlpdEpZVWI3tJg==" saltValue="NGEueTzg7mkUmFV9PnJ13w==" spinCount="100000" sheet="1" objects="1" scenarios="1"/>
  <mergeCells count="1">
    <mergeCell ref="B3:D3"/>
  </mergeCells>
  <pageMargins left="0.75" right="0.75" top="1" bottom="1" header="0.5" footer="0.5"/>
  <headerFooter alignWithMargins="0"/>
  <ignoredErrors>
    <ignoredError sqref="B7:F7 C6 E6 B9:F9 C8 E8 B11:F11 C10 E10 B13:F13 C12 E12 C14 E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9C2C2E-8B39-4FC3-A7D6-4B049F7D9AC2}"/>
</file>

<file path=customXml/itemProps2.xml><?xml version="1.0" encoding="utf-8"?>
<ds:datastoreItem xmlns:ds="http://schemas.openxmlformats.org/officeDocument/2006/customXml" ds:itemID="{417E197E-F3B8-401D-8FAE-F22C1C3D5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2022-10-27T11:31:25Z</dcterms:modified>
</cp:coreProperties>
</file>