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worksheets/sheet1.xml" ContentType="application/vnd.openxmlformats-officedocument.spreadsheetml.worksheet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6016789bf18d2ec2/Giliberto-Levy Index/CMPI NEW (G-L 1)/Quarterly Results/"/>
    </mc:Choice>
  </mc:AlternateContent>
  <xr:revisionPtr revIDLastSave="10" documentId="8_{C7BFAB5E-6CA1-4D88-96A1-D588C298304D}" xr6:coauthVersionLast="47" xr6:coauthVersionMax="47" xr10:uidLastSave="{DBAC340F-86B8-48C1-8201-D07236064C1C}"/>
  <workbookProtection workbookAlgorithmName="SHA-512" workbookHashValue="5h/OzFdPJuRLEvmiG0MbGtH9k2cRdPfL0c9KBX8fqN3+AwnWA8Idp1f7smDHrtS+H6qAOXkU+4py5HH8WBFd+w==" workbookSaltValue="f6Rx8Lx91aKOpjmqU1TOyw==" workbookSpinCount="100000" lockStructure="1"/>
  <bookViews>
    <workbookView xWindow="-120" yWindow="-120" windowWidth="29040" windowHeight="15840" firstSheet="1" activeTab="1" xr2:uid="{00000000-000D-0000-FFFF-FFFF00000000}"/>
  </bookViews>
  <sheets>
    <sheet name="Template Design" sheetId="2" state="hidden" r:id="rId1"/>
    <sheet name="ChangeEndDate" sheetId="10" r:id="rId2"/>
    <sheet name="Total" sheetId="3" r:id="rId3"/>
    <sheet name="Apartment" sheetId="5" r:id="rId4"/>
    <sheet name="Industrial" sheetId="6" r:id="rId5"/>
    <sheet name="Office" sheetId="7" r:id="rId6"/>
    <sheet name="Retail" sheetId="8" r:id="rId7"/>
    <sheet name="Current Year" sheetId="9" r:id="rId8"/>
    <sheet name="Data Warehouse" sheetId="1" r:id="rId9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6" i="9" l="1"/>
  <c r="D26" i="9" a="1"/>
  <c r="D26" i="9" s="1"/>
  <c r="B26" i="9" a="1"/>
  <c r="B26" i="9" s="1"/>
  <c r="F24" i="9"/>
  <c r="D24" i="9" a="1"/>
  <c r="D24" i="9" s="1"/>
  <c r="B24" i="9" a="1"/>
  <c r="B24" i="9" s="1"/>
  <c r="F22" i="9"/>
  <c r="D22" i="9" a="1"/>
  <c r="D22" i="9" s="1"/>
  <c r="B22" i="9" a="1"/>
  <c r="B22" i="9" s="1"/>
  <c r="F20" i="9"/>
  <c r="D20" i="9" a="1"/>
  <c r="D20" i="9" s="1"/>
  <c r="B20" i="9"/>
  <c r="B20" i="9" a="1"/>
  <c r="F18" i="9"/>
  <c r="D18" i="9" a="1"/>
  <c r="D18" i="9" s="1"/>
  <c r="B18" i="9"/>
  <c r="B18" i="9" a="1"/>
  <c r="B13" i="2"/>
  <c r="A13" i="9"/>
  <c r="J16" i="8" l="1"/>
  <c r="F16" i="8"/>
  <c r="E16" i="8"/>
  <c r="I15" i="8"/>
  <c r="I16" i="8" s="1"/>
  <c r="H15" i="8"/>
  <c r="H16" i="8" s="1"/>
  <c r="G15" i="8"/>
  <c r="G16" i="8" s="1"/>
  <c r="F15" i="8"/>
  <c r="E15" i="8"/>
  <c r="D15" i="8"/>
  <c r="D16" i="8" s="1"/>
  <c r="C15" i="8"/>
  <c r="C16" i="8" s="1"/>
  <c r="B15" i="8"/>
  <c r="B16" i="8" s="1"/>
  <c r="J16" i="7"/>
  <c r="I15" i="7"/>
  <c r="I16" i="7" s="1"/>
  <c r="H15" i="7"/>
  <c r="H16" i="7" s="1"/>
  <c r="G15" i="7"/>
  <c r="G16" i="7" s="1"/>
  <c r="F15" i="7"/>
  <c r="F16" i="7" s="1"/>
  <c r="E15" i="7"/>
  <c r="E16" i="7" s="1"/>
  <c r="D15" i="7"/>
  <c r="D16" i="7" s="1"/>
  <c r="C15" i="7"/>
  <c r="C16" i="7" s="1"/>
  <c r="B15" i="7"/>
  <c r="B16" i="7" s="1"/>
  <c r="J16" i="6"/>
  <c r="I15" i="6"/>
  <c r="I16" i="6" s="1"/>
  <c r="H15" i="6"/>
  <c r="H16" i="6" s="1"/>
  <c r="G15" i="6"/>
  <c r="G16" i="6" s="1"/>
  <c r="F15" i="6"/>
  <c r="F16" i="6" s="1"/>
  <c r="E15" i="6"/>
  <c r="E16" i="6" s="1"/>
  <c r="D15" i="6"/>
  <c r="D16" i="6" s="1"/>
  <c r="C15" i="6"/>
  <c r="C16" i="6" s="1"/>
  <c r="B15" i="6"/>
  <c r="B16" i="6" s="1"/>
  <c r="J16" i="5"/>
  <c r="I15" i="5"/>
  <c r="I16" i="5" s="1"/>
  <c r="H15" i="5"/>
  <c r="H16" i="5" s="1"/>
  <c r="G15" i="5"/>
  <c r="G16" i="5" s="1"/>
  <c r="F15" i="5"/>
  <c r="F16" i="5" s="1"/>
  <c r="E15" i="5"/>
  <c r="E16" i="5" s="1"/>
  <c r="D15" i="5"/>
  <c r="D16" i="5" s="1"/>
  <c r="C15" i="5"/>
  <c r="C16" i="5" s="1"/>
  <c r="B15" i="5"/>
  <c r="B16" i="5" s="1"/>
  <c r="J16" i="3"/>
  <c r="E2" i="2" l="1"/>
  <c r="B9" i="2" s="1"/>
  <c r="B20" i="10"/>
  <c r="B19" i="10"/>
  <c r="B11" i="2"/>
  <c r="B12" i="2" s="1"/>
  <c r="B15" i="3"/>
  <c r="B16" i="3" s="1"/>
  <c r="C15" i="3"/>
  <c r="C16" i="3" s="1"/>
  <c r="D15" i="3"/>
  <c r="D16" i="3" s="1"/>
  <c r="E15" i="3"/>
  <c r="E16" i="3" s="1"/>
  <c r="F15" i="3"/>
  <c r="F16" i="3" s="1"/>
  <c r="G15" i="3"/>
  <c r="G16" i="3" s="1"/>
  <c r="H15" i="3"/>
  <c r="H16" i="3" s="1"/>
  <c r="I15" i="3"/>
  <c r="I16" i="3" s="1"/>
  <c r="D2" i="2" l="1"/>
  <c r="A15" i="6"/>
  <c r="A15" i="8"/>
  <c r="A15" i="5"/>
  <c r="A15" i="3"/>
  <c r="A15" i="7"/>
  <c r="C9" i="2"/>
  <c r="D9" i="2" s="1"/>
  <c r="E9" i="2" s="1"/>
  <c r="F9" i="2" s="1"/>
  <c r="G9" i="2" s="1"/>
  <c r="H9" i="2" s="1"/>
  <c r="I9" i="2" s="1"/>
  <c r="J9" i="2" s="1"/>
  <c r="K9" i="2" s="1"/>
  <c r="E6" i="2" l="1"/>
  <c r="H6" i="2"/>
  <c r="J6" i="2"/>
  <c r="J8" i="2" s="1"/>
  <c r="D6" i="2"/>
  <c r="D8" i="2" s="1"/>
  <c r="G6" i="2"/>
  <c r="G8" i="2" s="1"/>
  <c r="F6" i="2"/>
  <c r="F8" i="2" s="1"/>
  <c r="I6" i="2"/>
  <c r="I8" i="2" s="1"/>
  <c r="C6" i="2"/>
  <c r="C8" i="2" s="1"/>
  <c r="B6" i="2"/>
  <c r="E8" i="2"/>
  <c r="B8" i="2"/>
  <c r="H8" i="2"/>
  <c r="K38" i="7"/>
  <c r="J38" i="6"/>
  <c r="K36" i="6"/>
  <c r="F36" i="8"/>
  <c r="K37" i="8"/>
  <c r="K37" i="3"/>
  <c r="E36" i="5"/>
  <c r="B37" i="8"/>
  <c r="E37" i="3"/>
  <c r="B38" i="3"/>
  <c r="J37" i="8"/>
  <c r="B38" i="6"/>
  <c r="F38" i="3"/>
  <c r="F37" i="8"/>
  <c r="G36" i="6"/>
  <c r="K37" i="7"/>
  <c r="E37" i="8"/>
  <c r="B38" i="5"/>
  <c r="B37" i="6"/>
  <c r="J36" i="6"/>
  <c r="F36" i="3"/>
  <c r="K37" i="6"/>
  <c r="B37" i="7"/>
  <c r="B36" i="5"/>
  <c r="E38" i="5"/>
  <c r="H37" i="3"/>
  <c r="F37" i="5"/>
  <c r="H38" i="5"/>
  <c r="E38" i="7"/>
  <c r="G37" i="3"/>
  <c r="J36" i="5"/>
  <c r="E36" i="3"/>
  <c r="B36" i="6"/>
  <c r="G37" i="7"/>
  <c r="J38" i="5"/>
  <c r="J38" i="7"/>
  <c r="B36" i="8"/>
  <c r="J37" i="7"/>
  <c r="E36" i="8"/>
  <c r="E38" i="6"/>
  <c r="B38" i="7"/>
  <c r="K37" i="5"/>
  <c r="J36" i="3"/>
  <c r="J37" i="6"/>
  <c r="K38" i="6"/>
  <c r="K36" i="5"/>
  <c r="G37" i="8"/>
  <c r="B36" i="7"/>
  <c r="G36" i="7"/>
  <c r="F36" i="6"/>
  <c r="E37" i="6"/>
  <c r="F37" i="6"/>
  <c r="J36" i="8"/>
  <c r="K36" i="7"/>
  <c r="K38" i="3"/>
  <c r="K36" i="3"/>
  <c r="D37" i="7"/>
  <c r="J38" i="3"/>
  <c r="B36" i="3"/>
  <c r="K38" i="5"/>
  <c r="F37" i="3"/>
  <c r="B37" i="5"/>
  <c r="F36" i="7"/>
  <c r="B38" i="8"/>
  <c r="J37" i="3"/>
  <c r="F38" i="7"/>
  <c r="J37" i="5"/>
  <c r="F37" i="7"/>
  <c r="K36" i="8"/>
  <c r="B37" i="3"/>
  <c r="K38" i="8"/>
  <c r="F36" i="5"/>
  <c r="G37" i="5"/>
  <c r="E38" i="8"/>
  <c r="J36" i="7"/>
  <c r="H37" i="6"/>
  <c r="J38" i="8"/>
  <c r="E37" i="5"/>
  <c r="E36" i="7"/>
  <c r="G36" i="3"/>
  <c r="E36" i="6"/>
  <c r="E38" i="3"/>
  <c r="F38" i="6"/>
  <c r="D36" i="3"/>
  <c r="C37" i="7"/>
  <c r="H38" i="8"/>
  <c r="G36" i="8"/>
  <c r="I37" i="6"/>
  <c r="G19" i="3"/>
  <c r="K21" i="6" a="1"/>
  <c r="K23" i="7"/>
  <c r="F19" i="6"/>
  <c r="B33" i="8"/>
  <c r="B31" i="3" a="1"/>
  <c r="E19" i="3"/>
  <c r="B23" i="7"/>
  <c r="B33" i="6"/>
  <c r="K31" i="6" a="1"/>
  <c r="B25" i="8"/>
  <c r="F23" i="6"/>
  <c r="K21" i="8" a="1"/>
  <c r="H31" i="8" a="1"/>
  <c r="B21" i="7" a="1"/>
  <c r="J31" i="7" a="1"/>
  <c r="K29" i="5"/>
  <c r="E23" i="8"/>
  <c r="J31" i="3" a="1"/>
  <c r="E31" i="8" a="1"/>
  <c r="J29" i="7"/>
  <c r="H25" i="6"/>
  <c r="E33" i="5"/>
  <c r="B33" i="3"/>
  <c r="B29" i="5"/>
  <c r="E19" i="6"/>
  <c r="B29" i="7"/>
  <c r="G21" i="6" a="1"/>
  <c r="B33" i="5"/>
  <c r="K29" i="7"/>
  <c r="J33" i="7"/>
  <c r="E23" i="5"/>
  <c r="J21" i="3" a="1"/>
  <c r="J25" i="3"/>
  <c r="B23" i="3" a="1"/>
  <c r="J31" i="8" a="1"/>
  <c r="E33" i="7"/>
  <c r="F23" i="7"/>
  <c r="K31" i="8" a="1"/>
  <c r="B23" i="5"/>
  <c r="F21" i="7" a="1"/>
  <c r="G21" i="8" a="1"/>
  <c r="J23" i="5"/>
  <c r="F25" i="3"/>
  <c r="J29" i="5"/>
  <c r="K33" i="5"/>
  <c r="G23" i="6"/>
  <c r="J21" i="8" a="1"/>
  <c r="K23" i="6"/>
  <c r="K21" i="3" a="1"/>
  <c r="K29" i="3"/>
  <c r="K33" i="6"/>
  <c r="K31" i="7" a="1"/>
  <c r="F29" i="6"/>
  <c r="E31" i="7" a="1"/>
  <c r="H29" i="8"/>
  <c r="K33" i="3"/>
  <c r="J29" i="6"/>
  <c r="B19" i="3" a="1"/>
  <c r="F29" i="7"/>
  <c r="B21" i="5" a="1"/>
  <c r="K23" i="8"/>
  <c r="E29" i="5"/>
  <c r="F21" i="3" a="1"/>
  <c r="J25" i="7"/>
  <c r="F21" i="6" a="1"/>
  <c r="B19" i="8"/>
  <c r="E33" i="6"/>
  <c r="E19" i="5"/>
  <c r="K21" i="5" a="1"/>
  <c r="B29" i="8"/>
  <c r="E29" i="8"/>
  <c r="E31" i="6" a="1"/>
  <c r="G23" i="8"/>
  <c r="K25" i="6"/>
  <c r="J23" i="3"/>
  <c r="J25" i="6"/>
  <c r="G23" i="7"/>
  <c r="B25" i="7"/>
  <c r="B31" i="6" a="1"/>
  <c r="J19" i="8"/>
  <c r="B19" i="5"/>
  <c r="K25" i="5"/>
  <c r="J21" i="7" a="1"/>
  <c r="B29" i="6"/>
  <c r="J31" i="5" a="1"/>
  <c r="J21" i="5" a="1"/>
  <c r="F23" i="3"/>
  <c r="K25" i="7"/>
  <c r="J25" i="5"/>
  <c r="I25" i="6"/>
  <c r="E21" i="6" a="1"/>
  <c r="E25" i="6"/>
  <c r="E29" i="6"/>
  <c r="K19" i="5"/>
  <c r="E23" i="6"/>
  <c r="F19" i="7"/>
  <c r="G23" i="3"/>
  <c r="E29" i="3"/>
  <c r="J19" i="6"/>
  <c r="G25" i="8"/>
  <c r="J19" i="3"/>
  <c r="G25" i="3"/>
  <c r="B31" i="5" a="1"/>
  <c r="F25" i="8"/>
  <c r="B21" i="6" a="1"/>
  <c r="J33" i="6"/>
  <c r="J19" i="7"/>
  <c r="B29" i="3"/>
  <c r="B31" i="7" a="1"/>
  <c r="J31" i="6" a="1"/>
  <c r="E21" i="3" a="1"/>
  <c r="E25" i="8"/>
  <c r="E23" i="7"/>
  <c r="K29" i="6"/>
  <c r="K25" i="3"/>
  <c r="E25" i="5"/>
  <c r="E25" i="3"/>
  <c r="F19" i="3"/>
  <c r="E19" i="8"/>
  <c r="G25" i="7"/>
  <c r="K19" i="3"/>
  <c r="G21" i="7" a="1"/>
  <c r="G19" i="6"/>
  <c r="F33" i="6"/>
  <c r="J33" i="5"/>
  <c r="E21" i="5" a="1"/>
  <c r="E31" i="5" a="1"/>
  <c r="F33" i="7"/>
  <c r="G19" i="8"/>
  <c r="J21" i="6" a="1"/>
  <c r="J23" i="8"/>
  <c r="B31" i="8" a="1"/>
  <c r="B25" i="6"/>
  <c r="B23" i="8"/>
  <c r="E29" i="7"/>
  <c r="H33" i="8"/>
  <c r="B23" i="6"/>
  <c r="K21" i="7" a="1"/>
  <c r="E21" i="7" a="1"/>
  <c r="J25" i="8"/>
  <c r="E21" i="8" a="1"/>
  <c r="K19" i="8"/>
  <c r="J29" i="8"/>
  <c r="B25" i="3"/>
  <c r="E33" i="8"/>
  <c r="G21" i="3" a="1"/>
  <c r="B21" i="3" a="1"/>
  <c r="J33" i="8"/>
  <c r="B19" i="7"/>
  <c r="F31" i="6" a="1"/>
  <c r="K31" i="5" a="1"/>
  <c r="K23" i="5"/>
  <c r="E19" i="7"/>
  <c r="K23" i="3"/>
  <c r="B33" i="7"/>
  <c r="J33" i="3"/>
  <c r="J19" i="5"/>
  <c r="K33" i="7"/>
  <c r="J23" i="6"/>
  <c r="K25" i="8"/>
  <c r="K19" i="6"/>
  <c r="K31" i="3" a="1"/>
  <c r="E23" i="3"/>
  <c r="C25" i="7"/>
  <c r="G19" i="7"/>
  <c r="E33" i="3"/>
  <c r="G25" i="5"/>
  <c r="B25" i="5"/>
  <c r="J29" i="3"/>
  <c r="K19" i="7"/>
  <c r="K29" i="8"/>
  <c r="B21" i="8" a="1"/>
  <c r="B19" i="6"/>
  <c r="J23" i="7"/>
  <c r="K33" i="8"/>
  <c r="F31" i="7" a="1"/>
  <c r="E31" i="3" a="1"/>
  <c r="J21" i="8" l="1"/>
  <c r="K31" i="7"/>
  <c r="E21" i="6"/>
  <c r="K31" i="6"/>
  <c r="B31" i="8"/>
  <c r="J31" i="5"/>
  <c r="B21" i="7"/>
  <c r="J21" i="7"/>
  <c r="H31" i="8"/>
  <c r="F21" i="7"/>
  <c r="B23" i="3"/>
  <c r="B21" i="5"/>
  <c r="K31" i="3"/>
  <c r="E31" i="5"/>
  <c r="K31" i="8"/>
  <c r="J31" i="7"/>
  <c r="G21" i="7"/>
  <c r="E21" i="5"/>
  <c r="J31" i="3"/>
  <c r="B19" i="3"/>
  <c r="E21" i="8"/>
  <c r="B31" i="7"/>
  <c r="K21" i="3"/>
  <c r="J21" i="3"/>
  <c r="K21" i="5"/>
  <c r="E21" i="3"/>
  <c r="E31" i="3"/>
  <c r="K21" i="6"/>
  <c r="B21" i="3"/>
  <c r="J21" i="6"/>
  <c r="F31" i="7"/>
  <c r="G21" i="3"/>
  <c r="E21" i="7"/>
  <c r="B31" i="5"/>
  <c r="E31" i="8"/>
  <c r="J31" i="6"/>
  <c r="E31" i="6"/>
  <c r="K31" i="5"/>
  <c r="G21" i="8"/>
  <c r="B21" i="8"/>
  <c r="F21" i="6"/>
  <c r="B31" i="6"/>
  <c r="K21" i="8"/>
  <c r="K21" i="7"/>
  <c r="J21" i="5"/>
  <c r="E31" i="7"/>
  <c r="B21" i="6"/>
  <c r="F31" i="6"/>
  <c r="G21" i="6"/>
  <c r="B31" i="3"/>
  <c r="J31" i="8"/>
  <c r="F21" i="3"/>
  <c r="G36" i="5"/>
  <c r="G38" i="3"/>
  <c r="C37" i="8"/>
  <c r="I37" i="7"/>
  <c r="C37" i="3"/>
  <c r="D36" i="8"/>
  <c r="I36" i="7"/>
  <c r="H36" i="3"/>
  <c r="C38" i="6"/>
  <c r="H36" i="8"/>
  <c r="D37" i="8"/>
  <c r="I38" i="6"/>
  <c r="I37" i="5"/>
  <c r="I36" i="3"/>
  <c r="H36" i="5"/>
  <c r="G38" i="5"/>
  <c r="G38" i="8"/>
  <c r="D38" i="5"/>
  <c r="C38" i="5"/>
  <c r="H37" i="5"/>
  <c r="I36" i="8"/>
  <c r="C38" i="8"/>
  <c r="D38" i="6"/>
  <c r="C36" i="3"/>
  <c r="C36" i="7"/>
  <c r="C36" i="6"/>
  <c r="H36" i="7"/>
  <c r="D37" i="3"/>
  <c r="G38" i="7"/>
  <c r="D37" i="5"/>
  <c r="H38" i="6"/>
  <c r="I38" i="7"/>
  <c r="H38" i="7"/>
  <c r="E37" i="7"/>
  <c r="E25" i="7" s="1"/>
  <c r="D38" i="7"/>
  <c r="I37" i="3"/>
  <c r="I38" i="5"/>
  <c r="G38" i="6"/>
  <c r="H36" i="6"/>
  <c r="H37" i="8"/>
  <c r="C38" i="3"/>
  <c r="F38" i="5"/>
  <c r="D38" i="3"/>
  <c r="I36" i="5"/>
  <c r="C38" i="7"/>
  <c r="F38" i="8"/>
  <c r="D37" i="6"/>
  <c r="C36" i="8"/>
  <c r="D36" i="7"/>
  <c r="C37" i="6"/>
  <c r="D36" i="5"/>
  <c r="G37" i="6"/>
  <c r="G25" i="6" s="1"/>
  <c r="H38" i="3"/>
  <c r="I38" i="8"/>
  <c r="I37" i="8"/>
  <c r="D36" i="6"/>
  <c r="I38" i="3"/>
  <c r="C37" i="5"/>
  <c r="I36" i="6"/>
  <c r="C36" i="5"/>
  <c r="D38" i="8"/>
  <c r="H37" i="7"/>
  <c r="I23" i="6"/>
  <c r="F23" i="5"/>
  <c r="F31" i="5" a="1"/>
  <c r="H31" i="6" a="1"/>
  <c r="H25" i="5"/>
  <c r="D23" i="3" a="1"/>
  <c r="D29" i="8"/>
  <c r="H19" i="3"/>
  <c r="F25" i="7"/>
  <c r="D21" i="8" a="1"/>
  <c r="H19" i="5"/>
  <c r="C29" i="8"/>
  <c r="C23" i="5"/>
  <c r="I31" i="6" a="1"/>
  <c r="I25" i="7"/>
  <c r="D19" i="6"/>
  <c r="D21" i="7" a="1"/>
  <c r="H33" i="5"/>
  <c r="F21" i="8" a="1"/>
  <c r="F29" i="8"/>
  <c r="C23" i="8"/>
  <c r="C29" i="6"/>
  <c r="C23" i="3" a="1"/>
  <c r="I23" i="3"/>
  <c r="I21" i="8" a="1"/>
  <c r="D23" i="6"/>
  <c r="I19" i="7"/>
  <c r="I31" i="7" a="1"/>
  <c r="C29" i="3"/>
  <c r="F33" i="3"/>
  <c r="C31" i="7" a="1"/>
  <c r="I19" i="3"/>
  <c r="I19" i="8"/>
  <c r="D23" i="7"/>
  <c r="C21" i="5" a="1"/>
  <c r="H23" i="7"/>
  <c r="F29" i="5"/>
  <c r="H21" i="3" a="1"/>
  <c r="I29" i="5"/>
  <c r="H21" i="8" a="1"/>
  <c r="D29" i="3"/>
  <c r="D19" i="7"/>
  <c r="I33" i="6"/>
  <c r="D23" i="5"/>
  <c r="H21" i="7" a="1"/>
  <c r="I25" i="8"/>
  <c r="D31" i="8" a="1"/>
  <c r="D31" i="6" a="1"/>
  <c r="D25" i="3"/>
  <c r="D25" i="8"/>
  <c r="H23" i="5"/>
  <c r="H33" i="7"/>
  <c r="C23" i="7"/>
  <c r="D33" i="8"/>
  <c r="H25" i="8"/>
  <c r="D23" i="8"/>
  <c r="H31" i="7" a="1"/>
  <c r="C29" i="7"/>
  <c r="I33" i="3"/>
  <c r="D33" i="5"/>
  <c r="D21" i="3" a="1"/>
  <c r="H21" i="5" a="1"/>
  <c r="D33" i="6"/>
  <c r="H29" i="7"/>
  <c r="I19" i="5"/>
  <c r="H19" i="8"/>
  <c r="F19" i="5"/>
  <c r="C33" i="6"/>
  <c r="I23" i="5"/>
  <c r="C31" i="8" a="1"/>
  <c r="C33" i="7"/>
  <c r="I31" i="8" a="1"/>
  <c r="I31" i="3" a="1"/>
  <c r="D19" i="8"/>
  <c r="D31" i="5" a="1"/>
  <c r="F25" i="6"/>
  <c r="D31" i="3" a="1"/>
  <c r="C21" i="8" a="1"/>
  <c r="I21" i="6" a="1"/>
  <c r="D33" i="7"/>
  <c r="C21" i="7" a="1"/>
  <c r="D29" i="6"/>
  <c r="I25" i="3"/>
  <c r="I29" i="7"/>
  <c r="H25" i="7"/>
  <c r="I29" i="8"/>
  <c r="I21" i="5" a="1"/>
  <c r="C31" i="5" a="1"/>
  <c r="H31" i="5" a="1"/>
  <c r="H23" i="3"/>
  <c r="C21" i="6" a="1"/>
  <c r="C25" i="5"/>
  <c r="C19" i="5"/>
  <c r="C33" i="3"/>
  <c r="D33" i="3"/>
  <c r="C33" i="5"/>
  <c r="C29" i="5"/>
  <c r="C25" i="8"/>
  <c r="C19" i="6"/>
  <c r="H19" i="7"/>
  <c r="I33" i="7"/>
  <c r="D25" i="6"/>
  <c r="C31" i="3" a="1"/>
  <c r="C23" i="6"/>
  <c r="D21" i="5" a="1"/>
  <c r="I21" i="3" a="1"/>
  <c r="I25" i="5"/>
  <c r="C25" i="6"/>
  <c r="I29" i="6"/>
  <c r="I31" i="5" a="1"/>
  <c r="F19" i="8"/>
  <c r="C19" i="7"/>
  <c r="D25" i="7"/>
  <c r="H29" i="6"/>
  <c r="F33" i="5"/>
  <c r="H23" i="8"/>
  <c r="D21" i="6" a="1"/>
  <c r="F31" i="3" a="1"/>
  <c r="I33" i="8"/>
  <c r="H33" i="6"/>
  <c r="C31" i="6" a="1"/>
  <c r="H25" i="3"/>
  <c r="I19" i="6"/>
  <c r="C19" i="8"/>
  <c r="F29" i="3"/>
  <c r="D25" i="5"/>
  <c r="C33" i="8"/>
  <c r="F25" i="5"/>
  <c r="I29" i="3"/>
  <c r="C19" i="3" a="1"/>
  <c r="I23" i="7"/>
  <c r="F31" i="8" a="1"/>
  <c r="C21" i="3" a="1"/>
  <c r="D31" i="7" a="1"/>
  <c r="D19" i="5"/>
  <c r="H29" i="5"/>
  <c r="F33" i="8"/>
  <c r="D19" i="3"/>
  <c r="D29" i="5"/>
  <c r="F21" i="5" a="1"/>
  <c r="I21" i="7" a="1"/>
  <c r="C25" i="3"/>
  <c r="I33" i="5"/>
  <c r="F23" i="8"/>
  <c r="I23" i="8"/>
  <c r="D29" i="7"/>
  <c r="G21" i="5" a="1"/>
  <c r="G19" i="5"/>
  <c r="G23" i="5"/>
  <c r="G31" i="3" a="1"/>
  <c r="G33" i="3"/>
  <c r="G29" i="3"/>
  <c r="G33" i="5"/>
  <c r="G31" i="5" a="1"/>
  <c r="G29" i="5"/>
  <c r="G29" i="8"/>
  <c r="G33" i="8"/>
  <c r="G31" i="8" a="1"/>
  <c r="G31" i="7" a="1"/>
  <c r="G29" i="7"/>
  <c r="G33" i="7"/>
  <c r="G29" i="6"/>
  <c r="G33" i="6"/>
  <c r="G31" i="6" a="1"/>
  <c r="H23" i="6"/>
  <c r="H21" i="6" a="1"/>
  <c r="H19" i="6"/>
  <c r="H29" i="3"/>
  <c r="H31" i="3" a="1"/>
  <c r="H33" i="3"/>
  <c r="H31" i="3" l="1"/>
  <c r="H21" i="6"/>
  <c r="G31" i="6"/>
  <c r="G31" i="7"/>
  <c r="G31" i="8"/>
  <c r="G31" i="5"/>
  <c r="G31" i="3"/>
  <c r="G21" i="5"/>
  <c r="C21" i="7"/>
  <c r="C21" i="3"/>
  <c r="C19" i="3"/>
  <c r="C23" i="3"/>
  <c r="C31" i="5"/>
  <c r="C31" i="3"/>
  <c r="C21" i="5"/>
  <c r="C31" i="8"/>
  <c r="C31" i="7"/>
  <c r="D31" i="3"/>
  <c r="C21" i="8"/>
  <c r="C21" i="6"/>
  <c r="C31" i="6"/>
  <c r="I31" i="6"/>
  <c r="D31" i="6"/>
  <c r="D31" i="7"/>
  <c r="H21" i="5"/>
  <c r="I21" i="5"/>
  <c r="F31" i="5"/>
  <c r="I31" i="3"/>
  <c r="H31" i="7"/>
  <c r="D21" i="6"/>
  <c r="H31" i="6"/>
  <c r="I31" i="7"/>
  <c r="H21" i="8"/>
  <c r="I21" i="3"/>
  <c r="I31" i="5"/>
  <c r="I21" i="8"/>
  <c r="I21" i="6"/>
  <c r="I21" i="7"/>
  <c r="F31" i="8"/>
  <c r="I31" i="8"/>
  <c r="D21" i="3"/>
  <c r="D23" i="3"/>
  <c r="D31" i="8"/>
  <c r="H21" i="7"/>
  <c r="F31" i="3"/>
  <c r="F21" i="5"/>
  <c r="H21" i="3"/>
  <c r="D21" i="5"/>
  <c r="F21" i="8"/>
  <c r="H31" i="5"/>
  <c r="D21" i="7"/>
  <c r="D21" i="8"/>
  <c r="D3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<sst xmlns="http://schemas.openxmlformats.org/spreadsheetml/2006/main" count="122" uniqueCount="61">
  <si>
    <t>End Date</t>
  </si>
  <si>
    <t>Time Horizons</t>
  </si>
  <si>
    <t>Year</t>
  </si>
  <si>
    <t xml:space="preserve">  Average Total Return (annualized)</t>
  </si>
  <si>
    <t xml:space="preserve">  Compound Total Return (annualized)</t>
  </si>
  <si>
    <t xml:space="preserve">  Standard Deviation of Total Return (annualized)</t>
  </si>
  <si>
    <t>Month</t>
  </si>
  <si>
    <t>Derived End Date</t>
  </si>
  <si>
    <t>Date</t>
  </si>
  <si>
    <t>NCL_APT</t>
  </si>
  <si>
    <t>NCL_IND</t>
  </si>
  <si>
    <t>NCL_OFF</t>
  </si>
  <si>
    <t>NCL_RET</t>
  </si>
  <si>
    <t>CLA_IND</t>
  </si>
  <si>
    <t>CLA_OFF</t>
  </si>
  <si>
    <t>CLA_RET</t>
  </si>
  <si>
    <t>CLA_APT</t>
  </si>
  <si>
    <t>LOSS_IND</t>
  </si>
  <si>
    <t>LOSS_OFF</t>
  </si>
  <si>
    <t>LOSS_RET</t>
  </si>
  <si>
    <t>LOSS_APT</t>
  </si>
  <si>
    <t>Derived Start Date</t>
  </si>
  <si>
    <t>Derived Start Row</t>
  </si>
  <si>
    <t>Derived End Row</t>
  </si>
  <si>
    <t>Row Offset</t>
  </si>
  <si>
    <t xml:space="preserve"> [operating range for CLA return]</t>
  </si>
  <si>
    <t xml:space="preserve"> [operating range for LOSS]</t>
  </si>
  <si>
    <t xml:space="preserve"> [operating range for NCL return]</t>
  </si>
  <si>
    <t>Today's date is</t>
  </si>
  <si>
    <t>Most recent data date is</t>
  </si>
  <si>
    <t>Apartment</t>
  </si>
  <si>
    <t>Industrial</t>
  </si>
  <si>
    <t>Office</t>
  </si>
  <si>
    <t>Retail</t>
  </si>
  <si>
    <t>YTD Start Date</t>
  </si>
  <si>
    <t>All available end dates (minimum 1 year horizon)</t>
  </si>
  <si>
    <t>Date selected is</t>
  </si>
  <si>
    <t>Most recent data is as of</t>
  </si>
  <si>
    <t>Total Return</t>
  </si>
  <si>
    <t>NCL_TOT</t>
  </si>
  <si>
    <t>CLA_TOT</t>
  </si>
  <si>
    <t>LOSS_TOT</t>
  </si>
  <si>
    <t>Select the end date you want to use from the dropdown list</t>
  </si>
  <si>
    <t>Total</t>
  </si>
  <si>
    <t>Total Returns Including Credit Effects</t>
  </si>
  <si>
    <t xml:space="preserve">  Average Annual Credit Effect (in basis points)</t>
  </si>
  <si>
    <t>Total Returns Excluding Credit Effects</t>
  </si>
  <si>
    <t>No Credit Efffect</t>
  </si>
  <si>
    <t>Inc. Credit Effect</t>
  </si>
  <si>
    <t>this row needs updating for each new quarter</t>
  </si>
  <si>
    <t>Since 1/1/1978</t>
  </si>
  <si>
    <t>Since</t>
  </si>
  <si>
    <t>Credit Effect (in bp)</t>
  </si>
  <si>
    <t>FINAL</t>
  </si>
  <si>
    <t>Giliberto-Levy Commercial Mortgage Performance Index (G-L 1)</t>
  </si>
  <si>
    <t>Analyzer</t>
  </si>
  <si>
    <t>G-L 1 Total (all sectors including Other)</t>
  </si>
  <si>
    <t>G-L 1 Apartment</t>
  </si>
  <si>
    <t>G-L 1 Industrial</t>
  </si>
  <si>
    <t>G-L 1 Office</t>
  </si>
  <si>
    <t>G-L 1 Retail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</si>
</sst>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"/>
    <numFmt numFmtId="166" formatCode="0.0000%"/>
  </numFmts>
  <fonts count="11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trike/>
      <sz val="10"/>
      <name val="Arial"/>
      <family val="2"/>
    </font>
    <font>
      <sz val="10"/>
      <color theme="0"/>
      <name val="Arial"/>
      <family val="2"/>
    </font>
    <font>
      <b/>
      <sz val="14"/>
      <name val="Calibri"/>
      <family val="2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right"/>
    </xf>
    <xf numFmtId="14" fontId="0" fillId="0" borderId="0" xfId="0" applyNumberFormat="1"/>
    <xf numFmtId="0" fontId="2" fillId="0" borderId="0" xfId="0" applyFont="1"/>
    <xf numFmtId="1" fontId="0" fillId="0" borderId="0" xfId="0" applyNumberFormat="1"/>
    <xf numFmtId="17" fontId="0" fillId="0" borderId="0" xfId="0" applyNumberFormat="1"/>
    <xf numFmtId="14" fontId="3" fillId="0" borderId="0" xfId="0" applyNumberFormat="1" applyFont="1"/>
    <xf numFmtId="14" fontId="0" fillId="2" borderId="0" xfId="0" applyNumberFormat="1" applyFill="1"/>
    <xf numFmtId="164" fontId="0" fillId="0" borderId="0" xfId="0" applyNumberFormat="1"/>
    <xf numFmtId="0" fontId="4" fillId="0" borderId="0" xfId="0" applyFont="1"/>
    <xf numFmtId="165" fontId="0" fillId="0" borderId="0" xfId="0" applyNumberFormat="1"/>
    <xf numFmtId="17" fontId="2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right"/>
    </xf>
    <xf numFmtId="1" fontId="0" fillId="4" borderId="0" xfId="0" applyNumberFormat="1" applyFill="1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14" fontId="8" fillId="0" borderId="0" xfId="0" applyNumberFormat="1" applyFont="1"/>
    <xf numFmtId="0" fontId="9" fillId="0" borderId="0" xfId="0" applyFont="1"/>
    <xf numFmtId="0" fontId="9" fillId="0" borderId="0" xfId="0" applyFont="1" applyAlignment="1">
      <alignment horizontal="center"/>
    </xf>
    <xf numFmtId="14" fontId="9" fillId="0" borderId="0" xfId="0" applyNumberFormat="1" applyFont="1" applyAlignment="1">
      <alignment horizontal="center"/>
    </xf>
    <xf numFmtId="10" fontId="9" fillId="0" borderId="0" xfId="2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10" fillId="0" borderId="0" xfId="0" applyFont="1"/>
    <xf numFmtId="14" fontId="10" fillId="0" borderId="0" xfId="0" applyNumberFormat="1" applyFont="1"/>
    <xf numFmtId="0" fontId="9" fillId="0" borderId="0" xfId="0" applyFont="1" applyAlignment="1">
      <alignment horizontal="right"/>
    </xf>
    <xf numFmtId="0" fontId="9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" fontId="9" fillId="0" borderId="0" xfId="0" applyNumberFormat="1" applyFont="1"/>
    <xf numFmtId="164" fontId="9" fillId="0" borderId="0" xfId="0" applyNumberFormat="1" applyFont="1"/>
    <xf numFmtId="165" fontId="9" fillId="0" borderId="0" xfId="0" applyNumberFormat="1" applyFont="1"/>
    <xf numFmtId="14" fontId="9" fillId="0" borderId="0" xfId="0" applyNumberFormat="1" applyFont="1"/>
    <xf numFmtId="165" fontId="9" fillId="3" borderId="3" xfId="1" applyNumberFormat="1" applyFont="1" applyFill="1" applyBorder="1"/>
    <xf numFmtId="166" fontId="9" fillId="0" borderId="0" xfId="2" applyNumberFormat="1" applyFont="1"/>
    <xf numFmtId="166" fontId="9" fillId="3" borderId="3" xfId="2" applyNumberFormat="1" applyFont="1" applyFill="1" applyBorder="1"/>
    <xf numFmtId="1" fontId="0" fillId="4" borderId="4" xfId="0" applyNumberFormat="1" applyFill="1" applyBorder="1"/>
    <xf numFmtId="0" fontId="9" fillId="0" borderId="2" xfId="0" applyFont="1" applyBorder="1" applyAlignment="1">
      <alignment horizontal="center"/>
    </xf>
  </cellXfs>
  <cellStyles count="3">
    <cellStyle name="Normal" xfId="0" builtinId="0"/>
    <cellStyle name="Normal 3" xfId="1" xr:uid="{00000000-0005-0000-0000-000001000000}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11</xdr:row>
      <xdr:rowOff>47625</xdr:rowOff>
    </xdr:from>
    <xdr:to>
      <xdr:col>7</xdr:col>
      <xdr:colOff>405774</xdr:colOff>
      <xdr:row>17</xdr:row>
      <xdr:rowOff>142875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ChangeArrowheads="1"/>
        </xdr:cNvSpPr>
      </xdr:nvSpPr>
      <xdr:spPr bwMode="auto">
        <a:xfrm>
          <a:off x="2819400" y="1828800"/>
          <a:ext cx="2790825" cy="762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DO NOT ALTER ANYTHING IN THIS TAB OR THE ANALYZER MAY MALFUNCTION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but I need to change cell references for new data row</a:t>
          </a:r>
        </a:p>
      </xdr:txBody>
    </xdr:sp>
    <xdr:clientData/>
  </xdr:twoCellAnchor>
  <xdr:twoCellAnchor>
    <xdr:from>
      <xdr:col>11</xdr:col>
      <xdr:colOff>552450</xdr:colOff>
      <xdr:row>6</xdr:row>
      <xdr:rowOff>66675</xdr:rowOff>
    </xdr:from>
    <xdr:to>
      <xdr:col>16</xdr:col>
      <xdr:colOff>161925</xdr:colOff>
      <xdr:row>10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FC4ECCF-8371-7546-6BBA-6792B49D2FDD}"/>
            </a:ext>
          </a:extLst>
        </xdr:cNvPr>
        <xdr:cNvSpPr txBox="1"/>
      </xdr:nvSpPr>
      <xdr:spPr>
        <a:xfrm>
          <a:off x="9096375" y="1038225"/>
          <a:ext cx="2657475" cy="647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revised to use column reference, but check that no</a:t>
          </a:r>
          <a:r>
            <a:rPr lang="en-US" sz="1100" baseline="0"/>
            <a:t> updating of forumlas is needed</a:t>
          </a:r>
        </a:p>
        <a:p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8</xdr:col>
      <xdr:colOff>200024</xdr:colOff>
      <xdr:row>11</xdr:row>
      <xdr:rowOff>117988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1A9548-10EE-486D-B139-FFE31A138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7858124" cy="18896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BFEE088-586F-4592-9831-6F4EAE48E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D67045-D58A-4A89-A878-871C0600F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6F1821-2C04-4219-86F4-E46090F30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14C476-49D9-435B-B6BC-ED96875C6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409574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A3E572-D645-4A3B-9043-005850166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514349</xdr:colOff>
      <xdr:row>11</xdr:row>
      <xdr:rowOff>108463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BA2DC3-4ADC-4C0E-B41D-A37CCF180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858124" cy="188963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11</xdr:row>
      <xdr:rowOff>131445</xdr:rowOff>
    </xdr:from>
    <xdr:to>
      <xdr:col>6</xdr:col>
      <xdr:colOff>361950</xdr:colOff>
      <xdr:row>18</xdr:row>
      <xdr:rowOff>57189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1285875" y="1905000"/>
          <a:ext cx="2771775" cy="10668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DO NOT ALTER ANYTHING IN THIS TAB OR THE ANALYZER MAY MALFUNCTION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97"/>
  <sheetViews>
    <sheetView workbookViewId="0"/>
  </sheetViews>
  <sheetFormatPr defaultRowHeight="12.75" outlineLevelRow="1" x14ac:dyDescent="0.2"/>
  <cols>
    <col min="1" max="1" width="23.42578125" customWidth="1"/>
    <col min="2" max="2" width="10.140625" bestFit="1" customWidth="1"/>
    <col min="3" max="9" width="10.42578125" customWidth="1"/>
    <col min="10" max="10" width="11.42578125" customWidth="1"/>
    <col min="11" max="11" width="10.140625" bestFit="1" customWidth="1"/>
  </cols>
  <sheetData>
    <row r="1" spans="1:12" x14ac:dyDescent="0.2">
      <c r="B1" t="s">
        <v>6</v>
      </c>
      <c r="C1" t="s">
        <v>2</v>
      </c>
      <c r="D1" t="s">
        <v>7</v>
      </c>
    </row>
    <row r="2" spans="1:12" x14ac:dyDescent="0.2">
      <c r="A2" t="s">
        <v>0</v>
      </c>
      <c r="B2" s="9">
        <v>12</v>
      </c>
      <c r="C2" s="9">
        <v>2005</v>
      </c>
      <c r="D2" s="2">
        <f>E2</f>
        <v>45747</v>
      </c>
      <c r="E2" s="2">
        <f>ChangeEndDate!B24</f>
        <v>45747</v>
      </c>
      <c r="F2" s="2"/>
    </row>
    <row r="3" spans="1:12" x14ac:dyDescent="0.2">
      <c r="A3" t="s">
        <v>29</v>
      </c>
      <c r="B3" s="7">
        <v>45747</v>
      </c>
    </row>
    <row r="4" spans="1:12" x14ac:dyDescent="0.2">
      <c r="B4" s="2"/>
    </row>
    <row r="5" spans="1:12" x14ac:dyDescent="0.2">
      <c r="A5" t="s">
        <v>1</v>
      </c>
      <c r="B5">
        <v>1</v>
      </c>
      <c r="C5">
        <v>2</v>
      </c>
      <c r="D5">
        <v>3</v>
      </c>
      <c r="E5">
        <v>5</v>
      </c>
      <c r="F5">
        <v>10</v>
      </c>
      <c r="G5">
        <v>15</v>
      </c>
      <c r="H5">
        <v>20</v>
      </c>
      <c r="I5">
        <v>25</v>
      </c>
      <c r="J5">
        <v>30</v>
      </c>
      <c r="K5" s="15" t="s">
        <v>50</v>
      </c>
    </row>
    <row r="6" spans="1:12" x14ac:dyDescent="0.2">
      <c r="A6" t="s">
        <v>21</v>
      </c>
      <c r="B6" s="2">
        <f>EOMONTH($D$2,-12*B5)</f>
        <v>45382</v>
      </c>
      <c r="C6" s="2">
        <f>EOMONTH($D$2,-12*C5)</f>
        <v>45016</v>
      </c>
      <c r="D6" s="2">
        <f>EOMONTH($D$2,-12*D5)</f>
        <v>44651</v>
      </c>
      <c r="E6" s="2">
        <f t="shared" ref="E6:J6" si="0">EOMONTH($D$2,-12*E5)</f>
        <v>43921</v>
      </c>
      <c r="F6" s="2">
        <f t="shared" si="0"/>
        <v>42094</v>
      </c>
      <c r="G6" s="2">
        <f t="shared" si="0"/>
        <v>40268</v>
      </c>
      <c r="H6" s="2">
        <f t="shared" si="0"/>
        <v>38442</v>
      </c>
      <c r="I6" s="2">
        <f t="shared" si="0"/>
        <v>36616</v>
      </c>
      <c r="J6" s="2">
        <f t="shared" si="0"/>
        <v>34789</v>
      </c>
      <c r="K6" s="2">
        <v>28580</v>
      </c>
    </row>
    <row r="7" spans="1:12" ht="13.5" thickBot="1" x14ac:dyDescent="0.25">
      <c r="A7" t="s">
        <v>24</v>
      </c>
      <c r="B7" s="4">
        <v>0</v>
      </c>
      <c r="C7" s="2"/>
      <c r="D7" s="2"/>
      <c r="E7" s="2"/>
      <c r="F7" s="2"/>
      <c r="G7" s="2"/>
      <c r="H7" s="2"/>
      <c r="I7" s="2"/>
    </row>
    <row r="8" spans="1:12" ht="13.5" thickBot="1" x14ac:dyDescent="0.25">
      <c r="A8" t="s">
        <v>22</v>
      </c>
      <c r="B8" s="14">
        <f>MATCH(B6,'Data Warehouse'!A:A,0)+$B$7+1</f>
        <v>188</v>
      </c>
      <c r="C8" s="14">
        <f>MATCH(C6,'Data Warehouse'!A:A,0)+$B$7+1</f>
        <v>184</v>
      </c>
      <c r="D8" s="14">
        <f>MATCH(D6,'Data Warehouse'!A:A,0)+$B$7+1</f>
        <v>180</v>
      </c>
      <c r="E8" s="14">
        <f>MATCH(E6,'Data Warehouse'!A:A,0)+$B$7+1</f>
        <v>172</v>
      </c>
      <c r="F8" s="14">
        <f>MATCH(F6,'Data Warehouse'!$A:$A,0)+$B$7+1</f>
        <v>152</v>
      </c>
      <c r="G8" s="14">
        <f>MATCH(G6,'Data Warehouse'!$A:$A,0)+$B$7+1</f>
        <v>132</v>
      </c>
      <c r="H8" s="14">
        <f>MATCH(H6,'Data Warehouse'!$A:$A,0)+$B$7+1</f>
        <v>112</v>
      </c>
      <c r="I8" s="14">
        <f>MATCH(I6,'Data Warehouse'!$A:$A,0)+$B$7+1</f>
        <v>92</v>
      </c>
      <c r="J8" s="14">
        <f>MATCH(J6,'Data Warehouse'!$A:$A,0)+$B$7+1</f>
        <v>72</v>
      </c>
      <c r="K8" s="40">
        <v>3</v>
      </c>
      <c r="L8" s="15" t="s">
        <v>49</v>
      </c>
    </row>
    <row r="9" spans="1:12" x14ac:dyDescent="0.2">
      <c r="A9" t="s">
        <v>23</v>
      </c>
      <c r="B9" s="14">
        <f>MATCH(E2,'Data Warehouse'!A:A,0)+$B$7</f>
        <v>191</v>
      </c>
      <c r="C9">
        <f t="shared" ref="C9:I9" si="1">B9</f>
        <v>191</v>
      </c>
      <c r="D9">
        <f t="shared" si="1"/>
        <v>191</v>
      </c>
      <c r="E9">
        <f t="shared" si="1"/>
        <v>191</v>
      </c>
      <c r="F9">
        <f t="shared" si="1"/>
        <v>191</v>
      </c>
      <c r="G9">
        <f t="shared" si="1"/>
        <v>191</v>
      </c>
      <c r="H9">
        <f t="shared" si="1"/>
        <v>191</v>
      </c>
      <c r="I9">
        <f t="shared" si="1"/>
        <v>191</v>
      </c>
      <c r="J9">
        <f t="shared" ref="J9" si="2">I9</f>
        <v>191</v>
      </c>
      <c r="K9">
        <f t="shared" ref="K9" si="3">J9</f>
        <v>191</v>
      </c>
      <c r="L9" s="15" t="s">
        <v>49</v>
      </c>
    </row>
    <row r="11" spans="1:12" x14ac:dyDescent="0.2">
      <c r="A11" t="s">
        <v>34</v>
      </c>
      <c r="B11" s="2">
        <f>DATE(YEAR(B3),3,31)</f>
        <v>45747</v>
      </c>
    </row>
    <row r="12" spans="1:12" x14ac:dyDescent="0.2">
      <c r="A12" t="s">
        <v>22</v>
      </c>
      <c r="B12" s="14">
        <f>MATCH(B11,'Data Warehouse'!$A:$A,0)+B7</f>
        <v>191</v>
      </c>
    </row>
    <row r="13" spans="1:12" x14ac:dyDescent="0.2">
      <c r="A13" t="s">
        <v>23</v>
      </c>
      <c r="B13" s="14">
        <f>MATCH(B3,'Data Warehouse'!$A:$A,0)+B7</f>
        <v>191</v>
      </c>
    </row>
    <row r="15" spans="1:12" x14ac:dyDescent="0.2">
      <c r="A15" t="s">
        <v>35</v>
      </c>
      <c r="C15" s="2"/>
    </row>
    <row r="16" spans="1:12" x14ac:dyDescent="0.2">
      <c r="A16">
        <v>1</v>
      </c>
      <c r="B16" s="5">
        <v>29220</v>
      </c>
    </row>
    <row r="17" spans="1:2" outlineLevel="1" x14ac:dyDescent="0.2">
      <c r="A17">
        <v>2</v>
      </c>
      <c r="B17" s="5">
        <v>29311</v>
      </c>
    </row>
    <row r="18" spans="1:2" outlineLevel="1" x14ac:dyDescent="0.2">
      <c r="A18">
        <v>3</v>
      </c>
      <c r="B18" s="5">
        <v>29402</v>
      </c>
    </row>
    <row r="19" spans="1:2" outlineLevel="1" x14ac:dyDescent="0.2">
      <c r="A19">
        <v>4</v>
      </c>
      <c r="B19" s="5">
        <v>29494</v>
      </c>
    </row>
    <row r="20" spans="1:2" outlineLevel="1" x14ac:dyDescent="0.2">
      <c r="A20">
        <v>5</v>
      </c>
      <c r="B20" s="5">
        <v>29586</v>
      </c>
    </row>
    <row r="21" spans="1:2" outlineLevel="1" x14ac:dyDescent="0.2">
      <c r="A21">
        <v>6</v>
      </c>
      <c r="B21" s="5">
        <v>29676</v>
      </c>
    </row>
    <row r="22" spans="1:2" outlineLevel="1" x14ac:dyDescent="0.2">
      <c r="A22">
        <v>7</v>
      </c>
      <c r="B22" s="5">
        <v>29767</v>
      </c>
    </row>
    <row r="23" spans="1:2" outlineLevel="1" x14ac:dyDescent="0.2">
      <c r="A23">
        <v>8</v>
      </c>
      <c r="B23" s="5">
        <v>29859</v>
      </c>
    </row>
    <row r="24" spans="1:2" outlineLevel="1" x14ac:dyDescent="0.2">
      <c r="A24">
        <v>9</v>
      </c>
      <c r="B24" s="5">
        <v>29951</v>
      </c>
    </row>
    <row r="25" spans="1:2" outlineLevel="1" x14ac:dyDescent="0.2">
      <c r="A25">
        <v>10</v>
      </c>
      <c r="B25" s="5">
        <v>30041</v>
      </c>
    </row>
    <row r="26" spans="1:2" outlineLevel="1" x14ac:dyDescent="0.2">
      <c r="A26">
        <v>11</v>
      </c>
      <c r="B26" s="5">
        <v>30132</v>
      </c>
    </row>
    <row r="27" spans="1:2" outlineLevel="1" x14ac:dyDescent="0.2">
      <c r="A27">
        <v>12</v>
      </c>
      <c r="B27" s="5">
        <v>30224</v>
      </c>
    </row>
    <row r="28" spans="1:2" outlineLevel="1" x14ac:dyDescent="0.2">
      <c r="A28">
        <v>13</v>
      </c>
      <c r="B28" s="5">
        <v>30316</v>
      </c>
    </row>
    <row r="29" spans="1:2" outlineLevel="1" x14ac:dyDescent="0.2">
      <c r="A29">
        <v>14</v>
      </c>
      <c r="B29" s="5">
        <v>30406</v>
      </c>
    </row>
    <row r="30" spans="1:2" outlineLevel="1" x14ac:dyDescent="0.2">
      <c r="A30">
        <v>15</v>
      </c>
      <c r="B30" s="5">
        <v>30497</v>
      </c>
    </row>
    <row r="31" spans="1:2" outlineLevel="1" x14ac:dyDescent="0.2">
      <c r="A31">
        <v>16</v>
      </c>
      <c r="B31" s="5">
        <v>30589</v>
      </c>
    </row>
    <row r="32" spans="1:2" outlineLevel="1" x14ac:dyDescent="0.2">
      <c r="A32">
        <v>17</v>
      </c>
      <c r="B32" s="5">
        <v>30681</v>
      </c>
    </row>
    <row r="33" spans="1:2" outlineLevel="1" x14ac:dyDescent="0.2">
      <c r="A33">
        <v>18</v>
      </c>
      <c r="B33" s="5">
        <v>30772</v>
      </c>
    </row>
    <row r="34" spans="1:2" outlineLevel="1" x14ac:dyDescent="0.2">
      <c r="A34">
        <v>19</v>
      </c>
      <c r="B34" s="5">
        <v>30863</v>
      </c>
    </row>
    <row r="35" spans="1:2" outlineLevel="1" x14ac:dyDescent="0.2">
      <c r="A35">
        <v>20</v>
      </c>
      <c r="B35" s="5">
        <v>30955</v>
      </c>
    </row>
    <row r="36" spans="1:2" outlineLevel="1" x14ac:dyDescent="0.2">
      <c r="A36">
        <v>21</v>
      </c>
      <c r="B36" s="5">
        <v>31047</v>
      </c>
    </row>
    <row r="37" spans="1:2" outlineLevel="1" x14ac:dyDescent="0.2">
      <c r="A37">
        <v>22</v>
      </c>
      <c r="B37" s="5">
        <v>31137</v>
      </c>
    </row>
    <row r="38" spans="1:2" outlineLevel="1" x14ac:dyDescent="0.2">
      <c r="A38">
        <v>23</v>
      </c>
      <c r="B38" s="5">
        <v>31228</v>
      </c>
    </row>
    <row r="39" spans="1:2" outlineLevel="1" x14ac:dyDescent="0.2">
      <c r="A39">
        <v>24</v>
      </c>
      <c r="B39" s="5">
        <v>31320</v>
      </c>
    </row>
    <row r="40" spans="1:2" outlineLevel="1" x14ac:dyDescent="0.2">
      <c r="A40">
        <v>25</v>
      </c>
      <c r="B40" s="5">
        <v>31412</v>
      </c>
    </row>
    <row r="41" spans="1:2" outlineLevel="1" x14ac:dyDescent="0.2">
      <c r="A41">
        <v>26</v>
      </c>
      <c r="B41" s="5">
        <v>31502</v>
      </c>
    </row>
    <row r="42" spans="1:2" outlineLevel="1" x14ac:dyDescent="0.2">
      <c r="A42">
        <v>27</v>
      </c>
      <c r="B42" s="5">
        <v>31593</v>
      </c>
    </row>
    <row r="43" spans="1:2" outlineLevel="1" x14ac:dyDescent="0.2">
      <c r="A43">
        <v>28</v>
      </c>
      <c r="B43" s="5">
        <v>31685</v>
      </c>
    </row>
    <row r="44" spans="1:2" outlineLevel="1" x14ac:dyDescent="0.2">
      <c r="A44">
        <v>29</v>
      </c>
      <c r="B44" s="5">
        <v>31777</v>
      </c>
    </row>
    <row r="45" spans="1:2" outlineLevel="1" x14ac:dyDescent="0.2">
      <c r="A45">
        <v>30</v>
      </c>
      <c r="B45" s="5">
        <v>31867</v>
      </c>
    </row>
    <row r="46" spans="1:2" outlineLevel="1" x14ac:dyDescent="0.2">
      <c r="A46">
        <v>31</v>
      </c>
      <c r="B46" s="5">
        <v>31958</v>
      </c>
    </row>
    <row r="47" spans="1:2" outlineLevel="1" x14ac:dyDescent="0.2">
      <c r="A47">
        <v>32</v>
      </c>
      <c r="B47" s="5">
        <v>32050</v>
      </c>
    </row>
    <row r="48" spans="1:2" outlineLevel="1" x14ac:dyDescent="0.2">
      <c r="A48">
        <v>33</v>
      </c>
      <c r="B48" s="5">
        <v>32142</v>
      </c>
    </row>
    <row r="49" spans="1:2" outlineLevel="1" x14ac:dyDescent="0.2">
      <c r="A49">
        <v>34</v>
      </c>
      <c r="B49" s="5">
        <v>32233</v>
      </c>
    </row>
    <row r="50" spans="1:2" outlineLevel="1" x14ac:dyDescent="0.2">
      <c r="A50">
        <v>35</v>
      </c>
      <c r="B50" s="5">
        <v>32324</v>
      </c>
    </row>
    <row r="51" spans="1:2" outlineLevel="1" x14ac:dyDescent="0.2">
      <c r="A51">
        <v>36</v>
      </c>
      <c r="B51" s="5">
        <v>32416</v>
      </c>
    </row>
    <row r="52" spans="1:2" outlineLevel="1" x14ac:dyDescent="0.2">
      <c r="A52">
        <v>37</v>
      </c>
      <c r="B52" s="5">
        <v>32508</v>
      </c>
    </row>
    <row r="53" spans="1:2" outlineLevel="1" x14ac:dyDescent="0.2">
      <c r="A53">
        <v>38</v>
      </c>
      <c r="B53" s="5">
        <v>32598</v>
      </c>
    </row>
    <row r="54" spans="1:2" outlineLevel="1" x14ac:dyDescent="0.2">
      <c r="A54">
        <v>39</v>
      </c>
      <c r="B54" s="5">
        <v>32689</v>
      </c>
    </row>
    <row r="55" spans="1:2" outlineLevel="1" x14ac:dyDescent="0.2">
      <c r="A55">
        <v>40</v>
      </c>
      <c r="B55" s="5">
        <v>32781</v>
      </c>
    </row>
    <row r="56" spans="1:2" outlineLevel="1" x14ac:dyDescent="0.2">
      <c r="A56">
        <v>41</v>
      </c>
      <c r="B56" s="5">
        <v>32873</v>
      </c>
    </row>
    <row r="57" spans="1:2" outlineLevel="1" x14ac:dyDescent="0.2">
      <c r="A57">
        <v>42</v>
      </c>
      <c r="B57" s="5">
        <v>32963</v>
      </c>
    </row>
    <row r="58" spans="1:2" outlineLevel="1" x14ac:dyDescent="0.2">
      <c r="A58">
        <v>43</v>
      </c>
      <c r="B58" s="5">
        <v>33054</v>
      </c>
    </row>
    <row r="59" spans="1:2" outlineLevel="1" x14ac:dyDescent="0.2">
      <c r="A59">
        <v>44</v>
      </c>
      <c r="B59" s="5">
        <v>33146</v>
      </c>
    </row>
    <row r="60" spans="1:2" outlineLevel="1" x14ac:dyDescent="0.2">
      <c r="A60">
        <v>45</v>
      </c>
      <c r="B60" s="5">
        <v>33238</v>
      </c>
    </row>
    <row r="61" spans="1:2" outlineLevel="1" x14ac:dyDescent="0.2">
      <c r="A61">
        <v>46</v>
      </c>
      <c r="B61" s="5">
        <v>33328</v>
      </c>
    </row>
    <row r="62" spans="1:2" outlineLevel="1" x14ac:dyDescent="0.2">
      <c r="A62">
        <v>47</v>
      </c>
      <c r="B62" s="5">
        <v>33419</v>
      </c>
    </row>
    <row r="63" spans="1:2" outlineLevel="1" x14ac:dyDescent="0.2">
      <c r="A63">
        <v>48</v>
      </c>
      <c r="B63" s="5">
        <v>33511</v>
      </c>
    </row>
    <row r="64" spans="1:2" outlineLevel="1" x14ac:dyDescent="0.2">
      <c r="A64">
        <v>49</v>
      </c>
      <c r="B64" s="5">
        <v>33603</v>
      </c>
    </row>
    <row r="65" spans="1:2" outlineLevel="1" x14ac:dyDescent="0.2">
      <c r="A65">
        <v>50</v>
      </c>
      <c r="B65" s="5">
        <v>33694</v>
      </c>
    </row>
    <row r="66" spans="1:2" outlineLevel="1" x14ac:dyDescent="0.2">
      <c r="A66">
        <v>51</v>
      </c>
      <c r="B66" s="5">
        <v>33785</v>
      </c>
    </row>
    <row r="67" spans="1:2" outlineLevel="1" x14ac:dyDescent="0.2">
      <c r="A67">
        <v>52</v>
      </c>
      <c r="B67" s="5">
        <v>33877</v>
      </c>
    </row>
    <row r="68" spans="1:2" outlineLevel="1" x14ac:dyDescent="0.2">
      <c r="A68">
        <v>53</v>
      </c>
      <c r="B68" s="5">
        <v>33969</v>
      </c>
    </row>
    <row r="69" spans="1:2" outlineLevel="1" x14ac:dyDescent="0.2">
      <c r="A69">
        <v>54</v>
      </c>
      <c r="B69" s="5">
        <v>34059</v>
      </c>
    </row>
    <row r="70" spans="1:2" outlineLevel="1" x14ac:dyDescent="0.2">
      <c r="A70">
        <v>55</v>
      </c>
      <c r="B70" s="5">
        <v>34150</v>
      </c>
    </row>
    <row r="71" spans="1:2" outlineLevel="1" x14ac:dyDescent="0.2">
      <c r="A71">
        <v>56</v>
      </c>
      <c r="B71" s="5">
        <v>34242</v>
      </c>
    </row>
    <row r="72" spans="1:2" outlineLevel="1" x14ac:dyDescent="0.2">
      <c r="A72">
        <v>57</v>
      </c>
      <c r="B72" s="5">
        <v>34334</v>
      </c>
    </row>
    <row r="73" spans="1:2" outlineLevel="1" x14ac:dyDescent="0.2">
      <c r="A73">
        <v>58</v>
      </c>
      <c r="B73" s="5">
        <v>34424</v>
      </c>
    </row>
    <row r="74" spans="1:2" outlineLevel="1" x14ac:dyDescent="0.2">
      <c r="A74">
        <v>59</v>
      </c>
      <c r="B74" s="5">
        <v>34515</v>
      </c>
    </row>
    <row r="75" spans="1:2" outlineLevel="1" x14ac:dyDescent="0.2">
      <c r="A75">
        <v>60</v>
      </c>
      <c r="B75" s="5">
        <v>34607</v>
      </c>
    </row>
    <row r="76" spans="1:2" outlineLevel="1" x14ac:dyDescent="0.2">
      <c r="A76">
        <v>61</v>
      </c>
      <c r="B76" s="5">
        <v>34699</v>
      </c>
    </row>
    <row r="77" spans="1:2" outlineLevel="1" x14ac:dyDescent="0.2">
      <c r="A77">
        <v>62</v>
      </c>
      <c r="B77" s="5">
        <v>34789</v>
      </c>
    </row>
    <row r="78" spans="1:2" outlineLevel="1" x14ac:dyDescent="0.2">
      <c r="A78">
        <v>63</v>
      </c>
      <c r="B78" s="5">
        <v>34880</v>
      </c>
    </row>
    <row r="79" spans="1:2" outlineLevel="1" x14ac:dyDescent="0.2">
      <c r="A79">
        <v>64</v>
      </c>
      <c r="B79" s="5">
        <v>34972</v>
      </c>
    </row>
    <row r="80" spans="1:2" outlineLevel="1" x14ac:dyDescent="0.2">
      <c r="A80">
        <v>65</v>
      </c>
      <c r="B80" s="5">
        <v>35064</v>
      </c>
    </row>
    <row r="81" spans="1:2" outlineLevel="1" x14ac:dyDescent="0.2">
      <c r="A81">
        <v>66</v>
      </c>
      <c r="B81" s="5">
        <v>35155</v>
      </c>
    </row>
    <row r="82" spans="1:2" outlineLevel="1" x14ac:dyDescent="0.2">
      <c r="A82">
        <v>67</v>
      </c>
      <c r="B82" s="5">
        <v>35246</v>
      </c>
    </row>
    <row r="83" spans="1:2" outlineLevel="1" x14ac:dyDescent="0.2">
      <c r="A83">
        <v>68</v>
      </c>
      <c r="B83" s="5">
        <v>35338</v>
      </c>
    </row>
    <row r="84" spans="1:2" outlineLevel="1" x14ac:dyDescent="0.2">
      <c r="A84">
        <v>69</v>
      </c>
      <c r="B84" s="5">
        <v>35430</v>
      </c>
    </row>
    <row r="85" spans="1:2" outlineLevel="1" x14ac:dyDescent="0.2">
      <c r="A85">
        <v>70</v>
      </c>
      <c r="B85" s="5">
        <v>35520</v>
      </c>
    </row>
    <row r="86" spans="1:2" outlineLevel="1" x14ac:dyDescent="0.2">
      <c r="A86">
        <v>71</v>
      </c>
      <c r="B86" s="5">
        <v>35611</v>
      </c>
    </row>
    <row r="87" spans="1:2" outlineLevel="1" x14ac:dyDescent="0.2">
      <c r="A87">
        <v>72</v>
      </c>
      <c r="B87" s="5">
        <v>35703</v>
      </c>
    </row>
    <row r="88" spans="1:2" outlineLevel="1" x14ac:dyDescent="0.2">
      <c r="A88">
        <v>73</v>
      </c>
      <c r="B88" s="5">
        <v>35795</v>
      </c>
    </row>
    <row r="89" spans="1:2" outlineLevel="1" x14ac:dyDescent="0.2">
      <c r="A89">
        <v>74</v>
      </c>
      <c r="B89" s="5">
        <v>35885</v>
      </c>
    </row>
    <row r="90" spans="1:2" outlineLevel="1" x14ac:dyDescent="0.2">
      <c r="A90">
        <v>75</v>
      </c>
      <c r="B90" s="5">
        <v>35976</v>
      </c>
    </row>
    <row r="91" spans="1:2" outlineLevel="1" x14ac:dyDescent="0.2">
      <c r="A91">
        <v>76</v>
      </c>
      <c r="B91" s="5">
        <v>36068</v>
      </c>
    </row>
    <row r="92" spans="1:2" outlineLevel="1" x14ac:dyDescent="0.2">
      <c r="A92">
        <v>77</v>
      </c>
      <c r="B92" s="5">
        <v>36160</v>
      </c>
    </row>
    <row r="93" spans="1:2" outlineLevel="1" x14ac:dyDescent="0.2">
      <c r="A93">
        <v>78</v>
      </c>
      <c r="B93" s="5">
        <v>36250</v>
      </c>
    </row>
    <row r="94" spans="1:2" outlineLevel="1" x14ac:dyDescent="0.2">
      <c r="A94">
        <v>79</v>
      </c>
      <c r="B94" s="5">
        <v>36341</v>
      </c>
    </row>
    <row r="95" spans="1:2" outlineLevel="1" x14ac:dyDescent="0.2">
      <c r="A95">
        <v>80</v>
      </c>
      <c r="B95" s="5">
        <v>36433</v>
      </c>
    </row>
    <row r="96" spans="1:2" outlineLevel="1" x14ac:dyDescent="0.2">
      <c r="A96">
        <v>81</v>
      </c>
      <c r="B96" s="5">
        <v>36525</v>
      </c>
    </row>
    <row r="97" spans="1:2" outlineLevel="1" x14ac:dyDescent="0.2">
      <c r="A97">
        <v>82</v>
      </c>
      <c r="B97" s="5">
        <v>36616</v>
      </c>
    </row>
    <row r="98" spans="1:2" outlineLevel="1" x14ac:dyDescent="0.2">
      <c r="A98">
        <v>83</v>
      </c>
      <c r="B98" s="5">
        <v>36707</v>
      </c>
    </row>
    <row r="99" spans="1:2" outlineLevel="1" x14ac:dyDescent="0.2">
      <c r="A99">
        <v>84</v>
      </c>
      <c r="B99" s="5">
        <v>36799</v>
      </c>
    </row>
    <row r="100" spans="1:2" outlineLevel="1" x14ac:dyDescent="0.2">
      <c r="A100">
        <v>85</v>
      </c>
      <c r="B100" s="5">
        <v>36891</v>
      </c>
    </row>
    <row r="101" spans="1:2" outlineLevel="1" x14ac:dyDescent="0.2">
      <c r="A101">
        <v>86</v>
      </c>
      <c r="B101" s="5">
        <v>36981</v>
      </c>
    </row>
    <row r="102" spans="1:2" outlineLevel="1" x14ac:dyDescent="0.2">
      <c r="A102">
        <v>87</v>
      </c>
      <c r="B102" s="5">
        <v>37072</v>
      </c>
    </row>
    <row r="103" spans="1:2" outlineLevel="1" x14ac:dyDescent="0.2">
      <c r="A103">
        <v>88</v>
      </c>
      <c r="B103" s="5">
        <v>37164</v>
      </c>
    </row>
    <row r="104" spans="1:2" outlineLevel="1" x14ac:dyDescent="0.2">
      <c r="A104">
        <v>89</v>
      </c>
      <c r="B104" s="5">
        <v>37256</v>
      </c>
    </row>
    <row r="105" spans="1:2" outlineLevel="1" x14ac:dyDescent="0.2">
      <c r="A105">
        <v>90</v>
      </c>
      <c r="B105" s="5">
        <v>37346</v>
      </c>
    </row>
    <row r="106" spans="1:2" outlineLevel="1" x14ac:dyDescent="0.2">
      <c r="A106">
        <v>91</v>
      </c>
      <c r="B106" s="5">
        <v>37437</v>
      </c>
    </row>
    <row r="107" spans="1:2" outlineLevel="1" x14ac:dyDescent="0.2">
      <c r="A107">
        <v>92</v>
      </c>
      <c r="B107" s="5">
        <v>37529</v>
      </c>
    </row>
    <row r="108" spans="1:2" outlineLevel="1" x14ac:dyDescent="0.2">
      <c r="A108">
        <v>93</v>
      </c>
      <c r="B108" s="5">
        <v>37621</v>
      </c>
    </row>
    <row r="109" spans="1:2" outlineLevel="1" x14ac:dyDescent="0.2">
      <c r="A109">
        <v>94</v>
      </c>
      <c r="B109" s="5">
        <v>37711</v>
      </c>
    </row>
    <row r="110" spans="1:2" outlineLevel="1" x14ac:dyDescent="0.2">
      <c r="A110">
        <v>95</v>
      </c>
      <c r="B110" s="5">
        <v>37802</v>
      </c>
    </row>
    <row r="111" spans="1:2" outlineLevel="1" x14ac:dyDescent="0.2">
      <c r="A111">
        <v>96</v>
      </c>
      <c r="B111" s="5">
        <v>37894</v>
      </c>
    </row>
    <row r="112" spans="1:2" outlineLevel="1" x14ac:dyDescent="0.2">
      <c r="A112">
        <v>97</v>
      </c>
      <c r="B112" s="5">
        <v>37986</v>
      </c>
    </row>
    <row r="113" spans="1:2" x14ac:dyDescent="0.2">
      <c r="A113">
        <v>98</v>
      </c>
      <c r="B113" s="5">
        <v>38077</v>
      </c>
    </row>
    <row r="114" spans="1:2" x14ac:dyDescent="0.2">
      <c r="A114">
        <v>99</v>
      </c>
      <c r="B114" s="5">
        <v>38168</v>
      </c>
    </row>
    <row r="115" spans="1:2" x14ac:dyDescent="0.2">
      <c r="A115">
        <v>100</v>
      </c>
      <c r="B115" s="5">
        <v>38260</v>
      </c>
    </row>
    <row r="116" spans="1:2" x14ac:dyDescent="0.2">
      <c r="A116">
        <v>101</v>
      </c>
      <c r="B116" s="5">
        <v>38352</v>
      </c>
    </row>
    <row r="117" spans="1:2" x14ac:dyDescent="0.2">
      <c r="A117">
        <v>102</v>
      </c>
      <c r="B117" s="5">
        <v>38442</v>
      </c>
    </row>
    <row r="118" spans="1:2" x14ac:dyDescent="0.2">
      <c r="A118">
        <v>103</v>
      </c>
      <c r="B118" s="5">
        <v>38533</v>
      </c>
    </row>
    <row r="119" spans="1:2" x14ac:dyDescent="0.2">
      <c r="A119">
        <v>104</v>
      </c>
      <c r="B119" s="5">
        <v>38625</v>
      </c>
    </row>
    <row r="120" spans="1:2" x14ac:dyDescent="0.2">
      <c r="A120">
        <v>105</v>
      </c>
      <c r="B120" s="5">
        <v>38717</v>
      </c>
    </row>
    <row r="121" spans="1:2" x14ac:dyDescent="0.2">
      <c r="A121">
        <v>106</v>
      </c>
      <c r="B121" s="5">
        <v>38807</v>
      </c>
    </row>
    <row r="122" spans="1:2" x14ac:dyDescent="0.2">
      <c r="A122">
        <v>107</v>
      </c>
      <c r="B122" s="5">
        <v>38898</v>
      </c>
    </row>
    <row r="123" spans="1:2" x14ac:dyDescent="0.2">
      <c r="A123">
        <v>108</v>
      </c>
      <c r="B123" s="5">
        <v>38990</v>
      </c>
    </row>
    <row r="124" spans="1:2" x14ac:dyDescent="0.2">
      <c r="A124">
        <v>109</v>
      </c>
      <c r="B124" s="5">
        <v>39082</v>
      </c>
    </row>
    <row r="125" spans="1:2" x14ac:dyDescent="0.2">
      <c r="A125">
        <v>110</v>
      </c>
      <c r="B125" s="5">
        <v>39172</v>
      </c>
    </row>
    <row r="126" spans="1:2" x14ac:dyDescent="0.2">
      <c r="A126">
        <v>111</v>
      </c>
      <c r="B126" s="5">
        <v>39263</v>
      </c>
    </row>
    <row r="127" spans="1:2" x14ac:dyDescent="0.2">
      <c r="A127">
        <v>112</v>
      </c>
      <c r="B127" s="5">
        <v>39355</v>
      </c>
    </row>
    <row r="128" spans="1:2" x14ac:dyDescent="0.2">
      <c r="A128">
        <v>113</v>
      </c>
      <c r="B128" s="5">
        <v>39447</v>
      </c>
    </row>
    <row r="129" spans="1:2" x14ac:dyDescent="0.2">
      <c r="A129">
        <v>114</v>
      </c>
      <c r="B129" s="5">
        <v>39538</v>
      </c>
    </row>
    <row r="130" spans="1:2" x14ac:dyDescent="0.2">
      <c r="A130">
        <v>115</v>
      </c>
      <c r="B130" s="5">
        <v>39629</v>
      </c>
    </row>
    <row r="131" spans="1:2" x14ac:dyDescent="0.2">
      <c r="A131">
        <v>116</v>
      </c>
      <c r="B131" s="5">
        <v>39721</v>
      </c>
    </row>
    <row r="132" spans="1:2" x14ac:dyDescent="0.2">
      <c r="A132">
        <v>117</v>
      </c>
      <c r="B132" s="5">
        <v>39813</v>
      </c>
    </row>
    <row r="133" spans="1:2" x14ac:dyDescent="0.2">
      <c r="A133">
        <v>118</v>
      </c>
      <c r="B133" s="5">
        <v>39903</v>
      </c>
    </row>
    <row r="134" spans="1:2" x14ac:dyDescent="0.2">
      <c r="A134">
        <v>119</v>
      </c>
      <c r="B134" s="5">
        <v>39994</v>
      </c>
    </row>
    <row r="135" spans="1:2" x14ac:dyDescent="0.2">
      <c r="A135">
        <v>120</v>
      </c>
      <c r="B135" s="5">
        <v>40086</v>
      </c>
    </row>
    <row r="136" spans="1:2" x14ac:dyDescent="0.2">
      <c r="A136">
        <v>121</v>
      </c>
      <c r="B136" s="5">
        <v>40178</v>
      </c>
    </row>
    <row r="137" spans="1:2" x14ac:dyDescent="0.2">
      <c r="A137">
        <v>122</v>
      </c>
      <c r="B137" s="5">
        <v>40268</v>
      </c>
    </row>
    <row r="138" spans="1:2" x14ac:dyDescent="0.2">
      <c r="A138">
        <v>123</v>
      </c>
      <c r="B138" s="5">
        <v>40359</v>
      </c>
    </row>
    <row r="139" spans="1:2" x14ac:dyDescent="0.2">
      <c r="A139">
        <v>124</v>
      </c>
      <c r="B139" s="5">
        <v>40451</v>
      </c>
    </row>
    <row r="140" spans="1:2" x14ac:dyDescent="0.2">
      <c r="A140">
        <v>125</v>
      </c>
      <c r="B140" s="5">
        <v>40543</v>
      </c>
    </row>
    <row r="141" spans="1:2" x14ac:dyDescent="0.2">
      <c r="A141">
        <v>126</v>
      </c>
      <c r="B141" s="5">
        <v>40633</v>
      </c>
    </row>
    <row r="142" spans="1:2" x14ac:dyDescent="0.2">
      <c r="A142">
        <v>127</v>
      </c>
      <c r="B142" s="5">
        <v>40724</v>
      </c>
    </row>
    <row r="143" spans="1:2" x14ac:dyDescent="0.2">
      <c r="A143">
        <v>128</v>
      </c>
      <c r="B143" s="5">
        <v>40816</v>
      </c>
    </row>
    <row r="144" spans="1:2" x14ac:dyDescent="0.2">
      <c r="A144">
        <v>129</v>
      </c>
      <c r="B144" s="5">
        <v>40908</v>
      </c>
    </row>
    <row r="145" spans="1:2" x14ac:dyDescent="0.2">
      <c r="A145">
        <v>130</v>
      </c>
      <c r="B145" s="5">
        <v>40999</v>
      </c>
    </row>
    <row r="146" spans="1:2" x14ac:dyDescent="0.2">
      <c r="A146">
        <v>131</v>
      </c>
      <c r="B146" s="5">
        <v>41090</v>
      </c>
    </row>
    <row r="147" spans="1:2" x14ac:dyDescent="0.2">
      <c r="A147">
        <v>132</v>
      </c>
      <c r="B147" s="5">
        <v>41182</v>
      </c>
    </row>
    <row r="148" spans="1:2" x14ac:dyDescent="0.2">
      <c r="A148">
        <v>133</v>
      </c>
      <c r="B148" s="5">
        <v>41274</v>
      </c>
    </row>
    <row r="149" spans="1:2" x14ac:dyDescent="0.2">
      <c r="A149">
        <v>134</v>
      </c>
      <c r="B149" s="11">
        <v>41364</v>
      </c>
    </row>
    <row r="150" spans="1:2" x14ac:dyDescent="0.2">
      <c r="A150">
        <v>135</v>
      </c>
      <c r="B150" s="11">
        <v>41455</v>
      </c>
    </row>
    <row r="151" spans="1:2" x14ac:dyDescent="0.2">
      <c r="A151">
        <v>136</v>
      </c>
      <c r="B151" s="5">
        <v>41547</v>
      </c>
    </row>
    <row r="152" spans="1:2" x14ac:dyDescent="0.2">
      <c r="A152">
        <v>137</v>
      </c>
      <c r="B152" s="11">
        <v>41639</v>
      </c>
    </row>
    <row r="153" spans="1:2" x14ac:dyDescent="0.2">
      <c r="A153">
        <v>138</v>
      </c>
      <c r="B153" s="5">
        <v>41729</v>
      </c>
    </row>
    <row r="154" spans="1:2" x14ac:dyDescent="0.2">
      <c r="A154">
        <v>139</v>
      </c>
      <c r="B154" s="11">
        <v>41820</v>
      </c>
    </row>
    <row r="155" spans="1:2" x14ac:dyDescent="0.2">
      <c r="A155">
        <v>140</v>
      </c>
      <c r="B155" s="5">
        <v>41912</v>
      </c>
    </row>
    <row r="156" spans="1:2" x14ac:dyDescent="0.2">
      <c r="A156">
        <v>141</v>
      </c>
      <c r="B156" s="11">
        <v>42004</v>
      </c>
    </row>
    <row r="157" spans="1:2" x14ac:dyDescent="0.2">
      <c r="A157">
        <v>142</v>
      </c>
      <c r="B157" s="11">
        <v>42094</v>
      </c>
    </row>
    <row r="158" spans="1:2" x14ac:dyDescent="0.2">
      <c r="A158">
        <v>143</v>
      </c>
      <c r="B158" s="11">
        <v>42185</v>
      </c>
    </row>
    <row r="159" spans="1:2" x14ac:dyDescent="0.2">
      <c r="A159">
        <v>144</v>
      </c>
      <c r="B159" s="11">
        <v>42277</v>
      </c>
    </row>
    <row r="160" spans="1:2" x14ac:dyDescent="0.2">
      <c r="A160">
        <v>145</v>
      </c>
      <c r="B160" s="11">
        <v>42369</v>
      </c>
    </row>
    <row r="161" spans="1:2" x14ac:dyDescent="0.2">
      <c r="A161">
        <v>146</v>
      </c>
      <c r="B161" s="11">
        <v>42460</v>
      </c>
    </row>
    <row r="162" spans="1:2" x14ac:dyDescent="0.2">
      <c r="A162">
        <v>147</v>
      </c>
      <c r="B162" s="11">
        <v>42551</v>
      </c>
    </row>
    <row r="163" spans="1:2" x14ac:dyDescent="0.2">
      <c r="A163">
        <v>148</v>
      </c>
      <c r="B163" s="11">
        <v>42643</v>
      </c>
    </row>
    <row r="164" spans="1:2" x14ac:dyDescent="0.2">
      <c r="A164">
        <v>149</v>
      </c>
      <c r="B164" s="11">
        <v>42735</v>
      </c>
    </row>
    <row r="165" spans="1:2" x14ac:dyDescent="0.2">
      <c r="A165">
        <v>150</v>
      </c>
      <c r="B165" s="11">
        <v>42825</v>
      </c>
    </row>
    <row r="166" spans="1:2" x14ac:dyDescent="0.2">
      <c r="A166">
        <v>151</v>
      </c>
      <c r="B166" s="11">
        <v>42916</v>
      </c>
    </row>
    <row r="167" spans="1:2" x14ac:dyDescent="0.2">
      <c r="A167">
        <v>152</v>
      </c>
      <c r="B167" s="11">
        <v>43008</v>
      </c>
    </row>
    <row r="168" spans="1:2" x14ac:dyDescent="0.2">
      <c r="A168">
        <v>153</v>
      </c>
      <c r="B168" s="11">
        <v>43100</v>
      </c>
    </row>
    <row r="169" spans="1:2" x14ac:dyDescent="0.2">
      <c r="A169">
        <v>164</v>
      </c>
      <c r="B169" s="11">
        <v>43190</v>
      </c>
    </row>
    <row r="170" spans="1:2" x14ac:dyDescent="0.2">
      <c r="A170">
        <v>165</v>
      </c>
      <c r="B170" s="11">
        <v>43281</v>
      </c>
    </row>
    <row r="171" spans="1:2" x14ac:dyDescent="0.2">
      <c r="A171">
        <v>166</v>
      </c>
      <c r="B171" s="11">
        <v>43373</v>
      </c>
    </row>
    <row r="172" spans="1:2" x14ac:dyDescent="0.2">
      <c r="A172">
        <v>167</v>
      </c>
      <c r="B172" s="11">
        <v>43465</v>
      </c>
    </row>
    <row r="173" spans="1:2" x14ac:dyDescent="0.2">
      <c r="A173">
        <v>168</v>
      </c>
      <c r="B173" s="11">
        <v>43555</v>
      </c>
    </row>
    <row r="174" spans="1:2" x14ac:dyDescent="0.2">
      <c r="A174">
        <v>169</v>
      </c>
      <c r="B174" s="11">
        <v>43646</v>
      </c>
    </row>
    <row r="175" spans="1:2" x14ac:dyDescent="0.2">
      <c r="A175">
        <v>170</v>
      </c>
      <c r="B175" s="11">
        <v>43738</v>
      </c>
    </row>
    <row r="176" spans="1:2" x14ac:dyDescent="0.2">
      <c r="A176">
        <v>172</v>
      </c>
      <c r="B176" s="11">
        <v>43830</v>
      </c>
    </row>
    <row r="177" spans="1:2" x14ac:dyDescent="0.2">
      <c r="A177">
        <v>172</v>
      </c>
      <c r="B177" s="11">
        <v>43921</v>
      </c>
    </row>
    <row r="178" spans="1:2" x14ac:dyDescent="0.2">
      <c r="A178">
        <v>173</v>
      </c>
      <c r="B178" s="11">
        <v>44012</v>
      </c>
    </row>
    <row r="179" spans="1:2" x14ac:dyDescent="0.2">
      <c r="A179">
        <v>174</v>
      </c>
      <c r="B179" s="11">
        <v>44104</v>
      </c>
    </row>
    <row r="180" spans="1:2" x14ac:dyDescent="0.2">
      <c r="A180">
        <v>175</v>
      </c>
      <c r="B180" s="11">
        <v>44196</v>
      </c>
    </row>
    <row r="181" spans="1:2" x14ac:dyDescent="0.2">
      <c r="A181">
        <v>176</v>
      </c>
      <c r="B181" s="11">
        <v>44286</v>
      </c>
    </row>
    <row r="182" spans="1:2" x14ac:dyDescent="0.2">
      <c r="A182">
        <v>178</v>
      </c>
      <c r="B182" s="11">
        <v>44377</v>
      </c>
    </row>
    <row r="183" spans="1:2" x14ac:dyDescent="0.2">
      <c r="A183">
        <v>178</v>
      </c>
      <c r="B183" s="11">
        <v>44469</v>
      </c>
    </row>
    <row r="184" spans="1:2" x14ac:dyDescent="0.2">
      <c r="A184">
        <v>179</v>
      </c>
      <c r="B184" s="11">
        <v>44561</v>
      </c>
    </row>
    <row r="185" spans="1:2" x14ac:dyDescent="0.2">
      <c r="A185">
        <v>180</v>
      </c>
      <c r="B185" s="11">
        <v>44651</v>
      </c>
    </row>
    <row r="186" spans="1:2" x14ac:dyDescent="0.2">
      <c r="A186">
        <v>181</v>
      </c>
      <c r="B186" s="11">
        <v>44742</v>
      </c>
    </row>
    <row r="187" spans="1:2" x14ac:dyDescent="0.2">
      <c r="A187">
        <v>182</v>
      </c>
      <c r="B187" s="11">
        <v>44834</v>
      </c>
    </row>
    <row r="188" spans="1:2" x14ac:dyDescent="0.2">
      <c r="A188">
        <v>183</v>
      </c>
      <c r="B188" s="11">
        <v>44926</v>
      </c>
    </row>
    <row r="189" spans="1:2" x14ac:dyDescent="0.2">
      <c r="A189">
        <v>184</v>
      </c>
      <c r="B189" s="11">
        <v>45016</v>
      </c>
    </row>
    <row r="190" spans="1:2" x14ac:dyDescent="0.2">
      <c r="A190">
        <v>185</v>
      </c>
      <c r="B190" s="11">
        <v>45107</v>
      </c>
    </row>
    <row r="191" spans="1:2" x14ac:dyDescent="0.2">
      <c r="A191">
        <v>186</v>
      </c>
      <c r="B191" s="11">
        <v>45199</v>
      </c>
    </row>
    <row r="192" spans="1:2" x14ac:dyDescent="0.2">
      <c r="A192">
        <v>187</v>
      </c>
      <c r="B192" s="11">
        <v>45291</v>
      </c>
    </row>
    <row r="193" spans="1:2" x14ac:dyDescent="0.2">
      <c r="A193">
        <v>188</v>
      </c>
      <c r="B193" s="11">
        <v>45382</v>
      </c>
    </row>
    <row r="194" spans="1:2" x14ac:dyDescent="0.2">
      <c r="A194">
        <v>189</v>
      </c>
      <c r="B194" s="11">
        <v>45473</v>
      </c>
    </row>
    <row r="195" spans="1:2" x14ac:dyDescent="0.2">
      <c r="A195">
        <v>190</v>
      </c>
      <c r="B195" s="11">
        <v>45565</v>
      </c>
    </row>
    <row r="196" spans="1:2" x14ac:dyDescent="0.2">
      <c r="A196">
        <v>191</v>
      </c>
      <c r="B196" s="11">
        <v>45657</v>
      </c>
    </row>
    <row r="197" spans="1:2" x14ac:dyDescent="0.2">
      <c r="A197">
        <v>192</v>
      </c>
      <c r="B197" s="11">
        <v>45747</v>
      </c>
    </row>
  </sheetData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4:B24"/>
  <sheetViews>
    <sheetView tabSelected="1" workbookViewId="0">
      <selection activeCell="B20" sqref="B20"/>
    </sheetView>
  </sheetViews>
  <sheetFormatPr defaultRowHeight="12.75" x14ac:dyDescent="0.2"/>
  <cols>
    <col min="1" max="1" width="47.7109375" customWidth="1"/>
    <col min="2" max="2" width="12.28515625" customWidth="1"/>
  </cols>
  <sheetData>
    <row r="14" spans="1:1" ht="18.75" x14ac:dyDescent="0.3">
      <c r="A14" s="19" t="s">
        <v>54</v>
      </c>
    </row>
    <row r="15" spans="1:1" ht="18.75" x14ac:dyDescent="0.3">
      <c r="A15" s="19" t="s">
        <v>55</v>
      </c>
    </row>
    <row r="19" spans="1:2" ht="15" x14ac:dyDescent="0.25">
      <c r="A19" s="20" t="s">
        <v>28</v>
      </c>
      <c r="B19" s="22">
        <f ca="1">TODAY()</f>
        <v>45780</v>
      </c>
    </row>
    <row r="20" spans="1:2" ht="15" x14ac:dyDescent="0.25">
      <c r="A20" s="20" t="s">
        <v>37</v>
      </c>
      <c r="B20" s="22">
        <f>'Template Design'!B3</f>
        <v>45747</v>
      </c>
    </row>
    <row r="22" spans="1:2" ht="15" x14ac:dyDescent="0.25">
      <c r="A22" s="21" t="s">
        <v>42</v>
      </c>
    </row>
    <row r="24" spans="1:2" ht="15" x14ac:dyDescent="0.25">
      <c r="A24" s="20" t="s">
        <v>36</v>
      </c>
      <c r="B24" s="22">
        <v>45747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errorTitle="Please select from list" xr:uid="{00000000-0002-0000-0200-000000000000}">
          <x14:formula1>
            <xm:f>'Template Design'!$B$16:$B$197</xm:f>
          </x14:formula1>
          <xm:sqref>B24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3:K45"/>
  <sheetViews>
    <sheetView workbookViewId="0">
      <selection activeCell="E195" sqref="E195"/>
    </sheetView>
  </sheetViews>
  <sheetFormatPr defaultRowHeight="12.75" x14ac:dyDescent="0.2"/>
  <cols>
    <col min="1" max="1" width="47.7109375" customWidth="1"/>
    <col min="2" max="9" width="9.140625" style="17" customWidth="1"/>
    <col min="10" max="11" width="9.140625" style="17"/>
  </cols>
  <sheetData>
    <row r="13" spans="1:11" ht="18.75" x14ac:dyDescent="0.3">
      <c r="A13" s="28" t="s">
        <v>56</v>
      </c>
    </row>
    <row r="15" spans="1:11" ht="15" x14ac:dyDescent="0.25">
      <c r="A15" s="23" t="str">
        <f>"For Periods Ending "&amp;TEXT('Template Design'!E2,"mm/dd/yyyy")</f>
        <v>For Periods Ending 03/31/2025</v>
      </c>
      <c r="B15" s="24">
        <f>'Template Design'!B5</f>
        <v>1</v>
      </c>
      <c r="C15" s="24">
        <f>'Template Design'!C5</f>
        <v>2</v>
      </c>
      <c r="D15" s="24">
        <f>'Template Design'!D5</f>
        <v>3</v>
      </c>
      <c r="E15" s="24">
        <f>'Template Design'!E5</f>
        <v>5</v>
      </c>
      <c r="F15" s="24">
        <f>'Template Design'!F5</f>
        <v>10</v>
      </c>
      <c r="G15" s="24">
        <f>'Template Design'!G5</f>
        <v>15</v>
      </c>
      <c r="H15" s="24">
        <f>'Template Design'!H5</f>
        <v>20</v>
      </c>
      <c r="I15" s="24">
        <f>'Template Design'!I5</f>
        <v>25</v>
      </c>
      <c r="J15" s="24">
        <v>30</v>
      </c>
      <c r="K15" s="24" t="s">
        <v>51</v>
      </c>
    </row>
    <row r="16" spans="1:11" ht="15" x14ac:dyDescent="0.25">
      <c r="A16" s="23"/>
      <c r="B16" s="24" t="str">
        <f t="shared" ref="B16:J16" si="0">IF(B15=1,"Year","Years")</f>
        <v>Year</v>
      </c>
      <c r="C16" s="24" t="str">
        <f t="shared" si="0"/>
        <v>Years</v>
      </c>
      <c r="D16" s="24" t="str">
        <f t="shared" si="0"/>
        <v>Years</v>
      </c>
      <c r="E16" s="24" t="str">
        <f t="shared" si="0"/>
        <v>Years</v>
      </c>
      <c r="F16" s="24" t="str">
        <f t="shared" si="0"/>
        <v>Years</v>
      </c>
      <c r="G16" s="24" t="str">
        <f t="shared" si="0"/>
        <v>Years</v>
      </c>
      <c r="H16" s="24" t="str">
        <f t="shared" si="0"/>
        <v>Years</v>
      </c>
      <c r="I16" s="24" t="str">
        <f t="shared" si="0"/>
        <v>Years</v>
      </c>
      <c r="J16" s="24" t="str">
        <f t="shared" si="0"/>
        <v>Years</v>
      </c>
      <c r="K16" s="25">
        <v>28491</v>
      </c>
    </row>
    <row r="17" spans="1:11" ht="15" x14ac:dyDescent="0.25">
      <c r="A17" s="23" t="s">
        <v>44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</row>
    <row r="18" spans="1:11" ht="15" x14ac:dyDescent="0.25">
      <c r="A18" s="23"/>
      <c r="B18" s="24"/>
      <c r="C18" s="24"/>
      <c r="D18" s="24"/>
      <c r="E18" s="24"/>
      <c r="F18" s="24"/>
      <c r="G18" s="24"/>
      <c r="H18" s="24"/>
      <c r="I18" s="24"/>
      <c r="J18" s="24"/>
      <c r="K18" s="24"/>
    </row>
    <row r="19" spans="1:11" ht="15" x14ac:dyDescent="0.25">
      <c r="A19" s="23" t="s">
        <v>3</v>
      </c>
      <c r="B19" s="26">
        <f t="array" aca="1" ref="B19" ca="1">AVERAGE(INDIRECT(B36))*4</f>
        <v>7.9119999999999996E-2</v>
      </c>
      <c r="C19" s="26">
        <f t="array" aca="1" ref="C19" ca="1">AVERAGE(INDIRECT(C36))*4</f>
        <v>5.3504999999999997E-2</v>
      </c>
      <c r="D19" s="26">
        <f t="shared" ref="D19:I19" ca="1" si="1">AVERAGE(INDIRECT(D36))*4</f>
        <v>3.0165999999999998E-2</v>
      </c>
      <c r="E19" s="26">
        <f t="shared" ca="1" si="1"/>
        <v>2.7494799999999996E-2</v>
      </c>
      <c r="F19" s="26">
        <f t="shared" ca="1" si="1"/>
        <v>3.3509700000000003E-2</v>
      </c>
      <c r="G19" s="26">
        <f t="shared" ca="1" si="1"/>
        <v>4.2518266666666658E-2</v>
      </c>
      <c r="H19" s="26">
        <f t="shared" ca="1" si="1"/>
        <v>4.5058649999999999E-2</v>
      </c>
      <c r="I19" s="26">
        <f t="shared" ca="1" si="1"/>
        <v>5.355416000000001E-2</v>
      </c>
      <c r="J19" s="26">
        <f t="shared" ref="J19:K19" ca="1" si="2">AVERAGE(INDIRECT(J36))*4</f>
        <v>5.8525979208539636E-2</v>
      </c>
      <c r="K19" s="26">
        <f t="shared" ca="1" si="2"/>
        <v>7.2994272513358494E-2</v>
      </c>
    </row>
    <row r="20" spans="1:11" ht="15" x14ac:dyDescent="0.25">
      <c r="A20" s="23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 ht="15" x14ac:dyDescent="0.25">
      <c r="A21" s="23" t="s">
        <v>4</v>
      </c>
      <c r="B21" s="26">
        <f t="array" aca="1" ref="B21" ca="1">GEOMEAN(1+INDIRECT(B36))^4-1</f>
        <v>8.0529926777630267E-2</v>
      </c>
      <c r="C21" s="26">
        <f t="array" aca="1" ref="C21" ca="1">GEOMEAN(1+INDIRECT(C36))^4-1</f>
        <v>5.3478324107010922E-2</v>
      </c>
      <c r="D21" s="26">
        <f t="array" aca="1" ref="D21" ca="1">GEOMEAN(1+INDIRECT(D36))^4-1</f>
        <v>2.911085206292463E-2</v>
      </c>
      <c r="E21" s="26">
        <f t="array" aca="1" ref="E21" ca="1">GEOMEAN(1+INDIRECT(E36))^4-1</f>
        <v>2.6458367937968852E-2</v>
      </c>
      <c r="F21" s="26">
        <f t="array" aca="1" ref="F21" ca="1">GEOMEAN(1+INDIRECT(F36))^4-1</f>
        <v>3.304144295503475E-2</v>
      </c>
      <c r="G21" s="26">
        <f t="array" aca="1" ref="G21" ca="1">GEOMEAN(1+INDIRECT(G36))^4-1</f>
        <v>4.2474685388917743E-2</v>
      </c>
      <c r="H21" s="26">
        <f t="array" aca="1" ref="H21" ca="1">GEOMEAN(1+INDIRECT(H36))^4-1</f>
        <v>4.4954948308253417E-2</v>
      </c>
      <c r="I21" s="26">
        <f t="array" aca="1" ref="I21" ca="1">GEOMEAN(1+INDIRECT(I36))^4-1</f>
        <v>5.3624733410340353E-2</v>
      </c>
      <c r="J21" s="26">
        <f t="array" aca="1" ref="J21" ca="1">GEOMEAN(1+INDIRECT(J36))^4-1</f>
        <v>5.8839592295065746E-2</v>
      </c>
      <c r="K21" s="26">
        <f t="array" aca="1" ref="K21" ca="1">GEOMEAN(1+INDIRECT(K36))^4-1</f>
        <v>7.3000541012582021E-2</v>
      </c>
    </row>
    <row r="22" spans="1:11" ht="15" x14ac:dyDescent="0.25">
      <c r="A22" s="23"/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 ht="15" x14ac:dyDescent="0.25">
      <c r="A23" s="23" t="s">
        <v>5</v>
      </c>
      <c r="B23" s="26">
        <f t="array" aca="1" ref="B23" ca="1">STDEVP(INDIRECT(B36))*2</f>
        <v>4.3104811587571061E-2</v>
      </c>
      <c r="C23" s="26">
        <f t="array" aca="1" ref="C23" ca="1">STDEVP(INDIRECT(C36))*2</f>
        <v>4.6613763286716084E-2</v>
      </c>
      <c r="D23" s="26">
        <f t="array" aca="1" ref="D23" ca="1">STDEVP(INDIRECT(D36))*2</f>
        <v>5.2469235789492238E-2</v>
      </c>
      <c r="E23" s="26">
        <f t="shared" ref="E23:I23" ca="1" si="3">STDEVP(INDIRECT(E36))*2</f>
        <v>5.0950962032526928E-2</v>
      </c>
      <c r="F23" s="26">
        <f t="shared" ca="1" si="3"/>
        <v>4.1765977898015276E-2</v>
      </c>
      <c r="G23" s="26">
        <f t="shared" ca="1" si="3"/>
        <v>3.7590257637436987E-2</v>
      </c>
      <c r="H23" s="26">
        <f t="shared" ca="1" si="3"/>
        <v>4.0927618382876542E-2</v>
      </c>
      <c r="I23" s="26">
        <f t="shared" ca="1" si="3"/>
        <v>4.4309484474924776E-2</v>
      </c>
      <c r="J23" s="26">
        <f t="shared" ref="J23:K23" ca="1" si="4">STDEVP(INDIRECT(J36))*2</f>
        <v>4.358694362446032E-2</v>
      </c>
      <c r="K23" s="26">
        <f t="shared" ca="1" si="4"/>
        <v>6.2215622892472205E-2</v>
      </c>
    </row>
    <row r="24" spans="1:11" ht="15" x14ac:dyDescent="0.25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15" x14ac:dyDescent="0.25">
      <c r="A25" s="23" t="s">
        <v>45</v>
      </c>
      <c r="B25" s="27">
        <f t="shared" ref="B25:I25" ca="1" si="5">AVERAGE(INDIRECT(B37))*4</f>
        <v>8.129999999999999</v>
      </c>
      <c r="C25" s="27">
        <f t="shared" ca="1" si="5"/>
        <v>7.4049999999999994</v>
      </c>
      <c r="D25" s="27">
        <f t="shared" ca="1" si="5"/>
        <v>6.3566666666666665</v>
      </c>
      <c r="E25" s="27">
        <f t="shared" ca="1" si="5"/>
        <v>5.6239999999999997</v>
      </c>
      <c r="F25" s="27">
        <f t="shared" ca="1" si="5"/>
        <v>4.1325000000000012</v>
      </c>
      <c r="G25" s="27">
        <f t="shared" ca="1" si="5"/>
        <v>27.069639999999996</v>
      </c>
      <c r="H25" s="27">
        <f t="shared" ca="1" si="5"/>
        <v>24.174729999999997</v>
      </c>
      <c r="I25" s="27">
        <f t="shared" ca="1" si="5"/>
        <v>21.435383999999996</v>
      </c>
      <c r="J25" s="27">
        <f t="shared" ref="J25:K25" ca="1" si="6">AVERAGE(INDIRECT(J37))*4</f>
        <v>25.692096182759713</v>
      </c>
      <c r="K25" s="27">
        <f t="shared" ca="1" si="6"/>
        <v>46.099608323859073</v>
      </c>
    </row>
    <row r="26" spans="1:11" ht="15" x14ac:dyDescent="0.25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15" x14ac:dyDescent="0.25">
      <c r="A27" s="23" t="s">
        <v>46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15" x14ac:dyDescent="0.25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15" x14ac:dyDescent="0.25">
      <c r="A29" s="23" t="s">
        <v>3</v>
      </c>
      <c r="B29" s="26">
        <f t="shared" ref="B29:I29" ca="1" si="7">AVERAGE(INDIRECT(B38))*4</f>
        <v>8.0012E-2</v>
      </c>
      <c r="C29" s="26">
        <f t="shared" ca="1" si="7"/>
        <v>5.4321000000000001E-2</v>
      </c>
      <c r="D29" s="26">
        <f t="shared" ca="1" si="7"/>
        <v>3.0863333333333336E-2</v>
      </c>
      <c r="E29" s="26">
        <f t="shared" ca="1" si="7"/>
        <v>2.80866E-2</v>
      </c>
      <c r="F29" s="26">
        <f t="shared" ca="1" si="7"/>
        <v>3.3933400000000002E-2</v>
      </c>
      <c r="G29" s="26">
        <f t="shared" ca="1" si="7"/>
        <v>4.5134866666666669E-2</v>
      </c>
      <c r="H29" s="26">
        <f t="shared" ca="1" si="7"/>
        <v>4.7479599999999997E-2</v>
      </c>
      <c r="I29" s="26">
        <f t="shared" ca="1" si="7"/>
        <v>5.6031840000000006E-2</v>
      </c>
      <c r="J29" s="26">
        <f t="shared" ref="J29:K29" ca="1" si="8">AVERAGE(INDIRECT(J38))*4</f>
        <v>6.140546311203153E-2</v>
      </c>
      <c r="K29" s="26">
        <f t="shared" ca="1" si="8"/>
        <v>7.9167489806580893E-2</v>
      </c>
    </row>
    <row r="30" spans="1:11" ht="15" x14ac:dyDescent="0.25">
      <c r="A30" s="23"/>
      <c r="B30" s="26"/>
      <c r="C30" s="26"/>
      <c r="D30" s="26"/>
      <c r="E30" s="26"/>
      <c r="F30" s="26"/>
      <c r="G30" s="26"/>
      <c r="H30" s="26"/>
      <c r="I30" s="26"/>
      <c r="J30" s="26"/>
      <c r="K30" s="26"/>
    </row>
    <row r="31" spans="1:11" ht="15" x14ac:dyDescent="0.25">
      <c r="A31" s="23" t="s">
        <v>4</v>
      </c>
      <c r="B31" s="26">
        <f t="array" aca="1" ref="B31" ca="1">GEOMEAN(1+INDIRECT(B38))^4-1</f>
        <v>8.1476475063206655E-2</v>
      </c>
      <c r="C31" s="26">
        <f t="array" aca="1" ref="C31" ca="1">GEOMEAN(1+INDIRECT(C38))^4-1</f>
        <v>5.4326286221618059E-2</v>
      </c>
      <c r="D31" s="26">
        <f t="array" aca="1" ref="D31" ca="1">GEOMEAN(1+INDIRECT(D38))^4-1</f>
        <v>2.9820445020997566E-2</v>
      </c>
      <c r="E31" s="26">
        <f t="array" aca="1" ref="E31" ca="1">GEOMEAN(1+INDIRECT(E38))^4-1</f>
        <v>2.7059611010366913E-2</v>
      </c>
      <c r="F31" s="26">
        <f t="array" aca="1" ref="F31" ca="1">GEOMEAN(1+INDIRECT(F38))^4-1</f>
        <v>3.3474785670405183E-2</v>
      </c>
      <c r="G31" s="26">
        <f t="array" aca="1" ref="G31" ca="1">GEOMEAN(1+INDIRECT(G38))^4-1</f>
        <v>4.5161462991784695E-2</v>
      </c>
      <c r="H31" s="26">
        <f t="array" aca="1" ref="H31" ca="1">GEOMEAN(1+INDIRECT(H38))^4-1</f>
        <v>4.7444462325247017E-2</v>
      </c>
      <c r="I31" s="26">
        <f t="array" aca="1" ref="I31" ca="1">GEOMEAN(1+INDIRECT(I38))^4-1</f>
        <v>5.6193196683781199E-2</v>
      </c>
      <c r="J31" s="26">
        <f t="array" aca="1" ref="J31" ca="1">GEOMEAN(1+INDIRECT(J38))^4-1</f>
        <v>6.1835522912864205E-2</v>
      </c>
      <c r="K31" s="26">
        <f t="array" aca="1" ref="K31" ca="1">GEOMEAN(1+INDIRECT(K38))^4-1</f>
        <v>7.9425532425212442E-2</v>
      </c>
    </row>
    <row r="32" spans="1:11" ht="15" x14ac:dyDescent="0.25">
      <c r="A32" s="23"/>
      <c r="B32" s="26"/>
      <c r="C32" s="26"/>
      <c r="D32" s="26"/>
      <c r="E32" s="26"/>
      <c r="F32" s="26"/>
      <c r="G32" s="26"/>
      <c r="H32" s="26"/>
      <c r="I32" s="26"/>
      <c r="J32" s="26"/>
      <c r="K32" s="26"/>
    </row>
    <row r="33" spans="1:11" ht="15" x14ac:dyDescent="0.25">
      <c r="A33" s="23" t="s">
        <v>5</v>
      </c>
      <c r="B33" s="26">
        <f t="shared" ref="B33:I33" ca="1" si="9">STDEVP(INDIRECT(B38))*2</f>
        <v>4.3089526267992312E-2</v>
      </c>
      <c r="C33" s="26">
        <f t="shared" ca="1" si="9"/>
        <v>4.6635111683687433E-2</v>
      </c>
      <c r="D33" s="26">
        <f t="shared" ca="1" si="9"/>
        <v>5.2530804764654257E-2</v>
      </c>
      <c r="E33" s="26">
        <f t="shared" ca="1" si="9"/>
        <v>5.1000413222933798E-2</v>
      </c>
      <c r="F33" s="26">
        <f t="shared" ca="1" si="9"/>
        <v>4.1789330555896682E-2</v>
      </c>
      <c r="G33" s="26">
        <f t="shared" ca="1" si="9"/>
        <v>3.7993726066447103E-2</v>
      </c>
      <c r="H33" s="26">
        <f t="shared" ca="1" si="9"/>
        <v>4.1286389858644697E-2</v>
      </c>
      <c r="I33" s="26">
        <f t="shared" ca="1" si="9"/>
        <v>4.4546902074932213E-2</v>
      </c>
      <c r="J33" s="26">
        <f t="shared" ref="J33:K33" ca="1" si="10">STDEVP(INDIRECT(J38))*2</f>
        <v>4.3884798680614123E-2</v>
      </c>
      <c r="K33" s="26">
        <f t="shared" ca="1" si="10"/>
        <v>6.3717837949165967E-2</v>
      </c>
    </row>
    <row r="36" spans="1:11" s="12" customFormat="1" x14ac:dyDescent="0.2">
      <c r="A36" s="12" t="s">
        <v>25</v>
      </c>
      <c r="B36" s="18" t="str">
        <f>ADDRESS('Template Design'!B8,8,1,1,"Data Warehouse")&amp;":"&amp;ADDRESS('Template Design'!B9,8,1,1)</f>
        <v>'Data Warehouse'!$H$188:$H$191</v>
      </c>
      <c r="C36" s="18" t="str">
        <f>ADDRESS('Template Design'!C8,8,1,1,"Data Warehouse")&amp;":"&amp;ADDRESS('Template Design'!C9,8,1,1)</f>
        <v>'Data Warehouse'!$H$184:$H$191</v>
      </c>
      <c r="D36" s="18" t="str">
        <f>ADDRESS('Template Design'!D8,8,1,1,"Data Warehouse")&amp;":"&amp;ADDRESS('Template Design'!D9,8,1,1)</f>
        <v>'Data Warehouse'!$H$180:$H$191</v>
      </c>
      <c r="E36" s="18" t="str">
        <f>ADDRESS('Template Design'!E8,8,1,1,"Data Warehouse")&amp;":"&amp;ADDRESS('Template Design'!E9,8,1,1)</f>
        <v>'Data Warehouse'!$H$172:$H$191</v>
      </c>
      <c r="F36" s="18" t="str">
        <f>ADDRESS('Template Design'!F8,8,1,1,"Data Warehouse")&amp;":"&amp;ADDRESS('Template Design'!F9,8,1,1)</f>
        <v>'Data Warehouse'!$H$152:$H$191</v>
      </c>
      <c r="G36" s="18" t="str">
        <f>ADDRESS('Template Design'!G8,8,1,1,"Data Warehouse")&amp;":"&amp;ADDRESS('Template Design'!G9,8,1,1)</f>
        <v>'Data Warehouse'!$H$132:$H$191</v>
      </c>
      <c r="H36" s="18" t="str">
        <f>ADDRESS('Template Design'!H8,8,1,1,"Data Warehouse")&amp;":"&amp;ADDRESS('Template Design'!H9,8,1,1)</f>
        <v>'Data Warehouse'!$H$112:$H$191</v>
      </c>
      <c r="I36" s="18" t="str">
        <f>ADDRESS('Template Design'!I8,8,1,1,"Data Warehouse")&amp;":"&amp;ADDRESS('Template Design'!I9,8,1,1)</f>
        <v>'Data Warehouse'!$H$92:$H$191</v>
      </c>
      <c r="J36" s="18" t="str">
        <f>ADDRESS('Template Design'!J8,8,1,1,"Data Warehouse")&amp;":"&amp;ADDRESS('Template Design'!J9,8,1,1)</f>
        <v>'Data Warehouse'!$H$72:$H$191</v>
      </c>
      <c r="K36" s="18" t="str">
        <f>ADDRESS('Template Design'!K8,8,1,1,"Data Warehouse")&amp;":"&amp;ADDRESS('Template Design'!K9,8,1,1)</f>
        <v>'Data Warehouse'!$H$3:$H$191</v>
      </c>
    </row>
    <row r="37" spans="1:11" s="12" customFormat="1" x14ac:dyDescent="0.2">
      <c r="A37" s="12" t="s">
        <v>26</v>
      </c>
      <c r="B37" s="18" t="str">
        <f>ADDRESS('Template Design'!B8,13,1,1,"Data Warehouse")&amp;":"&amp;ADDRESS('Template Design'!B9,13,1,1)</f>
        <v>'Data Warehouse'!$M$188:$M$191</v>
      </c>
      <c r="C37" s="18" t="str">
        <f>ADDRESS('Template Design'!C8,13,1,1,"Data Warehouse")&amp;":"&amp;ADDRESS('Template Design'!C9,13,1,1)</f>
        <v>'Data Warehouse'!$M$184:$M$191</v>
      </c>
      <c r="D37" s="18" t="str">
        <f>ADDRESS('Template Design'!D8,13,1,1,"Data Warehouse")&amp;":"&amp;ADDRESS('Template Design'!D9,13,1,1)</f>
        <v>'Data Warehouse'!$M$180:$M$191</v>
      </c>
      <c r="E37" s="18" t="str">
        <f>ADDRESS('Template Design'!E8,13,1,1,"Data Warehouse")&amp;":"&amp;ADDRESS('Template Design'!E9,13,1,1)</f>
        <v>'Data Warehouse'!$M$172:$M$191</v>
      </c>
      <c r="F37" s="18" t="str">
        <f>ADDRESS('Template Design'!F8,13,1,1,"Data Warehouse")&amp;":"&amp;ADDRESS('Template Design'!F9,13,1,1)</f>
        <v>'Data Warehouse'!$M$152:$M$191</v>
      </c>
      <c r="G37" s="18" t="str">
        <f>ADDRESS('Template Design'!G8,13,1,1,"Data Warehouse")&amp;":"&amp;ADDRESS('Template Design'!G9,13,1,1)</f>
        <v>'Data Warehouse'!$M$132:$M$191</v>
      </c>
      <c r="H37" s="18" t="str">
        <f>ADDRESS('Template Design'!H8,13,1,1,"Data Warehouse")&amp;":"&amp;ADDRESS('Template Design'!H9,13,1,1)</f>
        <v>'Data Warehouse'!$M$112:$M$191</v>
      </c>
      <c r="I37" s="18" t="str">
        <f>ADDRESS('Template Design'!I8,13,1,1,"Data Warehouse")&amp;":"&amp;ADDRESS('Template Design'!I9,13,1,1)</f>
        <v>'Data Warehouse'!$M$92:$M$191</v>
      </c>
      <c r="J37" s="18" t="str">
        <f>ADDRESS('Template Design'!J8,13,1,1,"Data Warehouse")&amp;":"&amp;ADDRESS('Template Design'!J9,13,1,1)</f>
        <v>'Data Warehouse'!$M$72:$M$191</v>
      </c>
      <c r="K37" s="18" t="str">
        <f>ADDRESS('Template Design'!K8,13,1,1,"Data Warehouse")&amp;":"&amp;ADDRESS('Template Design'!K9,13,1,1)</f>
        <v>'Data Warehouse'!$M$3:$M$191</v>
      </c>
    </row>
    <row r="38" spans="1:11" s="12" customFormat="1" x14ac:dyDescent="0.2">
      <c r="A38" s="12" t="s">
        <v>27</v>
      </c>
      <c r="B38" s="18" t="str">
        <f>ADDRESS('Template Design'!B8,3,1,1,"Data Warehouse")&amp;":"&amp;ADDRESS('Template Design'!B9,3,1,1)</f>
        <v>'Data Warehouse'!$C$188:$C$191</v>
      </c>
      <c r="C38" s="18" t="str">
        <f>ADDRESS('Template Design'!C8,3,1,1,"Data Warehouse")&amp;":"&amp;ADDRESS('Template Design'!C9,3,1,1)</f>
        <v>'Data Warehouse'!$C$184:$C$191</v>
      </c>
      <c r="D38" s="18" t="str">
        <f>ADDRESS('Template Design'!D8,3,1,1,"Data Warehouse")&amp;":"&amp;ADDRESS('Template Design'!D9,3,1,1)</f>
        <v>'Data Warehouse'!$C$180:$C$191</v>
      </c>
      <c r="E38" s="18" t="str">
        <f>ADDRESS('Template Design'!E8,3,1,1,"Data Warehouse")&amp;":"&amp;ADDRESS('Template Design'!E9,3,1,1)</f>
        <v>'Data Warehouse'!$C$172:$C$191</v>
      </c>
      <c r="F38" s="18" t="str">
        <f>ADDRESS('Template Design'!F8,3,1,1,"Data Warehouse")&amp;":"&amp;ADDRESS('Template Design'!F9,3,1,1)</f>
        <v>'Data Warehouse'!$C$152:$C$191</v>
      </c>
      <c r="G38" s="18" t="str">
        <f>ADDRESS('Template Design'!G8,3,1,1,"Data Warehouse")&amp;":"&amp;ADDRESS('Template Design'!G9,3,1,1)</f>
        <v>'Data Warehouse'!$C$132:$C$191</v>
      </c>
      <c r="H38" s="18" t="str">
        <f>ADDRESS('Template Design'!H8,3,1,1,"Data Warehouse")&amp;":"&amp;ADDRESS('Template Design'!H9,3,1,1)</f>
        <v>'Data Warehouse'!$C$112:$C$191</v>
      </c>
      <c r="I38" s="18" t="str">
        <f>ADDRESS('Template Design'!I8,3,1,1,"Data Warehouse")&amp;":"&amp;ADDRESS('Template Design'!I9,3,1,1)</f>
        <v>'Data Warehouse'!$C$92:$C$191</v>
      </c>
      <c r="J38" s="18" t="str">
        <f>ADDRESS('Template Design'!J8,3,1,1,"Data Warehouse")&amp;":"&amp;ADDRESS('Template Design'!J9,3,1,1)</f>
        <v>'Data Warehouse'!$C$72:$C$191</v>
      </c>
      <c r="K38" s="18" t="str">
        <f>ADDRESS('Template Design'!K8,3,1,1,"Data Warehouse")&amp;":"&amp;ADDRESS('Template Design'!K9,3,1,1)</f>
        <v>'Data Warehouse'!$C$3:$C$191</v>
      </c>
    </row>
    <row r="39" spans="1:11" s="3" customFormat="1" x14ac:dyDescent="0.2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1:11" s="3" customFormat="1" x14ac:dyDescent="0.2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1:11" s="3" customFormat="1" x14ac:dyDescent="0.2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1:11" s="3" customFormat="1" x14ac:dyDescent="0.2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1:11" s="3" customFormat="1" x14ac:dyDescent="0.2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1:11" s="3" customFormat="1" x14ac:dyDescent="0.2"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1:11" s="3" customFormat="1" x14ac:dyDescent="0.2">
      <c r="B45" s="16"/>
      <c r="C45" s="16"/>
      <c r="D45" s="16"/>
      <c r="E45" s="16"/>
      <c r="F45" s="16"/>
      <c r="G45" s="16"/>
      <c r="H45" s="16"/>
      <c r="I45" s="16"/>
      <c r="J45" s="16"/>
      <c r="K45" s="16"/>
    </row>
  </sheetData>
  <sheetProtection algorithmName="SHA-512" hashValue="ZCt2MY4x695l7ztw+dLavnd3VViU75pTB5MQgGDvxdLkiRDdQzWDkoyV1vaetDWgKw2YC1qFUcv5eZxkKDyvpg==" saltValue="sTtWQf04N6ZFnppbSkNFzQ==" spinCount="100000" sheet="1" objects="1" scenarios="1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3:K43"/>
  <sheetViews>
    <sheetView workbookViewId="0">
      <selection activeCell="E195" sqref="E195"/>
    </sheetView>
  </sheetViews>
  <sheetFormatPr defaultRowHeight="12.75" x14ac:dyDescent="0.2"/>
  <cols>
    <col min="1" max="1" width="47.7109375" customWidth="1"/>
    <col min="2" max="9" width="9.140625" style="1" customWidth="1"/>
  </cols>
  <sheetData>
    <row r="13" spans="1:11" ht="18.75" x14ac:dyDescent="0.3">
      <c r="A13" s="28" t="s">
        <v>57</v>
      </c>
    </row>
    <row r="15" spans="1:11" ht="15" x14ac:dyDescent="0.25">
      <c r="A15" s="23" t="str">
        <f>"For Periods Ending "&amp;TEXT('Template Design'!E2,"mm/dd/yyyy")</f>
        <v>For Periods Ending 03/31/2025</v>
      </c>
      <c r="B15" s="24">
        <f>'Template Design'!B5</f>
        <v>1</v>
      </c>
      <c r="C15" s="24">
        <f>'Template Design'!C5</f>
        <v>2</v>
      </c>
      <c r="D15" s="24">
        <f>'Template Design'!D5</f>
        <v>3</v>
      </c>
      <c r="E15" s="24">
        <f>'Template Design'!E5</f>
        <v>5</v>
      </c>
      <c r="F15" s="24">
        <f>'Template Design'!F5</f>
        <v>10</v>
      </c>
      <c r="G15" s="24">
        <f>'Template Design'!G5</f>
        <v>15</v>
      </c>
      <c r="H15" s="24">
        <f>'Template Design'!H5</f>
        <v>20</v>
      </c>
      <c r="I15" s="24">
        <f>'Template Design'!I5</f>
        <v>25</v>
      </c>
      <c r="J15" s="24">
        <v>30</v>
      </c>
      <c r="K15" s="24" t="s">
        <v>51</v>
      </c>
    </row>
    <row r="16" spans="1:11" ht="15" x14ac:dyDescent="0.25">
      <c r="A16" s="23"/>
      <c r="B16" s="24" t="str">
        <f t="shared" ref="B16:J16" si="0">IF(B15=1,"Year","Years")</f>
        <v>Year</v>
      </c>
      <c r="C16" s="24" t="str">
        <f t="shared" si="0"/>
        <v>Years</v>
      </c>
      <c r="D16" s="24" t="str">
        <f t="shared" si="0"/>
        <v>Years</v>
      </c>
      <c r="E16" s="24" t="str">
        <f t="shared" si="0"/>
        <v>Years</v>
      </c>
      <c r="F16" s="24" t="str">
        <f t="shared" si="0"/>
        <v>Years</v>
      </c>
      <c r="G16" s="24" t="str">
        <f t="shared" si="0"/>
        <v>Years</v>
      </c>
      <c r="H16" s="24" t="str">
        <f t="shared" si="0"/>
        <v>Years</v>
      </c>
      <c r="I16" s="24" t="str">
        <f t="shared" si="0"/>
        <v>Years</v>
      </c>
      <c r="J16" s="24" t="str">
        <f t="shared" si="0"/>
        <v>Years</v>
      </c>
      <c r="K16" s="25">
        <v>28491</v>
      </c>
    </row>
    <row r="17" spans="1:11" ht="15" x14ac:dyDescent="0.25">
      <c r="A17" s="23" t="s">
        <v>44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</row>
    <row r="18" spans="1:11" ht="15" x14ac:dyDescent="0.25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</row>
    <row r="19" spans="1:11" ht="15" x14ac:dyDescent="0.25">
      <c r="A19" s="23" t="s">
        <v>3</v>
      </c>
      <c r="B19" s="26">
        <f t="shared" ref="B19:I19" ca="1" si="1">AVERAGE(INDIRECT(B36))*4</f>
        <v>8.257500000000001E-2</v>
      </c>
      <c r="C19" s="26">
        <f t="shared" ca="1" si="1"/>
        <v>5.4986E-2</v>
      </c>
      <c r="D19" s="26">
        <f t="shared" ca="1" si="1"/>
        <v>2.9392999999999999E-2</v>
      </c>
      <c r="E19" s="26">
        <f t="shared" ca="1" si="1"/>
        <v>2.78038E-2</v>
      </c>
      <c r="F19" s="26">
        <f t="shared" ca="1" si="1"/>
        <v>3.3835800000000006E-2</v>
      </c>
      <c r="G19" s="26">
        <f t="shared" ca="1" si="1"/>
        <v>4.144995284214089E-2</v>
      </c>
      <c r="H19" s="26">
        <f t="shared" ca="1" si="1"/>
        <v>4.4263964631605666E-2</v>
      </c>
      <c r="I19" s="26">
        <f t="shared" ca="1" si="1"/>
        <v>5.2675171705284546E-2</v>
      </c>
      <c r="J19" s="26">
        <f t="shared" ref="J19:K19" ca="1" si="2">AVERAGE(INDIRECT(J36))*4</f>
        <v>5.7478002618831972E-2</v>
      </c>
      <c r="K19" s="26">
        <f t="shared" ca="1" si="2"/>
        <v>7.6752170974919737E-2</v>
      </c>
    </row>
    <row r="20" spans="1:11" ht="15" x14ac:dyDescent="0.25">
      <c r="A20" s="23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 ht="15" x14ac:dyDescent="0.25">
      <c r="A21" s="23" t="s">
        <v>4</v>
      </c>
      <c r="B21" s="26">
        <f t="array" aca="1" ref="B21" ca="1">GEOMEAN(1+INDIRECT(B36))^4-1</f>
        <v>8.4083858923900801E-2</v>
      </c>
      <c r="C21" s="26">
        <f t="array" aca="1" ref="C21" ca="1">GEOMEAN(1+INDIRECT(C36))^4-1</f>
        <v>5.4859167018013411E-2</v>
      </c>
      <c r="D21" s="26">
        <f t="array" aca="1" ref="D21" ca="1">GEOMEAN(1+INDIRECT(D36))^4-1</f>
        <v>2.8102912440020944E-2</v>
      </c>
      <c r="E21" s="26">
        <f t="array" aca="1" ref="E21" ca="1">GEOMEAN(1+INDIRECT(E36))^4-1</f>
        <v>2.6571459827341881E-2</v>
      </c>
      <c r="F21" s="26">
        <f t="array" aca="1" ref="F21" ca="1">GEOMEAN(1+INDIRECT(F36))^4-1</f>
        <v>3.320409769679844E-2</v>
      </c>
      <c r="G21" s="26">
        <f t="array" aca="1" ref="G21" ca="1">GEOMEAN(1+INDIRECT(G36))^4-1</f>
        <v>4.1216016280826162E-2</v>
      </c>
      <c r="H21" s="26">
        <f t="array" aca="1" ref="H21" ca="1">GEOMEAN(1+INDIRECT(H36))^4-1</f>
        <v>4.3922850579617867E-2</v>
      </c>
      <c r="I21" s="26">
        <f t="array" aca="1" ref="I21" ca="1">GEOMEAN(1+INDIRECT(I36))^4-1</f>
        <v>5.2546036004181174E-2</v>
      </c>
      <c r="J21" s="26">
        <f t="array" aca="1" ref="J21" ca="1">GEOMEAN(1+INDIRECT(J36))^4-1</f>
        <v>5.7573819934205295E-2</v>
      </c>
      <c r="K21" s="26">
        <f t="array" aca="1" ref="K21" ca="1">GEOMEAN(1+INDIRECT(K36))^4-1</f>
        <v>7.6854978888949432E-2</v>
      </c>
    </row>
    <row r="22" spans="1:11" ht="15" x14ac:dyDescent="0.25">
      <c r="A22" s="23"/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 ht="15" x14ac:dyDescent="0.25">
      <c r="A23" s="23" t="s">
        <v>5</v>
      </c>
      <c r="B23" s="26">
        <f t="shared" ref="B23:I23" ca="1" si="3">STDEVP(INDIRECT(B36))*2</f>
        <v>4.5553431799920399E-2</v>
      </c>
      <c r="C23" s="26">
        <f t="shared" ca="1" si="3"/>
        <v>4.9868609344957675E-2</v>
      </c>
      <c r="D23" s="26">
        <f t="shared" ca="1" si="3"/>
        <v>5.6401612779098206E-2</v>
      </c>
      <c r="E23" s="26">
        <f t="shared" ca="1" si="3"/>
        <v>5.4698254595462181E-2</v>
      </c>
      <c r="F23" s="26">
        <f t="shared" ca="1" si="3"/>
        <v>4.5596535153342527E-2</v>
      </c>
      <c r="G23" s="26">
        <f t="shared" ca="1" si="3"/>
        <v>4.1451827741448705E-2</v>
      </c>
      <c r="H23" s="26">
        <f t="shared" ca="1" si="3"/>
        <v>4.575599991633323E-2</v>
      </c>
      <c r="I23" s="26">
        <f t="shared" ca="1" si="3"/>
        <v>4.7818318282339199E-2</v>
      </c>
      <c r="J23" s="26">
        <f t="shared" ref="J23:K23" ca="1" si="4">STDEVP(INDIRECT(J36))*2</f>
        <v>4.7302322825947665E-2</v>
      </c>
      <c r="K23" s="26">
        <f t="shared" ca="1" si="4"/>
        <v>6.4040620738398168E-2</v>
      </c>
    </row>
    <row r="24" spans="1:11" ht="15" x14ac:dyDescent="0.25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</row>
    <row r="25" spans="1:11" ht="15" x14ac:dyDescent="0.25">
      <c r="A25" s="23" t="s">
        <v>45</v>
      </c>
      <c r="B25" s="27">
        <f t="shared" ref="B25:I25" ca="1" si="5">AVERAGE(INDIRECT(B37))*4</f>
        <v>5.7</v>
      </c>
      <c r="C25" s="27">
        <f t="shared" ca="1" si="5"/>
        <v>5.21</v>
      </c>
      <c r="D25" s="27">
        <f t="shared" ca="1" si="5"/>
        <v>4.5833333333333339</v>
      </c>
      <c r="E25" s="27">
        <f t="shared" ca="1" si="5"/>
        <v>4.048</v>
      </c>
      <c r="F25" s="27">
        <f t="shared" ca="1" si="5"/>
        <v>2.6223399999999999</v>
      </c>
      <c r="G25" s="27">
        <f t="shared" ca="1" si="5"/>
        <v>30.929934993280085</v>
      </c>
      <c r="H25" s="27">
        <f t="shared" ca="1" si="5"/>
        <v>29.818451244960055</v>
      </c>
      <c r="I25" s="27">
        <f t="shared" ca="1" si="5"/>
        <v>24.540360995968047</v>
      </c>
      <c r="J25" s="27">
        <f t="shared" ref="J25:K25" ca="1" si="6">AVERAGE(INDIRECT(J37))*4</f>
        <v>22.864774443094614</v>
      </c>
      <c r="K25" s="27">
        <f t="shared" ca="1" si="6"/>
        <v>37.070756260165915</v>
      </c>
    </row>
    <row r="26" spans="1:11" ht="15" x14ac:dyDescent="0.25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</row>
    <row r="27" spans="1:11" ht="15" x14ac:dyDescent="0.25">
      <c r="A27" s="23" t="s">
        <v>46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</row>
    <row r="28" spans="1:11" ht="15" x14ac:dyDescent="0.25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</row>
    <row r="29" spans="1:11" ht="15" x14ac:dyDescent="0.25">
      <c r="A29" s="23" t="s">
        <v>3</v>
      </c>
      <c r="B29" s="26">
        <f t="shared" ref="B29:I29" ca="1" si="7">AVERAGE(INDIRECT(B38))*4</f>
        <v>8.3200999999999997E-2</v>
      </c>
      <c r="C29" s="26">
        <f t="shared" ca="1" si="7"/>
        <v>5.5561500000000014E-2</v>
      </c>
      <c r="D29" s="26">
        <f t="shared" ca="1" si="7"/>
        <v>2.9897666666666673E-2</v>
      </c>
      <c r="E29" s="26">
        <f t="shared" ca="1" si="7"/>
        <v>2.8229800000000006E-2</v>
      </c>
      <c r="F29" s="26">
        <f t="shared" ca="1" si="7"/>
        <v>3.4106900000000009E-2</v>
      </c>
      <c r="G29" s="26">
        <f t="shared" ca="1" si="7"/>
        <v>4.443329493417212E-2</v>
      </c>
      <c r="H29" s="26">
        <f t="shared" ca="1" si="7"/>
        <v>4.7233821200629071E-2</v>
      </c>
      <c r="I29" s="26">
        <f t="shared" ca="1" si="7"/>
        <v>5.5253096960503262E-2</v>
      </c>
      <c r="J29" s="26">
        <f t="shared" ref="J29:K29" ca="1" si="8">AVERAGE(INDIRECT(J38))*4</f>
        <v>5.987214034716884E-2</v>
      </c>
      <c r="K29" s="26">
        <f t="shared" ca="1" si="8"/>
        <v>8.0682840432064931E-2</v>
      </c>
    </row>
    <row r="30" spans="1:11" ht="15" x14ac:dyDescent="0.25">
      <c r="A30" s="23"/>
      <c r="B30" s="26"/>
      <c r="C30" s="26"/>
      <c r="D30" s="26"/>
      <c r="E30" s="26"/>
      <c r="F30" s="26"/>
      <c r="G30" s="26"/>
      <c r="H30" s="26"/>
      <c r="I30" s="26"/>
      <c r="J30" s="26"/>
      <c r="K30" s="26"/>
    </row>
    <row r="31" spans="1:11" ht="15" x14ac:dyDescent="0.25">
      <c r="A31" s="23" t="s">
        <v>4</v>
      </c>
      <c r="B31" s="26">
        <f t="array" aca="1" ref="B31" ca="1">GEOMEAN(1+INDIRECT(B38))^4-1</f>
        <v>8.4750147389711872E-2</v>
      </c>
      <c r="C31" s="26">
        <f t="array" aca="1" ref="C31" ca="1">GEOMEAN(1+INDIRECT(C38))^4-1</f>
        <v>5.5458523818992189E-2</v>
      </c>
      <c r="D31" s="26">
        <f t="array" aca="1" ref="D31" ca="1">GEOMEAN(1+INDIRECT(D38))^4-1</f>
        <v>2.8616488117211514E-2</v>
      </c>
      <c r="E31" s="26">
        <f t="array" aca="1" ref="E31" ca="1">GEOMEAN(1+INDIRECT(E38))^4-1</f>
        <v>2.700441153795663E-2</v>
      </c>
      <c r="F31" s="26">
        <f t="array" aca="1" ref="F31" ca="1">GEOMEAN(1+INDIRECT(F38))^4-1</f>
        <v>3.3481407082874171E-2</v>
      </c>
      <c r="G31" s="26">
        <f t="array" aca="1" ref="G31" ca="1">GEOMEAN(1+INDIRECT(G38))^4-1</f>
        <v>4.4277107030349594E-2</v>
      </c>
      <c r="H31" s="26">
        <f t="array" aca="1" ref="H31" ca="1">GEOMEAN(1+INDIRECT(H38))^4-1</f>
        <v>4.6973484340734339E-2</v>
      </c>
      <c r="I31" s="26">
        <f t="array" aca="1" ref="I31" ca="1">GEOMEAN(1+INDIRECT(I38))^4-1</f>
        <v>5.5218007575955408E-2</v>
      </c>
      <c r="J31" s="26">
        <f t="array" aca="1" ref="J31" ca="1">GEOMEAN(1+INDIRECT(J38))^4-1</f>
        <v>6.0067639774274539E-2</v>
      </c>
      <c r="K31" s="26">
        <f t="array" aca="1" ref="K31" ca="1">GEOMEAN(1+INDIRECT(K38))^4-1</f>
        <v>8.1004068594436429E-2</v>
      </c>
    </row>
    <row r="32" spans="1:11" ht="15" x14ac:dyDescent="0.25">
      <c r="A32" s="23"/>
      <c r="B32" s="26"/>
      <c r="C32" s="26"/>
      <c r="D32" s="26"/>
      <c r="E32" s="26"/>
      <c r="F32" s="26"/>
      <c r="G32" s="26"/>
      <c r="H32" s="26"/>
      <c r="I32" s="26"/>
      <c r="J32" s="26"/>
      <c r="K32" s="26"/>
    </row>
    <row r="33" spans="1:11" ht="15" x14ac:dyDescent="0.25">
      <c r="A33" s="23" t="s">
        <v>5</v>
      </c>
      <c r="B33" s="26">
        <f t="shared" ref="B33:I33" ca="1" si="9">STDEVP(INDIRECT(B38))*2</f>
        <v>4.5534597338177926E-2</v>
      </c>
      <c r="C33" s="26">
        <f t="shared" ca="1" si="9"/>
        <v>4.9867931137530658E-2</v>
      </c>
      <c r="D33" s="26">
        <f t="shared" ca="1" si="9"/>
        <v>5.643551004145253E-2</v>
      </c>
      <c r="E33" s="26">
        <f t="shared" ca="1" si="9"/>
        <v>5.4729081104929952E-2</v>
      </c>
      <c r="F33" s="26">
        <f t="shared" ca="1" si="9"/>
        <v>4.5610174123735817E-2</v>
      </c>
      <c r="G33" s="26">
        <f t="shared" ca="1" si="9"/>
        <v>4.186881563320663E-2</v>
      </c>
      <c r="H33" s="26">
        <f t="shared" ca="1" si="9"/>
        <v>4.619536542392453E-2</v>
      </c>
      <c r="I33" s="26">
        <f t="shared" ca="1" si="9"/>
        <v>4.8019080203923557E-2</v>
      </c>
      <c r="J33" s="26">
        <f t="shared" ref="J33:K33" ca="1" si="10">STDEVP(INDIRECT(J38))*2</f>
        <v>4.7418237561470872E-2</v>
      </c>
      <c r="K33" s="26">
        <f t="shared" ca="1" si="10"/>
        <v>6.4229835372794267E-2</v>
      </c>
    </row>
    <row r="34" spans="1:11" x14ac:dyDescent="0.2">
      <c r="J34" s="1"/>
      <c r="K34" s="1"/>
    </row>
    <row r="35" spans="1:11" x14ac:dyDescent="0.2">
      <c r="J35" s="1"/>
      <c r="K35" s="1"/>
    </row>
    <row r="36" spans="1:11" s="12" customFormat="1" x14ac:dyDescent="0.2">
      <c r="A36" s="12" t="s">
        <v>25</v>
      </c>
      <c r="B36" s="13" t="str">
        <f>ADDRESS('Template Design'!B8,7,1,1,"Data Warehouse")&amp;":"&amp;ADDRESS('Template Design'!B9,7,1,1)</f>
        <v>'Data Warehouse'!$G$188:$G$191</v>
      </c>
      <c r="C36" s="13" t="str">
        <f>ADDRESS('Template Design'!C8,7,1,1,"Data Warehouse")&amp;":"&amp;ADDRESS('Template Design'!C9,7,1,1)</f>
        <v>'Data Warehouse'!$G$184:$G$191</v>
      </c>
      <c r="D36" s="13" t="str">
        <f>ADDRESS('Template Design'!D8,7,1,1,"Data Warehouse")&amp;":"&amp;ADDRESS('Template Design'!D9,7,1,1)</f>
        <v>'Data Warehouse'!$G$180:$G$191</v>
      </c>
      <c r="E36" s="13" t="str">
        <f>ADDRESS('Template Design'!E8,7,1,1,"Data Warehouse")&amp;":"&amp;ADDRESS('Template Design'!E9,7,1,1)</f>
        <v>'Data Warehouse'!$G$172:$G$191</v>
      </c>
      <c r="F36" s="13" t="str">
        <f>ADDRESS('Template Design'!F8,7,1,1,"Data Warehouse")&amp;":"&amp;ADDRESS('Template Design'!F9,7,1,1)</f>
        <v>'Data Warehouse'!$G$152:$G$191</v>
      </c>
      <c r="G36" s="13" t="str">
        <f>ADDRESS('Template Design'!G8,7,1,1,"Data Warehouse")&amp;":"&amp;ADDRESS('Template Design'!G9,7,1,1)</f>
        <v>'Data Warehouse'!$G$132:$G$191</v>
      </c>
      <c r="H36" s="13" t="str">
        <f>ADDRESS('Template Design'!H8,7,1,1,"Data Warehouse")&amp;":"&amp;ADDRESS('Template Design'!H9,7,1,1)</f>
        <v>'Data Warehouse'!$G$112:$G$191</v>
      </c>
      <c r="I36" s="13" t="str">
        <f>ADDRESS('Template Design'!I8,7,1,1,"Data Warehouse")&amp;":"&amp;ADDRESS('Template Design'!I9,7,1,1)</f>
        <v>'Data Warehouse'!$G$92:$G$191</v>
      </c>
      <c r="J36" s="13" t="str">
        <f>ADDRESS('Template Design'!J8,7,1,1,"Data Warehouse")&amp;":"&amp;ADDRESS('Template Design'!J9,7,1,1)</f>
        <v>'Data Warehouse'!$G$72:$G$191</v>
      </c>
      <c r="K36" s="13" t="str">
        <f>ADDRESS('Template Design'!K8,7,1,1,"Data Warehouse")&amp;":"&amp;ADDRESS('Template Design'!K9,7,1,1)</f>
        <v>'Data Warehouse'!$G$3:$G$191</v>
      </c>
    </row>
    <row r="37" spans="1:11" s="12" customFormat="1" x14ac:dyDescent="0.2">
      <c r="A37" s="12" t="s">
        <v>26</v>
      </c>
      <c r="B37" s="13" t="str">
        <f>ADDRESS('Template Design'!B8,12,1,1,"Data Warehouse")&amp;":"&amp;ADDRESS('Template Design'!B9,12,1,1)</f>
        <v>'Data Warehouse'!$L$188:$L$191</v>
      </c>
      <c r="C37" s="13" t="str">
        <f>ADDRESS('Template Design'!C8,12,1,1,"Data Warehouse")&amp;":"&amp;ADDRESS('Template Design'!C9,12,1,1)</f>
        <v>'Data Warehouse'!$L$184:$L$191</v>
      </c>
      <c r="D37" s="13" t="str">
        <f>ADDRESS('Template Design'!D8,12,1,1,"Data Warehouse")&amp;":"&amp;ADDRESS('Template Design'!D9,12,1,1)</f>
        <v>'Data Warehouse'!$L$180:$L$191</v>
      </c>
      <c r="E37" s="13" t="str">
        <f>ADDRESS('Template Design'!E8,12,1,1,"Data Warehouse")&amp;":"&amp;ADDRESS('Template Design'!E9,12,1,1)</f>
        <v>'Data Warehouse'!$L$172:$L$191</v>
      </c>
      <c r="F37" s="13" t="str">
        <f>ADDRESS('Template Design'!F8,12,1,1,"Data Warehouse")&amp;":"&amp;ADDRESS('Template Design'!F9,12,1,1)</f>
        <v>'Data Warehouse'!$L$152:$L$191</v>
      </c>
      <c r="G37" s="13" t="str">
        <f>ADDRESS('Template Design'!G8,12,1,1,"Data Warehouse")&amp;":"&amp;ADDRESS('Template Design'!G9,12,1,1)</f>
        <v>'Data Warehouse'!$L$132:$L$191</v>
      </c>
      <c r="H37" s="13" t="str">
        <f>ADDRESS('Template Design'!H8,12,1,1,"Data Warehouse")&amp;":"&amp;ADDRESS('Template Design'!H9,12,1,1)</f>
        <v>'Data Warehouse'!$L$112:$L$191</v>
      </c>
      <c r="I37" s="13" t="str">
        <f>ADDRESS('Template Design'!I8,12,1,1,"Data Warehouse")&amp;":"&amp;ADDRESS('Template Design'!I9,12,1,1)</f>
        <v>'Data Warehouse'!$L$92:$L$191</v>
      </c>
      <c r="J37" s="13" t="str">
        <f>ADDRESS('Template Design'!J8,12,1,1,"Data Warehouse")&amp;":"&amp;ADDRESS('Template Design'!J9,12,1,1)</f>
        <v>'Data Warehouse'!$L$72:$L$191</v>
      </c>
      <c r="K37" s="13" t="str">
        <f>ADDRESS('Template Design'!K8,12,1,1,"Data Warehouse")&amp;":"&amp;ADDRESS('Template Design'!K9,12,1,1)</f>
        <v>'Data Warehouse'!$L$3:$L$191</v>
      </c>
    </row>
    <row r="38" spans="1:11" s="12" customFormat="1" x14ac:dyDescent="0.2">
      <c r="A38" s="12" t="s">
        <v>27</v>
      </c>
      <c r="B38" s="13" t="str">
        <f>ADDRESS('Template Design'!B8,2,1,1,"Data Warehouse")&amp;":"&amp;ADDRESS('Template Design'!B9,2,1,1)</f>
        <v>'Data Warehouse'!$B$188:$B$191</v>
      </c>
      <c r="C38" s="13" t="str">
        <f>ADDRESS('Template Design'!C8,2,1,1,"Data Warehouse")&amp;":"&amp;ADDRESS('Template Design'!C9,2,1,1)</f>
        <v>'Data Warehouse'!$B$184:$B$191</v>
      </c>
      <c r="D38" s="13" t="str">
        <f>ADDRESS('Template Design'!D8,2,1,1,"Data Warehouse")&amp;":"&amp;ADDRESS('Template Design'!D9,2,1,1)</f>
        <v>'Data Warehouse'!$B$180:$B$191</v>
      </c>
      <c r="E38" s="13" t="str">
        <f>ADDRESS('Template Design'!E8,2,1,1,"Data Warehouse")&amp;":"&amp;ADDRESS('Template Design'!E9,2,1,1)</f>
        <v>'Data Warehouse'!$B$172:$B$191</v>
      </c>
      <c r="F38" s="13" t="str">
        <f>ADDRESS('Template Design'!F8,2,1,1,"Data Warehouse")&amp;":"&amp;ADDRESS('Template Design'!F9,2,1,1)</f>
        <v>'Data Warehouse'!$B$152:$B$191</v>
      </c>
      <c r="G38" s="13" t="str">
        <f>ADDRESS('Template Design'!G8,2,1,1,"Data Warehouse")&amp;":"&amp;ADDRESS('Template Design'!G9,2,1,1)</f>
        <v>'Data Warehouse'!$B$132:$B$191</v>
      </c>
      <c r="H38" s="13" t="str">
        <f>ADDRESS('Template Design'!H8,2,1,1,"Data Warehouse")&amp;":"&amp;ADDRESS('Template Design'!H9,2,1,1)</f>
        <v>'Data Warehouse'!$B$112:$B$191</v>
      </c>
      <c r="I38" s="13" t="str">
        <f>ADDRESS('Template Design'!I8,2,1,1,"Data Warehouse")&amp;":"&amp;ADDRESS('Template Design'!I9,2,1,1)</f>
        <v>'Data Warehouse'!$B$92:$B$191</v>
      </c>
      <c r="J38" s="13" t="str">
        <f>ADDRESS('Template Design'!J8,2,1,1,"Data Warehouse")&amp;":"&amp;ADDRESS('Template Design'!J9,2,1,1)</f>
        <v>'Data Warehouse'!$B$72:$B$191</v>
      </c>
      <c r="K38" s="13" t="str">
        <f>ADDRESS('Template Design'!K8,2,1,1,"Data Warehouse")&amp;":"&amp;ADDRESS('Template Design'!K9,2,1,1)</f>
        <v>'Data Warehouse'!$B$3:$B$191</v>
      </c>
    </row>
    <row r="39" spans="1:11" x14ac:dyDescent="0.2">
      <c r="J39" s="1"/>
      <c r="K39" s="1"/>
    </row>
    <row r="40" spans="1:11" x14ac:dyDescent="0.2">
      <c r="J40" s="1"/>
      <c r="K40" s="1"/>
    </row>
    <row r="41" spans="1:11" x14ac:dyDescent="0.2">
      <c r="J41" s="1"/>
      <c r="K41" s="1"/>
    </row>
    <row r="42" spans="1:11" x14ac:dyDescent="0.2">
      <c r="J42" s="1"/>
      <c r="K42" s="1"/>
    </row>
    <row r="43" spans="1:11" x14ac:dyDescent="0.2">
      <c r="J43" s="1"/>
      <c r="K43" s="1"/>
    </row>
  </sheetData>
  <sheetProtection algorithmName="SHA-512" hashValue="/KeSI4zKQ7sixP/fQVmZx4jz/PeQZA0w06t5lu/b+dXyBqgUJ2d/3M4ej+TXx7w9h6xrQnNko3z/TBymc70Pkg==" saltValue="hyAoH4FvIDBBBdT+wRm+/g==" spinCount="100000" sheet="1" objects="1" scenarios="1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3:K47"/>
  <sheetViews>
    <sheetView workbookViewId="0">
      <selection activeCell="E195" sqref="E195"/>
    </sheetView>
  </sheetViews>
  <sheetFormatPr defaultRowHeight="12.75" x14ac:dyDescent="0.2"/>
  <cols>
    <col min="1" max="1" width="47.7109375" customWidth="1"/>
    <col min="2" max="9" width="9.140625" style="1" customWidth="1"/>
  </cols>
  <sheetData>
    <row r="13" spans="1:11" ht="18.75" x14ac:dyDescent="0.3">
      <c r="A13" s="28" t="s">
        <v>58</v>
      </c>
    </row>
    <row r="15" spans="1:11" ht="15" x14ac:dyDescent="0.25">
      <c r="A15" s="23" t="str">
        <f>"For Periods Ending "&amp;TEXT('Template Design'!E2,"mm/dd/yyyy")</f>
        <v>For Periods Ending 03/31/2025</v>
      </c>
      <c r="B15" s="24">
        <f>'Template Design'!B5</f>
        <v>1</v>
      </c>
      <c r="C15" s="24">
        <f>'Template Design'!C5</f>
        <v>2</v>
      </c>
      <c r="D15" s="24">
        <f>'Template Design'!D5</f>
        <v>3</v>
      </c>
      <c r="E15" s="24">
        <f>'Template Design'!E5</f>
        <v>5</v>
      </c>
      <c r="F15" s="24">
        <f>'Template Design'!F5</f>
        <v>10</v>
      </c>
      <c r="G15" s="24">
        <f>'Template Design'!G5</f>
        <v>15</v>
      </c>
      <c r="H15" s="24">
        <f>'Template Design'!H5</f>
        <v>20</v>
      </c>
      <c r="I15" s="24">
        <f>'Template Design'!I5</f>
        <v>25</v>
      </c>
      <c r="J15" s="24">
        <v>30</v>
      </c>
      <c r="K15" s="24" t="s">
        <v>51</v>
      </c>
    </row>
    <row r="16" spans="1:11" ht="15" x14ac:dyDescent="0.25">
      <c r="A16" s="23"/>
      <c r="B16" s="24" t="str">
        <f t="shared" ref="B16:J16" si="0">IF(B15=1,"Year","Years")</f>
        <v>Year</v>
      </c>
      <c r="C16" s="24" t="str">
        <f t="shared" si="0"/>
        <v>Years</v>
      </c>
      <c r="D16" s="24" t="str">
        <f t="shared" si="0"/>
        <v>Years</v>
      </c>
      <c r="E16" s="24" t="str">
        <f t="shared" si="0"/>
        <v>Years</v>
      </c>
      <c r="F16" s="24" t="str">
        <f t="shared" si="0"/>
        <v>Years</v>
      </c>
      <c r="G16" s="24" t="str">
        <f t="shared" si="0"/>
        <v>Years</v>
      </c>
      <c r="H16" s="24" t="str">
        <f t="shared" si="0"/>
        <v>Years</v>
      </c>
      <c r="I16" s="24" t="str">
        <f t="shared" si="0"/>
        <v>Years</v>
      </c>
      <c r="J16" s="24" t="str">
        <f t="shared" si="0"/>
        <v>Years</v>
      </c>
      <c r="K16" s="25">
        <v>28491</v>
      </c>
    </row>
    <row r="17" spans="1:11" ht="15" x14ac:dyDescent="0.25">
      <c r="A17" s="23" t="s">
        <v>44</v>
      </c>
    </row>
    <row r="18" spans="1:11" ht="15" x14ac:dyDescent="0.25">
      <c r="A18" s="23"/>
    </row>
    <row r="19" spans="1:11" ht="15" x14ac:dyDescent="0.25">
      <c r="A19" s="23" t="s">
        <v>3</v>
      </c>
      <c r="B19" s="26">
        <f t="shared" ref="B19:I19" ca="1" si="1">AVERAGE(INDIRECT(B36))*4</f>
        <v>7.7589000000000005E-2</v>
      </c>
      <c r="C19" s="26">
        <f t="shared" ca="1" si="1"/>
        <v>5.3915500000000005E-2</v>
      </c>
      <c r="D19" s="26">
        <f t="shared" ca="1" si="1"/>
        <v>2.975333333333334E-2</v>
      </c>
      <c r="E19" s="26">
        <f t="shared" ca="1" si="1"/>
        <v>2.6789600000000004E-2</v>
      </c>
      <c r="F19" s="26">
        <f t="shared" ca="1" si="1"/>
        <v>3.3523499999999998E-2</v>
      </c>
      <c r="G19" s="26">
        <f t="shared" ca="1" si="1"/>
        <v>4.2443473963138779E-2</v>
      </c>
      <c r="H19" s="26">
        <f t="shared" ca="1" si="1"/>
        <v>4.4754505472354086E-2</v>
      </c>
      <c r="I19" s="26">
        <f t="shared" ca="1" si="1"/>
        <v>5.3574204377883294E-2</v>
      </c>
      <c r="J19" s="26">
        <f t="shared" ref="J19:K19" ca="1" si="2">AVERAGE(INDIRECT(J36))*4</f>
        <v>5.7845902136857807E-2</v>
      </c>
      <c r="K19" s="26">
        <f t="shared" ca="1" si="2"/>
        <v>7.44481918329256E-2</v>
      </c>
    </row>
    <row r="20" spans="1:11" ht="15" x14ac:dyDescent="0.25">
      <c r="A20" s="23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 ht="15" x14ac:dyDescent="0.25">
      <c r="A21" s="23" t="s">
        <v>4</v>
      </c>
      <c r="B21" s="26">
        <f t="array" aca="1" ref="B21" ca="1">GEOMEAN(1+INDIRECT(B36))^4-1</f>
        <v>7.8954653970465527E-2</v>
      </c>
      <c r="C21" s="26">
        <f t="array" aca="1" ref="C21" ca="1">GEOMEAN(1+INDIRECT(C36))^4-1</f>
        <v>5.3935181188723202E-2</v>
      </c>
      <c r="D21" s="26">
        <f t="array" aca="1" ref="D21" ca="1">GEOMEAN(1+INDIRECT(D36))^4-1</f>
        <v>2.8691030125402861E-2</v>
      </c>
      <c r="E21" s="26">
        <f t="array" aca="1" ref="E21" ca="1">GEOMEAN(1+INDIRECT(E36))^4-1</f>
        <v>2.5717159321276606E-2</v>
      </c>
      <c r="F21" s="26">
        <f t="array" aca="1" ref="F21" ca="1">GEOMEAN(1+INDIRECT(F36))^4-1</f>
        <v>3.3082890179313429E-2</v>
      </c>
      <c r="G21" s="26">
        <f t="array" aca="1" ref="G21" ca="1">GEOMEAN(1+INDIRECT(G36))^4-1</f>
        <v>4.244007457489074E-2</v>
      </c>
      <c r="H21" s="26">
        <f t="array" aca="1" ref="H21" ca="1">GEOMEAN(1+INDIRECT(H36))^4-1</f>
        <v>4.4625440130423133E-2</v>
      </c>
      <c r="I21" s="26">
        <f t="array" aca="1" ref="I21" ca="1">GEOMEAN(1+INDIRECT(I36))^4-1</f>
        <v>5.3607484433544572E-2</v>
      </c>
      <c r="J21" s="26">
        <f t="array" aca="1" ref="J21" ca="1">GEOMEAN(1+INDIRECT(J36))^4-1</f>
        <v>5.8087131150337923E-2</v>
      </c>
      <c r="K21" s="26">
        <f t="array" aca="1" ref="K21" ca="1">GEOMEAN(1+INDIRECT(K36))^4-1</f>
        <v>7.4429388090889503E-2</v>
      </c>
    </row>
    <row r="22" spans="1:11" ht="15" x14ac:dyDescent="0.25">
      <c r="A22" s="23"/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 ht="15" x14ac:dyDescent="0.25">
      <c r="A23" s="23" t="s">
        <v>5</v>
      </c>
      <c r="B23" s="26">
        <f t="shared" ref="B23:I23" ca="1" si="3">STDEVP(INDIRECT(B36))*2</f>
        <v>4.2020244939195685E-2</v>
      </c>
      <c r="C23" s="26">
        <f t="shared" ca="1" si="3"/>
        <v>4.5973418574623094E-2</v>
      </c>
      <c r="D23" s="26">
        <f t="shared" ca="1" si="3"/>
        <v>5.2424883654827718E-2</v>
      </c>
      <c r="E23" s="26">
        <f t="shared" ca="1" si="3"/>
        <v>5.1347735659520562E-2</v>
      </c>
      <c r="F23" s="26">
        <f t="shared" ca="1" si="3"/>
        <v>4.1099016475306317E-2</v>
      </c>
      <c r="G23" s="26">
        <f t="shared" ca="1" si="3"/>
        <v>3.6450397125387723E-2</v>
      </c>
      <c r="H23" s="26">
        <f t="shared" ca="1" si="3"/>
        <v>4.1347435349925812E-2</v>
      </c>
      <c r="I23" s="26">
        <f t="shared" ca="1" si="3"/>
        <v>4.5184477677928596E-2</v>
      </c>
      <c r="J23" s="26">
        <f t="shared" ref="J23:K23" ca="1" si="4">STDEVP(INDIRECT(J36))*2</f>
        <v>4.4567151266890793E-2</v>
      </c>
      <c r="K23" s="26">
        <f t="shared" ca="1" si="4"/>
        <v>6.3795118138989942E-2</v>
      </c>
    </row>
    <row r="24" spans="1:11" ht="15" x14ac:dyDescent="0.25">
      <c r="A24" s="23"/>
      <c r="B24" s="17"/>
      <c r="C24" s="17"/>
      <c r="D24" s="17"/>
      <c r="E24" s="17"/>
      <c r="F24" s="17"/>
      <c r="G24" s="17"/>
      <c r="H24" s="17"/>
      <c r="I24" s="17"/>
      <c r="J24" s="17"/>
      <c r="K24" s="17"/>
    </row>
    <row r="25" spans="1:11" ht="15" x14ac:dyDescent="0.25">
      <c r="A25" s="23" t="s">
        <v>45</v>
      </c>
      <c r="B25" s="27">
        <f t="shared" ref="B25:I25" ca="1" si="5">AVERAGE(INDIRECT(B37))*4</f>
        <v>3.65</v>
      </c>
      <c r="C25" s="27">
        <f t="shared" ca="1" si="5"/>
        <v>3.17</v>
      </c>
      <c r="D25" s="27">
        <f t="shared" ca="1" si="5"/>
        <v>2.5366666666666666</v>
      </c>
      <c r="E25" s="27">
        <f t="shared" ca="1" si="5"/>
        <v>2.5720000000000001</v>
      </c>
      <c r="F25" s="27">
        <f t="shared" ca="1" si="5"/>
        <v>2.6624400000000006</v>
      </c>
      <c r="G25" s="27">
        <f t="shared" ca="1" si="5"/>
        <v>25.488438879320235</v>
      </c>
      <c r="H25" s="27">
        <f t="shared" ca="1" si="5"/>
        <v>22.634829159490174</v>
      </c>
      <c r="I25" s="27">
        <f t="shared" ca="1" si="5"/>
        <v>19.216663327592141</v>
      </c>
      <c r="J25" s="27">
        <f t="shared" ref="J25:K25" ca="1" si="6">AVERAGE(INDIRECT(J37))*4</f>
        <v>21.512713386210141</v>
      </c>
      <c r="K25" s="27">
        <f t="shared" ca="1" si="6"/>
        <v>34.735056118228677</v>
      </c>
    </row>
    <row r="26" spans="1:11" ht="15" x14ac:dyDescent="0.25">
      <c r="A26" s="23"/>
      <c r="B26" s="17"/>
      <c r="C26" s="17"/>
      <c r="D26" s="17"/>
      <c r="E26" s="17"/>
      <c r="F26" s="17"/>
      <c r="G26" s="17"/>
      <c r="H26" s="17"/>
      <c r="I26" s="17"/>
      <c r="J26" s="17"/>
      <c r="K26" s="17"/>
    </row>
    <row r="27" spans="1:11" ht="15" x14ac:dyDescent="0.25">
      <c r="A27" s="23" t="s">
        <v>46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</row>
    <row r="28" spans="1:11" ht="15" x14ac:dyDescent="0.25">
      <c r="A28" s="23"/>
      <c r="B28" s="17"/>
      <c r="C28" s="17"/>
      <c r="D28" s="17"/>
      <c r="E28" s="17"/>
      <c r="F28" s="17"/>
      <c r="G28" s="17"/>
      <c r="H28" s="17"/>
      <c r="I28" s="17"/>
      <c r="J28" s="17"/>
      <c r="K28" s="17"/>
    </row>
    <row r="29" spans="1:11" ht="15" x14ac:dyDescent="0.25">
      <c r="A29" s="23" t="s">
        <v>3</v>
      </c>
      <c r="B29" s="26">
        <f t="shared" ref="B29:I29" ca="1" si="7">AVERAGE(INDIRECT(B38))*4</f>
        <v>7.7982999999999997E-2</v>
      </c>
      <c r="C29" s="26">
        <f t="shared" ca="1" si="7"/>
        <v>5.4260000000000003E-2</v>
      </c>
      <c r="D29" s="26">
        <f t="shared" ca="1" si="7"/>
        <v>3.0029666666666666E-2</v>
      </c>
      <c r="E29" s="26">
        <f t="shared" ca="1" si="7"/>
        <v>2.7059200000000005E-2</v>
      </c>
      <c r="F29" s="26">
        <f t="shared" ca="1" si="7"/>
        <v>3.37919E-2</v>
      </c>
      <c r="G29" s="26">
        <f t="shared" ca="1" si="7"/>
        <v>4.4925926142793421E-2</v>
      </c>
      <c r="H29" s="26">
        <f t="shared" ca="1" si="7"/>
        <v>4.7039394607095074E-2</v>
      </c>
      <c r="I29" s="26">
        <f t="shared" ca="1" si="7"/>
        <v>5.5714315685676065E-2</v>
      </c>
      <c r="J29" s="26">
        <f t="shared" ref="J29:K29" ca="1" si="8">AVERAGE(INDIRECT(J38))*4</f>
        <v>6.0228869985572357E-2</v>
      </c>
      <c r="K29" s="26">
        <f t="shared" ca="1" si="8"/>
        <v>7.8107219038458672E-2</v>
      </c>
    </row>
    <row r="30" spans="1:11" ht="15" x14ac:dyDescent="0.25">
      <c r="A30" s="23"/>
      <c r="B30" s="26"/>
      <c r="C30" s="26"/>
      <c r="D30" s="26"/>
      <c r="E30" s="26"/>
      <c r="F30" s="26"/>
      <c r="G30" s="26"/>
      <c r="H30" s="26"/>
      <c r="I30" s="26"/>
      <c r="J30" s="26"/>
      <c r="K30" s="26"/>
    </row>
    <row r="31" spans="1:11" ht="15" x14ac:dyDescent="0.25">
      <c r="A31" s="23" t="s">
        <v>4</v>
      </c>
      <c r="B31" s="26">
        <f t="array" aca="1" ref="B31" ca="1">GEOMEAN(1+INDIRECT(B38))^4-1</f>
        <v>7.9372545023256302E-2</v>
      </c>
      <c r="C31" s="26">
        <f t="array" aca="1" ref="C31" ca="1">GEOMEAN(1+INDIRECT(C38))^4-1</f>
        <v>5.4293113214563871E-2</v>
      </c>
      <c r="D31" s="26">
        <f t="array" aca="1" ref="D31" ca="1">GEOMEAN(1+INDIRECT(D38))^4-1</f>
        <v>2.8972312935519273E-2</v>
      </c>
      <c r="E31" s="26">
        <f t="array" aca="1" ref="E31" ca="1">GEOMEAN(1+INDIRECT(E38))^4-1</f>
        <v>2.5990583109406717E-2</v>
      </c>
      <c r="F31" s="26">
        <f t="array" aca="1" ref="F31" ca="1">GEOMEAN(1+INDIRECT(F38))^4-1</f>
        <v>3.3357268942456608E-2</v>
      </c>
      <c r="G31" s="26">
        <f t="array" aca="1" ref="G31" ca="1">GEOMEAN(1+INDIRECT(G38))^4-1</f>
        <v>4.4988268957581345E-2</v>
      </c>
      <c r="H31" s="26">
        <f t="array" aca="1" ref="H31" ca="1">GEOMEAN(1+INDIRECT(H38))^4-1</f>
        <v>4.6976480552478161E-2</v>
      </c>
      <c r="I31" s="26">
        <f t="array" aca="1" ref="I31" ca="1">GEOMEAN(1+INDIRECT(I38))^4-1</f>
        <v>5.582837646848704E-2</v>
      </c>
      <c r="J31" s="26">
        <f t="array" aca="1" ref="J31" ca="1">GEOMEAN(1+INDIRECT(J38))^4-1</f>
        <v>6.0566308988676765E-2</v>
      </c>
      <c r="K31" s="26">
        <f t="array" aca="1" ref="K31" ca="1">GEOMEAN(1+INDIRECT(K38))^4-1</f>
        <v>7.828247236183139E-2</v>
      </c>
    </row>
    <row r="32" spans="1:11" ht="15" x14ac:dyDescent="0.25">
      <c r="A32" s="23"/>
      <c r="B32" s="26"/>
      <c r="C32" s="26"/>
      <c r="D32" s="26"/>
      <c r="E32" s="26"/>
      <c r="F32" s="26"/>
      <c r="G32" s="26"/>
      <c r="H32" s="26"/>
      <c r="I32" s="26"/>
      <c r="J32" s="26"/>
      <c r="K32" s="26"/>
    </row>
    <row r="33" spans="1:11" ht="15" x14ac:dyDescent="0.25">
      <c r="A33" s="23" t="s">
        <v>5</v>
      </c>
      <c r="B33" s="26">
        <f t="shared" ref="B33:I33" ca="1" si="9">STDEVP(INDIRECT(B38))*2</f>
        <v>4.200567679195278E-2</v>
      </c>
      <c r="C33" s="26">
        <f t="shared" ca="1" si="9"/>
        <v>4.5984863922817039E-2</v>
      </c>
      <c r="D33" s="26">
        <f t="shared" ca="1" si="9"/>
        <v>5.2445209666586536E-2</v>
      </c>
      <c r="E33" s="26">
        <f t="shared" ca="1" si="9"/>
        <v>5.1375921942481965E-2</v>
      </c>
      <c r="F33" s="26">
        <f t="shared" ca="1" si="9"/>
        <v>4.1116440355379744E-2</v>
      </c>
      <c r="G33" s="26">
        <f t="shared" ca="1" si="9"/>
        <v>3.6859524764322221E-2</v>
      </c>
      <c r="H33" s="26">
        <f t="shared" ca="1" si="9"/>
        <v>4.1630430076429199E-2</v>
      </c>
      <c r="I33" s="26">
        <f t="shared" ca="1" si="9"/>
        <v>4.5324549047490545E-2</v>
      </c>
      <c r="J33" s="26">
        <f t="shared" ref="J33:K33" ca="1" si="10">STDEVP(INDIRECT(J38))*2</f>
        <v>4.4771842926671197E-2</v>
      </c>
      <c r="K33" s="26">
        <f t="shared" ca="1" si="10"/>
        <v>6.4009949580585868E-2</v>
      </c>
    </row>
    <row r="34" spans="1:11" x14ac:dyDescent="0.2">
      <c r="J34" s="1"/>
      <c r="K34" s="1"/>
    </row>
    <row r="35" spans="1:11" x14ac:dyDescent="0.2">
      <c r="J35" s="1"/>
      <c r="K35" s="1"/>
    </row>
    <row r="36" spans="1:11" s="12" customFormat="1" x14ac:dyDescent="0.2">
      <c r="A36" s="12" t="s">
        <v>25</v>
      </c>
      <c r="B36" s="13" t="str">
        <f>ADDRESS('Template Design'!B8,9,1,1,"Data Warehouse")&amp;":"&amp;ADDRESS('Template Design'!B9,9,1,1)</f>
        <v>'Data Warehouse'!$I$188:$I$191</v>
      </c>
      <c r="C36" s="13" t="str">
        <f>ADDRESS('Template Design'!C8,9,1,1,"Data Warehouse")&amp;":"&amp;ADDRESS('Template Design'!C9,9,1,1)</f>
        <v>'Data Warehouse'!$I$184:$I$191</v>
      </c>
      <c r="D36" s="13" t="str">
        <f>ADDRESS('Template Design'!D8,9,1,1,"Data Warehouse")&amp;":"&amp;ADDRESS('Template Design'!D9,9,1,1)</f>
        <v>'Data Warehouse'!$I$180:$I$191</v>
      </c>
      <c r="E36" s="13" t="str">
        <f>ADDRESS('Template Design'!E8,9,1,1,"Data Warehouse")&amp;":"&amp;ADDRESS('Template Design'!E9,9,1,1)</f>
        <v>'Data Warehouse'!$I$172:$I$191</v>
      </c>
      <c r="F36" s="13" t="str">
        <f>ADDRESS('Template Design'!F8,9,1,1,"Data Warehouse")&amp;":"&amp;ADDRESS('Template Design'!F9,9,1,1)</f>
        <v>'Data Warehouse'!$I$152:$I$191</v>
      </c>
      <c r="G36" s="13" t="str">
        <f>ADDRESS('Template Design'!G8,9,1,1,"Data Warehouse")&amp;":"&amp;ADDRESS('Template Design'!G9,9,1,1)</f>
        <v>'Data Warehouse'!$I$132:$I$191</v>
      </c>
      <c r="H36" s="13" t="str">
        <f>ADDRESS('Template Design'!H8,9,1,1,"Data Warehouse")&amp;":"&amp;ADDRESS('Template Design'!H9,9,1,1)</f>
        <v>'Data Warehouse'!$I$112:$I$191</v>
      </c>
      <c r="I36" s="13" t="str">
        <f>ADDRESS('Template Design'!I8,9,1,1,"Data Warehouse")&amp;":"&amp;ADDRESS('Template Design'!I9,9,1,1)</f>
        <v>'Data Warehouse'!$I$92:$I$191</v>
      </c>
      <c r="J36" s="13" t="str">
        <f>ADDRESS('Template Design'!J8,9,1,1,"Data Warehouse")&amp;":"&amp;ADDRESS('Template Design'!J9,9,1,1)</f>
        <v>'Data Warehouse'!$I$72:$I$191</v>
      </c>
      <c r="K36" s="13" t="str">
        <f>ADDRESS('Template Design'!K8,9,1,1,"Data Warehouse")&amp;":"&amp;ADDRESS('Template Design'!K9,9,1,1)</f>
        <v>'Data Warehouse'!$I$3:$I$191</v>
      </c>
    </row>
    <row r="37" spans="1:11" s="12" customFormat="1" x14ac:dyDescent="0.2">
      <c r="A37" s="12" t="s">
        <v>26</v>
      </c>
      <c r="B37" s="13" t="str">
        <f>ADDRESS('Template Design'!B8,14,1,1,"Data Warehouse")&amp;":"&amp;ADDRESS('Template Design'!B9,14,1,1)</f>
        <v>'Data Warehouse'!$N$188:$N$191</v>
      </c>
      <c r="C37" s="13" t="str">
        <f>ADDRESS('Template Design'!C8,14,1,1,"Data Warehouse")&amp;":"&amp;ADDRESS('Template Design'!C9,14,1,1)</f>
        <v>'Data Warehouse'!$N$184:$N$191</v>
      </c>
      <c r="D37" s="13" t="str">
        <f>ADDRESS('Template Design'!D8,14,1,1,"Data Warehouse")&amp;":"&amp;ADDRESS('Template Design'!D9,14,1,1)</f>
        <v>'Data Warehouse'!$N$180:$N$191</v>
      </c>
      <c r="E37" s="13" t="str">
        <f>ADDRESS('Template Design'!E8,14,1,1,"Data Warehouse")&amp;":"&amp;ADDRESS('Template Design'!E9,14,1,1)</f>
        <v>'Data Warehouse'!$N$172:$N$191</v>
      </c>
      <c r="F37" s="13" t="str">
        <f>ADDRESS('Template Design'!F8,14,1,1,"Data Warehouse")&amp;":"&amp;ADDRESS('Template Design'!F9,14,1,1)</f>
        <v>'Data Warehouse'!$N$152:$N$191</v>
      </c>
      <c r="G37" s="13" t="str">
        <f>ADDRESS('Template Design'!G8,14,1,1,"Data Warehouse")&amp;":"&amp;ADDRESS('Template Design'!G9,14,1,1)</f>
        <v>'Data Warehouse'!$N$132:$N$191</v>
      </c>
      <c r="H37" s="13" t="str">
        <f>ADDRESS('Template Design'!H8,14,1,1,"Data Warehouse")&amp;":"&amp;ADDRESS('Template Design'!H9,14,1,1)</f>
        <v>'Data Warehouse'!$N$112:$N$191</v>
      </c>
      <c r="I37" s="13" t="str">
        <f>ADDRESS('Template Design'!I8,14,1,1,"Data Warehouse")&amp;":"&amp;ADDRESS('Template Design'!I9,14,1,1)</f>
        <v>'Data Warehouse'!$N$92:$N$191</v>
      </c>
      <c r="J37" s="13" t="str">
        <f>ADDRESS('Template Design'!J8,14,1,1,"Data Warehouse")&amp;":"&amp;ADDRESS('Template Design'!J9,14,1,1)</f>
        <v>'Data Warehouse'!$N$72:$N$191</v>
      </c>
      <c r="K37" s="13" t="str">
        <f>ADDRESS('Template Design'!K8,14,1,1,"Data Warehouse")&amp;":"&amp;ADDRESS('Template Design'!K9,14,1,1)</f>
        <v>'Data Warehouse'!$N$3:$N$191</v>
      </c>
    </row>
    <row r="38" spans="1:11" s="12" customFormat="1" x14ac:dyDescent="0.2">
      <c r="A38" s="12" t="s">
        <v>27</v>
      </c>
      <c r="B38" s="13" t="str">
        <f>ADDRESS('Template Design'!B8,4,1,1,"Data Warehouse")&amp;":"&amp;ADDRESS('Template Design'!B9,4,1,1)</f>
        <v>'Data Warehouse'!$D$188:$D$191</v>
      </c>
      <c r="C38" s="13" t="str">
        <f>ADDRESS('Template Design'!C8,4,1,1,"Data Warehouse")&amp;":"&amp;ADDRESS('Template Design'!C9,4,1,1)</f>
        <v>'Data Warehouse'!$D$184:$D$191</v>
      </c>
      <c r="D38" s="13" t="str">
        <f>ADDRESS('Template Design'!D8,4,1,1,"Data Warehouse")&amp;":"&amp;ADDRESS('Template Design'!D9,4,1,1)</f>
        <v>'Data Warehouse'!$D$180:$D$191</v>
      </c>
      <c r="E38" s="13" t="str">
        <f>ADDRESS('Template Design'!E8,4,1,1,"Data Warehouse")&amp;":"&amp;ADDRESS('Template Design'!E9,4,1,1)</f>
        <v>'Data Warehouse'!$D$172:$D$191</v>
      </c>
      <c r="F38" s="13" t="str">
        <f>ADDRESS('Template Design'!F8,4,1,1,"Data Warehouse")&amp;":"&amp;ADDRESS('Template Design'!F9,4,1,1)</f>
        <v>'Data Warehouse'!$D$152:$D$191</v>
      </c>
      <c r="G38" s="13" t="str">
        <f>ADDRESS('Template Design'!G8,4,1,1,"Data Warehouse")&amp;":"&amp;ADDRESS('Template Design'!G9,4,1,1)</f>
        <v>'Data Warehouse'!$D$132:$D$191</v>
      </c>
      <c r="H38" s="13" t="str">
        <f>ADDRESS('Template Design'!H8,4,1,1,"Data Warehouse")&amp;":"&amp;ADDRESS('Template Design'!H9,4,1,1)</f>
        <v>'Data Warehouse'!$D$112:$D$191</v>
      </c>
      <c r="I38" s="13" t="str">
        <f>ADDRESS('Template Design'!I8,4,1,1,"Data Warehouse")&amp;":"&amp;ADDRESS('Template Design'!I9,4,1,1)</f>
        <v>'Data Warehouse'!$D$92:$D$191</v>
      </c>
      <c r="J38" s="13" t="str">
        <f>ADDRESS('Template Design'!J8,4,1,1,"Data Warehouse")&amp;":"&amp;ADDRESS('Template Design'!J9,4,1,1)</f>
        <v>'Data Warehouse'!$D$72:$D$191</v>
      </c>
      <c r="K38" s="13" t="str">
        <f>ADDRESS('Template Design'!K8,4,1,1,"Data Warehouse")&amp;":"&amp;ADDRESS('Template Design'!K9,4,1,1)</f>
        <v>'Data Warehouse'!$D$3:$D$191</v>
      </c>
    </row>
    <row r="39" spans="1:11" x14ac:dyDescent="0.2">
      <c r="J39" s="1"/>
      <c r="K39" s="1"/>
    </row>
    <row r="40" spans="1:11" x14ac:dyDescent="0.2">
      <c r="J40" s="1"/>
      <c r="K40" s="1"/>
    </row>
    <row r="41" spans="1:11" x14ac:dyDescent="0.2">
      <c r="J41" s="1"/>
      <c r="K41" s="1"/>
    </row>
    <row r="42" spans="1:11" x14ac:dyDescent="0.2">
      <c r="J42" s="1"/>
      <c r="K42" s="1"/>
    </row>
    <row r="43" spans="1:11" x14ac:dyDescent="0.2">
      <c r="J43" s="1"/>
      <c r="K43" s="1"/>
    </row>
    <row r="44" spans="1:11" x14ac:dyDescent="0.2">
      <c r="J44" s="1"/>
      <c r="K44" s="1"/>
    </row>
    <row r="45" spans="1:11" x14ac:dyDescent="0.2">
      <c r="J45" s="1"/>
      <c r="K45" s="1"/>
    </row>
    <row r="46" spans="1:11" x14ac:dyDescent="0.2">
      <c r="J46" s="1"/>
      <c r="K46" s="1"/>
    </row>
    <row r="47" spans="1:11" x14ac:dyDescent="0.2">
      <c r="J47" s="1"/>
      <c r="K47" s="1"/>
    </row>
  </sheetData>
  <sheetProtection algorithmName="SHA-512" hashValue="7VMfBObAXqBIVrTowC1sZCV66fcPHJ1kkYzeQxgB0391glEAXeYQCX7exxxFKe/K+4W/XpZZoFVPh4W6TPvsXg==" saltValue="aG8Xu+T12GjayI5Kt3zOTg==" spinCount="100000" sheet="1" objects="1" scenarios="1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3:K48"/>
  <sheetViews>
    <sheetView workbookViewId="0">
      <selection activeCell="E195" sqref="E195"/>
    </sheetView>
  </sheetViews>
  <sheetFormatPr defaultRowHeight="12.75" x14ac:dyDescent="0.2"/>
  <cols>
    <col min="1" max="1" width="47.7109375" customWidth="1"/>
    <col min="2" max="9" width="9.140625" style="1" customWidth="1"/>
  </cols>
  <sheetData>
    <row r="13" spans="1:11" ht="18.75" x14ac:dyDescent="0.3">
      <c r="A13" s="28" t="s">
        <v>59</v>
      </c>
    </row>
    <row r="15" spans="1:11" ht="15" x14ac:dyDescent="0.25">
      <c r="A15" s="23" t="str">
        <f>"For Periods Ending "&amp;TEXT('Template Design'!E2,"mm/dd/yyyy")</f>
        <v>For Periods Ending 03/31/2025</v>
      </c>
      <c r="B15" s="24">
        <f>'Template Design'!B5</f>
        <v>1</v>
      </c>
      <c r="C15" s="24">
        <f>'Template Design'!C5</f>
        <v>2</v>
      </c>
      <c r="D15" s="24">
        <f>'Template Design'!D5</f>
        <v>3</v>
      </c>
      <c r="E15" s="24">
        <f>'Template Design'!E5</f>
        <v>5</v>
      </c>
      <c r="F15" s="24">
        <f>'Template Design'!F5</f>
        <v>10</v>
      </c>
      <c r="G15" s="24">
        <f>'Template Design'!G5</f>
        <v>15</v>
      </c>
      <c r="H15" s="24">
        <f>'Template Design'!H5</f>
        <v>20</v>
      </c>
      <c r="I15" s="24">
        <f>'Template Design'!I5</f>
        <v>25</v>
      </c>
      <c r="J15" s="24">
        <v>30</v>
      </c>
      <c r="K15" s="24" t="s">
        <v>51</v>
      </c>
    </row>
    <row r="16" spans="1:11" ht="15" x14ac:dyDescent="0.25">
      <c r="A16" s="23"/>
      <c r="B16" s="24" t="str">
        <f t="shared" ref="B16:J16" si="0">IF(B15=1,"Year","Years")</f>
        <v>Year</v>
      </c>
      <c r="C16" s="24" t="str">
        <f t="shared" si="0"/>
        <v>Years</v>
      </c>
      <c r="D16" s="24" t="str">
        <f t="shared" si="0"/>
        <v>Years</v>
      </c>
      <c r="E16" s="24" t="str">
        <f t="shared" si="0"/>
        <v>Years</v>
      </c>
      <c r="F16" s="24" t="str">
        <f t="shared" si="0"/>
        <v>Years</v>
      </c>
      <c r="G16" s="24" t="str">
        <f t="shared" si="0"/>
        <v>Years</v>
      </c>
      <c r="H16" s="24" t="str">
        <f t="shared" si="0"/>
        <v>Years</v>
      </c>
      <c r="I16" s="24" t="str">
        <f t="shared" si="0"/>
        <v>Years</v>
      </c>
      <c r="J16" s="24" t="str">
        <f t="shared" si="0"/>
        <v>Years</v>
      </c>
      <c r="K16" s="25">
        <v>28491</v>
      </c>
    </row>
    <row r="17" spans="1:11" ht="15" x14ac:dyDescent="0.25">
      <c r="A17" s="23" t="s">
        <v>44</v>
      </c>
      <c r="B17" s="30"/>
      <c r="C17" s="30"/>
      <c r="D17" s="30"/>
      <c r="E17" s="30"/>
      <c r="F17" s="30"/>
      <c r="G17" s="30"/>
      <c r="H17" s="30"/>
      <c r="I17" s="30"/>
      <c r="J17" s="23"/>
      <c r="K17" s="23"/>
    </row>
    <row r="18" spans="1:11" ht="15" x14ac:dyDescent="0.25">
      <c r="A18" s="23"/>
      <c r="B18" s="30"/>
      <c r="C18" s="30"/>
      <c r="D18" s="30"/>
      <c r="E18" s="30"/>
      <c r="F18" s="30"/>
      <c r="G18" s="30"/>
      <c r="H18" s="30"/>
      <c r="I18" s="30"/>
      <c r="J18" s="23"/>
      <c r="K18" s="23"/>
    </row>
    <row r="19" spans="1:11" ht="15" x14ac:dyDescent="0.25">
      <c r="A19" s="23" t="s">
        <v>3</v>
      </c>
      <c r="B19" s="26">
        <f t="shared" ref="B19:I19" ca="1" si="1">AVERAGE(INDIRECT(B36))*4</f>
        <v>6.5786999999999998E-2</v>
      </c>
      <c r="C19" s="26">
        <f t="shared" ca="1" si="1"/>
        <v>4.0485000000000007E-2</v>
      </c>
      <c r="D19" s="26">
        <f t="shared" ca="1" si="1"/>
        <v>2.3375999999999997E-2</v>
      </c>
      <c r="E19" s="26">
        <f t="shared" ca="1" si="1"/>
        <v>2.2905600000000005E-2</v>
      </c>
      <c r="F19" s="26">
        <f t="shared" ca="1" si="1"/>
        <v>3.0854400000000004E-2</v>
      </c>
      <c r="G19" s="26">
        <f t="shared" ca="1" si="1"/>
        <v>4.101319771268995E-2</v>
      </c>
      <c r="H19" s="26">
        <f t="shared" ca="1" si="1"/>
        <v>4.4114298284517475E-2</v>
      </c>
      <c r="I19" s="26">
        <f t="shared" ca="1" si="1"/>
        <v>5.3019838627613954E-2</v>
      </c>
      <c r="J19" s="26">
        <f t="shared" ref="J19:K19" ca="1" si="2">AVERAGE(INDIRECT(J36))*4</f>
        <v>5.9781040959238529E-2</v>
      </c>
      <c r="K19" s="26">
        <f t="shared" ca="1" si="2"/>
        <v>7.073928526512499E-2</v>
      </c>
    </row>
    <row r="20" spans="1:11" ht="15" x14ac:dyDescent="0.25">
      <c r="A20" s="23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 ht="15" x14ac:dyDescent="0.25">
      <c r="A21" s="23" t="s">
        <v>4</v>
      </c>
      <c r="B21" s="26">
        <f t="array" aca="1" ref="B21" ca="1">GEOMEAN(1+INDIRECT(B36))^4-1</f>
        <v>6.6639575530097694E-2</v>
      </c>
      <c r="C21" s="26">
        <f t="array" aca="1" ref="C21" ca="1">GEOMEAN(1+INDIRECT(C36))^4-1</f>
        <v>4.0231373684378013E-2</v>
      </c>
      <c r="D21" s="26">
        <f t="array" aca="1" ref="D21" ca="1">GEOMEAN(1+INDIRECT(D36))^4-1</f>
        <v>2.2534701174750982E-2</v>
      </c>
      <c r="E21" s="26">
        <f t="array" aca="1" ref="E21" ca="1">GEOMEAN(1+INDIRECT(E36))^4-1</f>
        <v>2.2087889809217831E-2</v>
      </c>
      <c r="F21" s="26">
        <f t="array" aca="1" ref="F21" ca="1">GEOMEAN(1+INDIRECT(F36))^4-1</f>
        <v>3.0499510163066512E-2</v>
      </c>
      <c r="G21" s="26">
        <f t="array" aca="1" ref="G21" ca="1">GEOMEAN(1+INDIRECT(G36))^4-1</f>
        <v>4.1022411466826059E-2</v>
      </c>
      <c r="H21" s="26">
        <f t="array" aca="1" ref="H21" ca="1">GEOMEAN(1+INDIRECT(H36))^4-1</f>
        <v>4.4030657187791311E-2</v>
      </c>
      <c r="I21" s="26">
        <f t="array" aca="1" ref="I21" ca="1">GEOMEAN(1+INDIRECT(I36))^4-1</f>
        <v>5.3111331100275105E-2</v>
      </c>
      <c r="J21" s="26">
        <f t="array" aca="1" ref="J21" ca="1">GEOMEAN(1+INDIRECT(J36))^4-1</f>
        <v>6.0212940233720147E-2</v>
      </c>
      <c r="K21" s="26">
        <f t="array" aca="1" ref="K21" ca="1">GEOMEAN(1+INDIRECT(K36))^4-1</f>
        <v>7.0589705363612421E-2</v>
      </c>
    </row>
    <row r="22" spans="1:11" ht="15" x14ac:dyDescent="0.25">
      <c r="A22" s="23"/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 ht="15" x14ac:dyDescent="0.25">
      <c r="A23" s="23" t="s">
        <v>5</v>
      </c>
      <c r="B23" s="26">
        <f t="shared" ref="B23:I23" ca="1" si="3">STDEVP(INDIRECT(B36))*2</f>
        <v>3.9050600798835343E-2</v>
      </c>
      <c r="C23" s="26">
        <f t="shared" ca="1" si="3"/>
        <v>4.1473590509503756E-2</v>
      </c>
      <c r="D23" s="26">
        <f t="shared" ca="1" si="3"/>
        <v>4.5514670770349791E-2</v>
      </c>
      <c r="E23" s="26">
        <f t="shared" ca="1" si="3"/>
        <v>4.4745496584125646E-2</v>
      </c>
      <c r="F23" s="26">
        <f t="shared" ca="1" si="3"/>
        <v>3.7407704077636203E-2</v>
      </c>
      <c r="G23" s="26">
        <f t="shared" ca="1" si="3"/>
        <v>3.4940327497086927E-2</v>
      </c>
      <c r="H23" s="26">
        <f t="shared" ca="1" si="3"/>
        <v>3.9761705929326124E-2</v>
      </c>
      <c r="I23" s="26">
        <f t="shared" ca="1" si="3"/>
        <v>4.3441281708194175E-2</v>
      </c>
      <c r="J23" s="26">
        <f t="shared" ref="J23:K23" ca="1" si="4">STDEVP(INDIRECT(J36))*2</f>
        <v>4.2209357835793174E-2</v>
      </c>
      <c r="K23" s="26">
        <f t="shared" ca="1" si="4"/>
        <v>6.2720377870564115E-2</v>
      </c>
    </row>
    <row r="24" spans="1:11" ht="15" x14ac:dyDescent="0.25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15" x14ac:dyDescent="0.25">
      <c r="A25" s="23" t="s">
        <v>45</v>
      </c>
      <c r="B25" s="27">
        <f t="shared" ref="B25:I25" ca="1" si="5">AVERAGE(INDIRECT(B37))*4</f>
        <v>22.339999999999996</v>
      </c>
      <c r="C25" s="27">
        <f t="shared" ca="1" si="5"/>
        <v>17.940000000000001</v>
      </c>
      <c r="D25" s="27">
        <f t="shared" ca="1" si="5"/>
        <v>14.17</v>
      </c>
      <c r="E25" s="27">
        <f t="shared" ca="1" si="5"/>
        <v>10.914</v>
      </c>
      <c r="F25" s="27">
        <f t="shared" ca="1" si="5"/>
        <v>7.1210199999999988</v>
      </c>
      <c r="G25" s="27">
        <f t="shared" ca="1" si="5"/>
        <v>26.97904403593262</v>
      </c>
      <c r="H25" s="27">
        <f t="shared" ca="1" si="5"/>
        <v>23.079283026949462</v>
      </c>
      <c r="I25" s="27">
        <f t="shared" ca="1" si="5"/>
        <v>20.527026421559572</v>
      </c>
      <c r="J25" s="27">
        <f t="shared" ref="J25:K25" ca="1" si="6">AVERAGE(INDIRECT(J37))*4</f>
        <v>29.115057574724371</v>
      </c>
      <c r="K25" s="27">
        <f t="shared" ca="1" si="6"/>
        <v>56.996227031571046</v>
      </c>
    </row>
    <row r="26" spans="1:11" ht="15" x14ac:dyDescent="0.25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15" x14ac:dyDescent="0.25">
      <c r="A27" s="23" t="s">
        <v>46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15" x14ac:dyDescent="0.25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15" x14ac:dyDescent="0.25">
      <c r="A29" s="23" t="s">
        <v>3</v>
      </c>
      <c r="B29" s="26">
        <f t="shared" ref="B29:I29" ca="1" si="7">AVERAGE(INDIRECT(B38))*4</f>
        <v>6.8302000000000002E-2</v>
      </c>
      <c r="C29" s="26">
        <f t="shared" ca="1" si="7"/>
        <v>4.2492500000000002E-2</v>
      </c>
      <c r="D29" s="26">
        <f t="shared" ca="1" si="7"/>
        <v>2.4951666666666667E-2</v>
      </c>
      <c r="E29" s="26">
        <f t="shared" ca="1" si="7"/>
        <v>2.4081000000000002E-2</v>
      </c>
      <c r="F29" s="26">
        <f t="shared" ca="1" si="7"/>
        <v>3.1602899999999996E-2</v>
      </c>
      <c r="G29" s="26">
        <f t="shared" ca="1" si="7"/>
        <v>4.3649626828831493E-2</v>
      </c>
      <c r="H29" s="26">
        <f t="shared" ca="1" si="7"/>
        <v>4.6438620121623628E-2</v>
      </c>
      <c r="I29" s="26">
        <f t="shared" ca="1" si="7"/>
        <v>5.5394176097298839E-2</v>
      </c>
      <c r="J29" s="26">
        <f t="shared" ref="J29:K29" ca="1" si="8">AVERAGE(INDIRECT(J38))*4</f>
        <v>6.3021845243501989E-2</v>
      </c>
      <c r="K29" s="26">
        <f t="shared" ca="1" si="8"/>
        <v>7.6367309149313473E-2</v>
      </c>
    </row>
    <row r="30" spans="1:11" ht="15" x14ac:dyDescent="0.25">
      <c r="A30" s="23"/>
      <c r="B30" s="26"/>
      <c r="C30" s="26"/>
      <c r="D30" s="26"/>
      <c r="E30" s="26"/>
      <c r="F30" s="26"/>
      <c r="G30" s="26"/>
      <c r="H30" s="26"/>
      <c r="I30" s="26"/>
      <c r="J30" s="26"/>
      <c r="K30" s="26"/>
    </row>
    <row r="31" spans="1:11" ht="15" x14ac:dyDescent="0.25">
      <c r="A31" s="23" t="s">
        <v>4</v>
      </c>
      <c r="B31" s="26">
        <f t="array" aca="1" ref="B31" ca="1">GEOMEAN(1+INDIRECT(B38))^4-1</f>
        <v>6.9283041619374819E-2</v>
      </c>
      <c r="C31" s="26">
        <f t="array" aca="1" ref="C31" ca="1">GEOMEAN(1+INDIRECT(C38))^4-1</f>
        <v>4.2295530306682316E-2</v>
      </c>
      <c r="D31" s="26">
        <f t="array" aca="1" ref="D31" ca="1">GEOMEAN(1+INDIRECT(D38))^4-1</f>
        <v>2.4128279495815752E-2</v>
      </c>
      <c r="E31" s="26">
        <f t="array" aca="1" ref="E31" ca="1">GEOMEAN(1+INDIRECT(E38))^4-1</f>
        <v>2.3277288608799962E-2</v>
      </c>
      <c r="F31" s="26">
        <f t="array" aca="1" ref="F31" ca="1">GEOMEAN(1+INDIRECT(F38))^4-1</f>
        <v>3.1263297484616537E-2</v>
      </c>
      <c r="G31" s="26">
        <f t="array" aca="1" ref="G31" ca="1">GEOMEAN(1+INDIRECT(G38))^4-1</f>
        <v>4.372730296191385E-2</v>
      </c>
      <c r="H31" s="26">
        <f t="array" aca="1" ref="H31" ca="1">GEOMEAN(1+INDIRECT(H38))^4-1</f>
        <v>4.6420619728315904E-2</v>
      </c>
      <c r="I31" s="26">
        <f t="array" aca="1" ref="I31" ca="1">GEOMEAN(1+INDIRECT(I38))^4-1</f>
        <v>5.5571196182566895E-2</v>
      </c>
      <c r="J31" s="26">
        <f t="array" aca="1" ref="J31" ca="1">GEOMEAN(1+INDIRECT(J38))^4-1</f>
        <v>6.3577104768960835E-2</v>
      </c>
      <c r="K31" s="26">
        <f t="array" aca="1" ref="K31" ca="1">GEOMEAN(1+INDIRECT(K38))^4-1</f>
        <v>7.6514943731377238E-2</v>
      </c>
    </row>
    <row r="32" spans="1:11" ht="15" x14ac:dyDescent="0.25">
      <c r="A32" s="23"/>
      <c r="B32" s="26"/>
      <c r="C32" s="26"/>
      <c r="D32" s="26"/>
      <c r="E32" s="26"/>
      <c r="F32" s="26"/>
      <c r="G32" s="26"/>
      <c r="H32" s="26"/>
      <c r="I32" s="26"/>
      <c r="J32" s="26"/>
      <c r="K32" s="26"/>
    </row>
    <row r="33" spans="1:11" ht="15" x14ac:dyDescent="0.25">
      <c r="A33" s="23" t="s">
        <v>5</v>
      </c>
      <c r="B33" s="26">
        <f t="shared" ref="B33:I33" ca="1" si="9">STDEVP(INDIRECT(B38))*2</f>
        <v>3.902957228820219E-2</v>
      </c>
      <c r="C33" s="26">
        <f t="shared" ca="1" si="9"/>
        <v>4.1605402322745302E-2</v>
      </c>
      <c r="D33" s="26">
        <f t="shared" ca="1" si="9"/>
        <v>4.5729411662213872E-2</v>
      </c>
      <c r="E33" s="26">
        <f t="shared" ca="1" si="9"/>
        <v>4.488214644098474E-2</v>
      </c>
      <c r="F33" s="26">
        <f t="shared" ca="1" si="9"/>
        <v>3.7464262101334654E-2</v>
      </c>
      <c r="G33" s="26">
        <f t="shared" ca="1" si="9"/>
        <v>3.5365185194159217E-2</v>
      </c>
      <c r="H33" s="26">
        <f t="shared" ca="1" si="9"/>
        <v>4.0081300275730994E-2</v>
      </c>
      <c r="I33" s="26">
        <f t="shared" ca="1" si="9"/>
        <v>4.3686249348051209E-2</v>
      </c>
      <c r="J33" s="26">
        <f t="shared" ref="J33:K33" ca="1" si="10">STDEVP(INDIRECT(J38))*2</f>
        <v>4.2814973695122466E-2</v>
      </c>
      <c r="K33" s="26">
        <f t="shared" ca="1" si="10"/>
        <v>6.2891696482844914E-2</v>
      </c>
    </row>
    <row r="34" spans="1:11" ht="15" x14ac:dyDescent="0.25">
      <c r="B34" s="30"/>
      <c r="C34" s="30"/>
      <c r="D34" s="30"/>
      <c r="E34" s="30"/>
      <c r="F34" s="30"/>
      <c r="G34" s="30"/>
      <c r="H34" s="30"/>
      <c r="I34" s="30"/>
      <c r="J34" s="30"/>
      <c r="K34" s="30"/>
    </row>
    <row r="35" spans="1:11" x14ac:dyDescent="0.2">
      <c r="J35" s="1"/>
      <c r="K35" s="1"/>
    </row>
    <row r="36" spans="1:11" s="12" customFormat="1" x14ac:dyDescent="0.2">
      <c r="A36" s="12" t="s">
        <v>25</v>
      </c>
      <c r="B36" s="13" t="str">
        <f>ADDRESS('Template Design'!B8,10,1,1,"Data Warehouse")&amp;":"&amp;ADDRESS('Template Design'!B9,10,1,1)</f>
        <v>'Data Warehouse'!$J$188:$J$191</v>
      </c>
      <c r="C36" s="13" t="str">
        <f>ADDRESS('Template Design'!C8,10,1,1,"Data Warehouse")&amp;":"&amp;ADDRESS('Template Design'!C9,10,1,1)</f>
        <v>'Data Warehouse'!$J$184:$J$191</v>
      </c>
      <c r="D36" s="13" t="str">
        <f>ADDRESS('Template Design'!D8,10,1,1,"Data Warehouse")&amp;":"&amp;ADDRESS('Template Design'!D9,10,1,1)</f>
        <v>'Data Warehouse'!$J$180:$J$191</v>
      </c>
      <c r="E36" s="13" t="str">
        <f>ADDRESS('Template Design'!E8,10,1,1,"Data Warehouse")&amp;":"&amp;ADDRESS('Template Design'!E9,10,1,1)</f>
        <v>'Data Warehouse'!$J$172:$J$191</v>
      </c>
      <c r="F36" s="13" t="str">
        <f>ADDRESS('Template Design'!F8,10,1,1,"Data Warehouse")&amp;":"&amp;ADDRESS('Template Design'!F9,10,1,1)</f>
        <v>'Data Warehouse'!$J$152:$J$191</v>
      </c>
      <c r="G36" s="13" t="str">
        <f>ADDRESS('Template Design'!G8,10,1,1,"Data Warehouse")&amp;":"&amp;ADDRESS('Template Design'!G9,10,1,1)</f>
        <v>'Data Warehouse'!$J$132:$J$191</v>
      </c>
      <c r="H36" s="13" t="str">
        <f>ADDRESS('Template Design'!H8,10,1,1,"Data Warehouse")&amp;":"&amp;ADDRESS('Template Design'!H9,10,1,1)</f>
        <v>'Data Warehouse'!$J$112:$J$191</v>
      </c>
      <c r="I36" s="13" t="str">
        <f>ADDRESS('Template Design'!I8,10,1,1,"Data Warehouse")&amp;":"&amp;ADDRESS('Template Design'!I9,10,1,1)</f>
        <v>'Data Warehouse'!$J$92:$J$191</v>
      </c>
      <c r="J36" s="13" t="str">
        <f>ADDRESS('Template Design'!J8,10,1,1,"Data Warehouse")&amp;":"&amp;ADDRESS('Template Design'!J9,10,1,1)</f>
        <v>'Data Warehouse'!$J$72:$J$191</v>
      </c>
      <c r="K36" s="13" t="str">
        <f>ADDRESS('Template Design'!K8,10,1,1,"Data Warehouse")&amp;":"&amp;ADDRESS('Template Design'!K9,10,1,1)</f>
        <v>'Data Warehouse'!$J$3:$J$191</v>
      </c>
    </row>
    <row r="37" spans="1:11" s="12" customFormat="1" x14ac:dyDescent="0.2">
      <c r="A37" s="12" t="s">
        <v>26</v>
      </c>
      <c r="B37" s="13" t="str">
        <f>ADDRESS('Template Design'!B8,15,1,1,"Data Warehouse")&amp;":"&amp;ADDRESS('Template Design'!B9,15,1,1)</f>
        <v>'Data Warehouse'!$O$188:$O$191</v>
      </c>
      <c r="C37" s="13" t="str">
        <f>ADDRESS('Template Design'!C8,15,1,1,"Data Warehouse")&amp;":"&amp;ADDRESS('Template Design'!C9,15,1,1)</f>
        <v>'Data Warehouse'!$O$184:$O$191</v>
      </c>
      <c r="D37" s="13" t="str">
        <f>ADDRESS('Template Design'!D8,15,1,1,"Data Warehouse")&amp;":"&amp;ADDRESS('Template Design'!D9,15,1,1)</f>
        <v>'Data Warehouse'!$O$180:$O$191</v>
      </c>
      <c r="E37" s="13" t="str">
        <f>ADDRESS('Template Design'!E8,15,1,1,"Data Warehouse")&amp;":"&amp;ADDRESS('Template Design'!E9,15,1,1)</f>
        <v>'Data Warehouse'!$O$172:$O$191</v>
      </c>
      <c r="F37" s="13" t="str">
        <f>ADDRESS('Template Design'!F8,15,1,1,"Data Warehouse")&amp;":"&amp;ADDRESS('Template Design'!F9,15,1,1)</f>
        <v>'Data Warehouse'!$O$152:$O$191</v>
      </c>
      <c r="G37" s="13" t="str">
        <f>ADDRESS('Template Design'!G8,15,1,1,"Data Warehouse")&amp;":"&amp;ADDRESS('Template Design'!G9,15,1,1)</f>
        <v>'Data Warehouse'!$O$132:$O$191</v>
      </c>
      <c r="H37" s="13" t="str">
        <f>ADDRESS('Template Design'!H8,15,1,1,"Data Warehouse")&amp;":"&amp;ADDRESS('Template Design'!H9,15,1,1)</f>
        <v>'Data Warehouse'!$O$112:$O$191</v>
      </c>
      <c r="I37" s="13" t="str">
        <f>ADDRESS('Template Design'!I8,15,1,1,"Data Warehouse")&amp;":"&amp;ADDRESS('Template Design'!I9,15,1,1)</f>
        <v>'Data Warehouse'!$O$92:$O$191</v>
      </c>
      <c r="J37" s="13" t="str">
        <f>ADDRESS('Template Design'!J8,15,1,1,"Data Warehouse")&amp;":"&amp;ADDRESS('Template Design'!J9,15,1,1)</f>
        <v>'Data Warehouse'!$O$72:$O$191</v>
      </c>
      <c r="K37" s="13" t="str">
        <f>ADDRESS('Template Design'!K8,15,1,1,"Data Warehouse")&amp;":"&amp;ADDRESS('Template Design'!K9,15,1,1)</f>
        <v>'Data Warehouse'!$O$3:$O$191</v>
      </c>
    </row>
    <row r="38" spans="1:11" s="12" customFormat="1" x14ac:dyDescent="0.2">
      <c r="A38" s="12" t="s">
        <v>27</v>
      </c>
      <c r="B38" s="13" t="str">
        <f>ADDRESS('Template Design'!B8,5,1,1,"Data Warehouse")&amp;":"&amp;ADDRESS('Template Design'!B9,5,1,1)</f>
        <v>'Data Warehouse'!$E$188:$E$191</v>
      </c>
      <c r="C38" s="13" t="str">
        <f>ADDRESS('Template Design'!C8,5,1,1,"Data Warehouse")&amp;":"&amp;ADDRESS('Template Design'!C9,5,1,1)</f>
        <v>'Data Warehouse'!$E$184:$E$191</v>
      </c>
      <c r="D38" s="13" t="str">
        <f>ADDRESS('Template Design'!D8,5,1,1,"Data Warehouse")&amp;":"&amp;ADDRESS('Template Design'!D9,5,1,1)</f>
        <v>'Data Warehouse'!$E$180:$E$191</v>
      </c>
      <c r="E38" s="13" t="str">
        <f>ADDRESS('Template Design'!E8,5,1,1,"Data Warehouse")&amp;":"&amp;ADDRESS('Template Design'!E9,5,1,1)</f>
        <v>'Data Warehouse'!$E$172:$E$191</v>
      </c>
      <c r="F38" s="13" t="str">
        <f>ADDRESS('Template Design'!F8,5,1,1,"Data Warehouse")&amp;":"&amp;ADDRESS('Template Design'!F9,5,1,1)</f>
        <v>'Data Warehouse'!$E$152:$E$191</v>
      </c>
      <c r="G38" s="13" t="str">
        <f>ADDRESS('Template Design'!G8,5,1,1,"Data Warehouse")&amp;":"&amp;ADDRESS('Template Design'!G9,5,1,1)</f>
        <v>'Data Warehouse'!$E$132:$E$191</v>
      </c>
      <c r="H38" s="13" t="str">
        <f>ADDRESS('Template Design'!H8,5,1,1,"Data Warehouse")&amp;":"&amp;ADDRESS('Template Design'!H9,5,1,1)</f>
        <v>'Data Warehouse'!$E$112:$E$191</v>
      </c>
      <c r="I38" s="13" t="str">
        <f>ADDRESS('Template Design'!I8,5,1,1,"Data Warehouse")&amp;":"&amp;ADDRESS('Template Design'!I9,5,1,1)</f>
        <v>'Data Warehouse'!$E$92:$E$191</v>
      </c>
      <c r="J38" s="13" t="str">
        <f>ADDRESS('Template Design'!J8,5,1,1,"Data Warehouse")&amp;":"&amp;ADDRESS('Template Design'!J9,5,1,1)</f>
        <v>'Data Warehouse'!$E$72:$E$191</v>
      </c>
      <c r="K38" s="13" t="str">
        <f>ADDRESS('Template Design'!K8,5,1,1,"Data Warehouse")&amp;":"&amp;ADDRESS('Template Design'!K9,5,1,1)</f>
        <v>'Data Warehouse'!$E$3:$E$191</v>
      </c>
    </row>
    <row r="39" spans="1:11" x14ac:dyDescent="0.2">
      <c r="J39" s="1"/>
      <c r="K39" s="1"/>
    </row>
    <row r="40" spans="1:11" x14ac:dyDescent="0.2">
      <c r="J40" s="1"/>
      <c r="K40" s="1"/>
    </row>
    <row r="41" spans="1:11" x14ac:dyDescent="0.2">
      <c r="J41" s="1"/>
      <c r="K41" s="1"/>
    </row>
    <row r="42" spans="1:11" x14ac:dyDescent="0.2">
      <c r="J42" s="1"/>
      <c r="K42" s="1"/>
    </row>
    <row r="43" spans="1:11" x14ac:dyDescent="0.2">
      <c r="J43" s="1"/>
      <c r="K43" s="1"/>
    </row>
    <row r="44" spans="1:11" x14ac:dyDescent="0.2">
      <c r="J44" s="1"/>
      <c r="K44" s="1"/>
    </row>
    <row r="45" spans="1:11" x14ac:dyDescent="0.2">
      <c r="J45" s="1"/>
      <c r="K45" s="1"/>
    </row>
    <row r="46" spans="1:11" x14ac:dyDescent="0.2">
      <c r="J46" s="1"/>
      <c r="K46" s="1"/>
    </row>
    <row r="47" spans="1:11" x14ac:dyDescent="0.2">
      <c r="J47" s="1"/>
      <c r="K47" s="1"/>
    </row>
    <row r="48" spans="1:11" x14ac:dyDescent="0.2">
      <c r="J48" s="1"/>
      <c r="K48" s="1"/>
    </row>
  </sheetData>
  <sheetProtection algorithmName="SHA-512" hashValue="mHDgPR86iaEmOcYqmLF9fu670wyVkqkYTcg3in1LP0OGUERWlFqQh3DAdkBapeYYMFQs7xU40F4BhlQvUcgi6w==" saltValue="cPoI+rz3faySYOIgkiS4sA==" spinCount="100000" sheet="1" objects="1" scenarios="1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3:K45"/>
  <sheetViews>
    <sheetView workbookViewId="0">
      <selection activeCell="E195" sqref="E195"/>
    </sheetView>
  </sheetViews>
  <sheetFormatPr defaultRowHeight="12.75" x14ac:dyDescent="0.2"/>
  <cols>
    <col min="1" max="1" width="47.7109375" customWidth="1"/>
    <col min="2" max="9" width="9.140625" style="1" customWidth="1"/>
  </cols>
  <sheetData>
    <row r="13" spans="1:11" ht="18.75" x14ac:dyDescent="0.3">
      <c r="A13" s="28" t="s">
        <v>60</v>
      </c>
    </row>
    <row r="15" spans="1:11" ht="15" x14ac:dyDescent="0.25">
      <c r="A15" s="23" t="str">
        <f>"For Periods Ending "&amp;TEXT('Template Design'!E2,"mm/dd/yyyy")</f>
        <v>For Periods Ending 03/31/2025</v>
      </c>
      <c r="B15" s="24">
        <f>'Template Design'!B5</f>
        <v>1</v>
      </c>
      <c r="C15" s="24">
        <f>'Template Design'!C5</f>
        <v>2</v>
      </c>
      <c r="D15" s="24">
        <f>'Template Design'!D5</f>
        <v>3</v>
      </c>
      <c r="E15" s="24">
        <f>'Template Design'!E5</f>
        <v>5</v>
      </c>
      <c r="F15" s="24">
        <f>'Template Design'!F5</f>
        <v>10</v>
      </c>
      <c r="G15" s="24">
        <f>'Template Design'!G5</f>
        <v>15</v>
      </c>
      <c r="H15" s="24">
        <f>'Template Design'!H5</f>
        <v>20</v>
      </c>
      <c r="I15" s="24">
        <f>'Template Design'!I5</f>
        <v>25</v>
      </c>
      <c r="J15" s="24">
        <v>30</v>
      </c>
      <c r="K15" s="24" t="s">
        <v>51</v>
      </c>
    </row>
    <row r="16" spans="1:11" ht="15" x14ac:dyDescent="0.25">
      <c r="A16" s="23"/>
      <c r="B16" s="24" t="str">
        <f t="shared" ref="B16:J16" si="0">IF(B15=1,"Year","Years")</f>
        <v>Year</v>
      </c>
      <c r="C16" s="24" t="str">
        <f t="shared" si="0"/>
        <v>Years</v>
      </c>
      <c r="D16" s="24" t="str">
        <f t="shared" si="0"/>
        <v>Years</v>
      </c>
      <c r="E16" s="24" t="str">
        <f t="shared" si="0"/>
        <v>Years</v>
      </c>
      <c r="F16" s="24" t="str">
        <f t="shared" si="0"/>
        <v>Years</v>
      </c>
      <c r="G16" s="24" t="str">
        <f t="shared" si="0"/>
        <v>Years</v>
      </c>
      <c r="H16" s="24" t="str">
        <f t="shared" si="0"/>
        <v>Years</v>
      </c>
      <c r="I16" s="24" t="str">
        <f t="shared" si="0"/>
        <v>Years</v>
      </c>
      <c r="J16" s="24" t="str">
        <f t="shared" si="0"/>
        <v>Years</v>
      </c>
      <c r="K16" s="25">
        <v>28491</v>
      </c>
    </row>
    <row r="17" spans="1:11" ht="15" x14ac:dyDescent="0.25">
      <c r="A17" s="23" t="s">
        <v>44</v>
      </c>
      <c r="B17" s="30"/>
      <c r="C17" s="30"/>
      <c r="D17" s="30"/>
      <c r="E17" s="30"/>
      <c r="F17" s="30"/>
      <c r="G17" s="30"/>
      <c r="H17" s="30"/>
      <c r="I17" s="30"/>
      <c r="J17" s="23"/>
      <c r="K17" s="23"/>
    </row>
    <row r="18" spans="1:11" ht="15" x14ac:dyDescent="0.25">
      <c r="A18" s="23"/>
      <c r="B18" s="30"/>
      <c r="C18" s="30"/>
      <c r="D18" s="30"/>
      <c r="E18" s="30"/>
      <c r="F18" s="30"/>
      <c r="G18" s="30"/>
      <c r="H18" s="30"/>
      <c r="I18" s="30"/>
      <c r="J18" s="23"/>
      <c r="K18" s="23"/>
    </row>
    <row r="19" spans="1:11" ht="15" x14ac:dyDescent="0.25">
      <c r="A19" s="23" t="s">
        <v>3</v>
      </c>
      <c r="B19" s="26">
        <f t="shared" ref="B19:I19" ca="1" si="1">AVERAGE(INDIRECT(B36))*4</f>
        <v>8.3220999999999989E-2</v>
      </c>
      <c r="C19" s="26">
        <f t="shared" ca="1" si="1"/>
        <v>6.05645E-2</v>
      </c>
      <c r="D19" s="26">
        <f t="shared" ca="1" si="1"/>
        <v>3.7498999999999998E-2</v>
      </c>
      <c r="E19" s="26">
        <f t="shared" ca="1" si="1"/>
        <v>3.1409800000000002E-2</v>
      </c>
      <c r="F19" s="26">
        <f t="shared" ca="1" si="1"/>
        <v>3.5553500000000002E-2</v>
      </c>
      <c r="G19" s="26">
        <f t="shared" ca="1" si="1"/>
        <v>4.3571218613447156E-2</v>
      </c>
      <c r="H19" s="26">
        <f t="shared" ca="1" si="1"/>
        <v>4.6202213960085371E-2</v>
      </c>
      <c r="I19" s="26">
        <f t="shared" ca="1" si="1"/>
        <v>5.4247531168068255E-2</v>
      </c>
      <c r="J19" s="26">
        <f t="shared" ref="J19:K19" ca="1" si="2">AVERAGE(INDIRECT(J36))*4</f>
        <v>5.7836468503499133E-2</v>
      </c>
      <c r="K19" s="26">
        <f t="shared" ca="1" si="2"/>
        <v>7.5398815981057632E-2</v>
      </c>
    </row>
    <row r="20" spans="1:11" ht="15" x14ac:dyDescent="0.25">
      <c r="A20" s="23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 ht="15" x14ac:dyDescent="0.25">
      <c r="A21" s="23" t="s">
        <v>4</v>
      </c>
      <c r="B21" s="26">
        <f t="array" aca="1" ref="B21" ca="1">GEOMEAN(1+INDIRECT(B36))^4-1</f>
        <v>8.5024150144718647E-2</v>
      </c>
      <c r="C21" s="26">
        <f t="array" aca="1" ref="C21" ca="1">GEOMEAN(1+INDIRECT(C36))^4-1</f>
        <v>6.1097569577023725E-2</v>
      </c>
      <c r="D21" s="26">
        <f t="array" aca="1" ref="D21" ca="1">GEOMEAN(1+INDIRECT(D36))^4-1</f>
        <v>3.6898213906862543E-2</v>
      </c>
      <c r="E21" s="26">
        <f t="array" aca="1" ref="E21" ca="1">GEOMEAN(1+INDIRECT(E36))^4-1</f>
        <v>3.0696208527012825E-2</v>
      </c>
      <c r="F21" s="26">
        <f t="array" aca="1" ref="F21" ca="1">GEOMEAN(1+INDIRECT(F36))^4-1</f>
        <v>3.5297005469663523E-2</v>
      </c>
      <c r="G21" s="26">
        <f t="array" aca="1" ref="G21" ca="1">GEOMEAN(1+INDIRECT(G36))^4-1</f>
        <v>4.3674940602441037E-2</v>
      </c>
      <c r="H21" s="26">
        <f t="array" aca="1" ref="H21" ca="1">GEOMEAN(1+INDIRECT(H36))^4-1</f>
        <v>4.6185755524974503E-2</v>
      </c>
      <c r="I21" s="26">
        <f t="array" aca="1" ref="I21" ca="1">GEOMEAN(1+INDIRECT(I36))^4-1</f>
        <v>5.4375210636952831E-2</v>
      </c>
      <c r="J21" s="26">
        <f t="array" aca="1" ref="J21" ca="1">GEOMEAN(1+INDIRECT(J36))^4-1</f>
        <v>5.8091654535817883E-2</v>
      </c>
      <c r="K21" s="26">
        <f t="array" aca="1" ref="K21" ca="1">GEOMEAN(1+INDIRECT(K36))^4-1</f>
        <v>7.5484754486760064E-2</v>
      </c>
    </row>
    <row r="22" spans="1:11" ht="15" x14ac:dyDescent="0.25">
      <c r="A22" s="23"/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 ht="15" x14ac:dyDescent="0.25">
      <c r="A23" s="23" t="s">
        <v>5</v>
      </c>
      <c r="B23" s="26">
        <f t="shared" ref="B23:I23" ca="1" si="3">STDEVP(INDIRECT(B36))*2</f>
        <v>3.9885752728888058E-2</v>
      </c>
      <c r="C23" s="26">
        <f t="shared" ca="1" si="3"/>
        <v>4.0876697670402633E-2</v>
      </c>
      <c r="D23" s="26">
        <f t="shared" ca="1" si="3"/>
        <v>4.7096923899019143E-2</v>
      </c>
      <c r="E23" s="26">
        <f t="shared" ca="1" si="3"/>
        <v>4.6137799455435669E-2</v>
      </c>
      <c r="F23" s="26">
        <f t="shared" ca="1" si="3"/>
        <v>3.7874911779930263E-2</v>
      </c>
      <c r="G23" s="26">
        <f t="shared" ca="1" si="3"/>
        <v>3.4553485038311162E-2</v>
      </c>
      <c r="H23" s="26">
        <f t="shared" ca="1" si="3"/>
        <v>3.9782479547724514E-2</v>
      </c>
      <c r="I23" s="26">
        <f t="shared" ca="1" si="3"/>
        <v>4.3687551106890418E-2</v>
      </c>
      <c r="J23" s="26">
        <f t="shared" ref="J23:K23" ca="1" si="4">STDEVP(INDIRECT(J36))*2</f>
        <v>4.4257116529535755E-2</v>
      </c>
      <c r="K23" s="26">
        <f t="shared" ca="1" si="4"/>
        <v>6.301384842812896E-2</v>
      </c>
    </row>
    <row r="24" spans="1:11" ht="15" x14ac:dyDescent="0.25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1" ht="15" x14ac:dyDescent="0.25">
      <c r="A25" s="23" t="s">
        <v>45</v>
      </c>
      <c r="B25" s="27">
        <f t="shared" ref="B25:I25" ca="1" si="5">AVERAGE(INDIRECT(B37))*4</f>
        <v>9.49</v>
      </c>
      <c r="C25" s="27">
        <f t="shared" ca="1" si="5"/>
        <v>10.245000000000001</v>
      </c>
      <c r="D25" s="27">
        <f t="shared" ca="1" si="5"/>
        <v>9.4266666666666676</v>
      </c>
      <c r="E25" s="27">
        <f t="shared" ca="1" si="5"/>
        <v>8.5659999999999989</v>
      </c>
      <c r="F25" s="27">
        <f t="shared" ca="1" si="5"/>
        <v>6.1258099999999995</v>
      </c>
      <c r="G25" s="27">
        <f t="shared" ca="1" si="5"/>
        <v>27.846275088616434</v>
      </c>
      <c r="H25" s="27">
        <f t="shared" ca="1" si="5"/>
        <v>24.439206316462325</v>
      </c>
      <c r="I25" s="27">
        <f t="shared" ca="1" si="5"/>
        <v>22.899765053169848</v>
      </c>
      <c r="J25" s="27">
        <f t="shared" ref="J25:K25" ca="1" si="6">AVERAGE(INDIRECT(J37))*4</f>
        <v>25.123504630755296</v>
      </c>
      <c r="K25" s="27">
        <f t="shared" ca="1" si="6"/>
        <v>34.760743680902827</v>
      </c>
    </row>
    <row r="26" spans="1:11" ht="15" x14ac:dyDescent="0.25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</row>
    <row r="27" spans="1:11" ht="15" x14ac:dyDescent="0.25">
      <c r="A27" s="23" t="s">
        <v>46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ht="15" x14ac:dyDescent="0.25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ht="15" x14ac:dyDescent="0.25">
      <c r="A29" s="23" t="s">
        <v>3</v>
      </c>
      <c r="B29" s="26">
        <f t="shared" ref="B29:I29" ca="1" si="7">AVERAGE(INDIRECT(B38))*4</f>
        <v>8.4245E-2</v>
      </c>
      <c r="C29" s="26">
        <f t="shared" ca="1" si="7"/>
        <v>6.1678500000000004E-2</v>
      </c>
      <c r="D29" s="26">
        <f t="shared" ca="1" si="7"/>
        <v>3.8519333333333336E-2</v>
      </c>
      <c r="E29" s="26">
        <f t="shared" ca="1" si="7"/>
        <v>3.2300000000000009E-2</v>
      </c>
      <c r="F29" s="26">
        <f t="shared" ca="1" si="7"/>
        <v>3.6176400000000004E-2</v>
      </c>
      <c r="G29" s="26">
        <f t="shared" ca="1" si="7"/>
        <v>4.6266340447419577E-2</v>
      </c>
      <c r="H29" s="26">
        <f t="shared" ca="1" si="7"/>
        <v>4.8659805335564681E-2</v>
      </c>
      <c r="I29" s="26">
        <f t="shared" ca="1" si="7"/>
        <v>5.7073764268451746E-2</v>
      </c>
      <c r="J29" s="26">
        <f t="shared" ref="J29:K29" ca="1" si="8">AVERAGE(INDIRECT(J38))*4</f>
        <v>6.0907972548398324E-2</v>
      </c>
      <c r="K29" s="26">
        <f t="shared" ca="1" si="8"/>
        <v>7.9346860877289899E-2</v>
      </c>
    </row>
    <row r="30" spans="1:11" ht="15" x14ac:dyDescent="0.25">
      <c r="A30" s="23"/>
      <c r="B30" s="26"/>
      <c r="C30" s="26"/>
      <c r="D30" s="26"/>
      <c r="E30" s="26"/>
      <c r="F30" s="26"/>
      <c r="G30" s="26"/>
      <c r="H30" s="26"/>
      <c r="I30" s="26"/>
      <c r="J30" s="26"/>
      <c r="K30" s="26"/>
    </row>
    <row r="31" spans="1:11" ht="15" x14ac:dyDescent="0.25">
      <c r="A31" s="23" t="s">
        <v>4</v>
      </c>
      <c r="B31" s="26">
        <f t="array" aca="1" ref="B31" ca="1">GEOMEAN(1+INDIRECT(B38))^4-1</f>
        <v>8.6113226041437008E-2</v>
      </c>
      <c r="C31" s="26">
        <f t="array" aca="1" ref="C31" ca="1">GEOMEAN(1+INDIRECT(C38))^4-1</f>
        <v>6.2261713182769851E-2</v>
      </c>
      <c r="D31" s="26">
        <f t="array" aca="1" ref="D31" ca="1">GEOMEAN(1+INDIRECT(D38))^4-1</f>
        <v>3.7943641651491999E-2</v>
      </c>
      <c r="E31" s="26">
        <f t="array" aca="1" ref="E31" ca="1">GEOMEAN(1+INDIRECT(E38))^4-1</f>
        <v>3.1604549822750849E-2</v>
      </c>
      <c r="F31" s="26">
        <f t="array" aca="1" ref="F31" ca="1">GEOMEAN(1+INDIRECT(F38))^4-1</f>
        <v>3.5935489862802372E-2</v>
      </c>
      <c r="G31" s="26">
        <f t="array" aca="1" ref="G31" ca="1">GEOMEAN(1+INDIRECT(G38))^4-1</f>
        <v>4.6448229626716575E-2</v>
      </c>
      <c r="H31" s="26">
        <f t="array" aca="1" ref="H31" ca="1">GEOMEAN(1+INDIRECT(H38))^4-1</f>
        <v>4.8716185336253437E-2</v>
      </c>
      <c r="I31" s="26">
        <f t="array" aca="1" ref="I31" ca="1">GEOMEAN(1+INDIRECT(I38))^4-1</f>
        <v>5.7309528521749975E-2</v>
      </c>
      <c r="J31" s="26">
        <f t="array" aca="1" ref="J31" ca="1">GEOMEAN(1+INDIRECT(J38))^4-1</f>
        <v>6.1293506511643336E-2</v>
      </c>
      <c r="K31" s="26">
        <f t="array" aca="1" ref="K31" ca="1">GEOMEAN(1+INDIRECT(K38))^4-1</f>
        <v>7.9651975009210618E-2</v>
      </c>
    </row>
    <row r="32" spans="1:11" ht="15" x14ac:dyDescent="0.25">
      <c r="A32" s="23"/>
      <c r="B32" s="26"/>
      <c r="C32" s="26"/>
      <c r="D32" s="26"/>
      <c r="E32" s="26"/>
      <c r="F32" s="26"/>
      <c r="G32" s="26"/>
      <c r="H32" s="26"/>
      <c r="I32" s="26"/>
      <c r="J32" s="26"/>
      <c r="K32" s="26"/>
    </row>
    <row r="33" spans="1:11" ht="15" x14ac:dyDescent="0.25">
      <c r="A33" s="23" t="s">
        <v>5</v>
      </c>
      <c r="B33" s="26">
        <f t="shared" ref="B33:I33" ca="1" si="9">STDEVP(INDIRECT(B38))*2</f>
        <v>3.988960068426356E-2</v>
      </c>
      <c r="C33" s="26">
        <f t="shared" ca="1" si="9"/>
        <v>4.090608750464287E-2</v>
      </c>
      <c r="D33" s="26">
        <f t="shared" ca="1" si="9"/>
        <v>4.7172835402261852E-2</v>
      </c>
      <c r="E33" s="26">
        <f t="shared" ca="1" si="9"/>
        <v>4.6197305774254849E-2</v>
      </c>
      <c r="F33" s="26">
        <f t="shared" ca="1" si="9"/>
        <v>3.7904114578235427E-2</v>
      </c>
      <c r="G33" s="26">
        <f t="shared" ca="1" si="9"/>
        <v>3.4910674258804154E-2</v>
      </c>
      <c r="H33" s="26">
        <f t="shared" ca="1" si="9"/>
        <v>4.013562684796184E-2</v>
      </c>
      <c r="I33" s="26">
        <f t="shared" ca="1" si="9"/>
        <v>4.390862563528241E-2</v>
      </c>
      <c r="J33" s="26">
        <f t="shared" ref="J33:K33" ca="1" si="10">STDEVP(INDIRECT(J38))*2</f>
        <v>4.4405995374688749E-2</v>
      </c>
      <c r="K33" s="26">
        <f t="shared" ca="1" si="10"/>
        <v>6.3152325296671877E-2</v>
      </c>
    </row>
    <row r="34" spans="1:11" ht="15" x14ac:dyDescent="0.25">
      <c r="A34" s="23"/>
      <c r="B34" s="30"/>
      <c r="C34" s="30"/>
      <c r="D34" s="30"/>
      <c r="E34" s="30"/>
      <c r="F34" s="30"/>
      <c r="G34" s="30"/>
      <c r="H34" s="30"/>
      <c r="I34" s="30"/>
      <c r="J34" s="30"/>
      <c r="K34" s="30"/>
    </row>
    <row r="35" spans="1:11" x14ac:dyDescent="0.2">
      <c r="J35" s="1"/>
      <c r="K35" s="1"/>
    </row>
    <row r="36" spans="1:11" s="12" customFormat="1" x14ac:dyDescent="0.2">
      <c r="A36" s="12" t="s">
        <v>25</v>
      </c>
      <c r="B36" s="13" t="str">
        <f>ADDRESS('Template Design'!B8,11,1,1,"Data Warehouse")&amp;":"&amp;ADDRESS('Template Design'!B9,11,1,1)</f>
        <v>'Data Warehouse'!$K$188:$K$191</v>
      </c>
      <c r="C36" s="13" t="str">
        <f>ADDRESS('Template Design'!C8,11,1,1,"Data Warehouse")&amp;":"&amp;ADDRESS('Template Design'!C9,11,1,1)</f>
        <v>'Data Warehouse'!$K$184:$K$191</v>
      </c>
      <c r="D36" s="13" t="str">
        <f>ADDRESS('Template Design'!D8,11,1,1,"Data Warehouse")&amp;":"&amp;ADDRESS('Template Design'!D9,11,1,1)</f>
        <v>'Data Warehouse'!$K$180:$K$191</v>
      </c>
      <c r="E36" s="13" t="str">
        <f>ADDRESS('Template Design'!E8,11,1,1,"Data Warehouse")&amp;":"&amp;ADDRESS('Template Design'!E9,11,1,1)</f>
        <v>'Data Warehouse'!$K$172:$K$191</v>
      </c>
      <c r="F36" s="13" t="str">
        <f>ADDRESS('Template Design'!F8,11,1,1,"Data Warehouse")&amp;":"&amp;ADDRESS('Template Design'!F9,11,1,1)</f>
        <v>'Data Warehouse'!$K$152:$K$191</v>
      </c>
      <c r="G36" s="13" t="str">
        <f>ADDRESS('Template Design'!G8,11,1,1,"Data Warehouse")&amp;":"&amp;ADDRESS('Template Design'!G9,11,1,1)</f>
        <v>'Data Warehouse'!$K$132:$K$191</v>
      </c>
      <c r="H36" s="13" t="str">
        <f>ADDRESS('Template Design'!H8,11,1,1,"Data Warehouse")&amp;":"&amp;ADDRESS('Template Design'!H9,11,1,1)</f>
        <v>'Data Warehouse'!$K$112:$K$191</v>
      </c>
      <c r="I36" s="13" t="str">
        <f>ADDRESS('Template Design'!I8,11,1,1,"Data Warehouse")&amp;":"&amp;ADDRESS('Template Design'!I9,11,1,1)</f>
        <v>'Data Warehouse'!$K$92:$K$191</v>
      </c>
      <c r="J36" s="13" t="str">
        <f>ADDRESS('Template Design'!J8,11,1,1,"Data Warehouse")&amp;":"&amp;ADDRESS('Template Design'!J9,11,1,1)</f>
        <v>'Data Warehouse'!$K$72:$K$191</v>
      </c>
      <c r="K36" s="13" t="str">
        <f>ADDRESS('Template Design'!K8,11,1,1,"Data Warehouse")&amp;":"&amp;ADDRESS('Template Design'!K9,11,1,1)</f>
        <v>'Data Warehouse'!$K$3:$K$191</v>
      </c>
    </row>
    <row r="37" spans="1:11" s="12" customFormat="1" x14ac:dyDescent="0.2">
      <c r="A37" s="12" t="s">
        <v>26</v>
      </c>
      <c r="B37" s="13" t="str">
        <f>ADDRESS('Template Design'!B8,16,1,1,"Data Warehouse")&amp;":"&amp;ADDRESS('Template Design'!B9,16,1,1)</f>
        <v>'Data Warehouse'!$P$188:$P$191</v>
      </c>
      <c r="C37" s="13" t="str">
        <f>ADDRESS('Template Design'!C8,16,1,1,"Data Warehouse")&amp;":"&amp;ADDRESS('Template Design'!C9,16,1,1)</f>
        <v>'Data Warehouse'!$P$184:$P$191</v>
      </c>
      <c r="D37" s="13" t="str">
        <f>ADDRESS('Template Design'!D8,16,1,1,"Data Warehouse")&amp;":"&amp;ADDRESS('Template Design'!D9,16,1,1)</f>
        <v>'Data Warehouse'!$P$180:$P$191</v>
      </c>
      <c r="E37" s="13" t="str">
        <f>ADDRESS('Template Design'!E8,16,1,1,"Data Warehouse")&amp;":"&amp;ADDRESS('Template Design'!E9,16,1,1)</f>
        <v>'Data Warehouse'!$P$172:$P$191</v>
      </c>
      <c r="F37" s="13" t="str">
        <f>ADDRESS('Template Design'!F8,16,1,1,"Data Warehouse")&amp;":"&amp;ADDRESS('Template Design'!F9,16,1,1)</f>
        <v>'Data Warehouse'!$P$152:$P$191</v>
      </c>
      <c r="G37" s="13" t="str">
        <f>ADDRESS('Template Design'!G8,16,1,1,"Data Warehouse")&amp;":"&amp;ADDRESS('Template Design'!G9,16,1,1)</f>
        <v>'Data Warehouse'!$P$132:$P$191</v>
      </c>
      <c r="H37" s="13" t="str">
        <f>ADDRESS('Template Design'!H8,16,1,1,"Data Warehouse")&amp;":"&amp;ADDRESS('Template Design'!H9,16,1,1)</f>
        <v>'Data Warehouse'!$P$112:$P$191</v>
      </c>
      <c r="I37" s="13" t="str">
        <f>ADDRESS('Template Design'!I8,16,1,1,"Data Warehouse")&amp;":"&amp;ADDRESS('Template Design'!I9,16,1,1)</f>
        <v>'Data Warehouse'!$P$92:$P$191</v>
      </c>
      <c r="J37" s="13" t="str">
        <f>ADDRESS('Template Design'!J8,16,1,1,"Data Warehouse")&amp;":"&amp;ADDRESS('Template Design'!J9,16,1,1)</f>
        <v>'Data Warehouse'!$P$72:$P$191</v>
      </c>
      <c r="K37" s="13" t="str">
        <f>ADDRESS('Template Design'!K8,16,1,1,"Data Warehouse")&amp;":"&amp;ADDRESS('Template Design'!K9,16,1,1)</f>
        <v>'Data Warehouse'!$P$3:$P$191</v>
      </c>
    </row>
    <row r="38" spans="1:11" s="12" customFormat="1" x14ac:dyDescent="0.2">
      <c r="A38" s="12" t="s">
        <v>27</v>
      </c>
      <c r="B38" s="13" t="str">
        <f>ADDRESS('Template Design'!B8,6,1,1,"Data Warehouse")&amp;":"&amp;ADDRESS('Template Design'!B9,6,1,1)</f>
        <v>'Data Warehouse'!$F$188:$F$191</v>
      </c>
      <c r="C38" s="13" t="str">
        <f>ADDRESS('Template Design'!C8,6,1,1,"Data Warehouse")&amp;":"&amp;ADDRESS('Template Design'!C9,6,1,1)</f>
        <v>'Data Warehouse'!$F$184:$F$191</v>
      </c>
      <c r="D38" s="13" t="str">
        <f>ADDRESS('Template Design'!D8,6,1,1,"Data Warehouse")&amp;":"&amp;ADDRESS('Template Design'!D9,6,1,1)</f>
        <v>'Data Warehouse'!$F$180:$F$191</v>
      </c>
      <c r="E38" s="13" t="str">
        <f>ADDRESS('Template Design'!E8,6,1,1,"Data Warehouse")&amp;":"&amp;ADDRESS('Template Design'!E9,6,1,1)</f>
        <v>'Data Warehouse'!$F$172:$F$191</v>
      </c>
      <c r="F38" s="13" t="str">
        <f>ADDRESS('Template Design'!F8,6,1,1,"Data Warehouse")&amp;":"&amp;ADDRESS('Template Design'!F9,6,1,1)</f>
        <v>'Data Warehouse'!$F$152:$F$191</v>
      </c>
      <c r="G38" s="13" t="str">
        <f>ADDRESS('Template Design'!G8,6,1,1,"Data Warehouse")&amp;":"&amp;ADDRESS('Template Design'!G9,6,1,1)</f>
        <v>'Data Warehouse'!$F$132:$F$191</v>
      </c>
      <c r="H38" s="13" t="str">
        <f>ADDRESS('Template Design'!H8,6,1,1,"Data Warehouse")&amp;":"&amp;ADDRESS('Template Design'!H9,6,1,1)</f>
        <v>'Data Warehouse'!$F$112:$F$191</v>
      </c>
      <c r="I38" s="13" t="str">
        <f>ADDRESS('Template Design'!I8,6,1,1,"Data Warehouse")&amp;":"&amp;ADDRESS('Template Design'!I9,6,1,1)</f>
        <v>'Data Warehouse'!$F$92:$F$191</v>
      </c>
      <c r="J38" s="13" t="str">
        <f>ADDRESS('Template Design'!J8,6,1,1,"Data Warehouse")&amp;":"&amp;ADDRESS('Template Design'!J9,6,1,1)</f>
        <v>'Data Warehouse'!$F$72:$F$191</v>
      </c>
      <c r="K38" s="13" t="str">
        <f>ADDRESS('Template Design'!K8,6,1,1,"Data Warehouse")&amp;":"&amp;ADDRESS('Template Design'!K9,6,1,1)</f>
        <v>'Data Warehouse'!$F$3:$F$191</v>
      </c>
    </row>
    <row r="39" spans="1:11" x14ac:dyDescent="0.2">
      <c r="J39" s="1"/>
      <c r="K39" s="1"/>
    </row>
    <row r="40" spans="1:11" x14ac:dyDescent="0.2">
      <c r="J40" s="1"/>
      <c r="K40" s="1"/>
    </row>
    <row r="41" spans="1:11" x14ac:dyDescent="0.2">
      <c r="J41" s="1"/>
      <c r="K41" s="1"/>
    </row>
    <row r="42" spans="1:11" x14ac:dyDescent="0.2">
      <c r="J42" s="1"/>
      <c r="K42" s="1"/>
    </row>
    <row r="43" spans="1:11" x14ac:dyDescent="0.2">
      <c r="J43" s="1"/>
      <c r="K43" s="1"/>
    </row>
    <row r="44" spans="1:11" x14ac:dyDescent="0.2">
      <c r="J44" s="1"/>
      <c r="K44" s="1"/>
    </row>
    <row r="45" spans="1:11" x14ac:dyDescent="0.2">
      <c r="J45" s="1"/>
      <c r="K45" s="1"/>
    </row>
  </sheetData>
  <sheetProtection algorithmName="SHA-512" hashValue="iM0yqR5HUv75RbXYJVZ1DsmOJVFN7iyxv6nJeZhxbDTGJlRfDKCJNb0VV5h75xc7gOj4aRcxcgW2uARV0ltyqQ==" saltValue="lgpNQCUFgJGyQHsdH5AhRQ==" spinCount="100000" sheet="1" objects="1" scenarios="1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3:F28"/>
  <sheetViews>
    <sheetView workbookViewId="0">
      <selection activeCell="E195" sqref="E195"/>
    </sheetView>
  </sheetViews>
  <sheetFormatPr defaultRowHeight="12.75" x14ac:dyDescent="0.2"/>
  <cols>
    <col min="1" max="1" width="19.85546875" customWidth="1"/>
    <col min="2" max="2" width="18.140625" customWidth="1"/>
    <col min="3" max="3" width="3" customWidth="1"/>
    <col min="4" max="4" width="18.140625" customWidth="1"/>
    <col min="5" max="5" width="3.140625" customWidth="1"/>
    <col min="6" max="6" width="20.42578125" customWidth="1"/>
  </cols>
  <sheetData>
    <row r="13" spans="1:6" ht="18.75" x14ac:dyDescent="0.3">
      <c r="A13" s="29" t="str">
        <f>"G-L 1 Year to date through "&amp;TEXT('Template Design'!B3,"mm/dd/yyyy")</f>
        <v>G-L 1 Year to date through 03/31/2025</v>
      </c>
      <c r="B13" s="6"/>
      <c r="C13" s="6"/>
    </row>
    <row r="14" spans="1:6" x14ac:dyDescent="0.2">
      <c r="B14" s="2"/>
      <c r="C14" s="2"/>
    </row>
    <row r="15" spans="1:6" ht="15" x14ac:dyDescent="0.25">
      <c r="A15" s="23"/>
      <c r="B15" s="41" t="s">
        <v>38</v>
      </c>
      <c r="C15" s="41"/>
      <c r="D15" s="41"/>
      <c r="E15" s="23"/>
      <c r="F15" s="23"/>
    </row>
    <row r="16" spans="1:6" ht="15" x14ac:dyDescent="0.25">
      <c r="A16" s="23"/>
      <c r="B16" s="32" t="s">
        <v>47</v>
      </c>
      <c r="C16" s="23"/>
      <c r="D16" s="32" t="s">
        <v>48</v>
      </c>
      <c r="E16" s="24"/>
      <c r="F16" s="31" t="s">
        <v>52</v>
      </c>
    </row>
    <row r="17" spans="1:6" ht="15" x14ac:dyDescent="0.25">
      <c r="A17" s="23"/>
      <c r="B17" s="24"/>
      <c r="C17" s="24"/>
      <c r="D17" s="24"/>
      <c r="E17" s="24"/>
      <c r="F17" s="24"/>
    </row>
    <row r="18" spans="1:6" ht="15" x14ac:dyDescent="0.25">
      <c r="A18" s="23" t="s">
        <v>43</v>
      </c>
      <c r="B18" s="26" cm="1">
        <f t="array" ref="B18">PRODUCT(1+'Data Warehouse'!C191:C191)-1</f>
        <v>3.2540999999999931E-2</v>
      </c>
      <c r="C18" s="26"/>
      <c r="D18" s="26" cm="1">
        <f t="array" ref="D18">PRODUCT(1+'Data Warehouse'!H191:H191)-1</f>
        <v>3.2323000000000102E-2</v>
      </c>
      <c r="E18" s="24"/>
      <c r="F18" s="27">
        <f>SUM('Data Warehouse'!M191:M191)</f>
        <v>1.9500000000000002</v>
      </c>
    </row>
    <row r="19" spans="1:6" ht="15" x14ac:dyDescent="0.25">
      <c r="A19" s="23"/>
      <c r="B19" s="24"/>
      <c r="C19" s="24"/>
      <c r="D19" s="24"/>
      <c r="E19" s="24"/>
      <c r="F19" s="24"/>
    </row>
    <row r="20" spans="1:6" ht="15" x14ac:dyDescent="0.25">
      <c r="A20" s="23" t="s">
        <v>30</v>
      </c>
      <c r="B20" s="26" cm="1">
        <f t="array" ref="B20">PRODUCT(1+'Data Warehouse'!B191:B191)-1</f>
        <v>3.3635000000000081E-2</v>
      </c>
      <c r="C20" s="26"/>
      <c r="D20" s="26" cm="1">
        <f t="array" ref="D20">PRODUCT(1+'Data Warehouse'!G191:G191)-1</f>
        <v>3.3473000000000086E-2</v>
      </c>
      <c r="E20" s="24"/>
      <c r="F20" s="27">
        <f>SUM('Data Warehouse'!L191:L191)</f>
        <v>1.47</v>
      </c>
    </row>
    <row r="21" spans="1:6" ht="15" x14ac:dyDescent="0.25">
      <c r="A21" s="23"/>
      <c r="B21" s="24"/>
      <c r="C21" s="24"/>
      <c r="D21" s="24"/>
      <c r="E21" s="24"/>
      <c r="F21" s="24"/>
    </row>
    <row r="22" spans="1:6" ht="15" x14ac:dyDescent="0.25">
      <c r="A22" s="23" t="s">
        <v>31</v>
      </c>
      <c r="B22" s="26" cm="1">
        <f t="array" ref="B22">PRODUCT(1+'Data Warehouse'!D191:D191)-1</f>
        <v>3.3109000000000055E-2</v>
      </c>
      <c r="C22" s="26"/>
      <c r="D22" s="26" cm="1">
        <f t="array" ref="D22">PRODUCT(1+'Data Warehouse'!I191:I191)-1</f>
        <v>3.3012999999999959E-2</v>
      </c>
      <c r="E22" s="24"/>
      <c r="F22" s="27">
        <f>SUM('Data Warehouse'!N191:N191)</f>
        <v>0.87999999999999989</v>
      </c>
    </row>
    <row r="23" spans="1:6" ht="15" x14ac:dyDescent="0.25">
      <c r="A23" s="23"/>
      <c r="B23" s="24"/>
      <c r="C23" s="24"/>
      <c r="D23" s="24"/>
      <c r="E23" s="24"/>
      <c r="F23" s="24"/>
    </row>
    <row r="24" spans="1:6" ht="15" x14ac:dyDescent="0.25">
      <c r="A24" s="23" t="s">
        <v>32</v>
      </c>
      <c r="B24" s="26" cm="1">
        <f t="array" ref="B24">PRODUCT(1+'Data Warehouse'!E191:E191)-1</f>
        <v>2.8089999999999948E-2</v>
      </c>
      <c r="C24" s="26"/>
      <c r="D24" s="26" cm="1">
        <f t="array" ref="D24">PRODUCT(1+'Data Warehouse'!J191:J191)-1</f>
        <v>2.7449999999999974E-2</v>
      </c>
      <c r="E24" s="24"/>
      <c r="F24" s="27">
        <f>SUM('Data Warehouse'!O191:O191)</f>
        <v>5.6</v>
      </c>
    </row>
    <row r="25" spans="1:6" ht="15" x14ac:dyDescent="0.25">
      <c r="A25" s="23"/>
      <c r="B25" s="24"/>
      <c r="C25" s="24"/>
      <c r="D25" s="24"/>
      <c r="E25" s="24"/>
      <c r="F25" s="24"/>
    </row>
    <row r="26" spans="1:6" ht="15" x14ac:dyDescent="0.25">
      <c r="A26" s="23" t="s">
        <v>33</v>
      </c>
      <c r="B26" s="26" cm="1">
        <f t="array" ref="B26">PRODUCT(1+'Data Warehouse'!F191:F191)-1</f>
        <v>3.1608999999999998E-2</v>
      </c>
      <c r="C26" s="26"/>
      <c r="D26" s="26" cm="1">
        <f t="array" ref="D26">PRODUCT(1+'Data Warehouse'!K191:K191)-1</f>
        <v>3.1374000000000013E-2</v>
      </c>
      <c r="E26" s="24"/>
      <c r="F26" s="27">
        <f>SUM('Data Warehouse'!P191:P191)</f>
        <v>2.16</v>
      </c>
    </row>
    <row r="27" spans="1:6" ht="15" x14ac:dyDescent="0.25">
      <c r="A27" s="23"/>
      <c r="B27" s="23"/>
      <c r="C27" s="23"/>
      <c r="D27" s="23"/>
      <c r="E27" s="23"/>
      <c r="F27" s="23"/>
    </row>
    <row r="28" spans="1:6" ht="15" x14ac:dyDescent="0.25">
      <c r="A28" s="23"/>
      <c r="B28" s="23"/>
      <c r="C28" s="23"/>
      <c r="D28" s="23"/>
      <c r="E28" s="23"/>
      <c r="F28" s="23"/>
    </row>
  </sheetData>
  <sheetProtection algorithmName="SHA-512" hashValue="tNGiQACaqrulo9+RYRKVR71aF9fcX6/CmXw8+J8pmPBXWN5Hzm9uN5AF9ebIlMJYmSLGvz9SBP1BlgvHXZbXFA==" saltValue="hswel6M9KMBlaFMMhI0LMg==" spinCount="100000" sheet="1" objects="1" scenarios="1"/>
  <mergeCells count="1">
    <mergeCell ref="B15:D15"/>
  </mergeCells>
  <pageMargins left="0.75" right="0.75" top="1" bottom="1" header="0.5" footer="0.5"/>
  <headerFooter alignWithMargins="0"/>
  <ignoredErrors>
    <ignoredError sqref="B19:F19 C18 E18 B21:F21 C20 E20 B23:F23 C22 E22 B25:F25 C24 E24 C26 E26" formulaRange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191"/>
  <sheetViews>
    <sheetView workbookViewId="0">
      <pane ySplit="765" topLeftCell="A157" activePane="bottomLeft"/>
      <selection activeCell="E195" sqref="E195"/>
      <selection pane="bottomLeft" activeCell="A191" sqref="A191"/>
    </sheetView>
  </sheetViews>
  <sheetFormatPr defaultRowHeight="12.75" x14ac:dyDescent="0.2"/>
  <cols>
    <col min="1" max="1" width="10.42578125" style="2" customWidth="1"/>
    <col min="2" max="2" width="9.85546875" style="8" bestFit="1" customWidth="1"/>
    <col min="3" max="3" width="9.7109375" style="8" customWidth="1"/>
    <col min="4" max="11" width="9.85546875" style="8" bestFit="1" customWidth="1"/>
    <col min="12" max="12" width="11.7109375" style="10" customWidth="1"/>
    <col min="13" max="13" width="10.140625" style="10" customWidth="1"/>
    <col min="14" max="14" width="11.28515625" style="10" customWidth="1"/>
    <col min="15" max="15" width="10.7109375" style="10" customWidth="1"/>
    <col min="16" max="16" width="10.85546875" style="10" customWidth="1"/>
    <col min="17" max="19" width="9.140625" style="10"/>
  </cols>
  <sheetData>
    <row r="1" spans="1:26" ht="15" x14ac:dyDescent="0.25">
      <c r="A1" s="36">
        <v>1</v>
      </c>
      <c r="B1" s="33">
        <v>2</v>
      </c>
      <c r="C1" s="33">
        <v>3</v>
      </c>
      <c r="D1" s="33">
        <v>4</v>
      </c>
      <c r="E1" s="33">
        <v>5</v>
      </c>
      <c r="F1" s="33">
        <v>6</v>
      </c>
      <c r="G1" s="33">
        <v>7</v>
      </c>
      <c r="H1" s="33">
        <v>8</v>
      </c>
      <c r="I1" s="33">
        <v>9</v>
      </c>
      <c r="J1" s="33">
        <v>10</v>
      </c>
      <c r="K1" s="33">
        <v>11</v>
      </c>
      <c r="L1" s="33">
        <v>12</v>
      </c>
      <c r="M1" s="33">
        <v>13</v>
      </c>
      <c r="N1" s="33">
        <v>14</v>
      </c>
      <c r="O1" s="33">
        <v>15</v>
      </c>
      <c r="P1" s="33">
        <v>16</v>
      </c>
      <c r="Q1" s="33">
        <v>17</v>
      </c>
      <c r="R1" s="33">
        <v>18</v>
      </c>
      <c r="S1" s="33">
        <v>19</v>
      </c>
      <c r="T1" s="23"/>
      <c r="U1" s="23"/>
      <c r="V1" s="23"/>
      <c r="W1" s="23"/>
      <c r="X1" s="23"/>
      <c r="Y1" s="23"/>
      <c r="Z1" s="23"/>
    </row>
    <row r="2" spans="1:26" ht="15" x14ac:dyDescent="0.25">
      <c r="A2" s="36" t="s">
        <v>8</v>
      </c>
      <c r="B2" s="34" t="s">
        <v>9</v>
      </c>
      <c r="C2" s="34" t="s">
        <v>39</v>
      </c>
      <c r="D2" s="34" t="s">
        <v>10</v>
      </c>
      <c r="E2" s="34" t="s">
        <v>11</v>
      </c>
      <c r="F2" s="34" t="s">
        <v>12</v>
      </c>
      <c r="G2" s="34" t="s">
        <v>16</v>
      </c>
      <c r="H2" s="34" t="s">
        <v>40</v>
      </c>
      <c r="I2" s="34" t="s">
        <v>13</v>
      </c>
      <c r="J2" s="34" t="s">
        <v>14</v>
      </c>
      <c r="K2" s="34" t="s">
        <v>15</v>
      </c>
      <c r="L2" s="35" t="s">
        <v>20</v>
      </c>
      <c r="M2" s="35" t="s">
        <v>41</v>
      </c>
      <c r="N2" s="35" t="s">
        <v>17</v>
      </c>
      <c r="O2" s="35" t="s">
        <v>18</v>
      </c>
      <c r="P2" s="35" t="s">
        <v>19</v>
      </c>
      <c r="Q2" s="35" t="s">
        <v>39</v>
      </c>
      <c r="R2" s="35" t="s">
        <v>40</v>
      </c>
      <c r="S2" s="35" t="s">
        <v>41</v>
      </c>
      <c r="T2" s="23"/>
      <c r="U2" s="23"/>
      <c r="V2" s="23"/>
      <c r="W2" s="23"/>
      <c r="X2" s="23"/>
      <c r="Y2" s="23"/>
      <c r="Z2" s="23"/>
    </row>
    <row r="3" spans="1:26" ht="15" x14ac:dyDescent="0.25">
      <c r="A3" s="36">
        <v>28580</v>
      </c>
      <c r="B3" s="38">
        <v>1.9300000000000001E-2</v>
      </c>
      <c r="C3" s="38">
        <v>2.0500000000000001E-2</v>
      </c>
      <c r="D3" s="38">
        <v>2.0500000000000001E-2</v>
      </c>
      <c r="E3" s="38">
        <v>0.02</v>
      </c>
      <c r="F3" s="38">
        <v>1.9900000000000001E-2</v>
      </c>
      <c r="G3" s="38">
        <v>1.7600000000000001E-2</v>
      </c>
      <c r="H3" s="38">
        <v>1.84E-2</v>
      </c>
      <c r="I3" s="38">
        <v>1.9300000000000001E-2</v>
      </c>
      <c r="J3" s="38">
        <v>1.8800000000000001E-2</v>
      </c>
      <c r="K3" s="38">
        <v>1.8700000000000001E-2</v>
      </c>
      <c r="L3" s="35">
        <v>15.83</v>
      </c>
      <c r="M3" s="35">
        <v>12.72</v>
      </c>
      <c r="N3" s="35">
        <v>11.12</v>
      </c>
      <c r="O3" s="35">
        <v>11.73</v>
      </c>
      <c r="P3" s="35">
        <v>10.65</v>
      </c>
      <c r="Q3" s="35"/>
      <c r="R3" s="35"/>
      <c r="S3" s="35"/>
      <c r="T3" s="23"/>
      <c r="U3" s="23"/>
      <c r="V3" s="23"/>
      <c r="W3" s="23"/>
      <c r="X3" s="23"/>
      <c r="Y3" s="23"/>
      <c r="Z3" s="23"/>
    </row>
    <row r="4" spans="1:26" ht="15" x14ac:dyDescent="0.25">
      <c r="A4" s="36">
        <v>28671</v>
      </c>
      <c r="B4" s="38">
        <v>-7.3000000000000001E-3</v>
      </c>
      <c r="C4" s="38">
        <v>-7.7000000000000002E-3</v>
      </c>
      <c r="D4" s="38">
        <v>-7.9000000000000008E-3</v>
      </c>
      <c r="E4" s="38">
        <v>-7.3000000000000001E-3</v>
      </c>
      <c r="F4" s="38">
        <v>-7.6E-3</v>
      </c>
      <c r="G4" s="38">
        <v>-8.8000000000000005E-3</v>
      </c>
      <c r="H4" s="38">
        <v>-8.5000000000000006E-3</v>
      </c>
      <c r="I4" s="38">
        <v>-8.8000000000000005E-3</v>
      </c>
      <c r="J4" s="38">
        <v>-8.3000000000000001E-3</v>
      </c>
      <c r="K4" s="38">
        <v>-8.5000000000000006E-3</v>
      </c>
      <c r="L4" s="35">
        <v>14.71</v>
      </c>
      <c r="M4" s="35">
        <v>11.07</v>
      </c>
      <c r="N4" s="35">
        <v>9.2200000000000006</v>
      </c>
      <c r="O4" s="35">
        <v>9.6999999999999993</v>
      </c>
      <c r="P4" s="35">
        <v>9.07</v>
      </c>
      <c r="Q4" s="35"/>
      <c r="R4" s="35"/>
      <c r="S4" s="35"/>
      <c r="T4" s="23"/>
      <c r="U4" s="23"/>
      <c r="V4" s="23"/>
      <c r="W4" s="23"/>
      <c r="X4" s="23"/>
      <c r="Y4" s="23"/>
      <c r="Z4" s="23"/>
    </row>
    <row r="5" spans="1:26" ht="15" x14ac:dyDescent="0.25">
      <c r="A5" s="36">
        <v>28763</v>
      </c>
      <c r="B5" s="38">
        <v>2.76E-2</v>
      </c>
      <c r="C5" s="38">
        <v>2.8500000000000001E-2</v>
      </c>
      <c r="D5" s="38">
        <v>2.5999999999999999E-2</v>
      </c>
      <c r="E5" s="38">
        <v>2.7300000000000001E-2</v>
      </c>
      <c r="F5" s="38">
        <v>2.7900000000000001E-2</v>
      </c>
      <c r="G5" s="38">
        <v>2.6100000000000002E-2</v>
      </c>
      <c r="H5" s="38">
        <v>2.63E-2</v>
      </c>
      <c r="I5" s="38">
        <v>2.5000000000000001E-2</v>
      </c>
      <c r="J5" s="38">
        <v>2.6200000000000001E-2</v>
      </c>
      <c r="K5" s="38">
        <v>2.7E-2</v>
      </c>
      <c r="L5" s="35">
        <v>12.58</v>
      </c>
      <c r="M5" s="35">
        <v>10.3</v>
      </c>
      <c r="N5" s="35">
        <v>9.14</v>
      </c>
      <c r="O5" s="35">
        <v>9.68</v>
      </c>
      <c r="P5" s="35">
        <v>8.81</v>
      </c>
      <c r="Q5" s="35"/>
      <c r="R5" s="35"/>
      <c r="S5" s="35"/>
      <c r="T5" s="23"/>
      <c r="U5" s="23"/>
      <c r="V5" s="23"/>
      <c r="W5" s="23"/>
      <c r="X5" s="23"/>
      <c r="Y5" s="23"/>
      <c r="Z5" s="23"/>
    </row>
    <row r="6" spans="1:26" ht="15" x14ac:dyDescent="0.25">
      <c r="A6" s="36">
        <v>28855</v>
      </c>
      <c r="B6" s="38">
        <v>-6.8999999999999999E-3</v>
      </c>
      <c r="C6" s="38">
        <v>-6.6E-3</v>
      </c>
      <c r="D6" s="38">
        <v>-4.8999999999999998E-3</v>
      </c>
      <c r="E6" s="38">
        <v>-6.1999999999999998E-3</v>
      </c>
      <c r="F6" s="38">
        <v>-6.4000000000000003E-3</v>
      </c>
      <c r="G6" s="38">
        <v>-7.9000000000000008E-3</v>
      </c>
      <c r="H6" s="38">
        <v>-7.4000000000000003E-3</v>
      </c>
      <c r="I6" s="38">
        <v>-5.8999999999999999E-3</v>
      </c>
      <c r="J6" s="38">
        <v>-7.3000000000000001E-3</v>
      </c>
      <c r="K6" s="38">
        <v>-7.3000000000000001E-3</v>
      </c>
      <c r="L6" s="35">
        <v>10.38</v>
      </c>
      <c r="M6" s="35">
        <v>9.5500000000000007</v>
      </c>
      <c r="N6" s="35">
        <v>9.08</v>
      </c>
      <c r="O6" s="35">
        <v>9.65</v>
      </c>
      <c r="P6" s="35">
        <v>8.58</v>
      </c>
      <c r="Q6" s="35"/>
      <c r="R6" s="35"/>
      <c r="S6" s="35"/>
      <c r="T6" s="23"/>
      <c r="U6" s="23"/>
      <c r="V6" s="23"/>
      <c r="W6" s="23"/>
      <c r="X6" s="23"/>
      <c r="Y6" s="23"/>
      <c r="Z6" s="23"/>
    </row>
    <row r="7" spans="1:26" ht="15" x14ac:dyDescent="0.25">
      <c r="A7" s="36">
        <v>28945</v>
      </c>
      <c r="B7" s="38">
        <v>2.1499999999999998E-2</v>
      </c>
      <c r="C7" s="38">
        <v>2.0899999999999998E-2</v>
      </c>
      <c r="D7" s="38">
        <v>1.7899999999999999E-2</v>
      </c>
      <c r="E7" s="38">
        <v>1.9699999999999999E-2</v>
      </c>
      <c r="F7" s="38">
        <v>0.02</v>
      </c>
      <c r="G7" s="38">
        <v>2.06E-2</v>
      </c>
      <c r="H7" s="38">
        <v>1.9300000000000001E-2</v>
      </c>
      <c r="I7" s="38">
        <v>1.7100000000000001E-2</v>
      </c>
      <c r="J7" s="38">
        <v>1.8800000000000001E-2</v>
      </c>
      <c r="K7" s="38">
        <v>1.9199999999999998E-2</v>
      </c>
      <c r="L7" s="35">
        <v>8.8800000000000008</v>
      </c>
      <c r="M7" s="35">
        <v>8.17</v>
      </c>
      <c r="N7" s="35">
        <v>7.79</v>
      </c>
      <c r="O7" s="35">
        <v>8.2200000000000006</v>
      </c>
      <c r="P7" s="35">
        <v>7.4</v>
      </c>
      <c r="Q7" s="35"/>
      <c r="R7" s="35"/>
      <c r="S7" s="35"/>
      <c r="T7" s="23"/>
      <c r="U7" s="23"/>
      <c r="V7" s="23"/>
      <c r="W7" s="23"/>
      <c r="X7" s="23"/>
      <c r="Y7" s="23"/>
      <c r="Z7" s="23"/>
    </row>
    <row r="8" spans="1:26" ht="15" x14ac:dyDescent="0.25">
      <c r="A8" s="36">
        <v>29036</v>
      </c>
      <c r="B8" s="38">
        <v>3.8699999999999998E-2</v>
      </c>
      <c r="C8" s="38">
        <v>3.9399999999999998E-2</v>
      </c>
      <c r="D8" s="38">
        <v>3.6299999999999999E-2</v>
      </c>
      <c r="E8" s="38">
        <v>3.7999999999999999E-2</v>
      </c>
      <c r="F8" s="38">
        <v>3.8100000000000002E-2</v>
      </c>
      <c r="G8" s="38">
        <v>3.7900000000000003E-2</v>
      </c>
      <c r="H8" s="38">
        <v>3.73E-2</v>
      </c>
      <c r="I8" s="38">
        <v>3.56E-2</v>
      </c>
      <c r="J8" s="38">
        <v>3.7199999999999997E-2</v>
      </c>
      <c r="K8" s="38">
        <v>3.7400000000000003E-2</v>
      </c>
      <c r="L8" s="35">
        <v>7.28</v>
      </c>
      <c r="M8" s="35">
        <v>6.77</v>
      </c>
      <c r="N8" s="35">
        <v>6.48</v>
      </c>
      <c r="O8" s="35">
        <v>6.8</v>
      </c>
      <c r="P8" s="35">
        <v>6.26</v>
      </c>
      <c r="Q8" s="35"/>
      <c r="R8" s="35"/>
      <c r="S8" s="35"/>
      <c r="T8" s="23"/>
      <c r="U8" s="23"/>
      <c r="V8" s="23"/>
      <c r="W8" s="23"/>
      <c r="X8" s="23"/>
      <c r="Y8" s="23"/>
      <c r="Z8" s="23"/>
    </row>
    <row r="9" spans="1:26" ht="15" x14ac:dyDescent="0.25">
      <c r="A9" s="36">
        <v>29128</v>
      </c>
      <c r="B9" s="38">
        <v>-4.4999999999999997E-3</v>
      </c>
      <c r="C9" s="38">
        <v>-3.8E-3</v>
      </c>
      <c r="D9" s="38">
        <v>-2.8999999999999998E-3</v>
      </c>
      <c r="E9" s="38">
        <v>-3.0999999999999999E-3</v>
      </c>
      <c r="F9" s="38">
        <v>-4.0000000000000001E-3</v>
      </c>
      <c r="G9" s="38">
        <v>-5.1000000000000004E-3</v>
      </c>
      <c r="H9" s="38">
        <v>-4.1999999999999997E-3</v>
      </c>
      <c r="I9" s="38">
        <v>-3.3999999999999998E-3</v>
      </c>
      <c r="J9" s="38">
        <v>-3.5999999999999999E-3</v>
      </c>
      <c r="K9" s="38">
        <v>-4.4999999999999997E-3</v>
      </c>
      <c r="L9" s="35">
        <v>6.31</v>
      </c>
      <c r="M9" s="35">
        <v>5.47</v>
      </c>
      <c r="N9" s="35">
        <v>5.07</v>
      </c>
      <c r="O9" s="35">
        <v>5.35</v>
      </c>
      <c r="P9" s="35">
        <v>4.87</v>
      </c>
      <c r="Q9" s="35"/>
      <c r="R9" s="35"/>
      <c r="S9" s="35"/>
      <c r="T9" s="23"/>
      <c r="U9" s="23"/>
      <c r="V9" s="23"/>
      <c r="W9" s="23"/>
      <c r="X9" s="23"/>
      <c r="Y9" s="23"/>
      <c r="Z9" s="23"/>
    </row>
    <row r="10" spans="1:26" ht="15" x14ac:dyDescent="0.25">
      <c r="A10" s="36">
        <v>29220</v>
      </c>
      <c r="B10" s="38">
        <v>1.6299999999999999E-2</v>
      </c>
      <c r="C10" s="38">
        <v>1.66E-2</v>
      </c>
      <c r="D10" s="38">
        <v>1.5100000000000001E-2</v>
      </c>
      <c r="E10" s="38">
        <v>1.6E-2</v>
      </c>
      <c r="F10" s="38">
        <v>1.61E-2</v>
      </c>
      <c r="G10" s="38">
        <v>1.5699999999999999E-2</v>
      </c>
      <c r="H10" s="38">
        <v>1.5699999999999999E-2</v>
      </c>
      <c r="I10" s="38">
        <v>1.4800000000000001E-2</v>
      </c>
      <c r="J10" s="38">
        <v>1.5699999999999999E-2</v>
      </c>
      <c r="K10" s="38">
        <v>1.5800000000000002E-2</v>
      </c>
      <c r="L10" s="35">
        <v>5.36</v>
      </c>
      <c r="M10" s="35">
        <v>4.08</v>
      </c>
      <c r="N10" s="35">
        <v>3.54</v>
      </c>
      <c r="O10" s="35">
        <v>3.77</v>
      </c>
      <c r="P10" s="35">
        <v>3.38</v>
      </c>
      <c r="Q10" s="35"/>
      <c r="R10" s="35"/>
      <c r="S10" s="35"/>
      <c r="T10" s="23"/>
      <c r="U10" s="23"/>
      <c r="V10" s="23"/>
      <c r="W10" s="23"/>
      <c r="X10" s="23"/>
      <c r="Y10" s="23"/>
      <c r="Z10" s="23"/>
    </row>
    <row r="11" spans="1:26" ht="15" x14ac:dyDescent="0.25">
      <c r="A11" s="36">
        <v>29311</v>
      </c>
      <c r="B11" s="38">
        <v>-0.1336</v>
      </c>
      <c r="C11" s="38">
        <v>-0.14460000000000001</v>
      </c>
      <c r="D11" s="38">
        <v>-0.1439</v>
      </c>
      <c r="E11" s="38">
        <v>-0.14249999999999999</v>
      </c>
      <c r="F11" s="38">
        <v>-0.1419</v>
      </c>
      <c r="G11" s="38">
        <v>-0.13350000000000001</v>
      </c>
      <c r="H11" s="38">
        <v>-0.14030000000000001</v>
      </c>
      <c r="I11" s="38">
        <v>-0.14410000000000001</v>
      </c>
      <c r="J11" s="38">
        <v>-0.14269999999999999</v>
      </c>
      <c r="K11" s="38">
        <v>-0.1421</v>
      </c>
      <c r="L11" s="35">
        <v>4.8</v>
      </c>
      <c r="M11" s="35">
        <v>3.72</v>
      </c>
      <c r="N11" s="35">
        <v>3.3</v>
      </c>
      <c r="O11" s="35">
        <v>3.44</v>
      </c>
      <c r="P11" s="35">
        <v>3.17</v>
      </c>
      <c r="Q11" s="35"/>
      <c r="R11" s="35"/>
      <c r="S11" s="35"/>
      <c r="T11" s="23"/>
      <c r="U11" s="23"/>
      <c r="V11" s="23"/>
      <c r="W11" s="23"/>
      <c r="X11" s="23"/>
      <c r="Y11" s="23"/>
      <c r="Z11" s="23"/>
    </row>
    <row r="12" spans="1:26" ht="15" x14ac:dyDescent="0.25">
      <c r="A12" s="36">
        <v>29402</v>
      </c>
      <c r="B12" s="38">
        <v>0.1308</v>
      </c>
      <c r="C12" s="38">
        <v>0.1328</v>
      </c>
      <c r="D12" s="38">
        <v>0.1246</v>
      </c>
      <c r="E12" s="38">
        <v>0.12740000000000001</v>
      </c>
      <c r="F12" s="38">
        <v>0.13009999999999999</v>
      </c>
      <c r="G12" s="38">
        <v>0.13009999999999999</v>
      </c>
      <c r="H12" s="38">
        <v>0.12820000000000001</v>
      </c>
      <c r="I12" s="38">
        <v>0.1241</v>
      </c>
      <c r="J12" s="38">
        <v>0.12690000000000001</v>
      </c>
      <c r="K12" s="38">
        <v>0.12959999999999999</v>
      </c>
      <c r="L12" s="35">
        <v>4.22</v>
      </c>
      <c r="M12" s="35">
        <v>3.39</v>
      </c>
      <c r="N12" s="35">
        <v>3.05</v>
      </c>
      <c r="O12" s="35">
        <v>3.16</v>
      </c>
      <c r="P12" s="35">
        <v>3.01</v>
      </c>
      <c r="Q12" s="35"/>
      <c r="R12" s="35"/>
      <c r="S12" s="35"/>
      <c r="T12" s="23"/>
      <c r="U12" s="23"/>
      <c r="V12" s="23"/>
      <c r="W12" s="23"/>
      <c r="X12" s="23"/>
      <c r="Y12" s="23"/>
      <c r="Z12" s="23"/>
    </row>
    <row r="13" spans="1:26" ht="15" x14ac:dyDescent="0.25">
      <c r="A13" s="36">
        <v>29494</v>
      </c>
      <c r="B13" s="38">
        <v>-5.3E-3</v>
      </c>
      <c r="C13" s="38">
        <v>-8.0000000000000002E-3</v>
      </c>
      <c r="D13" s="38">
        <v>-7.7000000000000002E-3</v>
      </c>
      <c r="E13" s="38">
        <v>-8.3000000000000001E-3</v>
      </c>
      <c r="F13" s="38">
        <v>-9.1999999999999998E-3</v>
      </c>
      <c r="G13" s="38">
        <v>-5.4000000000000003E-3</v>
      </c>
      <c r="H13" s="38">
        <v>-8.0999999999999996E-3</v>
      </c>
      <c r="I13" s="38">
        <v>-8.0000000000000002E-3</v>
      </c>
      <c r="J13" s="38">
        <v>-8.6999999999999994E-3</v>
      </c>
      <c r="K13" s="38">
        <v>-9.5999999999999992E-3</v>
      </c>
      <c r="L13" s="35">
        <v>3.69</v>
      </c>
      <c r="M13" s="35">
        <v>3.61</v>
      </c>
      <c r="N13" s="35">
        <v>3.54</v>
      </c>
      <c r="O13" s="35">
        <v>3.68</v>
      </c>
      <c r="P13" s="35">
        <v>3.43</v>
      </c>
      <c r="Q13" s="35"/>
      <c r="R13" s="35"/>
      <c r="S13" s="35"/>
      <c r="T13" s="23"/>
      <c r="U13" s="23"/>
      <c r="V13" s="23"/>
      <c r="W13" s="23"/>
      <c r="X13" s="23"/>
      <c r="Y13" s="23"/>
      <c r="Z13" s="23"/>
    </row>
    <row r="14" spans="1:26" ht="15" x14ac:dyDescent="0.25">
      <c r="A14" s="36">
        <v>29586</v>
      </c>
      <c r="B14" s="38">
        <v>4.41E-2</v>
      </c>
      <c r="C14" s="38">
        <v>4.2599999999999999E-2</v>
      </c>
      <c r="D14" s="38">
        <v>3.95E-2</v>
      </c>
      <c r="E14" s="38">
        <v>4.0399999999999998E-2</v>
      </c>
      <c r="F14" s="38">
        <v>4.0599999999999997E-2</v>
      </c>
      <c r="G14" s="38">
        <v>4.3999999999999997E-2</v>
      </c>
      <c r="H14" s="38">
        <v>4.0899999999999999E-2</v>
      </c>
      <c r="I14" s="38">
        <v>3.9E-2</v>
      </c>
      <c r="J14" s="38">
        <v>3.9899999999999998E-2</v>
      </c>
      <c r="K14" s="38">
        <v>4.0099999999999997E-2</v>
      </c>
      <c r="L14" s="35">
        <v>3.11</v>
      </c>
      <c r="M14" s="35">
        <v>3.84</v>
      </c>
      <c r="N14" s="35">
        <v>3.93</v>
      </c>
      <c r="O14" s="35">
        <v>4.18</v>
      </c>
      <c r="P14" s="35">
        <v>3.85</v>
      </c>
      <c r="Q14" s="35"/>
      <c r="R14" s="35"/>
      <c r="S14" s="35"/>
      <c r="T14" s="23"/>
      <c r="U14" s="23"/>
      <c r="V14" s="23"/>
      <c r="W14" s="23"/>
      <c r="X14" s="23"/>
      <c r="Y14" s="23"/>
      <c r="Z14" s="23"/>
    </row>
    <row r="15" spans="1:26" ht="15" x14ac:dyDescent="0.25">
      <c r="A15" s="36">
        <v>29676</v>
      </c>
      <c r="B15" s="38">
        <v>-6.0000000000000001E-3</v>
      </c>
      <c r="C15" s="38">
        <v>-1.21E-2</v>
      </c>
      <c r="D15" s="38">
        <v>-1.3299999999999999E-2</v>
      </c>
      <c r="E15" s="38">
        <v>-1.4E-2</v>
      </c>
      <c r="F15" s="38">
        <v>-1.29E-2</v>
      </c>
      <c r="G15" s="38">
        <v>-5.7999999999999996E-3</v>
      </c>
      <c r="H15" s="38">
        <v>-1.21E-2</v>
      </c>
      <c r="I15" s="38">
        <v>-1.3599999999999999E-2</v>
      </c>
      <c r="J15" s="38">
        <v>-1.44E-2</v>
      </c>
      <c r="K15" s="38">
        <v>-1.3299999999999999E-2</v>
      </c>
      <c r="L15" s="35">
        <v>2.81</v>
      </c>
      <c r="M15" s="35">
        <v>3.45</v>
      </c>
      <c r="N15" s="35">
        <v>3.6</v>
      </c>
      <c r="O15" s="35">
        <v>3.73</v>
      </c>
      <c r="P15" s="35">
        <v>3.51</v>
      </c>
      <c r="Q15" s="35"/>
      <c r="R15" s="35"/>
      <c r="S15" s="35"/>
      <c r="T15" s="23"/>
      <c r="U15" s="23"/>
      <c r="V15" s="23"/>
      <c r="W15" s="23"/>
      <c r="X15" s="23"/>
      <c r="Y15" s="23"/>
      <c r="Z15" s="23"/>
    </row>
    <row r="16" spans="1:26" ht="15" x14ac:dyDescent="0.25">
      <c r="A16" s="36">
        <v>29767</v>
      </c>
      <c r="B16" s="38">
        <v>2.07E-2</v>
      </c>
      <c r="C16" s="38">
        <v>1.8800000000000001E-2</v>
      </c>
      <c r="D16" s="38">
        <v>1.6899999999999998E-2</v>
      </c>
      <c r="E16" s="38">
        <v>1.7600000000000001E-2</v>
      </c>
      <c r="F16" s="38">
        <v>1.7399999999999999E-2</v>
      </c>
      <c r="G16" s="38">
        <v>2.0799999999999999E-2</v>
      </c>
      <c r="H16" s="38">
        <v>1.7899999999999999E-2</v>
      </c>
      <c r="I16" s="38">
        <v>1.66E-2</v>
      </c>
      <c r="J16" s="38">
        <v>1.72E-2</v>
      </c>
      <c r="K16" s="38">
        <v>1.7000000000000001E-2</v>
      </c>
      <c r="L16" s="35">
        <v>2.44</v>
      </c>
      <c r="M16" s="35">
        <v>3.11</v>
      </c>
      <c r="N16" s="35">
        <v>3.26</v>
      </c>
      <c r="O16" s="35">
        <v>3.4</v>
      </c>
      <c r="P16" s="35">
        <v>3.23</v>
      </c>
      <c r="Q16" s="35"/>
      <c r="R16" s="35"/>
      <c r="S16" s="35"/>
      <c r="T16" s="23"/>
      <c r="U16" s="23"/>
      <c r="V16" s="23"/>
      <c r="W16" s="23"/>
      <c r="X16" s="23"/>
      <c r="Y16" s="23"/>
      <c r="Z16" s="23"/>
    </row>
    <row r="17" spans="1:26" ht="15" x14ac:dyDescent="0.25">
      <c r="A17" s="36">
        <v>29859</v>
      </c>
      <c r="B17" s="38">
        <v>-7.3400000000000007E-2</v>
      </c>
      <c r="C17" s="38">
        <v>-8.3799999999999999E-2</v>
      </c>
      <c r="D17" s="38">
        <v>-8.4099999999999994E-2</v>
      </c>
      <c r="E17" s="38">
        <v>-8.3900000000000002E-2</v>
      </c>
      <c r="F17" s="38">
        <v>-8.3000000000000004E-2</v>
      </c>
      <c r="G17" s="38">
        <v>-7.3099999999999998E-2</v>
      </c>
      <c r="H17" s="38">
        <v>-8.1600000000000006E-2</v>
      </c>
      <c r="I17" s="38">
        <v>-8.4400000000000003E-2</v>
      </c>
      <c r="J17" s="38">
        <v>-8.43E-2</v>
      </c>
      <c r="K17" s="38">
        <v>-8.3299999999999999E-2</v>
      </c>
      <c r="L17" s="35">
        <v>2.42</v>
      </c>
      <c r="M17" s="35">
        <v>2.99</v>
      </c>
      <c r="N17" s="35">
        <v>3.09</v>
      </c>
      <c r="O17" s="35">
        <v>3.24</v>
      </c>
      <c r="P17" s="35">
        <v>3.01</v>
      </c>
      <c r="Q17" s="35"/>
      <c r="R17" s="35"/>
      <c r="S17" s="35"/>
      <c r="T17" s="23"/>
      <c r="U17" s="23"/>
      <c r="V17" s="23"/>
      <c r="W17" s="23"/>
      <c r="X17" s="23"/>
      <c r="Y17" s="23"/>
      <c r="Z17" s="23"/>
    </row>
    <row r="18" spans="1:26" ht="15" x14ac:dyDescent="0.25">
      <c r="A18" s="36">
        <v>29951</v>
      </c>
      <c r="B18" s="38">
        <v>0.1074</v>
      </c>
      <c r="C18" s="38">
        <v>0.108</v>
      </c>
      <c r="D18" s="38">
        <v>0.10589999999999999</v>
      </c>
      <c r="E18" s="38">
        <v>0.1022</v>
      </c>
      <c r="F18" s="38">
        <v>0.1074</v>
      </c>
      <c r="G18" s="38">
        <v>0.107</v>
      </c>
      <c r="H18" s="38">
        <v>0.10440000000000001</v>
      </c>
      <c r="I18" s="38">
        <v>0.1055</v>
      </c>
      <c r="J18" s="38">
        <v>0.1017</v>
      </c>
      <c r="K18" s="38">
        <v>0.107</v>
      </c>
      <c r="L18" s="35">
        <v>2.39</v>
      </c>
      <c r="M18" s="35">
        <v>2.89</v>
      </c>
      <c r="N18" s="35">
        <v>2.94</v>
      </c>
      <c r="O18" s="35">
        <v>3.15</v>
      </c>
      <c r="P18" s="35">
        <v>2.84</v>
      </c>
      <c r="Q18" s="35"/>
      <c r="R18" s="35"/>
      <c r="S18" s="35"/>
      <c r="T18" s="23"/>
      <c r="U18" s="23"/>
      <c r="V18" s="23"/>
      <c r="W18" s="23"/>
      <c r="X18" s="23"/>
      <c r="Y18" s="23"/>
      <c r="Z18" s="23"/>
    </row>
    <row r="19" spans="1:26" ht="15" x14ac:dyDescent="0.25">
      <c r="A19" s="36">
        <v>30041</v>
      </c>
      <c r="B19" s="38">
        <v>4.1000000000000002E-2</v>
      </c>
      <c r="C19" s="38">
        <v>4.1200000000000001E-2</v>
      </c>
      <c r="D19" s="38">
        <v>3.95E-2</v>
      </c>
      <c r="E19" s="38">
        <v>4.0099999999999997E-2</v>
      </c>
      <c r="F19" s="38">
        <v>3.9199999999999999E-2</v>
      </c>
      <c r="G19" s="38">
        <v>4.0800000000000003E-2</v>
      </c>
      <c r="H19" s="38">
        <v>3.9600000000000003E-2</v>
      </c>
      <c r="I19" s="38">
        <v>3.9E-2</v>
      </c>
      <c r="J19" s="38">
        <v>3.9600000000000003E-2</v>
      </c>
      <c r="K19" s="38">
        <v>3.8699999999999998E-2</v>
      </c>
      <c r="L19" s="35">
        <v>3.18</v>
      </c>
      <c r="M19" s="35">
        <v>3.8</v>
      </c>
      <c r="N19" s="35">
        <v>3.86</v>
      </c>
      <c r="O19" s="35">
        <v>4.1500000000000004</v>
      </c>
      <c r="P19" s="35">
        <v>3.67</v>
      </c>
      <c r="Q19" s="35"/>
      <c r="R19" s="35"/>
      <c r="S19" s="35"/>
      <c r="T19" s="23"/>
      <c r="U19" s="23"/>
      <c r="V19" s="23"/>
      <c r="W19" s="23"/>
      <c r="X19" s="23"/>
      <c r="Y19" s="23"/>
      <c r="Z19" s="23"/>
    </row>
    <row r="20" spans="1:26" ht="15" x14ac:dyDescent="0.25">
      <c r="A20" s="36">
        <v>30132</v>
      </c>
      <c r="B20" s="38">
        <v>1.14E-2</v>
      </c>
      <c r="C20" s="38">
        <v>5.0000000000000001E-3</v>
      </c>
      <c r="D20" s="38">
        <v>2.3999999999999998E-3</v>
      </c>
      <c r="E20" s="38">
        <v>2.5000000000000001E-3</v>
      </c>
      <c r="F20" s="38">
        <v>4.4999999999999997E-3</v>
      </c>
      <c r="G20" s="38">
        <v>1.14E-2</v>
      </c>
      <c r="H20" s="38">
        <v>4.3E-3</v>
      </c>
      <c r="I20" s="38">
        <v>1.8E-3</v>
      </c>
      <c r="J20" s="38">
        <v>1.8E-3</v>
      </c>
      <c r="K20" s="38">
        <v>4.0000000000000001E-3</v>
      </c>
      <c r="L20" s="35">
        <v>3.77</v>
      </c>
      <c r="M20" s="35">
        <v>4.6900000000000004</v>
      </c>
      <c r="N20" s="35">
        <v>4.7699999999999996</v>
      </c>
      <c r="O20" s="35">
        <v>5.19</v>
      </c>
      <c r="P20" s="35">
        <v>4.4800000000000004</v>
      </c>
      <c r="Q20" s="35"/>
      <c r="R20" s="35"/>
      <c r="S20" s="35"/>
      <c r="T20" s="23"/>
      <c r="U20" s="23"/>
      <c r="V20" s="23"/>
      <c r="W20" s="23"/>
      <c r="X20" s="23"/>
      <c r="Y20" s="23"/>
      <c r="Z20" s="23"/>
    </row>
    <row r="21" spans="1:26" ht="15" x14ac:dyDescent="0.25">
      <c r="A21" s="36">
        <v>30224</v>
      </c>
      <c r="B21" s="38">
        <v>0.125</v>
      </c>
      <c r="C21" s="38">
        <v>0.12609999999999999</v>
      </c>
      <c r="D21" s="38">
        <v>0.1216</v>
      </c>
      <c r="E21" s="38">
        <v>0.12180000000000001</v>
      </c>
      <c r="F21" s="38">
        <v>0.1215</v>
      </c>
      <c r="G21" s="38">
        <v>0.12509999999999999</v>
      </c>
      <c r="H21" s="38">
        <v>0.12189999999999999</v>
      </c>
      <c r="I21" s="38">
        <v>0.121</v>
      </c>
      <c r="J21" s="38">
        <v>0.1212</v>
      </c>
      <c r="K21" s="38">
        <v>0.12089999999999999</v>
      </c>
      <c r="L21" s="35">
        <v>3.71</v>
      </c>
      <c r="M21" s="35">
        <v>4.18</v>
      </c>
      <c r="N21" s="35">
        <v>4.13</v>
      </c>
      <c r="O21" s="35">
        <v>4.5</v>
      </c>
      <c r="P21" s="35">
        <v>3.94</v>
      </c>
      <c r="Q21" s="35"/>
      <c r="R21" s="35"/>
      <c r="S21" s="35"/>
      <c r="T21" s="23"/>
      <c r="U21" s="23"/>
      <c r="V21" s="23"/>
      <c r="W21" s="23"/>
      <c r="X21" s="23"/>
      <c r="Y21" s="23"/>
      <c r="Z21" s="23"/>
    </row>
    <row r="22" spans="1:26" ht="15" x14ac:dyDescent="0.25">
      <c r="A22" s="36">
        <v>30316</v>
      </c>
      <c r="B22" s="38">
        <v>0.1053</v>
      </c>
      <c r="C22" s="38">
        <v>0.10780000000000001</v>
      </c>
      <c r="D22" s="38">
        <v>0.1043</v>
      </c>
      <c r="E22" s="38">
        <v>0.1047</v>
      </c>
      <c r="F22" s="38">
        <v>0.104</v>
      </c>
      <c r="G22" s="38">
        <v>0.1051</v>
      </c>
      <c r="H22" s="38">
        <v>0.1042</v>
      </c>
      <c r="I22" s="38">
        <v>0.1038</v>
      </c>
      <c r="J22" s="38">
        <v>0.1042</v>
      </c>
      <c r="K22" s="38">
        <v>0.1036</v>
      </c>
      <c r="L22" s="35">
        <v>3.21</v>
      </c>
      <c r="M22" s="35">
        <v>3.7</v>
      </c>
      <c r="N22" s="35">
        <v>3.61</v>
      </c>
      <c r="O22" s="35">
        <v>3.92</v>
      </c>
      <c r="P22" s="35">
        <v>3.46</v>
      </c>
      <c r="Q22" s="35"/>
      <c r="R22" s="35"/>
      <c r="S22" s="35"/>
      <c r="T22" s="23"/>
      <c r="U22" s="23"/>
      <c r="V22" s="23"/>
      <c r="W22" s="23"/>
      <c r="X22" s="23"/>
      <c r="Y22" s="23"/>
      <c r="Z22" s="23"/>
    </row>
    <row r="23" spans="1:26" ht="15" x14ac:dyDescent="0.25">
      <c r="A23" s="36">
        <v>30406</v>
      </c>
      <c r="B23" s="38">
        <v>5.0500000000000003E-2</v>
      </c>
      <c r="C23" s="38">
        <v>4.9099999999999998E-2</v>
      </c>
      <c r="D23" s="38">
        <v>4.8800000000000003E-2</v>
      </c>
      <c r="E23" s="38">
        <v>4.7199999999999999E-2</v>
      </c>
      <c r="F23" s="38">
        <v>4.6100000000000002E-2</v>
      </c>
      <c r="G23" s="38">
        <v>5.04E-2</v>
      </c>
      <c r="H23" s="38">
        <v>4.7300000000000002E-2</v>
      </c>
      <c r="I23" s="38">
        <v>4.8300000000000003E-2</v>
      </c>
      <c r="J23" s="38">
        <v>4.6699999999999998E-2</v>
      </c>
      <c r="K23" s="38">
        <v>4.5699999999999998E-2</v>
      </c>
      <c r="L23" s="35">
        <v>3.99</v>
      </c>
      <c r="M23" s="35">
        <v>4.43</v>
      </c>
      <c r="N23" s="35">
        <v>4.38</v>
      </c>
      <c r="O23" s="35">
        <v>4.71</v>
      </c>
      <c r="P23" s="35">
        <v>4.16</v>
      </c>
      <c r="Q23" s="35"/>
      <c r="R23" s="35"/>
      <c r="S23" s="35"/>
      <c r="T23" s="23"/>
      <c r="U23" s="23"/>
      <c r="V23" s="23"/>
      <c r="W23" s="23"/>
      <c r="X23" s="23"/>
      <c r="Y23" s="23"/>
      <c r="Z23" s="23"/>
    </row>
    <row r="24" spans="1:26" ht="15" x14ac:dyDescent="0.25">
      <c r="A24" s="36">
        <v>30497</v>
      </c>
      <c r="B24" s="38">
        <v>6.4600000000000005E-2</v>
      </c>
      <c r="C24" s="38">
        <v>6.4299999999999996E-2</v>
      </c>
      <c r="D24" s="38">
        <v>6.2300000000000001E-2</v>
      </c>
      <c r="E24" s="38">
        <v>6.2300000000000001E-2</v>
      </c>
      <c r="F24" s="38">
        <v>6.1100000000000002E-2</v>
      </c>
      <c r="G24" s="38">
        <v>6.4500000000000002E-2</v>
      </c>
      <c r="H24" s="38">
        <v>6.2E-2</v>
      </c>
      <c r="I24" s="38">
        <v>6.1699999999999998E-2</v>
      </c>
      <c r="J24" s="38">
        <v>6.1699999999999998E-2</v>
      </c>
      <c r="K24" s="38">
        <v>6.0600000000000001E-2</v>
      </c>
      <c r="L24" s="35">
        <v>4.4800000000000004</v>
      </c>
      <c r="M24" s="35">
        <v>5.17</v>
      </c>
      <c r="N24" s="35">
        <v>5.15</v>
      </c>
      <c r="O24" s="35">
        <v>5.5</v>
      </c>
      <c r="P24" s="35">
        <v>4.9000000000000004</v>
      </c>
      <c r="Q24" s="35"/>
      <c r="R24" s="35"/>
      <c r="S24" s="35"/>
      <c r="T24" s="23"/>
      <c r="U24" s="23"/>
      <c r="V24" s="23"/>
      <c r="W24" s="23"/>
      <c r="X24" s="23"/>
      <c r="Y24" s="23"/>
      <c r="Z24" s="23"/>
    </row>
    <row r="25" spans="1:26" ht="15" x14ac:dyDescent="0.25">
      <c r="A25" s="36">
        <v>30589</v>
      </c>
      <c r="B25" s="38">
        <v>4.2900000000000001E-2</v>
      </c>
      <c r="C25" s="38">
        <v>4.0500000000000001E-2</v>
      </c>
      <c r="D25" s="38">
        <v>3.9199999999999999E-2</v>
      </c>
      <c r="E25" s="38">
        <v>3.8399999999999997E-2</v>
      </c>
      <c r="F25" s="38">
        <v>3.9100000000000003E-2</v>
      </c>
      <c r="G25" s="38">
        <v>4.2700000000000002E-2</v>
      </c>
      <c r="H25" s="38">
        <v>3.8899999999999997E-2</v>
      </c>
      <c r="I25" s="38">
        <v>3.8600000000000002E-2</v>
      </c>
      <c r="J25" s="38">
        <v>3.78E-2</v>
      </c>
      <c r="K25" s="38">
        <v>3.85E-2</v>
      </c>
      <c r="L25" s="35">
        <v>3.98</v>
      </c>
      <c r="M25" s="35">
        <v>4.87</v>
      </c>
      <c r="N25" s="35">
        <v>4.93</v>
      </c>
      <c r="O25" s="35">
        <v>5.27</v>
      </c>
      <c r="P25" s="35">
        <v>4.6399999999999997</v>
      </c>
      <c r="Q25" s="35"/>
      <c r="R25" s="35"/>
      <c r="S25" s="35"/>
      <c r="T25" s="23"/>
      <c r="U25" s="23"/>
      <c r="V25" s="23"/>
      <c r="W25" s="23"/>
      <c r="X25" s="23"/>
      <c r="Y25" s="23"/>
      <c r="Z25" s="23"/>
    </row>
    <row r="26" spans="1:26" ht="15" x14ac:dyDescent="0.25">
      <c r="A26" s="36">
        <v>30681</v>
      </c>
      <c r="B26" s="38">
        <v>1.35E-2</v>
      </c>
      <c r="C26" s="38">
        <v>7.4999999999999997E-3</v>
      </c>
      <c r="D26" s="38">
        <v>4.7000000000000002E-3</v>
      </c>
      <c r="E26" s="38">
        <v>5.7999999999999996E-3</v>
      </c>
      <c r="F26" s="38">
        <v>6.8999999999999999E-3</v>
      </c>
      <c r="G26" s="38">
        <v>1.35E-2</v>
      </c>
      <c r="H26" s="38">
        <v>6.7000000000000002E-3</v>
      </c>
      <c r="I26" s="38">
        <v>4.1000000000000003E-3</v>
      </c>
      <c r="J26" s="38">
        <v>5.1999999999999998E-3</v>
      </c>
      <c r="K26" s="38">
        <v>6.4000000000000003E-3</v>
      </c>
      <c r="L26" s="35">
        <v>3.42</v>
      </c>
      <c r="M26" s="35">
        <v>4.5599999999999996</v>
      </c>
      <c r="N26" s="35">
        <v>4.5999999999999996</v>
      </c>
      <c r="O26" s="35">
        <v>5.0199999999999996</v>
      </c>
      <c r="P26" s="35">
        <v>4.33</v>
      </c>
      <c r="Q26" s="35"/>
      <c r="R26" s="35"/>
      <c r="S26" s="35"/>
      <c r="T26" s="23"/>
      <c r="U26" s="23"/>
      <c r="V26" s="23"/>
      <c r="W26" s="23"/>
      <c r="X26" s="23"/>
      <c r="Y26" s="23"/>
      <c r="Z26" s="23"/>
    </row>
    <row r="27" spans="1:26" ht="15" x14ac:dyDescent="0.25">
      <c r="A27" s="36">
        <v>30772</v>
      </c>
      <c r="B27" s="38">
        <v>3.04E-2</v>
      </c>
      <c r="C27" s="38">
        <v>2.47E-2</v>
      </c>
      <c r="D27" s="38">
        <v>2.3099999999999999E-2</v>
      </c>
      <c r="E27" s="38">
        <v>2.2599999999999999E-2</v>
      </c>
      <c r="F27" s="38">
        <v>2.3400000000000001E-2</v>
      </c>
      <c r="G27" s="38">
        <v>3.04E-2</v>
      </c>
      <c r="H27" s="38">
        <v>2.3599999999999999E-2</v>
      </c>
      <c r="I27" s="38">
        <v>2.2499999999999999E-2</v>
      </c>
      <c r="J27" s="38">
        <v>2.1999999999999999E-2</v>
      </c>
      <c r="K27" s="38">
        <v>2.29E-2</v>
      </c>
      <c r="L27" s="35">
        <v>3.12</v>
      </c>
      <c r="M27" s="35">
        <v>4.68</v>
      </c>
      <c r="N27" s="35">
        <v>4.8</v>
      </c>
      <c r="O27" s="35">
        <v>5.21</v>
      </c>
      <c r="P27" s="35">
        <v>4.5199999999999996</v>
      </c>
      <c r="Q27" s="35"/>
      <c r="R27" s="35"/>
      <c r="S27" s="35"/>
      <c r="T27" s="23"/>
      <c r="U27" s="23"/>
      <c r="V27" s="23"/>
      <c r="W27" s="23"/>
      <c r="X27" s="23"/>
      <c r="Y27" s="23"/>
      <c r="Z27" s="23"/>
    </row>
    <row r="28" spans="1:26" ht="15" x14ac:dyDescent="0.25">
      <c r="A28" s="36">
        <v>30863</v>
      </c>
      <c r="B28" s="38">
        <v>-2.3099999999999999E-2</v>
      </c>
      <c r="C28" s="38">
        <v>-3.1399999999999997E-2</v>
      </c>
      <c r="D28" s="38">
        <v>-3.2899999999999999E-2</v>
      </c>
      <c r="E28" s="38">
        <v>-3.2300000000000002E-2</v>
      </c>
      <c r="F28" s="38">
        <v>-3.0700000000000002E-2</v>
      </c>
      <c r="G28" s="38">
        <v>-2.3199999999999998E-2</v>
      </c>
      <c r="H28" s="38">
        <v>-3.1199999999999999E-2</v>
      </c>
      <c r="I28" s="38">
        <v>-3.3500000000000002E-2</v>
      </c>
      <c r="J28" s="38">
        <v>-3.3000000000000002E-2</v>
      </c>
      <c r="K28" s="38">
        <v>-3.1300000000000001E-2</v>
      </c>
      <c r="L28" s="35">
        <v>2.81</v>
      </c>
      <c r="M28" s="35">
        <v>4.76</v>
      </c>
      <c r="N28" s="35">
        <v>4.97</v>
      </c>
      <c r="O28" s="35">
        <v>5.31</v>
      </c>
      <c r="P28" s="35">
        <v>4.68</v>
      </c>
      <c r="Q28" s="35"/>
      <c r="R28" s="35"/>
      <c r="S28" s="35"/>
      <c r="T28" s="23"/>
      <c r="U28" s="23"/>
      <c r="V28" s="23"/>
      <c r="W28" s="23"/>
      <c r="X28" s="23"/>
      <c r="Y28" s="23"/>
      <c r="Z28" s="23"/>
    </row>
    <row r="29" spans="1:26" ht="15" x14ac:dyDescent="0.25">
      <c r="A29" s="36">
        <v>30955</v>
      </c>
      <c r="B29" s="38">
        <v>8.0199999999999994E-2</v>
      </c>
      <c r="C29" s="38">
        <v>7.6999999999999999E-2</v>
      </c>
      <c r="D29" s="38">
        <v>7.7499999999999999E-2</v>
      </c>
      <c r="E29" s="38">
        <v>7.3899999999999993E-2</v>
      </c>
      <c r="F29" s="38">
        <v>7.4300000000000005E-2</v>
      </c>
      <c r="G29" s="38">
        <v>8.0100000000000005E-2</v>
      </c>
      <c r="H29" s="38">
        <v>7.4399999999999994E-2</v>
      </c>
      <c r="I29" s="38">
        <v>7.6799999999999993E-2</v>
      </c>
      <c r="J29" s="38">
        <v>7.2999999999999995E-2</v>
      </c>
      <c r="K29" s="38">
        <v>7.3599999999999999E-2</v>
      </c>
      <c r="L29" s="35">
        <v>2.95</v>
      </c>
      <c r="M29" s="35">
        <v>5.43</v>
      </c>
      <c r="N29" s="35">
        <v>5.75</v>
      </c>
      <c r="O29" s="35">
        <v>6.1</v>
      </c>
      <c r="P29" s="35">
        <v>5.27</v>
      </c>
      <c r="Q29" s="35"/>
      <c r="R29" s="35"/>
      <c r="S29" s="35"/>
      <c r="T29" s="23"/>
      <c r="U29" s="23"/>
      <c r="V29" s="23"/>
      <c r="W29" s="23"/>
      <c r="X29" s="23"/>
      <c r="Y29" s="23"/>
      <c r="Z29" s="23"/>
    </row>
    <row r="30" spans="1:26" ht="15" x14ac:dyDescent="0.25">
      <c r="A30" s="36">
        <v>31047</v>
      </c>
      <c r="B30" s="38">
        <v>6.4699999999999994E-2</v>
      </c>
      <c r="C30" s="38">
        <v>6.4899999999999999E-2</v>
      </c>
      <c r="D30" s="38">
        <v>6.2100000000000002E-2</v>
      </c>
      <c r="E30" s="38">
        <v>6.3299999999999995E-2</v>
      </c>
      <c r="F30" s="38">
        <v>6.3E-2</v>
      </c>
      <c r="G30" s="38">
        <v>6.4299999999999996E-2</v>
      </c>
      <c r="H30" s="38">
        <v>6.2600000000000003E-2</v>
      </c>
      <c r="I30" s="38">
        <v>6.13E-2</v>
      </c>
      <c r="J30" s="38">
        <v>6.2399999999999997E-2</v>
      </c>
      <c r="K30" s="38">
        <v>6.2300000000000001E-2</v>
      </c>
      <c r="L30" s="35">
        <v>3.07</v>
      </c>
      <c r="M30" s="35">
        <v>6.08</v>
      </c>
      <c r="N30" s="35">
        <v>6.37</v>
      </c>
      <c r="O30" s="35">
        <v>6.9</v>
      </c>
      <c r="P30" s="35">
        <v>5.75</v>
      </c>
      <c r="Q30" s="35"/>
      <c r="R30" s="35"/>
      <c r="S30" s="35"/>
      <c r="T30" s="23"/>
      <c r="U30" s="23"/>
      <c r="V30" s="23"/>
      <c r="W30" s="23"/>
      <c r="X30" s="23"/>
      <c r="Y30" s="23"/>
      <c r="Z30" s="23"/>
    </row>
    <row r="31" spans="1:26" ht="15" x14ac:dyDescent="0.25">
      <c r="A31" s="36">
        <v>31137</v>
      </c>
      <c r="B31" s="38">
        <v>2.9000000000000001E-2</v>
      </c>
      <c r="C31" s="38">
        <v>3.0499999999999999E-2</v>
      </c>
      <c r="D31" s="38">
        <v>3.04E-2</v>
      </c>
      <c r="E31" s="38">
        <v>3.0099999999999998E-2</v>
      </c>
      <c r="F31" s="38">
        <v>2.9000000000000001E-2</v>
      </c>
      <c r="G31" s="38">
        <v>2.8500000000000001E-2</v>
      </c>
      <c r="H31" s="38">
        <v>2.9100000000000001E-2</v>
      </c>
      <c r="I31" s="38">
        <v>2.9700000000000001E-2</v>
      </c>
      <c r="J31" s="38">
        <v>2.9399999999999999E-2</v>
      </c>
      <c r="K31" s="38">
        <v>2.8299999999999999E-2</v>
      </c>
      <c r="L31" s="35">
        <v>4.43</v>
      </c>
      <c r="M31" s="35">
        <v>6.17</v>
      </c>
      <c r="N31" s="35">
        <v>6.25</v>
      </c>
      <c r="O31" s="35">
        <v>6.7</v>
      </c>
      <c r="P31" s="35">
        <v>5.64</v>
      </c>
      <c r="Q31" s="35"/>
      <c r="R31" s="35"/>
      <c r="S31" s="35"/>
      <c r="T31" s="23"/>
      <c r="U31" s="23"/>
      <c r="V31" s="23"/>
      <c r="W31" s="23"/>
      <c r="X31" s="23"/>
      <c r="Y31" s="23"/>
      <c r="Z31" s="23"/>
    </row>
    <row r="32" spans="1:26" ht="15" x14ac:dyDescent="0.25">
      <c r="A32" s="36">
        <v>31228</v>
      </c>
      <c r="B32" s="38">
        <v>9.5799999999999996E-2</v>
      </c>
      <c r="C32" s="38">
        <v>9.8699999999999996E-2</v>
      </c>
      <c r="D32" s="38">
        <v>9.8199999999999996E-2</v>
      </c>
      <c r="E32" s="38">
        <v>9.6600000000000005E-2</v>
      </c>
      <c r="F32" s="38">
        <v>9.5899999999999999E-2</v>
      </c>
      <c r="G32" s="38">
        <v>9.5200000000000007E-2</v>
      </c>
      <c r="H32" s="38">
        <v>9.5699999999999993E-2</v>
      </c>
      <c r="I32" s="38">
        <v>9.7500000000000003E-2</v>
      </c>
      <c r="J32" s="38">
        <v>9.5799999999999996E-2</v>
      </c>
      <c r="K32" s="38">
        <v>9.5200000000000007E-2</v>
      </c>
      <c r="L32" s="35">
        <v>5.79</v>
      </c>
      <c r="M32" s="35">
        <v>6.21</v>
      </c>
      <c r="N32" s="35">
        <v>6.06</v>
      </c>
      <c r="O32" s="35">
        <v>6.47</v>
      </c>
      <c r="P32" s="35">
        <v>5.54</v>
      </c>
      <c r="Q32" s="35"/>
      <c r="R32" s="35"/>
      <c r="S32" s="35"/>
      <c r="T32" s="23"/>
      <c r="U32" s="23"/>
      <c r="V32" s="23"/>
      <c r="W32" s="23"/>
      <c r="X32" s="23"/>
      <c r="Y32" s="23"/>
      <c r="Z32" s="23"/>
    </row>
    <row r="33" spans="1:26" ht="15" x14ac:dyDescent="0.25">
      <c r="A33" s="36">
        <v>31320</v>
      </c>
      <c r="B33" s="38">
        <v>2.5999999999999999E-2</v>
      </c>
      <c r="C33" s="38">
        <v>2.75E-2</v>
      </c>
      <c r="D33" s="38">
        <v>2.7099999999999999E-2</v>
      </c>
      <c r="E33" s="38">
        <v>2.7400000000000001E-2</v>
      </c>
      <c r="F33" s="38">
        <v>2.58E-2</v>
      </c>
      <c r="G33" s="38">
        <v>2.5000000000000001E-2</v>
      </c>
      <c r="H33" s="38">
        <v>2.6200000000000001E-2</v>
      </c>
      <c r="I33" s="38">
        <v>2.64E-2</v>
      </c>
      <c r="J33" s="38">
        <v>2.6700000000000002E-2</v>
      </c>
      <c r="K33" s="38">
        <v>2.5100000000000001E-2</v>
      </c>
      <c r="L33" s="35">
        <v>7.94</v>
      </c>
      <c r="M33" s="35">
        <v>6.87</v>
      </c>
      <c r="N33" s="35">
        <v>6.44</v>
      </c>
      <c r="O33" s="35">
        <v>6.9</v>
      </c>
      <c r="P33" s="35">
        <v>5.93</v>
      </c>
      <c r="Q33" s="35"/>
      <c r="R33" s="35"/>
      <c r="S33" s="35"/>
      <c r="T33" s="23"/>
      <c r="U33" s="23"/>
      <c r="V33" s="23"/>
      <c r="W33" s="23"/>
      <c r="X33" s="23"/>
      <c r="Y33" s="23"/>
      <c r="Z33" s="23"/>
    </row>
    <row r="34" spans="1:26" ht="15" x14ac:dyDescent="0.25">
      <c r="A34" s="36">
        <v>31412</v>
      </c>
      <c r="B34" s="38">
        <v>7.6799999999999993E-2</v>
      </c>
      <c r="C34" s="38">
        <v>7.9299999999999995E-2</v>
      </c>
      <c r="D34" s="38">
        <v>8.14E-2</v>
      </c>
      <c r="E34" s="38">
        <v>7.7600000000000002E-2</v>
      </c>
      <c r="F34" s="38">
        <v>7.6999999999999999E-2</v>
      </c>
      <c r="G34" s="38">
        <v>7.5700000000000003E-2</v>
      </c>
      <c r="H34" s="38">
        <v>7.6899999999999996E-2</v>
      </c>
      <c r="I34" s="38">
        <v>8.0600000000000005E-2</v>
      </c>
      <c r="J34" s="38">
        <v>7.6799999999999993E-2</v>
      </c>
      <c r="K34" s="38">
        <v>7.6300000000000007E-2</v>
      </c>
      <c r="L34" s="35">
        <v>10.1</v>
      </c>
      <c r="M34" s="35">
        <v>7.47</v>
      </c>
      <c r="N34" s="35">
        <v>6.76</v>
      </c>
      <c r="O34" s="35">
        <v>7.26</v>
      </c>
      <c r="P34" s="35">
        <v>6.22</v>
      </c>
      <c r="Q34" s="35"/>
      <c r="R34" s="35"/>
      <c r="S34" s="35"/>
      <c r="T34" s="23"/>
      <c r="U34" s="23"/>
      <c r="V34" s="23"/>
      <c r="W34" s="23"/>
      <c r="X34" s="23"/>
      <c r="Y34" s="23"/>
      <c r="Z34" s="23"/>
    </row>
    <row r="35" spans="1:26" ht="15" x14ac:dyDescent="0.25">
      <c r="A35" s="36">
        <v>31502</v>
      </c>
      <c r="B35" s="38">
        <v>0.11799999999999999</v>
      </c>
      <c r="C35" s="38">
        <v>0.123</v>
      </c>
      <c r="D35" s="38">
        <v>0.12740000000000001</v>
      </c>
      <c r="E35" s="38">
        <v>0.121</v>
      </c>
      <c r="F35" s="38">
        <v>0.1181</v>
      </c>
      <c r="G35" s="38">
        <v>0.1167</v>
      </c>
      <c r="H35" s="38">
        <v>0.11940000000000001</v>
      </c>
      <c r="I35" s="38">
        <v>0.12620000000000001</v>
      </c>
      <c r="J35" s="38">
        <v>0.1198</v>
      </c>
      <c r="K35" s="38">
        <v>0.1171</v>
      </c>
      <c r="L35" s="35">
        <v>14.17</v>
      </c>
      <c r="M35" s="35">
        <v>10.33</v>
      </c>
      <c r="N35" s="35">
        <v>9.3699999999999992</v>
      </c>
      <c r="O35" s="35">
        <v>9.9600000000000009</v>
      </c>
      <c r="P35" s="35">
        <v>8.66</v>
      </c>
      <c r="Q35" s="35"/>
      <c r="R35" s="35"/>
      <c r="S35" s="35"/>
      <c r="T35" s="23"/>
      <c r="U35" s="23"/>
      <c r="V35" s="23"/>
      <c r="W35" s="23"/>
      <c r="X35" s="23"/>
      <c r="Y35" s="23"/>
      <c r="Z35" s="23"/>
    </row>
    <row r="36" spans="1:26" ht="15" x14ac:dyDescent="0.25">
      <c r="A36" s="36">
        <v>31593</v>
      </c>
      <c r="B36" s="38">
        <v>3.2199999999999999E-2</v>
      </c>
      <c r="C36" s="38">
        <v>3.2399999999999998E-2</v>
      </c>
      <c r="D36" s="38">
        <v>3.1199999999999999E-2</v>
      </c>
      <c r="E36" s="38">
        <v>3.15E-2</v>
      </c>
      <c r="F36" s="38">
        <v>3.2399999999999998E-2</v>
      </c>
      <c r="G36" s="38">
        <v>3.0099999999999998E-2</v>
      </c>
      <c r="H36" s="38">
        <v>3.0300000000000001E-2</v>
      </c>
      <c r="I36" s="38">
        <v>2.9899999999999999E-2</v>
      </c>
      <c r="J36" s="38">
        <v>3.0099999999999998E-2</v>
      </c>
      <c r="K36" s="38">
        <v>3.1199999999999999E-2</v>
      </c>
      <c r="L36" s="35">
        <v>16.649999999999999</v>
      </c>
      <c r="M36" s="35">
        <v>13.1</v>
      </c>
      <c r="N36" s="35">
        <v>11.9</v>
      </c>
      <c r="O36" s="35">
        <v>12.59</v>
      </c>
      <c r="P36" s="35">
        <v>11.02</v>
      </c>
      <c r="Q36" s="35"/>
      <c r="R36" s="35"/>
      <c r="S36" s="35"/>
      <c r="T36" s="23"/>
      <c r="U36" s="23"/>
      <c r="V36" s="23"/>
      <c r="W36" s="23"/>
      <c r="X36" s="23"/>
      <c r="Y36" s="23"/>
      <c r="Z36" s="23"/>
    </row>
    <row r="37" spans="1:26" ht="15" x14ac:dyDescent="0.25">
      <c r="A37" s="36">
        <v>31685</v>
      </c>
      <c r="B37" s="38">
        <v>1.6799999999999999E-2</v>
      </c>
      <c r="C37" s="38">
        <v>1.67E-2</v>
      </c>
      <c r="D37" s="38">
        <v>1.4200000000000001E-2</v>
      </c>
      <c r="E37" s="38">
        <v>1.66E-2</v>
      </c>
      <c r="F37" s="38">
        <v>1.6299999999999999E-2</v>
      </c>
      <c r="G37" s="38">
        <v>1.38E-2</v>
      </c>
      <c r="H37" s="38">
        <v>1.4500000000000001E-2</v>
      </c>
      <c r="I37" s="38">
        <v>1.2500000000000001E-2</v>
      </c>
      <c r="J37" s="38">
        <v>1.4800000000000001E-2</v>
      </c>
      <c r="K37" s="38">
        <v>1.4800000000000001E-2</v>
      </c>
      <c r="L37" s="35">
        <v>23.64</v>
      </c>
      <c r="M37" s="35">
        <v>16.579999999999998</v>
      </c>
      <c r="N37" s="35">
        <v>14.88</v>
      </c>
      <c r="O37" s="35">
        <v>15.92</v>
      </c>
      <c r="P37" s="35">
        <v>13.61</v>
      </c>
      <c r="Q37" s="35"/>
      <c r="R37" s="35"/>
      <c r="S37" s="35"/>
      <c r="T37" s="23"/>
      <c r="U37" s="23"/>
      <c r="V37" s="23"/>
      <c r="W37" s="23"/>
      <c r="X37" s="23"/>
      <c r="Y37" s="23"/>
      <c r="Z37" s="23"/>
    </row>
    <row r="38" spans="1:26" ht="15" x14ac:dyDescent="0.25">
      <c r="A38" s="36">
        <v>31777</v>
      </c>
      <c r="B38" s="38">
        <v>4.6600000000000003E-2</v>
      </c>
      <c r="C38" s="38">
        <v>4.7500000000000001E-2</v>
      </c>
      <c r="D38" s="38">
        <v>4.8099999999999997E-2</v>
      </c>
      <c r="E38" s="38">
        <v>4.6300000000000001E-2</v>
      </c>
      <c r="F38" s="38">
        <v>4.6600000000000003E-2</v>
      </c>
      <c r="G38" s="38">
        <v>4.2999999999999997E-2</v>
      </c>
      <c r="H38" s="38">
        <v>4.4299999999999999E-2</v>
      </c>
      <c r="I38" s="38">
        <v>4.5900000000000003E-2</v>
      </c>
      <c r="J38" s="38">
        <v>4.4200000000000003E-2</v>
      </c>
      <c r="K38" s="38">
        <v>4.4699999999999997E-2</v>
      </c>
      <c r="L38" s="35">
        <v>29.05</v>
      </c>
      <c r="M38" s="35">
        <v>20.010000000000002</v>
      </c>
      <c r="N38" s="35">
        <v>17.87</v>
      </c>
      <c r="O38" s="35">
        <v>19.23</v>
      </c>
      <c r="P38" s="35">
        <v>16.2</v>
      </c>
      <c r="Q38" s="35"/>
      <c r="R38" s="35"/>
      <c r="S38" s="35"/>
      <c r="T38" s="23"/>
      <c r="U38" s="23"/>
      <c r="V38" s="23"/>
      <c r="W38" s="23"/>
      <c r="X38" s="23"/>
      <c r="Y38" s="23"/>
      <c r="Z38" s="23"/>
    </row>
    <row r="39" spans="1:26" ht="15" x14ac:dyDescent="0.25">
      <c r="A39" s="36">
        <v>31867</v>
      </c>
      <c r="B39" s="38">
        <v>2.3099999999999999E-2</v>
      </c>
      <c r="C39" s="38">
        <v>2.41E-2</v>
      </c>
      <c r="D39" s="38">
        <v>2.29E-2</v>
      </c>
      <c r="E39" s="38">
        <v>2.29E-2</v>
      </c>
      <c r="F39" s="38">
        <v>2.5999999999999999E-2</v>
      </c>
      <c r="G39" s="38">
        <v>1.9E-2</v>
      </c>
      <c r="H39" s="38">
        <v>2.12E-2</v>
      </c>
      <c r="I39" s="38">
        <v>2.0899999999999998E-2</v>
      </c>
      <c r="J39" s="38">
        <v>2.0799999999999999E-2</v>
      </c>
      <c r="K39" s="38">
        <v>2.4199999999999999E-2</v>
      </c>
      <c r="L39" s="35">
        <v>32.08</v>
      </c>
      <c r="M39" s="35">
        <v>20.49</v>
      </c>
      <c r="N39" s="35">
        <v>18.059999999999999</v>
      </c>
      <c r="O39" s="35">
        <v>19.309999999999999</v>
      </c>
      <c r="P39" s="35">
        <v>16.39</v>
      </c>
      <c r="Q39" s="35"/>
      <c r="R39" s="35"/>
      <c r="S39" s="35"/>
      <c r="T39" s="23"/>
      <c r="U39" s="23"/>
      <c r="V39" s="23"/>
      <c r="W39" s="23"/>
      <c r="X39" s="23"/>
      <c r="Y39" s="23"/>
      <c r="Z39" s="23"/>
    </row>
    <row r="40" spans="1:26" ht="15" x14ac:dyDescent="0.25">
      <c r="A40" s="36">
        <v>31958</v>
      </c>
      <c r="B40" s="38">
        <v>1.24E-2</v>
      </c>
      <c r="C40" s="38">
        <v>1.26E-2</v>
      </c>
      <c r="D40" s="38">
        <v>1.1599999999999999E-2</v>
      </c>
      <c r="E40" s="38">
        <v>1.2200000000000001E-2</v>
      </c>
      <c r="F40" s="38">
        <v>1.2500000000000001E-2</v>
      </c>
      <c r="G40" s="38">
        <v>8.0000000000000002E-3</v>
      </c>
      <c r="H40" s="38">
        <v>0.01</v>
      </c>
      <c r="I40" s="38">
        <v>9.5999999999999992E-3</v>
      </c>
      <c r="J40" s="38">
        <v>1.03E-2</v>
      </c>
      <c r="K40" s="38">
        <v>1.0699999999999999E-2</v>
      </c>
      <c r="L40" s="35">
        <v>35.15</v>
      </c>
      <c r="M40" s="35">
        <v>20.97</v>
      </c>
      <c r="N40" s="35">
        <v>18.260000000000002</v>
      </c>
      <c r="O40" s="35">
        <v>19.34</v>
      </c>
      <c r="P40" s="35">
        <v>16.7</v>
      </c>
      <c r="Q40" s="35"/>
      <c r="R40" s="35"/>
      <c r="S40" s="35"/>
      <c r="T40" s="23"/>
      <c r="U40" s="23"/>
      <c r="V40" s="23"/>
      <c r="W40" s="23"/>
      <c r="X40" s="23"/>
      <c r="Y40" s="23"/>
      <c r="Z40" s="23"/>
    </row>
    <row r="41" spans="1:26" ht="15" x14ac:dyDescent="0.25">
      <c r="A41" s="36">
        <v>32050</v>
      </c>
      <c r="B41" s="38">
        <v>-4.5900000000000003E-2</v>
      </c>
      <c r="C41" s="38">
        <v>-4.7E-2</v>
      </c>
      <c r="D41" s="38">
        <v>-5.0099999999999999E-2</v>
      </c>
      <c r="E41" s="38">
        <v>-4.53E-2</v>
      </c>
      <c r="F41" s="38">
        <v>-4.5499999999999999E-2</v>
      </c>
      <c r="G41" s="38">
        <v>-4.9299999999999997E-2</v>
      </c>
      <c r="H41" s="38">
        <v>-4.7899999999999998E-2</v>
      </c>
      <c r="I41" s="38">
        <v>-5.1999999999999998E-2</v>
      </c>
      <c r="J41" s="38">
        <v>-4.7399999999999998E-2</v>
      </c>
      <c r="K41" s="38">
        <v>-4.7199999999999999E-2</v>
      </c>
      <c r="L41" s="35">
        <v>29.36</v>
      </c>
      <c r="M41" s="35">
        <v>20.03</v>
      </c>
      <c r="N41" s="35">
        <v>18.23</v>
      </c>
      <c r="O41" s="35">
        <v>19.27</v>
      </c>
      <c r="P41" s="35">
        <v>16.39</v>
      </c>
      <c r="Q41" s="35"/>
      <c r="R41" s="35"/>
      <c r="S41" s="35"/>
      <c r="T41" s="23"/>
      <c r="U41" s="23"/>
      <c r="V41" s="23"/>
      <c r="W41" s="23"/>
      <c r="X41" s="23"/>
      <c r="Y41" s="23"/>
      <c r="Z41" s="23"/>
    </row>
    <row r="42" spans="1:26" ht="15" x14ac:dyDescent="0.25">
      <c r="A42" s="36">
        <v>32142</v>
      </c>
      <c r="B42" s="38">
        <v>4.7600000000000003E-2</v>
      </c>
      <c r="C42" s="38">
        <v>4.87E-2</v>
      </c>
      <c r="D42" s="38">
        <v>4.8300000000000003E-2</v>
      </c>
      <c r="E42" s="38">
        <v>4.7199999999999999E-2</v>
      </c>
      <c r="F42" s="38">
        <v>4.7100000000000003E-2</v>
      </c>
      <c r="G42" s="38">
        <v>4.48E-2</v>
      </c>
      <c r="H42" s="38">
        <v>4.5100000000000001E-2</v>
      </c>
      <c r="I42" s="38">
        <v>4.6100000000000002E-2</v>
      </c>
      <c r="J42" s="38">
        <v>4.4999999999999998E-2</v>
      </c>
      <c r="K42" s="38">
        <v>4.53E-2</v>
      </c>
      <c r="L42" s="35">
        <v>23.58</v>
      </c>
      <c r="M42" s="35">
        <v>19.14</v>
      </c>
      <c r="N42" s="35">
        <v>18.07</v>
      </c>
      <c r="O42" s="35">
        <v>19.14</v>
      </c>
      <c r="P42" s="35">
        <v>16.11</v>
      </c>
      <c r="Q42" s="35"/>
      <c r="R42" s="35"/>
      <c r="S42" s="35"/>
      <c r="T42" s="23"/>
      <c r="U42" s="23"/>
      <c r="V42" s="23"/>
      <c r="W42" s="23"/>
      <c r="X42" s="23"/>
      <c r="Y42" s="23"/>
      <c r="Z42" s="23"/>
    </row>
    <row r="43" spans="1:26" ht="15" x14ac:dyDescent="0.25">
      <c r="A43" s="36">
        <v>32233</v>
      </c>
      <c r="B43" s="38">
        <v>5.8000000000000003E-2</v>
      </c>
      <c r="C43" s="38">
        <v>5.7799999999999997E-2</v>
      </c>
      <c r="D43" s="38">
        <v>5.74E-2</v>
      </c>
      <c r="E43" s="38">
        <v>5.5500000000000001E-2</v>
      </c>
      <c r="F43" s="38">
        <v>5.62E-2</v>
      </c>
      <c r="G43" s="38">
        <v>5.4699999999999999E-2</v>
      </c>
      <c r="H43" s="38">
        <v>5.3699999999999998E-2</v>
      </c>
      <c r="I43" s="38">
        <v>5.5E-2</v>
      </c>
      <c r="J43" s="38">
        <v>5.2999999999999999E-2</v>
      </c>
      <c r="K43" s="38">
        <v>5.45E-2</v>
      </c>
      <c r="L43" s="35">
        <v>27.99</v>
      </c>
      <c r="M43" s="35">
        <v>21.32</v>
      </c>
      <c r="N43" s="35">
        <v>19.399999999999999</v>
      </c>
      <c r="O43" s="35">
        <v>22.38</v>
      </c>
      <c r="P43" s="35">
        <v>14.49</v>
      </c>
      <c r="Q43" s="35"/>
      <c r="R43" s="35"/>
      <c r="S43" s="35"/>
      <c r="T43" s="23"/>
      <c r="U43" s="23"/>
      <c r="V43" s="23"/>
      <c r="W43" s="23"/>
      <c r="X43" s="23"/>
      <c r="Y43" s="23"/>
      <c r="Z43" s="23"/>
    </row>
    <row r="44" spans="1:26" ht="15" x14ac:dyDescent="0.25">
      <c r="A44" s="36">
        <v>32324</v>
      </c>
      <c r="B44" s="38">
        <v>2.81E-2</v>
      </c>
      <c r="C44" s="38">
        <v>2.87E-2</v>
      </c>
      <c r="D44" s="38">
        <v>2.9000000000000001E-2</v>
      </c>
      <c r="E44" s="38">
        <v>2.75E-2</v>
      </c>
      <c r="F44" s="38">
        <v>2.7900000000000001E-2</v>
      </c>
      <c r="G44" s="38">
        <v>2.4899999999999999E-2</v>
      </c>
      <c r="H44" s="38">
        <v>2.4299999999999999E-2</v>
      </c>
      <c r="I44" s="38">
        <v>2.6499999999999999E-2</v>
      </c>
      <c r="J44" s="38">
        <v>2.3400000000000001E-2</v>
      </c>
      <c r="K44" s="38">
        <v>2.5899999999999999E-2</v>
      </c>
      <c r="L44" s="35">
        <v>27</v>
      </c>
      <c r="M44" s="35">
        <v>30.67</v>
      </c>
      <c r="N44" s="35">
        <v>20.89</v>
      </c>
      <c r="O44" s="35">
        <v>36.840000000000003</v>
      </c>
      <c r="P44" s="35">
        <v>18.190000000000001</v>
      </c>
      <c r="Q44" s="35"/>
      <c r="R44" s="35"/>
      <c r="S44" s="35"/>
      <c r="T44" s="23"/>
      <c r="U44" s="23"/>
      <c r="V44" s="23"/>
      <c r="W44" s="23"/>
      <c r="X44" s="23"/>
      <c r="Y44" s="23"/>
      <c r="Z44" s="23"/>
    </row>
    <row r="45" spans="1:26" ht="15" x14ac:dyDescent="0.25">
      <c r="A45" s="36">
        <v>32416</v>
      </c>
      <c r="B45" s="38">
        <v>1.3599999999999999E-2</v>
      </c>
      <c r="C45" s="38">
        <v>1.4E-2</v>
      </c>
      <c r="D45" s="38">
        <v>1.2500000000000001E-2</v>
      </c>
      <c r="E45" s="38">
        <v>1.35E-2</v>
      </c>
      <c r="F45" s="38">
        <v>1.3599999999999999E-2</v>
      </c>
      <c r="G45" s="38">
        <v>1.09E-2</v>
      </c>
      <c r="H45" s="38">
        <v>1.14E-2</v>
      </c>
      <c r="I45" s="38">
        <v>1.11E-2</v>
      </c>
      <c r="J45" s="38">
        <v>1.0999999999999999E-2</v>
      </c>
      <c r="K45" s="38">
        <v>1.2800000000000001E-2</v>
      </c>
      <c r="L45" s="35">
        <v>23.7</v>
      </c>
      <c r="M45" s="35">
        <v>19.559999999999999</v>
      </c>
      <c r="N45" s="35">
        <v>13.35</v>
      </c>
      <c r="O45" s="35">
        <v>23.16</v>
      </c>
      <c r="P45" s="35">
        <v>8.3800000000000008</v>
      </c>
      <c r="Q45" s="35"/>
      <c r="R45" s="35"/>
      <c r="S45" s="35"/>
      <c r="T45" s="23"/>
      <c r="U45" s="23"/>
      <c r="V45" s="23"/>
      <c r="W45" s="23"/>
      <c r="X45" s="23"/>
      <c r="Y45" s="23"/>
      <c r="Z45" s="23"/>
    </row>
    <row r="46" spans="1:26" ht="15" x14ac:dyDescent="0.25">
      <c r="A46" s="36">
        <v>32508</v>
      </c>
      <c r="B46" s="38">
        <v>4.7999999999999996E-3</v>
      </c>
      <c r="C46" s="38">
        <v>5.1999999999999998E-3</v>
      </c>
      <c r="D46" s="38">
        <v>4.3E-3</v>
      </c>
      <c r="E46" s="38">
        <v>5.1000000000000004E-3</v>
      </c>
      <c r="F46" s="38">
        <v>5.1000000000000004E-3</v>
      </c>
      <c r="G46" s="38">
        <v>1.8E-3</v>
      </c>
      <c r="H46" s="38">
        <v>2.3999999999999998E-3</v>
      </c>
      <c r="I46" s="38">
        <v>2.5000000000000001E-3</v>
      </c>
      <c r="J46" s="38">
        <v>1.9E-3</v>
      </c>
      <c r="K46" s="38">
        <v>4.1999999999999997E-3</v>
      </c>
      <c r="L46" s="35">
        <v>25.9</v>
      </c>
      <c r="M46" s="35">
        <v>23.07</v>
      </c>
      <c r="N46" s="35">
        <v>14.7</v>
      </c>
      <c r="O46" s="35">
        <v>28.47</v>
      </c>
      <c r="P46" s="35">
        <v>8.66</v>
      </c>
      <c r="Q46" s="35"/>
      <c r="R46" s="35"/>
      <c r="S46" s="35"/>
      <c r="T46" s="23"/>
      <c r="U46" s="23"/>
      <c r="V46" s="23"/>
      <c r="W46" s="23"/>
      <c r="X46" s="23"/>
      <c r="Y46" s="23"/>
      <c r="Z46" s="23"/>
    </row>
    <row r="47" spans="1:26" ht="15" x14ac:dyDescent="0.25">
      <c r="A47" s="36">
        <v>32598</v>
      </c>
      <c r="B47" s="38">
        <v>3.0999999999999999E-3</v>
      </c>
      <c r="C47" s="38">
        <v>2.8E-3</v>
      </c>
      <c r="D47" s="38">
        <v>-5.0000000000000001E-4</v>
      </c>
      <c r="E47" s="38">
        <v>3.0000000000000001E-3</v>
      </c>
      <c r="F47" s="38">
        <v>2.5999999999999999E-3</v>
      </c>
      <c r="G47" s="38">
        <v>2.0000000000000001E-4</v>
      </c>
      <c r="H47" s="38">
        <v>2.0000000000000001E-4</v>
      </c>
      <c r="I47" s="38">
        <v>-1.6999999999999999E-3</v>
      </c>
      <c r="J47" s="38">
        <v>-1E-4</v>
      </c>
      <c r="K47" s="38">
        <v>1.6000000000000001E-3</v>
      </c>
      <c r="L47" s="35">
        <v>25.9</v>
      </c>
      <c r="M47" s="35">
        <v>22.96</v>
      </c>
      <c r="N47" s="35">
        <v>9.9</v>
      </c>
      <c r="O47" s="35">
        <v>28.7</v>
      </c>
      <c r="P47" s="35">
        <v>9.7100000000000009</v>
      </c>
      <c r="Q47" s="35"/>
      <c r="R47" s="35"/>
      <c r="S47" s="35"/>
      <c r="T47" s="23"/>
      <c r="U47" s="23"/>
      <c r="V47" s="23"/>
      <c r="W47" s="23"/>
      <c r="X47" s="23"/>
      <c r="Y47" s="23"/>
      <c r="Z47" s="23"/>
    </row>
    <row r="48" spans="1:26" ht="15" x14ac:dyDescent="0.25">
      <c r="A48" s="36">
        <v>32689</v>
      </c>
      <c r="B48" s="38">
        <v>8.0600000000000005E-2</v>
      </c>
      <c r="C48" s="38">
        <v>8.2699999999999996E-2</v>
      </c>
      <c r="D48" s="38">
        <v>8.2799999999999999E-2</v>
      </c>
      <c r="E48" s="38">
        <v>7.7899999999999997E-2</v>
      </c>
      <c r="F48" s="38">
        <v>7.9799999999999996E-2</v>
      </c>
      <c r="G48" s="38">
        <v>7.7399999999999997E-2</v>
      </c>
      <c r="H48" s="38">
        <v>7.7200000000000005E-2</v>
      </c>
      <c r="I48" s="38">
        <v>8.1199999999999994E-2</v>
      </c>
      <c r="J48" s="38">
        <v>7.6100000000000001E-2</v>
      </c>
      <c r="K48" s="38">
        <v>7.8600000000000003E-2</v>
      </c>
      <c r="L48" s="35">
        <v>27.86</v>
      </c>
      <c r="M48" s="35">
        <v>17.88</v>
      </c>
      <c r="N48" s="35">
        <v>12.57</v>
      </c>
      <c r="O48" s="35">
        <v>19.04</v>
      </c>
      <c r="P48" s="35">
        <v>10.47</v>
      </c>
      <c r="Q48" s="35"/>
      <c r="R48" s="35"/>
      <c r="S48" s="35"/>
      <c r="T48" s="23"/>
      <c r="U48" s="23"/>
      <c r="V48" s="23"/>
      <c r="W48" s="23"/>
      <c r="X48" s="23"/>
      <c r="Y48" s="23"/>
      <c r="Z48" s="23"/>
    </row>
    <row r="49" spans="1:26" ht="15" x14ac:dyDescent="0.25">
      <c r="A49" s="36">
        <v>32781</v>
      </c>
      <c r="B49" s="38">
        <v>1.67E-2</v>
      </c>
      <c r="C49" s="38">
        <v>1.7299999999999999E-2</v>
      </c>
      <c r="D49" s="38">
        <v>1.6299999999999999E-2</v>
      </c>
      <c r="E49" s="38">
        <v>1.6400000000000001E-2</v>
      </c>
      <c r="F49" s="38">
        <v>1.66E-2</v>
      </c>
      <c r="G49" s="38">
        <v>1.4E-2</v>
      </c>
      <c r="H49" s="38">
        <v>1.4E-2</v>
      </c>
      <c r="I49" s="38">
        <v>1.4800000000000001E-2</v>
      </c>
      <c r="J49" s="38">
        <v>1.3299999999999999E-2</v>
      </c>
      <c r="K49" s="38">
        <v>1.54E-2</v>
      </c>
      <c r="L49" s="35">
        <v>26.06</v>
      </c>
      <c r="M49" s="35">
        <v>23.37</v>
      </c>
      <c r="N49" s="35">
        <v>13.88</v>
      </c>
      <c r="O49" s="35">
        <v>27.94</v>
      </c>
      <c r="P49" s="35">
        <v>12.87</v>
      </c>
      <c r="Q49" s="35"/>
      <c r="R49" s="35"/>
      <c r="S49" s="35"/>
      <c r="T49" s="23"/>
      <c r="U49" s="23"/>
      <c r="V49" s="23"/>
      <c r="W49" s="23"/>
      <c r="X49" s="23"/>
      <c r="Y49" s="23"/>
      <c r="Z49" s="23"/>
    </row>
    <row r="50" spans="1:26" ht="15" x14ac:dyDescent="0.25">
      <c r="A50" s="36">
        <v>32873</v>
      </c>
      <c r="B50" s="38">
        <v>4.6300000000000001E-2</v>
      </c>
      <c r="C50" s="38">
        <v>4.7300000000000002E-2</v>
      </c>
      <c r="D50" s="38">
        <v>4.7199999999999999E-2</v>
      </c>
      <c r="E50" s="38">
        <v>4.4499999999999998E-2</v>
      </c>
      <c r="F50" s="38">
        <v>4.5100000000000001E-2</v>
      </c>
      <c r="G50" s="38">
        <v>4.3799999999999999E-2</v>
      </c>
      <c r="H50" s="38">
        <v>4.2999999999999997E-2</v>
      </c>
      <c r="I50" s="38">
        <v>4.5499999999999999E-2</v>
      </c>
      <c r="J50" s="38">
        <v>4.2200000000000001E-2</v>
      </c>
      <c r="K50" s="38">
        <v>4.3799999999999999E-2</v>
      </c>
      <c r="L50" s="35">
        <v>21.82</v>
      </c>
      <c r="M50" s="35">
        <v>20.57</v>
      </c>
      <c r="N50" s="35">
        <v>14.47</v>
      </c>
      <c r="O50" s="35">
        <v>24.55</v>
      </c>
      <c r="P50" s="35">
        <v>11.56</v>
      </c>
      <c r="Q50" s="35"/>
      <c r="R50" s="35"/>
      <c r="S50" s="35"/>
      <c r="T50" s="23"/>
      <c r="U50" s="23"/>
      <c r="V50" s="23"/>
      <c r="W50" s="23"/>
      <c r="X50" s="23"/>
      <c r="Y50" s="23"/>
      <c r="Z50" s="23"/>
    </row>
    <row r="51" spans="1:26" ht="15" x14ac:dyDescent="0.25">
      <c r="A51" s="36">
        <v>32963</v>
      </c>
      <c r="B51" s="38">
        <v>-1.9E-3</v>
      </c>
      <c r="C51" s="38">
        <v>-5.9999999999999995E-4</v>
      </c>
      <c r="D51" s="38">
        <v>-3.0999999999999999E-3</v>
      </c>
      <c r="E51" s="38">
        <v>4.0000000000000002E-4</v>
      </c>
      <c r="F51" s="38">
        <v>-1.4E-3</v>
      </c>
      <c r="G51" s="38">
        <v>-3.8999999999999998E-3</v>
      </c>
      <c r="H51" s="38">
        <v>-3.2000000000000002E-3</v>
      </c>
      <c r="I51" s="38">
        <v>-4.1999999999999997E-3</v>
      </c>
      <c r="J51" s="38">
        <v>-3.0999999999999999E-3</v>
      </c>
      <c r="K51" s="38">
        <v>-2.8999999999999998E-3</v>
      </c>
      <c r="L51" s="35">
        <v>18.440000000000001</v>
      </c>
      <c r="M51" s="35">
        <v>23.24</v>
      </c>
      <c r="N51" s="35">
        <v>11.46</v>
      </c>
      <c r="O51" s="35">
        <v>29.24</v>
      </c>
      <c r="P51" s="35">
        <v>15.14</v>
      </c>
      <c r="Q51" s="35"/>
      <c r="R51" s="35"/>
      <c r="S51" s="35"/>
      <c r="T51" s="23"/>
      <c r="U51" s="23"/>
      <c r="V51" s="23"/>
      <c r="W51" s="23"/>
      <c r="X51" s="23"/>
      <c r="Y51" s="23"/>
      <c r="Z51" s="23"/>
    </row>
    <row r="52" spans="1:26" ht="15" x14ac:dyDescent="0.25">
      <c r="A52" s="36">
        <v>33054</v>
      </c>
      <c r="B52" s="38">
        <v>2.9499999999999998E-2</v>
      </c>
      <c r="C52" s="38">
        <v>3.09E-2</v>
      </c>
      <c r="D52" s="38">
        <v>2.9899999999999999E-2</v>
      </c>
      <c r="E52" s="38">
        <v>2.92E-2</v>
      </c>
      <c r="F52" s="38">
        <v>2.9600000000000001E-2</v>
      </c>
      <c r="G52" s="38">
        <v>2.76E-2</v>
      </c>
      <c r="H52" s="38">
        <v>2.6800000000000001E-2</v>
      </c>
      <c r="I52" s="38">
        <v>2.7400000000000001E-2</v>
      </c>
      <c r="J52" s="38">
        <v>2.5999999999999999E-2</v>
      </c>
      <c r="K52" s="38">
        <v>2.8199999999999999E-2</v>
      </c>
      <c r="L52" s="35">
        <v>18.29</v>
      </c>
      <c r="M52" s="35">
        <v>25</v>
      </c>
      <c r="N52" s="35">
        <v>22.26</v>
      </c>
      <c r="O52" s="35">
        <v>31.34</v>
      </c>
      <c r="P52" s="35">
        <v>14.28</v>
      </c>
      <c r="Q52" s="35"/>
      <c r="R52" s="35"/>
      <c r="S52" s="35"/>
      <c r="T52" s="23"/>
      <c r="U52" s="23"/>
      <c r="V52" s="23"/>
      <c r="W52" s="23"/>
      <c r="X52" s="23"/>
      <c r="Y52" s="23"/>
      <c r="Z52" s="23"/>
    </row>
    <row r="53" spans="1:26" ht="15" x14ac:dyDescent="0.25">
      <c r="A53" s="36">
        <v>33146</v>
      </c>
      <c r="B53" s="38">
        <v>2E-3</v>
      </c>
      <c r="C53" s="38">
        <v>3.2000000000000002E-3</v>
      </c>
      <c r="D53" s="38">
        <v>1E-3</v>
      </c>
      <c r="E53" s="38">
        <v>3.5999999999999999E-3</v>
      </c>
      <c r="F53" s="38">
        <v>3.0999999999999999E-3</v>
      </c>
      <c r="G53" s="38">
        <v>0</v>
      </c>
      <c r="H53" s="38">
        <v>2.0000000000000001E-4</v>
      </c>
      <c r="I53" s="38">
        <v>0</v>
      </c>
      <c r="J53" s="38">
        <v>-4.0000000000000002E-4</v>
      </c>
      <c r="K53" s="38">
        <v>1.9E-3</v>
      </c>
      <c r="L53" s="35">
        <v>20.07</v>
      </c>
      <c r="M53" s="35">
        <v>26.36</v>
      </c>
      <c r="N53" s="35">
        <v>10.32</v>
      </c>
      <c r="O53" s="35">
        <v>36.200000000000003</v>
      </c>
      <c r="P53" s="35">
        <v>11.78</v>
      </c>
      <c r="Q53" s="35"/>
      <c r="R53" s="35"/>
      <c r="S53" s="35"/>
      <c r="T53" s="23"/>
      <c r="U53" s="23"/>
      <c r="V53" s="23"/>
      <c r="W53" s="23"/>
      <c r="X53" s="23"/>
      <c r="Y53" s="23"/>
      <c r="Z53" s="23"/>
    </row>
    <row r="54" spans="1:26" ht="15" x14ac:dyDescent="0.25">
      <c r="A54" s="36">
        <v>33238</v>
      </c>
      <c r="B54" s="38">
        <v>4.4900000000000002E-2</v>
      </c>
      <c r="C54" s="38">
        <v>4.41E-2</v>
      </c>
      <c r="D54" s="38">
        <v>4.5400000000000003E-2</v>
      </c>
      <c r="E54" s="38">
        <v>3.9399999999999998E-2</v>
      </c>
      <c r="F54" s="38">
        <v>4.4200000000000003E-2</v>
      </c>
      <c r="G54" s="38">
        <v>4.3099999999999999E-2</v>
      </c>
      <c r="H54" s="38">
        <v>3.9300000000000002E-2</v>
      </c>
      <c r="I54" s="38">
        <v>4.3499999999999997E-2</v>
      </c>
      <c r="J54" s="38">
        <v>3.6499999999999998E-2</v>
      </c>
      <c r="K54" s="38">
        <v>4.24E-2</v>
      </c>
      <c r="L54" s="35">
        <v>16.2</v>
      </c>
      <c r="M54" s="35">
        <v>31.11</v>
      </c>
      <c r="N54" s="35">
        <v>17.93</v>
      </c>
      <c r="O54" s="35">
        <v>42.43</v>
      </c>
      <c r="P54" s="35">
        <v>17.8</v>
      </c>
      <c r="Q54" s="35"/>
      <c r="R54" s="35"/>
      <c r="S54" s="35"/>
      <c r="T54" s="23"/>
      <c r="U54" s="23"/>
      <c r="V54" s="23"/>
      <c r="W54" s="23"/>
      <c r="X54" s="23"/>
      <c r="Y54" s="23"/>
      <c r="Z54" s="23"/>
    </row>
    <row r="55" spans="1:26" ht="15" x14ac:dyDescent="0.25">
      <c r="A55" s="36">
        <v>33328</v>
      </c>
      <c r="B55" s="38">
        <v>1.9699999999999999E-2</v>
      </c>
      <c r="C55" s="38">
        <v>1.9800000000000002E-2</v>
      </c>
      <c r="D55" s="38">
        <v>1.95E-2</v>
      </c>
      <c r="E55" s="38">
        <v>1.77E-2</v>
      </c>
      <c r="F55" s="38">
        <v>0.02</v>
      </c>
      <c r="G55" s="38">
        <v>1.72E-2</v>
      </c>
      <c r="H55" s="38">
        <v>1.4800000000000001E-2</v>
      </c>
      <c r="I55" s="38">
        <v>1.7100000000000001E-2</v>
      </c>
      <c r="J55" s="38">
        <v>1.2500000000000001E-2</v>
      </c>
      <c r="K55" s="38">
        <v>1.78E-2</v>
      </c>
      <c r="L55" s="35">
        <v>24.44</v>
      </c>
      <c r="M55" s="35">
        <v>42.45</v>
      </c>
      <c r="N55" s="35">
        <v>23.52</v>
      </c>
      <c r="O55" s="35">
        <v>58.8</v>
      </c>
      <c r="P55" s="35">
        <v>22.28</v>
      </c>
      <c r="Q55" s="35"/>
      <c r="R55" s="35"/>
      <c r="S55" s="35"/>
      <c r="T55" s="23"/>
      <c r="U55" s="23"/>
      <c r="V55" s="23"/>
      <c r="W55" s="23"/>
      <c r="X55" s="23"/>
      <c r="Y55" s="23"/>
      <c r="Z55" s="23"/>
    </row>
    <row r="56" spans="1:26" ht="15" x14ac:dyDescent="0.25">
      <c r="A56" s="36">
        <v>33419</v>
      </c>
      <c r="B56" s="38">
        <v>1.89E-2</v>
      </c>
      <c r="C56" s="38">
        <v>1.7899999999999999E-2</v>
      </c>
      <c r="D56" s="38">
        <v>1.9E-2</v>
      </c>
      <c r="E56" s="38">
        <v>1.5100000000000001E-2</v>
      </c>
      <c r="F56" s="38">
        <v>1.8800000000000001E-2</v>
      </c>
      <c r="G56" s="38">
        <v>1.5900000000000001E-2</v>
      </c>
      <c r="H56" s="38">
        <v>1.32E-2</v>
      </c>
      <c r="I56" s="38">
        <v>1.6799999999999999E-2</v>
      </c>
      <c r="J56" s="38">
        <v>1.06E-2</v>
      </c>
      <c r="K56" s="38">
        <v>1.6299999999999999E-2</v>
      </c>
      <c r="L56" s="35">
        <v>29.12</v>
      </c>
      <c r="M56" s="35">
        <v>39.049999999999997</v>
      </c>
      <c r="N56" s="35">
        <v>21.04</v>
      </c>
      <c r="O56" s="35">
        <v>50.9</v>
      </c>
      <c r="P56" s="35">
        <v>24.76</v>
      </c>
      <c r="Q56" s="35"/>
      <c r="R56" s="35"/>
      <c r="S56" s="35"/>
      <c r="T56" s="23"/>
      <c r="U56" s="23"/>
      <c r="V56" s="23"/>
      <c r="W56" s="23"/>
      <c r="X56" s="23"/>
      <c r="Y56" s="23"/>
      <c r="Z56" s="23"/>
    </row>
    <row r="57" spans="1:26" ht="15" x14ac:dyDescent="0.25">
      <c r="A57" s="36">
        <v>33511</v>
      </c>
      <c r="B57" s="38">
        <v>4.1599999999999998E-2</v>
      </c>
      <c r="C57" s="38">
        <v>3.7199999999999997E-2</v>
      </c>
      <c r="D57" s="38">
        <v>4.1799999999999997E-2</v>
      </c>
      <c r="E57" s="38">
        <v>2.9100000000000001E-2</v>
      </c>
      <c r="F57" s="38">
        <v>4.1000000000000002E-2</v>
      </c>
      <c r="G57" s="38">
        <v>3.8399999999999997E-2</v>
      </c>
      <c r="H57" s="38">
        <v>3.1600000000000003E-2</v>
      </c>
      <c r="I57" s="38">
        <v>3.8300000000000001E-2</v>
      </c>
      <c r="J57" s="38">
        <v>2.58E-2</v>
      </c>
      <c r="K57" s="38">
        <v>3.8399999999999997E-2</v>
      </c>
      <c r="L57" s="35">
        <v>30.7</v>
      </c>
      <c r="M57" s="35">
        <v>41.91</v>
      </c>
      <c r="N57" s="35">
        <v>32.200000000000003</v>
      </c>
      <c r="O57" s="35">
        <v>53.78</v>
      </c>
      <c r="P57" s="35">
        <v>25.38</v>
      </c>
      <c r="Q57" s="35"/>
      <c r="R57" s="35"/>
      <c r="S57" s="35"/>
      <c r="T57" s="23"/>
      <c r="U57" s="23"/>
      <c r="V57" s="23"/>
      <c r="W57" s="23"/>
      <c r="X57" s="23"/>
      <c r="Y57" s="23"/>
      <c r="Z57" s="23"/>
    </row>
    <row r="58" spans="1:26" ht="15" x14ac:dyDescent="0.25">
      <c r="A58" s="36">
        <v>33603</v>
      </c>
      <c r="B58" s="38">
        <v>5.3800000000000001E-2</v>
      </c>
      <c r="C58" s="38">
        <v>9.1000000000000004E-3</v>
      </c>
      <c r="D58" s="38">
        <v>5.33E-2</v>
      </c>
      <c r="E58" s="38">
        <v>-2.93E-2</v>
      </c>
      <c r="F58" s="38">
        <v>5.2299999999999999E-2</v>
      </c>
      <c r="G58" s="38">
        <v>4.9399999999999999E-2</v>
      </c>
      <c r="H58" s="38">
        <v>7.7000000000000002E-3</v>
      </c>
      <c r="I58" s="38">
        <v>5.0700000000000002E-2</v>
      </c>
      <c r="J58" s="38">
        <v>-2.9399999999999999E-2</v>
      </c>
      <c r="K58" s="38">
        <v>0.05</v>
      </c>
      <c r="L58" s="35">
        <v>42.36</v>
      </c>
      <c r="M58" s="35">
        <v>49.69</v>
      </c>
      <c r="N58" s="35">
        <v>26.67</v>
      </c>
      <c r="O58" s="35">
        <v>67.569999999999993</v>
      </c>
      <c r="P58" s="35">
        <v>22.55</v>
      </c>
      <c r="Q58" s="35"/>
      <c r="R58" s="35"/>
      <c r="S58" s="35"/>
      <c r="T58" s="23"/>
      <c r="U58" s="23"/>
      <c r="V58" s="23"/>
      <c r="W58" s="23"/>
      <c r="X58" s="23"/>
      <c r="Y58" s="23"/>
      <c r="Z58" s="23"/>
    </row>
    <row r="59" spans="1:26" ht="15" x14ac:dyDescent="0.25">
      <c r="A59" s="36">
        <v>33694</v>
      </c>
      <c r="B59" s="38">
        <v>-5.0000000000000001E-4</v>
      </c>
      <c r="C59" s="38">
        <v>6.7999999999999996E-3</v>
      </c>
      <c r="D59" s="38">
        <v>0</v>
      </c>
      <c r="E59" s="38">
        <v>1.2200000000000001E-2</v>
      </c>
      <c r="F59" s="38">
        <v>2.0000000000000001E-4</v>
      </c>
      <c r="G59" s="38">
        <v>-4.1000000000000003E-3</v>
      </c>
      <c r="H59" s="38">
        <v>6.9999999999999999E-4</v>
      </c>
      <c r="I59" s="38">
        <v>-3.0000000000000001E-3</v>
      </c>
      <c r="J59" s="38">
        <v>4.3E-3</v>
      </c>
      <c r="K59" s="38">
        <v>-2.5999999999999999E-3</v>
      </c>
      <c r="L59" s="35">
        <v>34.590000000000003</v>
      </c>
      <c r="M59" s="35">
        <v>58.65</v>
      </c>
      <c r="N59" s="35">
        <v>29.45</v>
      </c>
      <c r="O59" s="35">
        <v>83.67</v>
      </c>
      <c r="P59" s="35">
        <v>28.22</v>
      </c>
      <c r="Q59" s="35"/>
      <c r="R59" s="35"/>
      <c r="S59" s="35"/>
      <c r="T59" s="23"/>
      <c r="U59" s="23"/>
      <c r="V59" s="23"/>
      <c r="W59" s="23"/>
      <c r="X59" s="23"/>
      <c r="Y59" s="23"/>
      <c r="Z59" s="23"/>
    </row>
    <row r="60" spans="1:26" ht="15" x14ac:dyDescent="0.25">
      <c r="A60" s="36">
        <v>33785</v>
      </c>
      <c r="B60" s="38">
        <v>3.8600000000000002E-2</v>
      </c>
      <c r="C60" s="38">
        <v>2.0400000000000001E-2</v>
      </c>
      <c r="D60" s="38">
        <v>3.7699999999999997E-2</v>
      </c>
      <c r="E60" s="38">
        <v>6.9999999999999999E-4</v>
      </c>
      <c r="F60" s="38">
        <v>3.7999999999999999E-2</v>
      </c>
      <c r="G60" s="38">
        <v>3.4799999999999998E-2</v>
      </c>
      <c r="H60" s="38">
        <v>1.4E-2</v>
      </c>
      <c r="I60" s="38">
        <v>3.5700000000000003E-2</v>
      </c>
      <c r="J60" s="38">
        <v>-5.8999999999999999E-3</v>
      </c>
      <c r="K60" s="38">
        <v>3.4000000000000002E-2</v>
      </c>
      <c r="L60" s="35">
        <v>36.9</v>
      </c>
      <c r="M60" s="35">
        <v>62.35</v>
      </c>
      <c r="N60" s="35">
        <v>24.63</v>
      </c>
      <c r="O60" s="35">
        <v>86.86</v>
      </c>
      <c r="P60" s="35">
        <v>38.51</v>
      </c>
      <c r="Q60" s="35"/>
      <c r="R60" s="35"/>
      <c r="S60" s="35"/>
      <c r="T60" s="23"/>
      <c r="U60" s="23"/>
      <c r="V60" s="23"/>
      <c r="W60" s="23"/>
      <c r="X60" s="23"/>
      <c r="Y60" s="23"/>
      <c r="Z60" s="23"/>
    </row>
    <row r="61" spans="1:26" ht="15" x14ac:dyDescent="0.25">
      <c r="A61" s="36">
        <v>33877</v>
      </c>
      <c r="B61" s="38">
        <v>5.3600000000000002E-2</v>
      </c>
      <c r="C61" s="38">
        <v>3.1300000000000001E-2</v>
      </c>
      <c r="D61" s="38">
        <v>4.8099999999999997E-2</v>
      </c>
      <c r="E61" s="38">
        <v>5.4000000000000003E-3</v>
      </c>
      <c r="F61" s="38">
        <v>5.2299999999999999E-2</v>
      </c>
      <c r="G61" s="38">
        <v>4.9799999999999997E-2</v>
      </c>
      <c r="H61" s="38">
        <v>2.47E-2</v>
      </c>
      <c r="I61" s="38">
        <v>4.7100000000000003E-2</v>
      </c>
      <c r="J61" s="38">
        <v>-2.9999999999999997E-4</v>
      </c>
      <c r="K61" s="38">
        <v>4.87E-2</v>
      </c>
      <c r="L61" s="35">
        <v>38.19</v>
      </c>
      <c r="M61" s="35">
        <v>58.16</v>
      </c>
      <c r="N61" s="35">
        <v>28.31</v>
      </c>
      <c r="O61" s="35">
        <v>80.13</v>
      </c>
      <c r="P61" s="35">
        <v>35.1</v>
      </c>
      <c r="Q61" s="35"/>
      <c r="R61" s="35"/>
      <c r="S61" s="35"/>
      <c r="T61" s="23"/>
      <c r="U61" s="23"/>
      <c r="V61" s="23"/>
      <c r="W61" s="23"/>
      <c r="X61" s="23"/>
      <c r="Y61" s="23"/>
      <c r="Z61" s="23"/>
    </row>
    <row r="62" spans="1:26" ht="15" x14ac:dyDescent="0.25">
      <c r="A62" s="36">
        <v>33969</v>
      </c>
      <c r="B62" s="38">
        <v>1.2800000000000001E-2</v>
      </c>
      <c r="C62" s="38">
        <v>-1.12E-2</v>
      </c>
      <c r="D62" s="38">
        <v>4.4999999999999997E-3</v>
      </c>
      <c r="E62" s="38">
        <v>-3.27E-2</v>
      </c>
      <c r="F62" s="38">
        <v>1.29E-2</v>
      </c>
      <c r="G62" s="38">
        <v>9.5999999999999992E-3</v>
      </c>
      <c r="H62" s="38">
        <v>-1.38E-2</v>
      </c>
      <c r="I62" s="38">
        <v>3.5999999999999999E-3</v>
      </c>
      <c r="J62" s="38">
        <v>-3.8600000000000002E-2</v>
      </c>
      <c r="K62" s="38">
        <v>9.9000000000000008E-3</v>
      </c>
      <c r="L62" s="35">
        <v>27.31</v>
      </c>
      <c r="M62" s="35">
        <v>59.94</v>
      </c>
      <c r="N62" s="35">
        <v>28.63</v>
      </c>
      <c r="O62" s="35">
        <v>87.64</v>
      </c>
      <c r="P62" s="35">
        <v>31.69</v>
      </c>
      <c r="Q62" s="35"/>
      <c r="R62" s="35"/>
      <c r="S62" s="35"/>
      <c r="T62" s="23"/>
      <c r="U62" s="23"/>
      <c r="V62" s="23"/>
      <c r="W62" s="23"/>
      <c r="X62" s="23"/>
      <c r="Y62" s="23"/>
      <c r="Z62" s="23"/>
    </row>
    <row r="63" spans="1:26" ht="15" x14ac:dyDescent="0.25">
      <c r="A63" s="36">
        <v>34059</v>
      </c>
      <c r="B63" s="38">
        <v>3.85E-2</v>
      </c>
      <c r="C63" s="38">
        <v>3.4799999999999998E-2</v>
      </c>
      <c r="D63" s="38">
        <v>2.75E-2</v>
      </c>
      <c r="E63" s="38">
        <v>2.6200000000000001E-2</v>
      </c>
      <c r="F63" s="38">
        <v>3.73E-2</v>
      </c>
      <c r="G63" s="38">
        <v>3.5999999999999997E-2</v>
      </c>
      <c r="H63" s="38">
        <v>2.6599999999999999E-2</v>
      </c>
      <c r="I63" s="38">
        <v>2.4299999999999999E-2</v>
      </c>
      <c r="J63" s="38">
        <v>1.89E-2</v>
      </c>
      <c r="K63" s="38">
        <v>3.44E-2</v>
      </c>
      <c r="L63" s="35">
        <v>28.71</v>
      </c>
      <c r="M63" s="35">
        <v>61.19</v>
      </c>
      <c r="N63" s="35">
        <v>43.38</v>
      </c>
      <c r="O63" s="35">
        <v>87.49</v>
      </c>
      <c r="P63" s="35">
        <v>32.14</v>
      </c>
      <c r="Q63" s="35"/>
      <c r="R63" s="35"/>
      <c r="S63" s="35"/>
      <c r="T63" s="23"/>
      <c r="U63" s="23"/>
      <c r="V63" s="23"/>
      <c r="W63" s="23"/>
      <c r="X63" s="23"/>
      <c r="Y63" s="23"/>
      <c r="Z63" s="23"/>
    </row>
    <row r="64" spans="1:26" ht="15" x14ac:dyDescent="0.25">
      <c r="A64" s="36">
        <v>34150</v>
      </c>
      <c r="B64" s="38">
        <v>3.1899999999999998E-2</v>
      </c>
      <c r="C64" s="38">
        <v>1.7399999999999999E-2</v>
      </c>
      <c r="D64" s="38">
        <v>8.3000000000000001E-3</v>
      </c>
      <c r="E64" s="38">
        <v>2.8999999999999998E-3</v>
      </c>
      <c r="F64" s="38">
        <v>2.98E-2</v>
      </c>
      <c r="G64" s="38">
        <v>3.0700000000000002E-2</v>
      </c>
      <c r="H64" s="38">
        <v>1.1900000000000001E-2</v>
      </c>
      <c r="I64" s="38">
        <v>6.8999999999999999E-3</v>
      </c>
      <c r="J64" s="38">
        <v>-4.1999999999999997E-3</v>
      </c>
      <c r="K64" s="38">
        <v>2.8000000000000001E-2</v>
      </c>
      <c r="L64" s="35">
        <v>18.510000000000002</v>
      </c>
      <c r="M64" s="35">
        <v>60.31</v>
      </c>
      <c r="N64" s="35">
        <v>33.79</v>
      </c>
      <c r="O64" s="35">
        <v>94.44</v>
      </c>
      <c r="P64" s="35">
        <v>27.69</v>
      </c>
      <c r="Q64" s="35"/>
      <c r="R64" s="35"/>
      <c r="S64" s="35"/>
      <c r="T64" s="23"/>
      <c r="U64" s="23"/>
      <c r="V64" s="23"/>
      <c r="W64" s="23"/>
      <c r="X64" s="23"/>
      <c r="Y64" s="23"/>
      <c r="Z64" s="23"/>
    </row>
    <row r="65" spans="1:26" ht="15" x14ac:dyDescent="0.25">
      <c r="A65" s="36">
        <v>34242</v>
      </c>
      <c r="B65" s="38">
        <v>3.3599999999999998E-2</v>
      </c>
      <c r="C65" s="38">
        <v>2.9899999999999999E-2</v>
      </c>
      <c r="D65" s="38">
        <v>1.7899999999999999E-2</v>
      </c>
      <c r="E65" s="38">
        <v>2.2700000000000001E-2</v>
      </c>
      <c r="F65" s="38">
        <v>3.1399999999999997E-2</v>
      </c>
      <c r="G65" s="38">
        <v>3.2399999999999998E-2</v>
      </c>
      <c r="H65" s="38">
        <v>2.3400000000000001E-2</v>
      </c>
      <c r="I65" s="38">
        <v>1.47E-2</v>
      </c>
      <c r="J65" s="38">
        <v>1.78E-2</v>
      </c>
      <c r="K65" s="38">
        <v>2.9100000000000001E-2</v>
      </c>
      <c r="L65" s="35">
        <v>19.57</v>
      </c>
      <c r="M65" s="35">
        <v>46.29</v>
      </c>
      <c r="N65" s="35">
        <v>41.36</v>
      </c>
      <c r="O65" s="35">
        <v>64.489999999999995</v>
      </c>
      <c r="P65" s="35">
        <v>28.76</v>
      </c>
      <c r="Q65" s="35"/>
      <c r="R65" s="35"/>
      <c r="S65" s="35"/>
      <c r="T65" s="23"/>
      <c r="U65" s="23"/>
      <c r="V65" s="23"/>
      <c r="W65" s="23"/>
      <c r="X65" s="23"/>
      <c r="Y65" s="23"/>
      <c r="Z65" s="23"/>
    </row>
    <row r="66" spans="1:26" ht="15" x14ac:dyDescent="0.25">
      <c r="A66" s="36">
        <v>34334</v>
      </c>
      <c r="B66" s="38">
        <v>2.63E-2</v>
      </c>
      <c r="C66" s="38">
        <v>9.1999999999999998E-3</v>
      </c>
      <c r="D66" s="38">
        <v>5.0000000000000001E-3</v>
      </c>
      <c r="E66" s="38">
        <v>-9.1000000000000004E-3</v>
      </c>
      <c r="F66" s="38">
        <v>2.47E-2</v>
      </c>
      <c r="G66" s="38">
        <v>2.3800000000000002E-2</v>
      </c>
      <c r="H66" s="38">
        <v>5.1000000000000004E-3</v>
      </c>
      <c r="I66" s="38">
        <v>3.0000000000000001E-3</v>
      </c>
      <c r="J66" s="38">
        <v>-1.4200000000000001E-2</v>
      </c>
      <c r="K66" s="38">
        <v>2.1600000000000001E-2</v>
      </c>
      <c r="L66" s="35">
        <v>12.11</v>
      </c>
      <c r="M66" s="35">
        <v>42.21</v>
      </c>
      <c r="N66" s="35">
        <v>27.36</v>
      </c>
      <c r="O66" s="35">
        <v>61.86</v>
      </c>
      <c r="P66" s="35">
        <v>29.5</v>
      </c>
      <c r="Q66" s="35"/>
      <c r="R66" s="35"/>
      <c r="S66" s="35"/>
      <c r="T66" s="23"/>
      <c r="U66" s="23"/>
      <c r="V66" s="23"/>
      <c r="W66" s="23"/>
      <c r="X66" s="23"/>
      <c r="Y66" s="23"/>
      <c r="Z66" s="23"/>
    </row>
    <row r="67" spans="1:26" ht="15" x14ac:dyDescent="0.25">
      <c r="A67" s="36">
        <v>34424</v>
      </c>
      <c r="B67" s="38">
        <v>1.9E-3</v>
      </c>
      <c r="C67" s="38">
        <v>1.6299999999999999E-2</v>
      </c>
      <c r="D67" s="38">
        <v>1.89E-2</v>
      </c>
      <c r="E67" s="38">
        <v>2.64E-2</v>
      </c>
      <c r="F67" s="38">
        <v>3.8999999999999998E-3</v>
      </c>
      <c r="G67" s="38">
        <v>-1.4E-3</v>
      </c>
      <c r="H67" s="38">
        <v>9.5999999999999992E-3</v>
      </c>
      <c r="I67" s="38">
        <v>1.4800000000000001E-2</v>
      </c>
      <c r="J67" s="38">
        <v>2.0299999999999999E-2</v>
      </c>
      <c r="K67" s="38">
        <v>6.9999999999999999E-4</v>
      </c>
      <c r="L67" s="35">
        <v>16.38</v>
      </c>
      <c r="M67" s="35">
        <v>42.02</v>
      </c>
      <c r="N67" s="35">
        <v>33.74</v>
      </c>
      <c r="O67" s="35">
        <v>62.1</v>
      </c>
      <c r="P67" s="35">
        <v>24.9</v>
      </c>
      <c r="Q67" s="35"/>
      <c r="R67" s="35"/>
      <c r="S67" s="35"/>
      <c r="T67" s="23"/>
      <c r="U67" s="23"/>
      <c r="V67" s="23"/>
      <c r="W67" s="23"/>
      <c r="X67" s="23"/>
      <c r="Y67" s="23"/>
      <c r="Z67" s="23"/>
    </row>
    <row r="68" spans="1:26" ht="15" x14ac:dyDescent="0.25">
      <c r="A68" s="36">
        <v>34515</v>
      </c>
      <c r="B68" s="38">
        <v>6.4000000000000003E-3</v>
      </c>
      <c r="C68" s="38">
        <v>2.52E-2</v>
      </c>
      <c r="D68" s="38">
        <v>1.47E-2</v>
      </c>
      <c r="E68" s="38">
        <v>4.0599999999999997E-2</v>
      </c>
      <c r="F68" s="38">
        <v>8.3000000000000001E-3</v>
      </c>
      <c r="G68" s="38">
        <v>4.4000000000000003E-3</v>
      </c>
      <c r="H68" s="38">
        <v>1.67E-2</v>
      </c>
      <c r="I68" s="38">
        <v>1.0699999999999999E-2</v>
      </c>
      <c r="J68" s="38">
        <v>3.32E-2</v>
      </c>
      <c r="K68" s="38">
        <v>5.0000000000000001E-3</v>
      </c>
      <c r="L68" s="35">
        <v>12.39</v>
      </c>
      <c r="M68" s="35">
        <v>39.590000000000003</v>
      </c>
      <c r="N68" s="35">
        <v>34.65</v>
      </c>
      <c r="O68" s="35">
        <v>58.65</v>
      </c>
      <c r="P68" s="35">
        <v>24.14</v>
      </c>
      <c r="Q68" s="35"/>
      <c r="R68" s="35"/>
      <c r="S68" s="35"/>
      <c r="T68" s="23"/>
      <c r="U68" s="23"/>
      <c r="V68" s="23"/>
      <c r="W68" s="23"/>
      <c r="X68" s="23"/>
      <c r="Y68" s="23"/>
      <c r="Z68" s="23"/>
    </row>
    <row r="69" spans="1:26" ht="15" x14ac:dyDescent="0.25">
      <c r="A69" s="36">
        <v>34607</v>
      </c>
      <c r="B69" s="38">
        <v>-1E-4</v>
      </c>
      <c r="C69" s="38">
        <v>1.5800000000000002E-2</v>
      </c>
      <c r="D69" s="38">
        <v>1.52E-2</v>
      </c>
      <c r="E69" s="38">
        <v>2.7099999999999999E-2</v>
      </c>
      <c r="F69" s="38">
        <v>5.4000000000000003E-3</v>
      </c>
      <c r="G69" s="38">
        <v>-1.8E-3</v>
      </c>
      <c r="H69" s="38">
        <v>8.8000000000000005E-3</v>
      </c>
      <c r="I69" s="38">
        <v>1.12E-2</v>
      </c>
      <c r="J69" s="38">
        <v>1.9900000000000001E-2</v>
      </c>
      <c r="K69" s="38">
        <v>1.5E-3</v>
      </c>
      <c r="L69" s="35">
        <v>12.34</v>
      </c>
      <c r="M69" s="35">
        <v>41.37</v>
      </c>
      <c r="N69" s="35">
        <v>30.58</v>
      </c>
      <c r="O69" s="35">
        <v>65.81</v>
      </c>
      <c r="P69" s="35">
        <v>24.95</v>
      </c>
      <c r="Q69" s="35"/>
      <c r="R69" s="35"/>
      <c r="S69" s="35"/>
      <c r="T69" s="23"/>
      <c r="U69" s="23"/>
      <c r="V69" s="23"/>
      <c r="W69" s="23"/>
      <c r="X69" s="23"/>
      <c r="Y69" s="23"/>
      <c r="Z69" s="23"/>
    </row>
    <row r="70" spans="1:26" ht="15" x14ac:dyDescent="0.25">
      <c r="A70" s="36">
        <v>34699</v>
      </c>
      <c r="B70" s="38">
        <v>1.4200000000000001E-2</v>
      </c>
      <c r="C70" s="38">
        <v>1.8200000000000001E-2</v>
      </c>
      <c r="D70" s="38">
        <v>1.72E-2</v>
      </c>
      <c r="E70" s="38">
        <v>2.1600000000000001E-2</v>
      </c>
      <c r="F70" s="38">
        <v>1.01E-2</v>
      </c>
      <c r="G70" s="38">
        <v>1.26E-2</v>
      </c>
      <c r="H70" s="38">
        <v>1.2699999999999999E-2</v>
      </c>
      <c r="I70" s="38">
        <v>1.2800000000000001E-2</v>
      </c>
      <c r="J70" s="38">
        <v>1.72E-2</v>
      </c>
      <c r="K70" s="38">
        <v>7.6E-3</v>
      </c>
      <c r="L70" s="35">
        <v>12.22</v>
      </c>
      <c r="M70" s="35">
        <v>27.23</v>
      </c>
      <c r="N70" s="35">
        <v>27.74</v>
      </c>
      <c r="O70" s="35">
        <v>39.51</v>
      </c>
      <c r="P70" s="35">
        <v>17.71</v>
      </c>
      <c r="Q70" s="35"/>
      <c r="R70" s="35"/>
      <c r="S70" s="35"/>
      <c r="T70" s="23"/>
      <c r="U70" s="23"/>
      <c r="V70" s="23"/>
      <c r="W70" s="23"/>
      <c r="X70" s="23"/>
      <c r="Y70" s="23"/>
      <c r="Z70" s="23"/>
    </row>
    <row r="71" spans="1:26" ht="15" x14ac:dyDescent="0.25">
      <c r="A71" s="36">
        <v>34789</v>
      </c>
      <c r="B71" s="38">
        <v>2.5000000000000001E-2</v>
      </c>
      <c r="C71" s="38">
        <v>3.4799999999999998E-2</v>
      </c>
      <c r="D71" s="38">
        <v>3.1600000000000003E-2</v>
      </c>
      <c r="E71" s="38">
        <v>4.7399999999999998E-2</v>
      </c>
      <c r="F71" s="38">
        <v>2.7E-2</v>
      </c>
      <c r="G71" s="38">
        <v>2.4199999999999999E-2</v>
      </c>
      <c r="H71" s="38">
        <v>3.09E-2</v>
      </c>
      <c r="I71" s="38">
        <v>2.8500000000000001E-2</v>
      </c>
      <c r="J71" s="38">
        <v>3.9300000000000002E-2</v>
      </c>
      <c r="K71" s="38">
        <v>2.5899999999999999E-2</v>
      </c>
      <c r="L71" s="35">
        <v>9.74</v>
      </c>
      <c r="M71" s="35">
        <v>31.073607819551732</v>
      </c>
      <c r="N71" s="35">
        <v>30.05</v>
      </c>
      <c r="O71" s="35">
        <v>48.88</v>
      </c>
      <c r="P71" s="35">
        <v>19.850000000000001</v>
      </c>
      <c r="Q71" s="35"/>
      <c r="R71" s="35"/>
      <c r="S71" s="35"/>
      <c r="T71" s="23"/>
      <c r="U71" s="23"/>
      <c r="V71" s="23"/>
      <c r="W71" s="23"/>
      <c r="X71" s="23"/>
      <c r="Y71" s="23"/>
      <c r="Z71" s="23"/>
    </row>
    <row r="72" spans="1:26" ht="15" x14ac:dyDescent="0.25">
      <c r="A72" s="36">
        <v>34880</v>
      </c>
      <c r="B72" s="38">
        <v>7.0800000000000002E-2</v>
      </c>
      <c r="C72" s="38">
        <v>6.3700000000000007E-2</v>
      </c>
      <c r="D72" s="38">
        <v>6.6799999999999998E-2</v>
      </c>
      <c r="E72" s="38">
        <v>5.1700000000000003E-2</v>
      </c>
      <c r="F72" s="38">
        <v>7.1900000000000006E-2</v>
      </c>
      <c r="G72" s="38">
        <v>7.0300000000000001E-2</v>
      </c>
      <c r="H72" s="38">
        <v>6.0699999999999997E-2</v>
      </c>
      <c r="I72" s="38">
        <v>6.3399999999999998E-2</v>
      </c>
      <c r="J72" s="38">
        <v>4.5999999999999999E-2</v>
      </c>
      <c r="K72" s="38">
        <v>7.0999999999999994E-2</v>
      </c>
      <c r="L72" s="35">
        <v>7.6</v>
      </c>
      <c r="M72" s="35">
        <v>31.51649140426214</v>
      </c>
      <c r="N72" s="35">
        <v>36.71</v>
      </c>
      <c r="O72" s="35">
        <v>52.2</v>
      </c>
      <c r="P72" s="35">
        <v>15.53</v>
      </c>
      <c r="Q72" s="35"/>
      <c r="R72" s="35"/>
      <c r="S72" s="35"/>
      <c r="T72" s="23"/>
      <c r="U72" s="23"/>
      <c r="V72" s="23"/>
      <c r="W72" s="23"/>
      <c r="X72" s="23"/>
      <c r="Y72" s="23"/>
      <c r="Z72" s="23"/>
    </row>
    <row r="73" spans="1:26" ht="15" x14ac:dyDescent="0.25">
      <c r="A73" s="36">
        <v>34972</v>
      </c>
      <c r="B73" s="38">
        <v>1.5299999999999999E-2</v>
      </c>
      <c r="C73" s="38">
        <v>2.2800000000000001E-2</v>
      </c>
      <c r="D73" s="38">
        <v>1.35E-2</v>
      </c>
      <c r="E73" s="38">
        <v>3.7600000000000001E-2</v>
      </c>
      <c r="F73" s="38">
        <v>1.4800000000000001E-2</v>
      </c>
      <c r="G73" s="38">
        <v>1.37E-2</v>
      </c>
      <c r="H73" s="38">
        <v>1.8800000000000001E-2</v>
      </c>
      <c r="I73" s="38">
        <v>1.0699999999999999E-2</v>
      </c>
      <c r="J73" s="38">
        <v>2.9600000000000001E-2</v>
      </c>
      <c r="K73" s="38">
        <v>1.3599999999999999E-2</v>
      </c>
      <c r="L73" s="35">
        <v>15</v>
      </c>
      <c r="M73" s="35">
        <v>26</v>
      </c>
      <c r="N73" s="35">
        <v>25</v>
      </c>
      <c r="O73" s="35">
        <v>43</v>
      </c>
      <c r="P73" s="35">
        <v>12</v>
      </c>
      <c r="Q73" s="35"/>
      <c r="R73" s="35"/>
      <c r="S73" s="35"/>
      <c r="T73" s="23"/>
      <c r="U73" s="23"/>
      <c r="V73" s="23"/>
      <c r="W73" s="23"/>
      <c r="X73" s="23"/>
      <c r="Y73" s="23"/>
      <c r="Z73" s="23"/>
    </row>
    <row r="74" spans="1:26" ht="15" x14ac:dyDescent="0.25">
      <c r="A74" s="36">
        <v>35064</v>
      </c>
      <c r="B74" s="38">
        <v>6.0600000000000001E-2</v>
      </c>
      <c r="C74" s="38">
        <v>5.3400000000000003E-2</v>
      </c>
      <c r="D74" s="38">
        <v>5.4399999999999997E-2</v>
      </c>
      <c r="E74" s="38">
        <v>4.0800000000000003E-2</v>
      </c>
      <c r="F74" s="38">
        <v>6.2700000000000006E-2</v>
      </c>
      <c r="G74" s="38">
        <v>6.0199999999999997E-2</v>
      </c>
      <c r="H74" s="38">
        <v>5.2299999999999999E-2</v>
      </c>
      <c r="I74" s="38">
        <v>5.3800000000000001E-2</v>
      </c>
      <c r="J74" s="38">
        <v>3.9E-2</v>
      </c>
      <c r="K74" s="38">
        <v>6.1800000000000001E-2</v>
      </c>
      <c r="L74" s="35">
        <v>7.52</v>
      </c>
      <c r="M74" s="35">
        <v>19.768841025456382</v>
      </c>
      <c r="N74" s="35">
        <v>16.5</v>
      </c>
      <c r="O74" s="35">
        <v>29.21</v>
      </c>
      <c r="P74" s="35">
        <v>16.13</v>
      </c>
      <c r="Q74" s="35"/>
      <c r="R74" s="35"/>
      <c r="S74" s="35"/>
      <c r="T74" s="23"/>
      <c r="U74" s="23"/>
      <c r="V74" s="23"/>
      <c r="W74" s="23"/>
      <c r="X74" s="23"/>
      <c r="Y74" s="23"/>
      <c r="Z74" s="23"/>
    </row>
    <row r="75" spans="1:26" ht="15" x14ac:dyDescent="0.25">
      <c r="A75" s="36">
        <v>35155</v>
      </c>
      <c r="B75" s="38">
        <v>-2.3300000000000001E-2</v>
      </c>
      <c r="C75" s="38">
        <v>-1.1517827557920118E-2</v>
      </c>
      <c r="D75" s="38">
        <v>-2.0400000000000001E-2</v>
      </c>
      <c r="E75" s="38">
        <v>1.38E-2</v>
      </c>
      <c r="F75" s="38">
        <v>-2.7900000000000001E-2</v>
      </c>
      <c r="G75" s="38">
        <v>-2.4799999999999999E-2</v>
      </c>
      <c r="H75" s="38">
        <v>-1.5713157174768486E-2</v>
      </c>
      <c r="I75" s="38">
        <v>-2.23E-2</v>
      </c>
      <c r="J75" s="38">
        <v>5.4999999999999997E-3</v>
      </c>
      <c r="K75" s="38">
        <v>-3.0200000000000001E-2</v>
      </c>
      <c r="L75" s="35">
        <v>11.28</v>
      </c>
      <c r="M75" s="35">
        <v>21.4596683995047</v>
      </c>
      <c r="N75" s="35">
        <v>7.94</v>
      </c>
      <c r="O75" s="35">
        <v>37.89</v>
      </c>
      <c r="P75" s="35">
        <v>13.24</v>
      </c>
      <c r="Q75" s="35"/>
      <c r="R75" s="35"/>
      <c r="S75" s="35"/>
      <c r="T75" s="23"/>
      <c r="U75" s="23"/>
      <c r="V75" s="23"/>
      <c r="W75" s="23"/>
      <c r="X75" s="23"/>
      <c r="Y75" s="23"/>
      <c r="Z75" s="23"/>
    </row>
    <row r="76" spans="1:26" ht="15" x14ac:dyDescent="0.25">
      <c r="A76" s="36">
        <v>35246</v>
      </c>
      <c r="B76" s="38">
        <v>3.3136609999999999E-3</v>
      </c>
      <c r="C76" s="38">
        <v>5.2062529164115098E-3</v>
      </c>
      <c r="D76" s="38">
        <v>3.9768219999999996E-3</v>
      </c>
      <c r="E76" s="38">
        <v>8.69143E-3</v>
      </c>
      <c r="F76" s="38">
        <v>3.068805E-3</v>
      </c>
      <c r="G76" s="38">
        <v>2.442718E-3</v>
      </c>
      <c r="H76" s="38">
        <v>6.488127462828207E-3</v>
      </c>
      <c r="I76" s="38">
        <v>2.7563570000000001E-3</v>
      </c>
      <c r="J76" s="38">
        <v>1.7042518E-2</v>
      </c>
      <c r="K76" s="38">
        <v>-8.3524000000000001E-4</v>
      </c>
      <c r="L76" s="35">
        <v>5.7596279999999993</v>
      </c>
      <c r="M76" s="35">
        <v>17.373648611022539</v>
      </c>
      <c r="N76" s="35">
        <v>10.55</v>
      </c>
      <c r="O76" s="35">
        <v>14.4649</v>
      </c>
      <c r="P76" s="35">
        <v>17.332084699999999</v>
      </c>
      <c r="Q76" s="35"/>
      <c r="R76" s="35"/>
      <c r="S76" s="35"/>
      <c r="T76" s="23"/>
      <c r="U76" s="23"/>
      <c r="V76" s="23"/>
      <c r="W76" s="23"/>
      <c r="X76" s="23"/>
      <c r="Y76" s="23"/>
      <c r="Z76" s="23"/>
    </row>
    <row r="77" spans="1:26" ht="15" x14ac:dyDescent="0.25">
      <c r="A77" s="36">
        <v>35338</v>
      </c>
      <c r="B77" s="38">
        <v>2.2386311999999998E-2</v>
      </c>
      <c r="C77" s="38">
        <v>2.0719999999999999E-2</v>
      </c>
      <c r="D77" s="38">
        <v>2.4935722E-2</v>
      </c>
      <c r="E77" s="38">
        <v>2.9957771000000001E-2</v>
      </c>
      <c r="F77" s="38">
        <v>8.46827E-3</v>
      </c>
      <c r="G77" s="38">
        <v>2.181375E-2</v>
      </c>
      <c r="H77" s="38">
        <v>1.7930000000000001E-2</v>
      </c>
      <c r="I77" s="38">
        <v>2.3639798E-2</v>
      </c>
      <c r="J77" s="38">
        <v>2.4049282000000002E-2</v>
      </c>
      <c r="K77" s="38">
        <v>7.1514840000000005E-3</v>
      </c>
      <c r="L77" s="35">
        <v>5.4646954999999995</v>
      </c>
      <c r="M77" s="35">
        <v>18</v>
      </c>
      <c r="N77" s="35">
        <v>12.554987200000001</v>
      </c>
      <c r="O77" s="35">
        <v>20.642318700000001</v>
      </c>
      <c r="P77" s="35">
        <v>10.3357387</v>
      </c>
      <c r="Q77" s="35"/>
      <c r="R77" s="35"/>
      <c r="S77" s="35"/>
      <c r="T77" s="23"/>
      <c r="U77" s="23"/>
      <c r="V77" s="23"/>
      <c r="W77" s="23"/>
      <c r="X77" s="23"/>
      <c r="Y77" s="23"/>
      <c r="Z77" s="23"/>
    </row>
    <row r="78" spans="1:26" ht="15" x14ac:dyDescent="0.25">
      <c r="A78" s="36">
        <v>35430</v>
      </c>
      <c r="B78" s="38">
        <v>3.3161639999999999E-2</v>
      </c>
      <c r="C78" s="38">
        <v>3.5885659707729632E-2</v>
      </c>
      <c r="D78" s="38">
        <v>3.4843206000000002E-2</v>
      </c>
      <c r="E78" s="38">
        <v>3.9765834999999999E-2</v>
      </c>
      <c r="F78" s="38">
        <v>3.3639907999999996E-2</v>
      </c>
      <c r="G78" s="38">
        <v>3.2940626000000001E-2</v>
      </c>
      <c r="H78" s="38">
        <v>3.4446338239266953E-2</v>
      </c>
      <c r="I78" s="38">
        <v>3.3293365999999998E-2</v>
      </c>
      <c r="J78" s="38">
        <v>3.7225723000000002E-2</v>
      </c>
      <c r="K78" s="38">
        <v>3.2787680999999999E-2</v>
      </c>
      <c r="L78" s="35">
        <v>2.4190183000000003</v>
      </c>
      <c r="M78" s="35">
        <v>11.897342328719523</v>
      </c>
      <c r="N78" s="35">
        <v>10.0896843</v>
      </c>
      <c r="O78" s="35">
        <v>20.155732199999999</v>
      </c>
      <c r="P78" s="35">
        <v>8.0728942999999997</v>
      </c>
      <c r="Q78" s="35"/>
      <c r="R78" s="35"/>
      <c r="S78" s="35"/>
      <c r="T78" s="23"/>
      <c r="U78" s="23"/>
      <c r="V78" s="23"/>
      <c r="W78" s="23"/>
      <c r="X78" s="23"/>
      <c r="Y78" s="23"/>
      <c r="Z78" s="23"/>
    </row>
    <row r="79" spans="1:26" ht="15" x14ac:dyDescent="0.25">
      <c r="A79" s="36">
        <v>35520</v>
      </c>
      <c r="B79" s="38">
        <v>5.4189390000000002E-3</v>
      </c>
      <c r="C79" s="38">
        <v>1.109989612439825E-2</v>
      </c>
      <c r="D79" s="38">
        <v>6.0158590000000001E-3</v>
      </c>
      <c r="E79" s="38">
        <v>2.2334561000000003E-2</v>
      </c>
      <c r="F79" s="38">
        <v>5.0550289999999999E-3</v>
      </c>
      <c r="G79" s="38">
        <v>5.2272079999999997E-3</v>
      </c>
      <c r="H79" s="38">
        <v>9.6219723856539562E-3</v>
      </c>
      <c r="I79" s="38">
        <v>5.0561429999999999E-3</v>
      </c>
      <c r="J79" s="38">
        <v>1.9684075999999998E-2</v>
      </c>
      <c r="K79" s="38">
        <v>3.8399699999999998E-3</v>
      </c>
      <c r="L79" s="35">
        <v>1.9934052000000002</v>
      </c>
      <c r="M79" s="35">
        <v>15.720728344231434</v>
      </c>
      <c r="N79" s="35">
        <v>8.911843300000001</v>
      </c>
      <c r="O79" s="35">
        <v>29.001720500000001</v>
      </c>
      <c r="P79" s="35">
        <v>11.4952443</v>
      </c>
      <c r="Q79" s="35"/>
      <c r="R79" s="35"/>
      <c r="S79" s="35"/>
      <c r="T79" s="23"/>
      <c r="U79" s="23"/>
      <c r="V79" s="23"/>
      <c r="W79" s="23"/>
      <c r="X79" s="23"/>
      <c r="Y79" s="23"/>
      <c r="Z79" s="23"/>
    </row>
    <row r="80" spans="1:26" ht="15" x14ac:dyDescent="0.25">
      <c r="A80" s="36">
        <v>35611</v>
      </c>
      <c r="B80" s="38">
        <v>3.5784202000000001E-2</v>
      </c>
      <c r="C80" s="38">
        <v>4.1430532132395989E-2</v>
      </c>
      <c r="D80" s="38">
        <v>3.4995421999999998E-2</v>
      </c>
      <c r="E80" s="38">
        <v>4.5273943000000004E-2</v>
      </c>
      <c r="F80" s="38">
        <v>4.3313674999999996E-2</v>
      </c>
      <c r="G80" s="38">
        <v>3.5476446000000002E-2</v>
      </c>
      <c r="H80" s="38">
        <v>3.9987256807134844E-2</v>
      </c>
      <c r="I80" s="38">
        <v>3.4319877999999998E-2</v>
      </c>
      <c r="J80" s="38">
        <v>4.2724013000000005E-2</v>
      </c>
      <c r="K80" s="38">
        <v>4.2065977999999997E-2</v>
      </c>
      <c r="L80" s="35">
        <v>3.4095830999999999</v>
      </c>
      <c r="M80" s="35">
        <v>14.883539691676395</v>
      </c>
      <c r="N80" s="35">
        <v>5.1255414999999998</v>
      </c>
      <c r="O80" s="35">
        <v>27.214542400000003</v>
      </c>
      <c r="P80" s="35">
        <v>11.7045663</v>
      </c>
      <c r="Q80" s="35"/>
      <c r="R80" s="35"/>
      <c r="S80" s="35"/>
      <c r="T80" s="23"/>
      <c r="U80" s="23"/>
      <c r="V80" s="23"/>
      <c r="W80" s="23"/>
      <c r="X80" s="23"/>
      <c r="Y80" s="23"/>
      <c r="Z80" s="23"/>
    </row>
    <row r="81" spans="1:26" ht="15" x14ac:dyDescent="0.25">
      <c r="A81" s="36">
        <v>35703</v>
      </c>
      <c r="B81" s="38">
        <v>4.4753670999999995E-2</v>
      </c>
      <c r="C81" s="38">
        <v>3.8806255536704387E-2</v>
      </c>
      <c r="D81" s="38">
        <v>3.7629128000000005E-2</v>
      </c>
      <c r="E81" s="38">
        <v>4.1335821000000002E-2</v>
      </c>
      <c r="F81" s="38">
        <v>3.3543587E-2</v>
      </c>
      <c r="G81" s="38">
        <v>4.4453620999999999E-2</v>
      </c>
      <c r="H81" s="38">
        <v>3.7750124426176708E-2</v>
      </c>
      <c r="I81" s="38">
        <v>3.6923765999999997E-2</v>
      </c>
      <c r="J81" s="38">
        <v>3.9820075000000003E-2</v>
      </c>
      <c r="K81" s="38">
        <v>3.2392979000000002E-2</v>
      </c>
      <c r="L81" s="35">
        <v>2.7344024</v>
      </c>
      <c r="M81" s="35">
        <v>10.333066209239316</v>
      </c>
      <c r="N81" s="35">
        <v>6.3090659000000002</v>
      </c>
      <c r="O81" s="35">
        <v>15.4960766</v>
      </c>
      <c r="P81" s="35">
        <v>10.6627586</v>
      </c>
      <c r="Q81" s="35"/>
      <c r="R81" s="35"/>
      <c r="S81" s="35"/>
      <c r="T81" s="23"/>
      <c r="U81" s="23"/>
      <c r="V81" s="23"/>
      <c r="W81" s="23"/>
      <c r="X81" s="23"/>
      <c r="Y81" s="23"/>
      <c r="Z81" s="23"/>
    </row>
    <row r="82" spans="1:26" ht="15" x14ac:dyDescent="0.25">
      <c r="A82" s="36">
        <v>35795</v>
      </c>
      <c r="B82" s="38">
        <v>1.9381980364342601E-2</v>
      </c>
      <c r="C82" s="38">
        <v>3.1063885396491912E-2</v>
      </c>
      <c r="D82" s="38">
        <v>2.9373602725085299E-2</v>
      </c>
      <c r="E82" s="38">
        <v>4.0952542861232295E-2</v>
      </c>
      <c r="F82" s="38">
        <v>2.8018871541063601E-2</v>
      </c>
      <c r="G82" s="38">
        <v>1.9254373349381002E-2</v>
      </c>
      <c r="H82" s="38">
        <v>3.0166505613576877E-2</v>
      </c>
      <c r="I82" s="38">
        <v>2.8406014196536301E-2</v>
      </c>
      <c r="J82" s="38">
        <v>4.0063467127700501E-2</v>
      </c>
      <c r="K82" s="38">
        <v>2.6707578791528901E-2</v>
      </c>
      <c r="L82" s="35">
        <v>1.288691651018089</v>
      </c>
      <c r="M82" s="35">
        <v>8.1708254256722395</v>
      </c>
      <c r="N82" s="35">
        <v>7.9836961965004294</v>
      </c>
      <c r="O82" s="35">
        <v>8.9184577413094406</v>
      </c>
      <c r="P82" s="35">
        <v>11.330140502136011</v>
      </c>
      <c r="Q82" s="35"/>
      <c r="R82" s="35"/>
      <c r="S82" s="35"/>
      <c r="T82" s="23"/>
      <c r="U82" s="23"/>
      <c r="V82" s="23"/>
      <c r="W82" s="23"/>
      <c r="X82" s="23"/>
      <c r="Y82" s="23"/>
      <c r="Z82" s="23"/>
    </row>
    <row r="83" spans="1:26" ht="15" x14ac:dyDescent="0.25">
      <c r="A83" s="36">
        <v>35885</v>
      </c>
      <c r="B83" s="38">
        <v>2.1062381038142033E-2</v>
      </c>
      <c r="C83" s="38">
        <v>2.1671444041787599E-2</v>
      </c>
      <c r="D83" s="38">
        <v>2.1468445700183698E-2</v>
      </c>
      <c r="E83" s="38">
        <v>2.22540510113554E-2</v>
      </c>
      <c r="F83" s="38">
        <v>2.1460924199592401E-2</v>
      </c>
      <c r="G83" s="38">
        <v>2.0965043583464703E-2</v>
      </c>
      <c r="H83" s="38">
        <v>2.1084099975594899E-2</v>
      </c>
      <c r="I83" s="38">
        <v>2.1264632462115299E-2</v>
      </c>
      <c r="J83" s="38">
        <v>2.1376108959107101E-2</v>
      </c>
      <c r="K83" s="38">
        <v>2.0740345111738199E-2</v>
      </c>
      <c r="L83" s="35">
        <v>0.980284242619201</v>
      </c>
      <c r="M83" s="35">
        <v>5.64547971065618</v>
      </c>
      <c r="N83" s="35">
        <v>2.79</v>
      </c>
      <c r="O83" s="35">
        <v>8.7723185614324599</v>
      </c>
      <c r="P83" s="35">
        <v>6.4775851912766296</v>
      </c>
      <c r="Q83" s="35"/>
      <c r="R83" s="35"/>
      <c r="S83" s="35"/>
      <c r="T83" s="23"/>
      <c r="U83" s="23"/>
      <c r="V83" s="23"/>
      <c r="W83" s="23"/>
      <c r="X83" s="23"/>
      <c r="Y83" s="23"/>
      <c r="Z83" s="23"/>
    </row>
    <row r="84" spans="1:26" ht="15" x14ac:dyDescent="0.25">
      <c r="A84" s="36">
        <v>35976</v>
      </c>
      <c r="B84" s="38">
        <v>2.8948000000000002E-2</v>
      </c>
      <c r="C84" s="38">
        <v>3.0895403799917218E-2</v>
      </c>
      <c r="D84" s="38">
        <v>2.9392000000000001E-2</v>
      </c>
      <c r="E84" s="38">
        <v>3.2650999999999999E-2</v>
      </c>
      <c r="F84" s="38">
        <v>3.0803000000000001E-2</v>
      </c>
      <c r="G84" s="38">
        <v>2.8825E-2</v>
      </c>
      <c r="H84" s="38">
        <v>3.0131286284345249E-2</v>
      </c>
      <c r="I84" s="38">
        <v>2.9176000000000004E-2</v>
      </c>
      <c r="J84" s="38">
        <v>3.1795000000000004E-2</v>
      </c>
      <c r="K84" s="38">
        <v>2.9509000000000001E-2</v>
      </c>
      <c r="L84" s="35">
        <v>1.26</v>
      </c>
      <c r="M84" s="35">
        <v>6.9086424729697384</v>
      </c>
      <c r="N84" s="35">
        <v>1.92</v>
      </c>
      <c r="O84" s="35">
        <v>8.4600000000000009</v>
      </c>
      <c r="P84" s="35">
        <v>10.8</v>
      </c>
      <c r="Q84" s="35"/>
      <c r="R84" s="35"/>
      <c r="S84" s="35"/>
      <c r="T84" s="23"/>
      <c r="U84" s="23"/>
      <c r="V84" s="23"/>
      <c r="W84" s="23"/>
      <c r="X84" s="23"/>
      <c r="Y84" s="23"/>
      <c r="Z84" s="23"/>
    </row>
    <row r="85" spans="1:26" ht="15" x14ac:dyDescent="0.25">
      <c r="A85" s="36">
        <v>36068</v>
      </c>
      <c r="B85" s="38">
        <v>1.6589E-2</v>
      </c>
      <c r="C85" s="38">
        <v>1.2116757012965671E-2</v>
      </c>
      <c r="D85" s="38">
        <v>1.5448999999999999E-2</v>
      </c>
      <c r="E85" s="38">
        <v>7.5069999999999998E-3</v>
      </c>
      <c r="F85" s="38">
        <v>1.3031000000000001E-2</v>
      </c>
      <c r="G85" s="38">
        <v>1.6409E-2</v>
      </c>
      <c r="H85" s="38">
        <v>1.1513153235584972E-2</v>
      </c>
      <c r="I85" s="38">
        <v>1.5210999999999999E-2</v>
      </c>
      <c r="J85" s="38">
        <v>6.2419999999999984E-3</v>
      </c>
      <c r="K85" s="38">
        <v>1.2743000000000003E-2</v>
      </c>
      <c r="L85" s="35">
        <v>1.53</v>
      </c>
      <c r="M85" s="35">
        <v>5.8947629023817498</v>
      </c>
      <c r="N85" s="35">
        <v>1.96</v>
      </c>
      <c r="O85" s="35">
        <v>12.5</v>
      </c>
      <c r="P85" s="35">
        <v>2.84</v>
      </c>
      <c r="Q85" s="35"/>
      <c r="R85" s="35"/>
      <c r="S85" s="35"/>
      <c r="T85" s="23"/>
      <c r="U85" s="23"/>
      <c r="V85" s="23"/>
      <c r="W85" s="23"/>
      <c r="X85" s="23"/>
      <c r="Y85" s="23"/>
      <c r="Z85" s="23"/>
    </row>
    <row r="86" spans="1:26" ht="15" x14ac:dyDescent="0.25">
      <c r="A86" s="36">
        <v>36160</v>
      </c>
      <c r="B86" s="38">
        <v>1.0535999999999998E-2</v>
      </c>
      <c r="C86" s="38">
        <v>8.3516388384938054E-3</v>
      </c>
      <c r="D86" s="38">
        <v>1.2562E-2</v>
      </c>
      <c r="E86" s="38">
        <v>8.1019999999999964E-3</v>
      </c>
      <c r="F86" s="38">
        <v>5.2339999999999999E-3</v>
      </c>
      <c r="G86" s="38">
        <v>1.0447999999999999E-2</v>
      </c>
      <c r="H86" s="38">
        <v>7.9939741166924379E-3</v>
      </c>
      <c r="I86" s="38">
        <v>1.2392E-2</v>
      </c>
      <c r="J86" s="38">
        <v>7.7849999999999977E-3</v>
      </c>
      <c r="K86" s="38">
        <v>4.5760000000000002E-3</v>
      </c>
      <c r="L86" s="35">
        <v>0.84</v>
      </c>
      <c r="M86" s="35">
        <v>3.3094452126917684</v>
      </c>
      <c r="N86" s="35">
        <v>1.56</v>
      </c>
      <c r="O86" s="35">
        <v>3.24</v>
      </c>
      <c r="P86" s="35">
        <v>5.74</v>
      </c>
      <c r="Q86" s="35"/>
      <c r="R86" s="35"/>
      <c r="S86" s="35"/>
      <c r="T86" s="23"/>
      <c r="U86" s="23"/>
      <c r="V86" s="23"/>
      <c r="W86" s="23"/>
      <c r="X86" s="23"/>
      <c r="Y86" s="23"/>
      <c r="Z86" s="23"/>
    </row>
    <row r="87" spans="1:26" ht="15" x14ac:dyDescent="0.25">
      <c r="A87" s="36">
        <v>36250</v>
      </c>
      <c r="B87" s="38">
        <v>5.2810000000000001E-3</v>
      </c>
      <c r="C87" s="38">
        <v>4.8307024817496299E-3</v>
      </c>
      <c r="D87" s="38">
        <v>3.3869999999999998E-3</v>
      </c>
      <c r="E87" s="38">
        <v>6.2500000000000003E-3</v>
      </c>
      <c r="F87" s="38">
        <v>3.6059999999999998E-3</v>
      </c>
      <c r="G87" s="38">
        <v>5.1659999999999996E-3</v>
      </c>
      <c r="H87" s="38">
        <v>4.3781459220259304E-3</v>
      </c>
      <c r="I87" s="38">
        <v>3.0409999999999999E-3</v>
      </c>
      <c r="J87" s="38">
        <v>5.5989999999999998E-3</v>
      </c>
      <c r="K87" s="38">
        <v>3.1389999999999999E-3</v>
      </c>
      <c r="L87" s="35">
        <v>1.08</v>
      </c>
      <c r="M87" s="35">
        <v>4.2403399947319302</v>
      </c>
      <c r="N87" s="35">
        <v>2.79</v>
      </c>
      <c r="O87" s="35">
        <v>6.4</v>
      </c>
      <c r="P87" s="35">
        <v>4.1900000000000004</v>
      </c>
      <c r="Q87" s="35"/>
      <c r="R87" s="35"/>
      <c r="S87" s="35"/>
      <c r="T87" s="23"/>
      <c r="U87" s="23"/>
      <c r="V87" s="23"/>
      <c r="W87" s="23"/>
      <c r="X87" s="23"/>
      <c r="Y87" s="23"/>
      <c r="Z87" s="23"/>
    </row>
    <row r="88" spans="1:26" ht="15" x14ac:dyDescent="0.25">
      <c r="A88" s="36">
        <v>36341</v>
      </c>
      <c r="B88" s="38">
        <v>3.97E-4</v>
      </c>
      <c r="C88" s="38">
        <v>1.7682929298204093E-3</v>
      </c>
      <c r="D88" s="38">
        <v>2.1670000000000001E-3</v>
      </c>
      <c r="E88" s="38">
        <v>3.3019999999999998E-3</v>
      </c>
      <c r="F88" s="38">
        <v>4.7200000000000009E-4</v>
      </c>
      <c r="G88" s="38">
        <v>3.2099999999999994E-4</v>
      </c>
      <c r="H88" s="38">
        <v>1.0355489620759203E-3</v>
      </c>
      <c r="I88" s="38">
        <v>1.668E-3</v>
      </c>
      <c r="J88" s="38">
        <v>1.794E-3</v>
      </c>
      <c r="K88" s="38">
        <v>1.8200000000000001E-4</v>
      </c>
      <c r="L88" s="35">
        <v>0.78</v>
      </c>
      <c r="M88" s="35">
        <v>6.9396902463970713</v>
      </c>
      <c r="N88" s="35">
        <v>4.0199999999999996</v>
      </c>
      <c r="O88" s="35">
        <v>14.46</v>
      </c>
      <c r="P88" s="35">
        <v>2.7</v>
      </c>
      <c r="Q88" s="35"/>
      <c r="R88" s="35"/>
      <c r="S88" s="35"/>
      <c r="T88" s="23"/>
      <c r="U88" s="23"/>
      <c r="V88" s="23"/>
      <c r="W88" s="23"/>
      <c r="X88" s="23"/>
      <c r="Y88" s="23"/>
      <c r="Z88" s="23"/>
    </row>
    <row r="89" spans="1:26" ht="15" x14ac:dyDescent="0.25">
      <c r="A89" s="36">
        <v>36433</v>
      </c>
      <c r="B89" s="38">
        <v>4.0930000000000003E-3</v>
      </c>
      <c r="C89" s="38">
        <v>7.8220000000000008E-3</v>
      </c>
      <c r="D89" s="38">
        <v>6.391E-3</v>
      </c>
      <c r="E89" s="38">
        <v>7.9989999999999992E-3</v>
      </c>
      <c r="F89" s="38">
        <v>1.0638999999999999E-2</v>
      </c>
      <c r="G89" s="38">
        <v>4.0530000000000002E-3</v>
      </c>
      <c r="H89" s="38">
        <v>7.5319999999999996E-3</v>
      </c>
      <c r="I89" s="38">
        <v>6.2579999999999997E-3</v>
      </c>
      <c r="J89" s="38">
        <v>7.5919999999999998E-3</v>
      </c>
      <c r="K89" s="38">
        <v>1.0260999999999999E-2</v>
      </c>
      <c r="L89" s="35">
        <v>0.39</v>
      </c>
      <c r="M89" s="35">
        <v>2.7757735031776858</v>
      </c>
      <c r="N89" s="35">
        <v>1.2</v>
      </c>
      <c r="O89" s="35">
        <v>3.93</v>
      </c>
      <c r="P89" s="35">
        <v>3.54</v>
      </c>
      <c r="Q89" s="35"/>
      <c r="R89" s="35"/>
      <c r="S89" s="35"/>
      <c r="T89" s="23"/>
      <c r="U89" s="23"/>
      <c r="V89" s="23"/>
      <c r="W89" s="23"/>
      <c r="X89" s="23"/>
      <c r="Y89" s="23"/>
      <c r="Z89" s="23"/>
    </row>
    <row r="90" spans="1:26" ht="15" x14ac:dyDescent="0.25">
      <c r="A90" s="36">
        <v>36525</v>
      </c>
      <c r="B90" s="38">
        <v>7.4139999999999996E-3</v>
      </c>
      <c r="C90" s="38">
        <v>2.9870000000000001E-3</v>
      </c>
      <c r="D90" s="38">
        <v>-2.13E-4</v>
      </c>
      <c r="E90" s="38">
        <v>5.0489999999999997E-3</v>
      </c>
      <c r="F90" s="38">
        <v>-1.0200000000000001E-3</v>
      </c>
      <c r="G90" s="38">
        <v>7.3749999999999996E-3</v>
      </c>
      <c r="H90" s="38">
        <v>2.7620000000000001E-3</v>
      </c>
      <c r="I90" s="38">
        <v>-2.5900000000000001E-4</v>
      </c>
      <c r="J90" s="38">
        <v>4.7930000000000004E-3</v>
      </c>
      <c r="K90" s="38">
        <v>-1.3979999999999999E-3</v>
      </c>
      <c r="L90" s="35">
        <v>0.75449999999999995</v>
      </c>
      <c r="M90" s="35">
        <v>2.17</v>
      </c>
      <c r="N90" s="35">
        <v>0.45</v>
      </c>
      <c r="O90" s="35">
        <v>2.5499999999999998</v>
      </c>
      <c r="P90" s="35">
        <v>3.52</v>
      </c>
      <c r="Q90" s="35"/>
      <c r="R90" s="35"/>
      <c r="S90" s="35"/>
      <c r="T90" s="23"/>
      <c r="U90" s="23"/>
      <c r="V90" s="23"/>
      <c r="W90" s="23"/>
      <c r="X90" s="23"/>
      <c r="Y90" s="23"/>
      <c r="Z90" s="23"/>
    </row>
    <row r="91" spans="1:26" ht="15" x14ac:dyDescent="0.25">
      <c r="A91" s="36">
        <v>36616</v>
      </c>
      <c r="B91" s="38">
        <v>3.2916000000000001E-2</v>
      </c>
      <c r="C91" s="38">
        <v>3.8330000000000003E-2</v>
      </c>
      <c r="D91" s="38">
        <v>3.7335E-2</v>
      </c>
      <c r="E91" s="38">
        <v>4.0474999999999997E-2</v>
      </c>
      <c r="F91" s="38">
        <v>3.9560999999999999E-2</v>
      </c>
      <c r="G91" s="38">
        <v>3.2890000000000003E-2</v>
      </c>
      <c r="H91" s="38">
        <v>3.8018000000000003E-2</v>
      </c>
      <c r="I91" s="38">
        <v>3.7275000000000003E-2</v>
      </c>
      <c r="J91" s="38">
        <v>4.0250000000000001E-2</v>
      </c>
      <c r="K91" s="38">
        <v>3.8843000000000003E-2</v>
      </c>
      <c r="L91" s="35">
        <v>0.35</v>
      </c>
      <c r="M91" s="35">
        <v>1.87</v>
      </c>
      <c r="N91" s="35">
        <v>0.6</v>
      </c>
      <c r="O91" s="35">
        <v>1.77</v>
      </c>
      <c r="P91" s="35">
        <v>3.57</v>
      </c>
      <c r="Q91" s="35"/>
      <c r="R91" s="35">
        <v>3.8018000000000003E-2</v>
      </c>
      <c r="S91" s="35">
        <v>1.87</v>
      </c>
      <c r="T91" s="23"/>
      <c r="U91" s="23"/>
      <c r="V91" s="23"/>
      <c r="W91" s="23"/>
      <c r="X91" s="23"/>
      <c r="Y91" s="23"/>
      <c r="Z91" s="23"/>
    </row>
    <row r="92" spans="1:26" ht="15" x14ac:dyDescent="0.25">
      <c r="A92" s="36">
        <v>36707</v>
      </c>
      <c r="B92" s="38">
        <v>2.4181999999999999E-2</v>
      </c>
      <c r="C92" s="38">
        <v>1.6671999999999999E-2</v>
      </c>
      <c r="D92" s="38">
        <v>1.9387000000000001E-2</v>
      </c>
      <c r="E92" s="38">
        <v>1.4048E-2</v>
      </c>
      <c r="F92" s="38">
        <v>1.3697000000000001E-2</v>
      </c>
      <c r="G92" s="38">
        <v>2.3451E-2</v>
      </c>
      <c r="H92" s="38">
        <v>1.5865000000000001E-2</v>
      </c>
      <c r="I92" s="38">
        <v>1.6716000000000002E-2</v>
      </c>
      <c r="J92" s="38">
        <v>1.3649E-2</v>
      </c>
      <c r="K92" s="38">
        <v>1.3109000000000001E-2</v>
      </c>
      <c r="L92" s="35">
        <v>1.38</v>
      </c>
      <c r="M92" s="35">
        <v>2.8</v>
      </c>
      <c r="N92" s="35">
        <v>6.7</v>
      </c>
      <c r="O92" s="35">
        <v>2.34</v>
      </c>
      <c r="P92" s="35">
        <v>2.67</v>
      </c>
      <c r="Q92" s="35"/>
      <c r="R92" s="35">
        <v>1.5865000000000001E-2</v>
      </c>
      <c r="S92" s="35">
        <v>2.8</v>
      </c>
      <c r="T92" s="23"/>
      <c r="U92" s="23"/>
      <c r="V92" s="23"/>
      <c r="W92" s="23"/>
      <c r="X92" s="23"/>
      <c r="Y92" s="23"/>
      <c r="Z92" s="23"/>
    </row>
    <row r="93" spans="1:26" ht="15" x14ac:dyDescent="0.25">
      <c r="A93" s="36">
        <v>36799</v>
      </c>
      <c r="B93" s="38">
        <v>2.8663000000000001E-2</v>
      </c>
      <c r="C93" s="38">
        <v>3.1717000000000002E-2</v>
      </c>
      <c r="D93" s="38">
        <v>3.3790000000000001E-2</v>
      </c>
      <c r="E93" s="38">
        <v>3.1959000000000001E-2</v>
      </c>
      <c r="F93" s="38">
        <v>3.2615999999999999E-2</v>
      </c>
      <c r="G93" s="38">
        <v>2.8211E-2</v>
      </c>
      <c r="H93" s="38">
        <v>3.1428999999999999E-2</v>
      </c>
      <c r="I93" s="38">
        <v>3.3744999999999997E-2</v>
      </c>
      <c r="J93" s="38">
        <v>3.1687E-2</v>
      </c>
      <c r="K93" s="38">
        <v>3.2314000000000002E-2</v>
      </c>
      <c r="L93" s="35">
        <v>1.05</v>
      </c>
      <c r="M93" s="35">
        <v>1.51</v>
      </c>
      <c r="N93" s="35">
        <v>0.45</v>
      </c>
      <c r="O93" s="35">
        <v>1.8</v>
      </c>
      <c r="P93" s="35">
        <v>1.92</v>
      </c>
      <c r="Q93" s="35"/>
      <c r="R93" s="35">
        <v>3.1428999999999999E-2</v>
      </c>
      <c r="S93" s="35">
        <v>1.51</v>
      </c>
      <c r="T93" s="23"/>
      <c r="U93" s="23"/>
      <c r="V93" s="23"/>
      <c r="W93" s="23"/>
      <c r="X93" s="23"/>
      <c r="Y93" s="23"/>
      <c r="Z93" s="23"/>
    </row>
    <row r="94" spans="1:26" ht="15" x14ac:dyDescent="0.25">
      <c r="A94" s="36">
        <v>36891</v>
      </c>
      <c r="B94" s="38">
        <v>4.8321999999999997E-2</v>
      </c>
      <c r="C94" s="38">
        <v>5.2859000000000003E-2</v>
      </c>
      <c r="D94" s="38">
        <v>4.9019E-2</v>
      </c>
      <c r="E94" s="38">
        <v>5.4044000000000002E-2</v>
      </c>
      <c r="F94" s="38">
        <v>5.6140000000000002E-2</v>
      </c>
      <c r="G94" s="38">
        <v>4.8259000000000003E-2</v>
      </c>
      <c r="H94" s="38">
        <v>5.1264999999999998E-2</v>
      </c>
      <c r="I94" s="38">
        <v>4.8397999999999997E-2</v>
      </c>
      <c r="J94" s="38">
        <v>5.1867000000000003E-2</v>
      </c>
      <c r="K94" s="38">
        <v>5.3822000000000002E-2</v>
      </c>
      <c r="L94" s="35">
        <v>0.63</v>
      </c>
      <c r="M94" s="35">
        <v>5.35</v>
      </c>
      <c r="N94" s="35">
        <v>1.86</v>
      </c>
      <c r="O94" s="35">
        <v>7.83</v>
      </c>
      <c r="P94" s="35">
        <v>6.86</v>
      </c>
      <c r="Q94" s="35"/>
      <c r="R94" s="35">
        <v>5.1264999999999998E-2</v>
      </c>
      <c r="S94" s="35">
        <v>5.35</v>
      </c>
      <c r="T94" s="23"/>
      <c r="U94" s="23"/>
      <c r="V94" s="23"/>
      <c r="W94" s="23"/>
      <c r="X94" s="23"/>
      <c r="Y94" s="23"/>
      <c r="Z94" s="23"/>
    </row>
    <row r="95" spans="1:26" ht="15" x14ac:dyDescent="0.25">
      <c r="A95" s="36">
        <v>36981</v>
      </c>
      <c r="B95" s="38">
        <v>2.5982999999999999E-2</v>
      </c>
      <c r="C95" s="38">
        <v>3.0044000000000001E-2</v>
      </c>
      <c r="D95" s="38">
        <v>3.3723000000000003E-2</v>
      </c>
      <c r="E95" s="38">
        <v>2.9624999999999999E-2</v>
      </c>
      <c r="F95" s="38">
        <v>3.1738000000000002E-2</v>
      </c>
      <c r="G95" s="38">
        <v>2.5852E-2</v>
      </c>
      <c r="H95" s="38">
        <v>2.9354999999999999E-2</v>
      </c>
      <c r="I95" s="38">
        <v>3.3222000000000002E-2</v>
      </c>
      <c r="J95" s="38">
        <v>2.9002E-2</v>
      </c>
      <c r="K95" s="38">
        <v>3.0487E-2</v>
      </c>
      <c r="L95" s="35">
        <v>1.05</v>
      </c>
      <c r="M95" s="35">
        <v>2.81</v>
      </c>
      <c r="N95" s="35">
        <v>1.56</v>
      </c>
      <c r="O95" s="35">
        <v>2.1</v>
      </c>
      <c r="P95" s="35">
        <v>5.54</v>
      </c>
      <c r="Q95" s="35"/>
      <c r="R95" s="35">
        <v>2.9354999999999999E-2</v>
      </c>
      <c r="S95" s="35">
        <v>2.81</v>
      </c>
      <c r="T95" s="23"/>
      <c r="U95" s="23"/>
      <c r="V95" s="23"/>
      <c r="W95" s="23"/>
      <c r="X95" s="23"/>
      <c r="Y95" s="23"/>
      <c r="Z95" s="23"/>
    </row>
    <row r="96" spans="1:26" ht="15" x14ac:dyDescent="0.25">
      <c r="A96" s="36">
        <v>37072</v>
      </c>
      <c r="B96" s="38">
        <v>6.1809999999999999E-3</v>
      </c>
      <c r="C96" s="38">
        <v>6.0650000000000001E-3</v>
      </c>
      <c r="D96" s="38">
        <v>6.5369999999999994E-3</v>
      </c>
      <c r="E96" s="38">
        <v>6.4120000000000002E-3</v>
      </c>
      <c r="F96" s="38">
        <v>5.2859999999999999E-3</v>
      </c>
      <c r="G96" s="38">
        <v>5.9020000000000001E-3</v>
      </c>
      <c r="H96" s="38">
        <v>4.9150000000000001E-3</v>
      </c>
      <c r="I96" s="38">
        <v>6.3819999999999997E-3</v>
      </c>
      <c r="J96" s="38">
        <v>5.4169999999999999E-3</v>
      </c>
      <c r="K96" s="38">
        <v>2.8299999999999996E-3</v>
      </c>
      <c r="L96" s="35">
        <v>0.72</v>
      </c>
      <c r="M96" s="35">
        <v>3.92</v>
      </c>
      <c r="N96" s="35">
        <v>1.2</v>
      </c>
      <c r="O96" s="35">
        <v>2.76</v>
      </c>
      <c r="P96" s="35">
        <v>9.09</v>
      </c>
      <c r="Q96" s="35"/>
      <c r="R96" s="35">
        <v>4.9150000000000001E-3</v>
      </c>
      <c r="S96" s="35">
        <v>3.92</v>
      </c>
      <c r="T96" s="23"/>
      <c r="U96" s="23"/>
      <c r="V96" s="23"/>
      <c r="W96" s="23"/>
      <c r="X96" s="23"/>
      <c r="Y96" s="23"/>
      <c r="Z96" s="23"/>
    </row>
    <row r="97" spans="1:26" ht="15" x14ac:dyDescent="0.25">
      <c r="A97" s="36">
        <v>37164</v>
      </c>
      <c r="B97" s="38">
        <v>5.6417000000000002E-2</v>
      </c>
      <c r="C97" s="38">
        <v>5.8527000000000003E-2</v>
      </c>
      <c r="D97" s="38">
        <v>5.6509999999999998E-2</v>
      </c>
      <c r="E97" s="38">
        <v>5.8328999999999999E-2</v>
      </c>
      <c r="F97" s="38">
        <v>6.1395999999999999E-2</v>
      </c>
      <c r="G97" s="38">
        <v>5.5987000000000002E-2</v>
      </c>
      <c r="H97" s="38">
        <v>5.7907E-2</v>
      </c>
      <c r="I97" s="38">
        <v>5.6474000000000003E-2</v>
      </c>
      <c r="J97" s="38">
        <v>5.7343999999999999E-2</v>
      </c>
      <c r="K97" s="38">
        <v>6.0912000000000001E-2</v>
      </c>
      <c r="L97" s="35">
        <v>0.93</v>
      </c>
      <c r="M97" s="35">
        <v>1.96</v>
      </c>
      <c r="N97" s="35">
        <v>0.36</v>
      </c>
      <c r="O97" s="35">
        <v>2.67</v>
      </c>
      <c r="P97" s="35">
        <v>2.41</v>
      </c>
      <c r="Q97" s="35"/>
      <c r="R97" s="35">
        <v>5.7907E-2</v>
      </c>
      <c r="S97" s="35">
        <v>1.96</v>
      </c>
      <c r="T97" s="23"/>
      <c r="U97" s="23"/>
      <c r="V97" s="23"/>
      <c r="W97" s="23"/>
      <c r="X97" s="23"/>
      <c r="Y97" s="23"/>
      <c r="Z97" s="23"/>
    </row>
    <row r="98" spans="1:26" ht="15" x14ac:dyDescent="0.25">
      <c r="A98" s="36">
        <v>37256</v>
      </c>
      <c r="B98" s="38">
        <v>-2.1519999999999998E-3</v>
      </c>
      <c r="C98" s="38">
        <v>-4.7019999999999996E-3</v>
      </c>
      <c r="D98" s="38">
        <v>-7.0020000000000004E-3</v>
      </c>
      <c r="E98" s="38">
        <v>-2.8010000000000001E-3</v>
      </c>
      <c r="F98" s="38">
        <v>-8.3590000000000001E-3</v>
      </c>
      <c r="G98" s="38">
        <v>-3.14E-3</v>
      </c>
      <c r="H98" s="38">
        <v>-5.4400000000000004E-3</v>
      </c>
      <c r="I98" s="38">
        <v>-7.1809999999999999E-3</v>
      </c>
      <c r="J98" s="38">
        <v>-2.9810000000000001E-3</v>
      </c>
      <c r="K98" s="38">
        <v>-1.0078999999999999E-2</v>
      </c>
      <c r="L98" s="35">
        <v>1.67</v>
      </c>
      <c r="M98" s="35">
        <v>2.2400000000000002</v>
      </c>
      <c r="N98" s="35">
        <v>0.77</v>
      </c>
      <c r="O98" s="35">
        <v>0.6</v>
      </c>
      <c r="P98" s="35">
        <v>6.06</v>
      </c>
      <c r="Q98" s="35"/>
      <c r="R98" s="35">
        <v>-5.4400000000000004E-3</v>
      </c>
      <c r="S98" s="35">
        <v>2.2400000000000002</v>
      </c>
      <c r="T98" s="23"/>
      <c r="U98" s="23"/>
      <c r="V98" s="23"/>
      <c r="W98" s="23"/>
      <c r="X98" s="23"/>
      <c r="Y98" s="23"/>
      <c r="Z98" s="23"/>
    </row>
    <row r="99" spans="1:26" ht="15" x14ac:dyDescent="0.25">
      <c r="A99" s="36">
        <v>37346</v>
      </c>
      <c r="B99" s="38">
        <v>-1.0137E-2</v>
      </c>
      <c r="C99" s="38">
        <v>-8.7259999999999994E-3</v>
      </c>
      <c r="D99" s="38">
        <v>-1.0966999999999999E-2</v>
      </c>
      <c r="E99" s="38">
        <v>-9.6780000000000008E-3</v>
      </c>
      <c r="F99" s="38">
        <v>-4.3660000000000001E-3</v>
      </c>
      <c r="G99" s="38">
        <v>-1.0163999999999999E-2</v>
      </c>
      <c r="H99" s="38">
        <v>-9.0379999999999992E-3</v>
      </c>
      <c r="I99" s="38">
        <v>-1.1509E-2</v>
      </c>
      <c r="J99" s="38">
        <v>-9.8420000000000001E-3</v>
      </c>
      <c r="K99" s="38">
        <v>-4.9950000000000003E-3</v>
      </c>
      <c r="L99" s="35">
        <v>0.27</v>
      </c>
      <c r="M99" s="35">
        <v>1.45</v>
      </c>
      <c r="N99" s="35">
        <v>2.04</v>
      </c>
      <c r="O99" s="35">
        <v>0.9</v>
      </c>
      <c r="P99" s="35">
        <v>2.88</v>
      </c>
      <c r="Q99" s="35"/>
      <c r="R99" s="35">
        <v>-9.0379999999999992E-3</v>
      </c>
      <c r="S99" s="35">
        <v>1.45</v>
      </c>
      <c r="T99" s="23"/>
      <c r="U99" s="23"/>
      <c r="V99" s="23"/>
      <c r="W99" s="23"/>
      <c r="X99" s="23"/>
      <c r="Y99" s="23"/>
      <c r="Z99" s="23"/>
    </row>
    <row r="100" spans="1:26" ht="15" x14ac:dyDescent="0.25">
      <c r="A100" s="36">
        <v>37437</v>
      </c>
      <c r="B100" s="38">
        <v>6.6900000000000001E-2</v>
      </c>
      <c r="C100" s="38">
        <v>6.4616999999999994E-2</v>
      </c>
      <c r="D100" s="38">
        <v>6.8958000000000005E-2</v>
      </c>
      <c r="E100" s="38">
        <v>6.2289999999999998E-2</v>
      </c>
      <c r="F100" s="38">
        <v>6.4362000000000003E-2</v>
      </c>
      <c r="G100" s="38">
        <v>6.6862000000000005E-2</v>
      </c>
      <c r="H100" s="38">
        <v>6.4326999999999995E-2</v>
      </c>
      <c r="I100" s="38">
        <v>6.8922999999999998E-2</v>
      </c>
      <c r="J100" s="38">
        <v>6.2016000000000002E-2</v>
      </c>
      <c r="K100" s="38">
        <v>6.3733999999999999E-2</v>
      </c>
      <c r="L100" s="35">
        <v>0.39</v>
      </c>
      <c r="M100" s="35">
        <v>1.52</v>
      </c>
      <c r="N100" s="35">
        <v>0.36</v>
      </c>
      <c r="O100" s="35">
        <v>1.36</v>
      </c>
      <c r="P100" s="35">
        <v>3.19</v>
      </c>
      <c r="Q100" s="35"/>
      <c r="R100" s="35">
        <v>6.4326999999999995E-2</v>
      </c>
      <c r="S100" s="35">
        <v>1.52</v>
      </c>
      <c r="T100" s="23"/>
      <c r="U100" s="23"/>
      <c r="V100" s="23"/>
      <c r="W100" s="23"/>
      <c r="X100" s="23"/>
      <c r="Y100" s="23"/>
      <c r="Z100" s="23"/>
    </row>
    <row r="101" spans="1:26" ht="15" x14ac:dyDescent="0.25">
      <c r="A101" s="36">
        <v>37529</v>
      </c>
      <c r="B101" s="38">
        <v>8.2086999999999993E-2</v>
      </c>
      <c r="C101" s="38">
        <v>8.5501999999999995E-2</v>
      </c>
      <c r="D101" s="38">
        <v>8.6263000000000006E-2</v>
      </c>
      <c r="E101" s="38">
        <v>8.6951000000000001E-2</v>
      </c>
      <c r="F101" s="38">
        <v>8.4798999999999999E-2</v>
      </c>
      <c r="G101" s="38">
        <v>8.2729999999999998E-2</v>
      </c>
      <c r="H101" s="38">
        <v>8.5379999999999998E-2</v>
      </c>
      <c r="I101" s="38">
        <v>8.6133000000000001E-2</v>
      </c>
      <c r="J101" s="38">
        <v>8.6869000000000002E-2</v>
      </c>
      <c r="K101" s="38">
        <v>8.4585999999999995E-2</v>
      </c>
      <c r="L101" s="35">
        <v>0.79</v>
      </c>
      <c r="M101" s="35">
        <v>1.1200000000000001</v>
      </c>
      <c r="N101" s="35">
        <v>0.63</v>
      </c>
      <c r="O101" s="35">
        <v>0.85</v>
      </c>
      <c r="P101" s="35">
        <v>2.0499999999999998</v>
      </c>
      <c r="Q101" s="35"/>
      <c r="R101" s="35">
        <v>8.5379999999999998E-2</v>
      </c>
      <c r="S101" s="35">
        <v>1.1200000000000001</v>
      </c>
      <c r="T101" s="23"/>
      <c r="U101" s="23"/>
      <c r="V101" s="23"/>
      <c r="W101" s="23"/>
      <c r="X101" s="23"/>
      <c r="Y101" s="23"/>
      <c r="Z101" s="23"/>
    </row>
    <row r="102" spans="1:26" ht="15" x14ac:dyDescent="0.25">
      <c r="A102" s="36">
        <v>37621</v>
      </c>
      <c r="B102" s="38">
        <v>1.2468999999999999E-2</v>
      </c>
      <c r="C102" s="38">
        <v>1.0770999999999999E-2</v>
      </c>
      <c r="D102" s="38">
        <v>1.0988E-2</v>
      </c>
      <c r="E102" s="38">
        <v>1.1759E-2</v>
      </c>
      <c r="F102" s="38">
        <v>7.8899999999999994E-3</v>
      </c>
      <c r="G102" s="38">
        <v>1.2397E-2</v>
      </c>
      <c r="H102" s="38">
        <v>1.0345E-2</v>
      </c>
      <c r="I102" s="38">
        <v>1.0834E-2</v>
      </c>
      <c r="J102" s="38">
        <v>1.1103E-2</v>
      </c>
      <c r="K102" s="38">
        <v>7.4279999999999997E-3</v>
      </c>
      <c r="L102" s="35">
        <v>0.77</v>
      </c>
      <c r="M102" s="35">
        <v>2.0299999999999998</v>
      </c>
      <c r="N102" s="35">
        <v>0.73</v>
      </c>
      <c r="O102" s="35">
        <v>2.56</v>
      </c>
      <c r="P102" s="35">
        <v>2.78</v>
      </c>
      <c r="Q102" s="35"/>
      <c r="R102" s="35">
        <v>1.0345E-2</v>
      </c>
      <c r="S102" s="35">
        <v>2.0299999999999998</v>
      </c>
      <c r="T102" s="23"/>
      <c r="U102" s="23"/>
      <c r="V102" s="23"/>
      <c r="W102" s="23"/>
      <c r="X102" s="23"/>
      <c r="Y102" s="23"/>
      <c r="Z102" s="23"/>
    </row>
    <row r="103" spans="1:26" ht="15" x14ac:dyDescent="0.25">
      <c r="A103" s="36">
        <v>37711</v>
      </c>
      <c r="B103" s="38">
        <v>2.6103999999999999E-2</v>
      </c>
      <c r="C103" s="38">
        <v>1.8474000000000001E-2</v>
      </c>
      <c r="D103" s="38">
        <v>1.3568E-2</v>
      </c>
      <c r="E103" s="38">
        <v>1.6045E-2</v>
      </c>
      <c r="F103" s="38">
        <v>1.8964000000000002E-2</v>
      </c>
      <c r="G103" s="38">
        <v>2.6047000000000001E-2</v>
      </c>
      <c r="H103" s="38">
        <v>1.7818000000000001E-2</v>
      </c>
      <c r="I103" s="38">
        <v>1.3389E-2</v>
      </c>
      <c r="J103" s="38">
        <v>1.5415999999999999E-2</v>
      </c>
      <c r="K103" s="38">
        <v>1.7638000000000001E-2</v>
      </c>
      <c r="L103" s="35">
        <v>0.6</v>
      </c>
      <c r="M103" s="35">
        <v>2.88</v>
      </c>
      <c r="N103" s="35">
        <v>0.95</v>
      </c>
      <c r="O103" s="35">
        <v>2.74</v>
      </c>
      <c r="P103" s="35">
        <v>5.0599999999999996</v>
      </c>
      <c r="Q103" s="35"/>
      <c r="R103" s="35">
        <v>1.7818000000000001E-2</v>
      </c>
      <c r="S103" s="35">
        <v>2.88</v>
      </c>
      <c r="T103" s="23"/>
      <c r="U103" s="23"/>
      <c r="V103" s="23"/>
      <c r="W103" s="23"/>
      <c r="X103" s="23"/>
      <c r="Y103" s="23"/>
      <c r="Z103" s="23"/>
    </row>
    <row r="104" spans="1:26" ht="15" x14ac:dyDescent="0.25">
      <c r="A104" s="36">
        <v>37802</v>
      </c>
      <c r="B104" s="38">
        <v>1.8558999999999999E-2</v>
      </c>
      <c r="C104" s="38">
        <v>2.6020000000000001E-2</v>
      </c>
      <c r="D104" s="38">
        <v>2.8902000000000001E-2</v>
      </c>
      <c r="E104" s="38">
        <v>2.8316000000000001E-2</v>
      </c>
      <c r="F104" s="38">
        <v>2.8459999999999999E-2</v>
      </c>
      <c r="G104" s="38">
        <v>1.8318999999999998E-2</v>
      </c>
      <c r="H104" s="38">
        <v>2.554E-2</v>
      </c>
      <c r="I104" s="38">
        <v>2.8816000000000001E-2</v>
      </c>
      <c r="J104" s="38">
        <v>2.8070000000000001E-2</v>
      </c>
      <c r="K104" s="38">
        <v>2.8184000000000001E-2</v>
      </c>
      <c r="L104" s="35">
        <v>0.42</v>
      </c>
      <c r="M104" s="35">
        <v>2.34</v>
      </c>
      <c r="N104" s="35">
        <v>0.84</v>
      </c>
      <c r="O104" s="35">
        <v>1.91</v>
      </c>
      <c r="P104" s="35">
        <v>1.88</v>
      </c>
      <c r="Q104" s="35"/>
      <c r="R104" s="35">
        <v>2.554E-2</v>
      </c>
      <c r="S104" s="35">
        <v>2.34</v>
      </c>
      <c r="T104" s="23"/>
      <c r="U104" s="23"/>
      <c r="V104" s="23"/>
      <c r="W104" s="23"/>
      <c r="X104" s="23"/>
      <c r="Y104" s="23"/>
      <c r="Z104" s="23"/>
    </row>
    <row r="105" spans="1:26" ht="15" x14ac:dyDescent="0.25">
      <c r="A105" s="36">
        <v>37894</v>
      </c>
      <c r="B105" s="38">
        <v>1.0839999999999999E-3</v>
      </c>
      <c r="C105" s="38">
        <v>9.0570000000000008E-3</v>
      </c>
      <c r="D105" s="38">
        <v>5.2519999999999997E-3</v>
      </c>
      <c r="E105" s="38">
        <v>1.1891000000000001E-2</v>
      </c>
      <c r="F105" s="38">
        <v>9.8320000000000005E-3</v>
      </c>
      <c r="G105" s="38">
        <v>9.7799999999999992E-4</v>
      </c>
      <c r="H105" s="38">
        <v>8.5489999999999993E-3</v>
      </c>
      <c r="I105" s="38">
        <v>5.1480000000000007E-3</v>
      </c>
      <c r="J105" s="38">
        <v>1.1427000000000001E-2</v>
      </c>
      <c r="K105" s="38">
        <v>9.162E-3</v>
      </c>
      <c r="L105" s="35">
        <v>0.63</v>
      </c>
      <c r="M105" s="35">
        <v>2.52</v>
      </c>
      <c r="N105" s="35">
        <v>0.75</v>
      </c>
      <c r="O105" s="35">
        <v>2.46</v>
      </c>
      <c r="P105" s="35">
        <v>3.14</v>
      </c>
      <c r="Q105" s="35"/>
      <c r="R105" s="35">
        <v>8.5489999999999993E-3</v>
      </c>
      <c r="S105" s="35">
        <v>2.52</v>
      </c>
      <c r="T105" s="23"/>
      <c r="U105" s="23"/>
      <c r="V105" s="23"/>
      <c r="W105" s="23"/>
      <c r="X105" s="23"/>
      <c r="Y105" s="23"/>
      <c r="Z105" s="23"/>
    </row>
    <row r="106" spans="1:26" ht="15" x14ac:dyDescent="0.25">
      <c r="A106" s="36">
        <v>37986</v>
      </c>
      <c r="B106" s="38">
        <v>5.5510000000000004E-3</v>
      </c>
      <c r="C106" s="38">
        <v>-1.3799999999999999E-4</v>
      </c>
      <c r="D106" s="38">
        <v>8.1429999999999992E-3</v>
      </c>
      <c r="E106" s="38">
        <v>-5.2189999999999997E-3</v>
      </c>
      <c r="F106" s="38">
        <v>6.7100000000000005E-4</v>
      </c>
      <c r="G106" s="38">
        <v>5.0509999999999999E-3</v>
      </c>
      <c r="H106" s="38">
        <v>-1.299E-3</v>
      </c>
      <c r="I106" s="38">
        <v>7.4229999999999999E-3</v>
      </c>
      <c r="J106" s="38">
        <v>-6.5459999999999997E-3</v>
      </c>
      <c r="K106" s="38">
        <v>-1.0369999999999999E-3</v>
      </c>
      <c r="L106" s="35">
        <v>1.08</v>
      </c>
      <c r="M106" s="35">
        <v>4.04</v>
      </c>
      <c r="N106" s="35">
        <v>2.13</v>
      </c>
      <c r="O106" s="35">
        <v>4.3499999999999996</v>
      </c>
      <c r="P106" s="35">
        <v>6.39</v>
      </c>
      <c r="Q106" s="35"/>
      <c r="R106" s="35">
        <v>-1.299E-3</v>
      </c>
      <c r="S106" s="35">
        <v>4.04</v>
      </c>
      <c r="T106" s="23"/>
      <c r="U106" s="23"/>
      <c r="V106" s="23"/>
      <c r="W106" s="23"/>
      <c r="X106" s="23"/>
      <c r="Y106" s="23"/>
      <c r="Z106" s="23"/>
    </row>
    <row r="107" spans="1:26" ht="15" x14ac:dyDescent="0.25">
      <c r="A107" s="36">
        <v>38077</v>
      </c>
      <c r="B107" s="38">
        <v>2.3765000000000001E-2</v>
      </c>
      <c r="C107" s="38">
        <v>3.3147000000000003E-2</v>
      </c>
      <c r="D107" s="38">
        <v>3.6602000000000003E-2</v>
      </c>
      <c r="E107" s="38">
        <v>3.5444000000000003E-2</v>
      </c>
      <c r="F107" s="38">
        <v>3.3221000000000001E-2</v>
      </c>
      <c r="G107" s="38">
        <v>2.3278E-2</v>
      </c>
      <c r="H107" s="38">
        <v>3.2048E-2</v>
      </c>
      <c r="I107" s="38">
        <v>3.6025000000000001E-2</v>
      </c>
      <c r="J107" s="38">
        <v>3.4396999999999997E-2</v>
      </c>
      <c r="K107" s="38">
        <v>3.1383000000000001E-2</v>
      </c>
      <c r="L107" s="35">
        <v>0.99</v>
      </c>
      <c r="M107" s="35">
        <v>3.47</v>
      </c>
      <c r="N107" s="35">
        <v>1.77</v>
      </c>
      <c r="O107" s="35">
        <v>3.75</v>
      </c>
      <c r="P107" s="35">
        <v>5.0599999999999996</v>
      </c>
      <c r="Q107" s="35"/>
      <c r="R107" s="35">
        <v>3.2048E-2</v>
      </c>
      <c r="S107" s="35">
        <v>3.47</v>
      </c>
      <c r="T107" s="23"/>
      <c r="U107" s="23"/>
      <c r="V107" s="23"/>
      <c r="W107" s="23"/>
      <c r="X107" s="23"/>
      <c r="Y107" s="23"/>
      <c r="Z107" s="23"/>
    </row>
    <row r="108" spans="1:26" ht="15" x14ac:dyDescent="0.25">
      <c r="A108" s="36">
        <v>38168</v>
      </c>
      <c r="B108" s="38">
        <v>-2.3921999999999999E-2</v>
      </c>
      <c r="C108" s="38">
        <v>-2.0212999999999998E-2</v>
      </c>
      <c r="D108" s="38">
        <v>-2.5656000000000002E-2</v>
      </c>
      <c r="E108" s="38">
        <v>-1.6507999999999998E-2</v>
      </c>
      <c r="F108" s="38">
        <v>-2.1776E-2</v>
      </c>
      <c r="G108" s="38">
        <v>-2.4400000000000002E-2</v>
      </c>
      <c r="H108" s="38">
        <v>-2.1263000000000001E-2</v>
      </c>
      <c r="I108" s="38">
        <v>-2.6218000000000002E-2</v>
      </c>
      <c r="J108" s="38">
        <v>-1.7573999999999999E-2</v>
      </c>
      <c r="K108" s="38">
        <v>-2.3560999999999999E-2</v>
      </c>
      <c r="L108" s="35">
        <v>1.08</v>
      </c>
      <c r="M108" s="35">
        <v>3.59</v>
      </c>
      <c r="N108" s="35">
        <v>1.77</v>
      </c>
      <c r="O108" s="35">
        <v>4.12</v>
      </c>
      <c r="P108" s="35">
        <v>5.37</v>
      </c>
      <c r="Q108" s="35"/>
      <c r="R108" s="35">
        <v>-2.1263000000000001E-2</v>
      </c>
      <c r="S108" s="35">
        <v>3.59</v>
      </c>
      <c r="T108" s="23"/>
      <c r="U108" s="23"/>
      <c r="V108" s="23"/>
      <c r="W108" s="23"/>
      <c r="X108" s="23"/>
      <c r="Y108" s="23"/>
      <c r="Z108" s="23"/>
    </row>
    <row r="109" spans="1:26" ht="15" x14ac:dyDescent="0.25">
      <c r="A109" s="36">
        <v>38260</v>
      </c>
      <c r="B109" s="38">
        <v>3.8177999999999997E-2</v>
      </c>
      <c r="C109" s="38">
        <v>3.1830999999999998E-2</v>
      </c>
      <c r="D109" s="38">
        <v>3.2492E-2</v>
      </c>
      <c r="E109" s="38">
        <v>3.1323999999999998E-2</v>
      </c>
      <c r="F109" s="38">
        <v>2.8899000000000001E-2</v>
      </c>
      <c r="G109" s="38">
        <v>3.8025000000000003E-2</v>
      </c>
      <c r="H109" s="38">
        <v>3.1361E-2</v>
      </c>
      <c r="I109" s="38">
        <v>3.2363000000000003E-2</v>
      </c>
      <c r="J109" s="38">
        <v>3.0946999999999999E-2</v>
      </c>
      <c r="K109" s="38">
        <v>2.7925999999999999E-2</v>
      </c>
      <c r="L109" s="35">
        <v>0.69</v>
      </c>
      <c r="M109" s="35">
        <v>2.04</v>
      </c>
      <c r="N109" s="35">
        <v>0.76</v>
      </c>
      <c r="O109" s="35">
        <v>1.95</v>
      </c>
      <c r="P109" s="35">
        <v>3.58</v>
      </c>
      <c r="Q109" s="35"/>
      <c r="R109" s="35">
        <v>3.1361E-2</v>
      </c>
      <c r="S109" s="35">
        <v>2.04</v>
      </c>
      <c r="T109" s="23"/>
      <c r="U109" s="23"/>
      <c r="V109" s="23"/>
      <c r="W109" s="23"/>
      <c r="X109" s="23"/>
      <c r="Y109" s="23"/>
      <c r="Z109" s="23"/>
    </row>
    <row r="110" spans="1:26" ht="15" x14ac:dyDescent="0.25">
      <c r="A110" s="36">
        <v>38352</v>
      </c>
      <c r="B110" s="38">
        <v>1.0874999999999999E-2</v>
      </c>
      <c r="C110" s="38">
        <v>1.0285000000000001E-2</v>
      </c>
      <c r="D110" s="38">
        <v>8.7049999999999992E-3</v>
      </c>
      <c r="E110" s="38">
        <v>9.7070000000000004E-3</v>
      </c>
      <c r="F110" s="38">
        <v>1.1331000000000001E-2</v>
      </c>
      <c r="G110" s="38">
        <v>1.0626999999999999E-2</v>
      </c>
      <c r="H110" s="38">
        <v>9.7260000000000003E-3</v>
      </c>
      <c r="I110" s="38">
        <v>8.5269999999999999E-3</v>
      </c>
      <c r="J110" s="38">
        <v>9.2549999999999993E-3</v>
      </c>
      <c r="K110" s="38">
        <v>1.0375000000000001E-2</v>
      </c>
      <c r="L110" s="35">
        <v>1.04</v>
      </c>
      <c r="M110" s="35">
        <v>2.4500000000000002</v>
      </c>
      <c r="N110" s="35">
        <v>0.96</v>
      </c>
      <c r="O110" s="35">
        <v>2.2599999999999998</v>
      </c>
      <c r="P110" s="35">
        <v>3.8</v>
      </c>
      <c r="Q110" s="35"/>
      <c r="R110" s="35">
        <v>9.7260000000000003E-3</v>
      </c>
      <c r="S110" s="35">
        <v>2.4500000000000002</v>
      </c>
      <c r="T110" s="23"/>
      <c r="U110" s="23"/>
      <c r="V110" s="23"/>
      <c r="W110" s="23"/>
      <c r="X110" s="23"/>
      <c r="Y110" s="23"/>
      <c r="Z110" s="23"/>
    </row>
    <row r="111" spans="1:26" ht="15" x14ac:dyDescent="0.25">
      <c r="A111" s="36">
        <v>38442</v>
      </c>
      <c r="B111" s="38">
        <v>-2.4580000000000001E-3</v>
      </c>
      <c r="C111" s="38">
        <v>-6.0499999999999996E-4</v>
      </c>
      <c r="D111" s="38">
        <v>-3.1440000000000001E-3</v>
      </c>
      <c r="E111" s="38">
        <v>2.1440000000000001E-3</v>
      </c>
      <c r="F111" s="38">
        <v>-1.1529999999999999E-3</v>
      </c>
      <c r="G111" s="38">
        <v>-2.6719999999999999E-3</v>
      </c>
      <c r="H111" s="38">
        <v>-1.109E-3</v>
      </c>
      <c r="I111" s="38">
        <v>-3.3449999999999999E-3</v>
      </c>
      <c r="J111" s="38">
        <v>1.6869999999999999E-3</v>
      </c>
      <c r="K111" s="38">
        <v>-2.0739999999999999E-3</v>
      </c>
      <c r="L111" s="35">
        <v>0.96</v>
      </c>
      <c r="M111" s="35">
        <v>2.35</v>
      </c>
      <c r="N111" s="35">
        <v>1.1299999999999999</v>
      </c>
      <c r="O111" s="35">
        <v>2.2799999999999998</v>
      </c>
      <c r="P111" s="35">
        <v>3.98</v>
      </c>
      <c r="Q111" s="35"/>
      <c r="R111" s="35">
        <v>-1.109E-3</v>
      </c>
      <c r="S111" s="35">
        <v>2.35</v>
      </c>
      <c r="T111" s="23"/>
      <c r="U111" s="23"/>
      <c r="V111" s="23"/>
      <c r="W111" s="23"/>
      <c r="X111" s="23"/>
      <c r="Y111" s="23"/>
      <c r="Z111" s="23"/>
    </row>
    <row r="112" spans="1:26" ht="15" x14ac:dyDescent="0.25">
      <c r="A112" s="36">
        <v>38533</v>
      </c>
      <c r="B112" s="38">
        <v>3.3604000000000002E-2</v>
      </c>
      <c r="C112" s="38">
        <v>3.2501000000000002E-2</v>
      </c>
      <c r="D112" s="38">
        <v>3.5826999999999998E-2</v>
      </c>
      <c r="E112" s="38">
        <v>3.0973000000000001E-2</v>
      </c>
      <c r="F112" s="38">
        <v>3.2502000000000003E-2</v>
      </c>
      <c r="G112" s="38">
        <v>3.3405999999999998E-2</v>
      </c>
      <c r="H112" s="38">
        <v>3.1989999999999998E-2</v>
      </c>
      <c r="I112" s="38">
        <v>3.5575000000000002E-2</v>
      </c>
      <c r="J112" s="38">
        <v>3.0435E-2</v>
      </c>
      <c r="K112" s="38">
        <v>3.1591000000000001E-2</v>
      </c>
      <c r="L112" s="35">
        <v>0.95</v>
      </c>
      <c r="M112" s="35">
        <v>2.2400000000000002</v>
      </c>
      <c r="N112" s="35">
        <v>1.34</v>
      </c>
      <c r="O112" s="35">
        <v>2.2799999999999998</v>
      </c>
      <c r="P112" s="35">
        <v>3.76</v>
      </c>
      <c r="Q112" s="35"/>
      <c r="R112" s="35">
        <v>3.1989999999999998E-2</v>
      </c>
      <c r="S112" s="35">
        <v>2.2400000000000002</v>
      </c>
      <c r="T112" s="23"/>
      <c r="U112" s="23"/>
      <c r="V112" s="23"/>
      <c r="W112" s="23"/>
      <c r="X112" s="23"/>
      <c r="Y112" s="23"/>
      <c r="Z112" s="23"/>
    </row>
    <row r="113" spans="1:26" ht="15" x14ac:dyDescent="0.25">
      <c r="A113" s="36">
        <v>38625</v>
      </c>
      <c r="B113" s="38">
        <v>-6.0980000000000001E-3</v>
      </c>
      <c r="C113" s="38">
        <v>-2.3219999999999998E-3</v>
      </c>
      <c r="D113" s="38">
        <v>-4.2750000000000002E-3</v>
      </c>
      <c r="E113" s="38">
        <v>-3.6489999999999999E-3</v>
      </c>
      <c r="F113" s="38">
        <v>2.2079999999999999E-3</v>
      </c>
      <c r="G113" s="38">
        <v>-6.3360000000000005E-3</v>
      </c>
      <c r="H113" s="38">
        <v>-2.8649999999999999E-3</v>
      </c>
      <c r="I113" s="38">
        <v>-4.6150000000000002E-3</v>
      </c>
      <c r="J113" s="38">
        <v>-4.202E-3</v>
      </c>
      <c r="K113" s="38">
        <v>1.3439999999999999E-3</v>
      </c>
      <c r="L113" s="35">
        <v>0.99</v>
      </c>
      <c r="M113" s="35">
        <v>2.04</v>
      </c>
      <c r="N113" s="35">
        <v>1.42</v>
      </c>
      <c r="O113" s="35">
        <v>2.2000000000000002</v>
      </c>
      <c r="P113" s="35">
        <v>2.8</v>
      </c>
      <c r="Q113" s="35"/>
      <c r="R113" s="35">
        <v>-2.8649999999999999E-3</v>
      </c>
      <c r="S113" s="35">
        <v>2.04</v>
      </c>
      <c r="T113" s="23"/>
      <c r="U113" s="23"/>
      <c r="V113" s="23"/>
      <c r="W113" s="23"/>
      <c r="X113" s="23"/>
      <c r="Y113" s="23"/>
      <c r="Z113" s="23"/>
    </row>
    <row r="114" spans="1:26" ht="15" x14ac:dyDescent="0.25">
      <c r="A114" s="36">
        <v>38717</v>
      </c>
      <c r="B114" s="38">
        <v>1.3849999999999999E-2</v>
      </c>
      <c r="C114" s="38">
        <v>7.9799999999999992E-3</v>
      </c>
      <c r="D114" s="38">
        <v>6.476E-3</v>
      </c>
      <c r="E114" s="38">
        <v>7.2820000000000003E-3</v>
      </c>
      <c r="F114" s="38">
        <v>5.1089999999999998E-3</v>
      </c>
      <c r="G114" s="38">
        <v>1.3004999999999999E-2</v>
      </c>
      <c r="H114" s="38">
        <v>7.3480000000000004E-3</v>
      </c>
      <c r="I114" s="38">
        <v>5.9880000000000003E-3</v>
      </c>
      <c r="J114" s="38">
        <v>6.7359999999999998E-3</v>
      </c>
      <c r="K114" s="38">
        <v>4.6779999999999999E-3</v>
      </c>
      <c r="L114" s="35">
        <v>2.29</v>
      </c>
      <c r="M114" s="35">
        <v>2.37</v>
      </c>
      <c r="N114" s="35">
        <v>1.72</v>
      </c>
      <c r="O114" s="35">
        <v>2</v>
      </c>
      <c r="P114" s="35">
        <v>1.98</v>
      </c>
      <c r="Q114" s="35"/>
      <c r="R114" s="35">
        <v>7.3480000000000004E-3</v>
      </c>
      <c r="S114" s="35">
        <v>2.37</v>
      </c>
      <c r="T114" s="23"/>
      <c r="U114" s="23"/>
      <c r="V114" s="23"/>
      <c r="W114" s="23"/>
      <c r="X114" s="23"/>
      <c r="Y114" s="23"/>
      <c r="Z114" s="23"/>
    </row>
    <row r="115" spans="1:26" ht="15" x14ac:dyDescent="0.25">
      <c r="A115" s="36">
        <v>38807</v>
      </c>
      <c r="B115" s="38">
        <v>-1.266E-3</v>
      </c>
      <c r="C115" s="38">
        <v>-1.183E-3</v>
      </c>
      <c r="D115" s="38">
        <v>-1.851E-3</v>
      </c>
      <c r="E115" s="38">
        <v>2.5999999999999998E-4</v>
      </c>
      <c r="F115" s="38">
        <v>-3.0100000000000001E-3</v>
      </c>
      <c r="G115" s="38">
        <v>-1.939E-3</v>
      </c>
      <c r="H115" s="38">
        <v>-1.7080000000000001E-3</v>
      </c>
      <c r="I115" s="38">
        <v>-2.9740000000000001E-3</v>
      </c>
      <c r="J115" s="38">
        <v>-1.0999999999999999E-4</v>
      </c>
      <c r="K115" s="38">
        <v>-3.2929999999999999E-3</v>
      </c>
      <c r="L115" s="35">
        <v>2.73</v>
      </c>
      <c r="M115" s="35">
        <v>2.0499999999999998</v>
      </c>
      <c r="N115" s="35">
        <v>3.82</v>
      </c>
      <c r="O115" s="35">
        <v>1.38</v>
      </c>
      <c r="P115" s="35">
        <v>1.18</v>
      </c>
      <c r="Q115" s="35"/>
      <c r="R115" s="35">
        <v>-1.7080000000000001E-3</v>
      </c>
      <c r="S115" s="35">
        <v>2.0499999999999998</v>
      </c>
      <c r="T115" s="23"/>
      <c r="U115" s="23"/>
      <c r="V115" s="23"/>
      <c r="W115" s="23"/>
      <c r="X115" s="23"/>
      <c r="Y115" s="23"/>
      <c r="Z115" s="23"/>
    </row>
    <row r="116" spans="1:26" ht="15" x14ac:dyDescent="0.25">
      <c r="A116" s="36">
        <v>38898</v>
      </c>
      <c r="B116" s="38">
        <v>-4.7340000000000004E-3</v>
      </c>
      <c r="C116" s="38">
        <v>-5.7899999999999998E-4</v>
      </c>
      <c r="D116" s="38">
        <v>-3.2690000000000002E-3</v>
      </c>
      <c r="E116" s="38">
        <v>1.2290000000000001E-3</v>
      </c>
      <c r="F116" s="38">
        <v>-1.73E-4</v>
      </c>
      <c r="G116" s="38">
        <v>-5.0090000000000004E-3</v>
      </c>
      <c r="H116" s="38">
        <v>-8.6399999999999997E-4</v>
      </c>
      <c r="I116" s="38">
        <v>-3.7109999999999999E-3</v>
      </c>
      <c r="J116" s="38">
        <v>9.9500000000000001E-4</v>
      </c>
      <c r="K116" s="38">
        <v>-4.2299999999999998E-4</v>
      </c>
      <c r="L116" s="35">
        <v>2.82</v>
      </c>
      <c r="M116" s="35">
        <v>2.92</v>
      </c>
      <c r="N116" s="35">
        <v>4.4800000000000004</v>
      </c>
      <c r="O116" s="35">
        <v>2.4</v>
      </c>
      <c r="P116" s="35">
        <v>2.5499999999999998</v>
      </c>
      <c r="Q116" s="35"/>
      <c r="R116" s="35">
        <v>-8.6399999999999997E-4</v>
      </c>
      <c r="S116" s="35">
        <v>2.92</v>
      </c>
      <c r="T116" s="23"/>
      <c r="U116" s="23"/>
      <c r="V116" s="23"/>
      <c r="W116" s="23"/>
      <c r="X116" s="23"/>
      <c r="Y116" s="23"/>
      <c r="Z116" s="23"/>
    </row>
    <row r="117" spans="1:26" ht="15" x14ac:dyDescent="0.25">
      <c r="A117" s="36">
        <v>38990</v>
      </c>
      <c r="B117" s="38">
        <v>4.1422E-2</v>
      </c>
      <c r="C117" s="38">
        <v>3.5212E-2</v>
      </c>
      <c r="D117" s="38">
        <v>3.9528000000000001E-2</v>
      </c>
      <c r="E117" s="38">
        <v>2.7616000000000002E-2</v>
      </c>
      <c r="F117" s="38">
        <v>3.8803000000000004E-2</v>
      </c>
      <c r="G117" s="38">
        <v>4.1017999999999999E-2</v>
      </c>
      <c r="H117" s="38">
        <v>3.4917999999999998E-2</v>
      </c>
      <c r="I117" s="38">
        <v>3.9220000000000005E-2</v>
      </c>
      <c r="J117" s="38">
        <v>2.7348000000000001E-2</v>
      </c>
      <c r="K117" s="38">
        <v>3.8685999999999998E-2</v>
      </c>
      <c r="L117" s="35">
        <v>4.13</v>
      </c>
      <c r="M117" s="35">
        <v>2.99</v>
      </c>
      <c r="N117" s="35">
        <v>3.1</v>
      </c>
      <c r="O117" s="35">
        <v>2.74</v>
      </c>
      <c r="P117" s="35">
        <v>1.2</v>
      </c>
      <c r="Q117" s="35"/>
      <c r="R117" s="35">
        <v>3.4917999999999998E-2</v>
      </c>
      <c r="S117" s="35">
        <v>2.99</v>
      </c>
      <c r="T117" s="23"/>
      <c r="U117" s="23"/>
      <c r="V117" s="23"/>
      <c r="W117" s="23"/>
      <c r="X117" s="23"/>
      <c r="Y117" s="23"/>
      <c r="Z117" s="23"/>
    </row>
    <row r="118" spans="1:26" ht="15" x14ac:dyDescent="0.25">
      <c r="A118" s="36">
        <v>39082</v>
      </c>
      <c r="B118" s="38">
        <v>8.036999999999999E-3</v>
      </c>
      <c r="C118" s="38">
        <v>1.3886000000000001E-2</v>
      </c>
      <c r="D118" s="38">
        <v>1.0593999999999999E-2</v>
      </c>
      <c r="E118" s="38">
        <v>2.3647000000000001E-2</v>
      </c>
      <c r="F118" s="38">
        <v>9.8709999999999996E-3</v>
      </c>
      <c r="G118" s="38">
        <v>7.7029999999999998E-3</v>
      </c>
      <c r="H118" s="38">
        <v>1.3637999999999999E-2</v>
      </c>
      <c r="I118" s="38">
        <v>1.0368E-2</v>
      </c>
      <c r="J118" s="38">
        <v>2.3390000000000001E-2</v>
      </c>
      <c r="K118" s="38">
        <v>9.6889999999999997E-3</v>
      </c>
      <c r="L118" s="35">
        <v>3.47</v>
      </c>
      <c r="M118" s="35">
        <v>2.57</v>
      </c>
      <c r="N118" s="35">
        <v>2.33</v>
      </c>
      <c r="O118" s="35">
        <v>2.68</v>
      </c>
      <c r="P118" s="35">
        <v>1.89</v>
      </c>
      <c r="Q118" s="35"/>
      <c r="R118" s="35">
        <v>1.3637999999999999E-2</v>
      </c>
      <c r="S118" s="35">
        <v>2.57</v>
      </c>
      <c r="T118" s="23"/>
      <c r="U118" s="23"/>
      <c r="V118" s="23"/>
      <c r="W118" s="23"/>
      <c r="X118" s="23"/>
      <c r="Y118" s="23"/>
      <c r="Z118" s="23"/>
    </row>
    <row r="119" spans="1:26" ht="15" x14ac:dyDescent="0.25">
      <c r="A119" s="36">
        <v>39172</v>
      </c>
      <c r="B119" s="38">
        <v>9.3790000000000002E-3</v>
      </c>
      <c r="C119" s="38">
        <v>1.5793999999999999E-2</v>
      </c>
      <c r="D119" s="38">
        <v>2.3184999999999997E-2</v>
      </c>
      <c r="E119" s="38">
        <v>1.4088000000000002E-2</v>
      </c>
      <c r="F119" s="38">
        <v>1.6937000000000001E-2</v>
      </c>
      <c r="G119" s="38">
        <v>9.0480000000000005E-3</v>
      </c>
      <c r="H119" s="38">
        <v>1.5506000000000001E-2</v>
      </c>
      <c r="I119" s="38">
        <v>2.2790000000000001E-2</v>
      </c>
      <c r="J119" s="38">
        <v>1.3763000000000001E-2</v>
      </c>
      <c r="K119" s="38">
        <v>1.6813000000000002E-2</v>
      </c>
      <c r="L119" s="35">
        <v>3.4</v>
      </c>
      <c r="M119" s="35">
        <v>2.97</v>
      </c>
      <c r="N119" s="35">
        <v>4.0199999999999996</v>
      </c>
      <c r="O119" s="35">
        <v>3.37</v>
      </c>
      <c r="P119" s="35">
        <v>1.27</v>
      </c>
      <c r="Q119" s="35"/>
      <c r="R119" s="35">
        <v>1.5506000000000001E-2</v>
      </c>
      <c r="S119" s="35">
        <v>2.97</v>
      </c>
      <c r="T119" s="23"/>
      <c r="U119" s="23"/>
      <c r="V119" s="23"/>
      <c r="W119" s="23"/>
      <c r="X119" s="23"/>
      <c r="Y119" s="23"/>
      <c r="Z119" s="23"/>
    </row>
    <row r="120" spans="1:26" ht="15" x14ac:dyDescent="0.25">
      <c r="A120" s="36">
        <v>39263</v>
      </c>
      <c r="B120" s="38">
        <v>8.5190000000000005E-3</v>
      </c>
      <c r="C120" s="38">
        <v>4.3480000000000003E-3</v>
      </c>
      <c r="D120" s="38">
        <v>-7.0100000000000002E-4</v>
      </c>
      <c r="E120" s="38">
        <v>5.9610000000000002E-3</v>
      </c>
      <c r="F120" s="38">
        <v>2.8530000000000001E-3</v>
      </c>
      <c r="G120" s="38">
        <v>8.267E-3</v>
      </c>
      <c r="H120" s="38">
        <v>4.1099999999999999E-3</v>
      </c>
      <c r="I120" s="38">
        <v>-1.3359999999999999E-3</v>
      </c>
      <c r="J120" s="38">
        <v>5.7999999999999996E-3</v>
      </c>
      <c r="K120" s="38">
        <v>2.7339999999999999E-3</v>
      </c>
      <c r="L120" s="35">
        <v>2.6</v>
      </c>
      <c r="M120" s="35">
        <v>2.44</v>
      </c>
      <c r="N120" s="35">
        <v>6.47</v>
      </c>
      <c r="O120" s="35">
        <v>1.67</v>
      </c>
      <c r="P120" s="35">
        <v>1.23</v>
      </c>
      <c r="Q120" s="35"/>
      <c r="R120" s="35">
        <v>4.1099999999999999E-3</v>
      </c>
      <c r="S120" s="35">
        <v>2.44</v>
      </c>
      <c r="T120" s="23"/>
      <c r="U120" s="23"/>
      <c r="V120" s="23"/>
      <c r="W120" s="23"/>
      <c r="X120" s="23"/>
      <c r="Y120" s="23"/>
      <c r="Z120" s="23"/>
    </row>
    <row r="121" spans="1:26" ht="15" x14ac:dyDescent="0.25">
      <c r="A121" s="36">
        <v>39355</v>
      </c>
      <c r="B121" s="38">
        <v>2.4451000000000001E-2</v>
      </c>
      <c r="C121" s="38">
        <v>1.8960999999999999E-2</v>
      </c>
      <c r="D121" s="38">
        <v>2.1240000000000002E-2</v>
      </c>
      <c r="E121" s="38">
        <v>1.9077E-2</v>
      </c>
      <c r="F121" s="38">
        <v>1.4137E-2</v>
      </c>
      <c r="G121" s="38">
        <v>2.4001999999999999E-2</v>
      </c>
      <c r="H121" s="38">
        <v>1.8758E-2</v>
      </c>
      <c r="I121" s="38">
        <v>2.0989000000000001E-2</v>
      </c>
      <c r="J121" s="38">
        <v>1.8963000000000001E-2</v>
      </c>
      <c r="K121" s="38">
        <v>1.3990000000000001E-2</v>
      </c>
      <c r="L121" s="35">
        <v>4.62</v>
      </c>
      <c r="M121" s="35">
        <v>2.08</v>
      </c>
      <c r="N121" s="35">
        <v>2.5499999999999998</v>
      </c>
      <c r="O121" s="35">
        <v>1.1599999999999999</v>
      </c>
      <c r="P121" s="35">
        <v>1.51</v>
      </c>
      <c r="Q121" s="35"/>
      <c r="R121" s="35">
        <v>1.8758E-2</v>
      </c>
      <c r="S121" s="35">
        <v>2.08</v>
      </c>
      <c r="T121" s="23"/>
      <c r="U121" s="23"/>
      <c r="V121" s="23"/>
      <c r="W121" s="23"/>
      <c r="X121" s="23"/>
      <c r="Y121" s="23"/>
      <c r="Z121" s="23"/>
    </row>
    <row r="122" spans="1:26" ht="15" x14ac:dyDescent="0.25">
      <c r="A122" s="36">
        <v>39447</v>
      </c>
      <c r="B122" s="38">
        <v>1.3474E-2</v>
      </c>
      <c r="C122" s="38">
        <v>1.7254000000000002E-2</v>
      </c>
      <c r="D122" s="38">
        <v>8.5170000000000003E-3</v>
      </c>
      <c r="E122" s="38">
        <v>2.4493999999999998E-2</v>
      </c>
      <c r="F122" s="38">
        <v>1.4290000000000001E-2</v>
      </c>
      <c r="G122" s="38">
        <v>1.3150999999999999E-2</v>
      </c>
      <c r="H122" s="38">
        <v>1.7047000000000003E-2</v>
      </c>
      <c r="I122" s="38">
        <v>7.9459999999999999E-3</v>
      </c>
      <c r="J122" s="38">
        <v>2.4402E-2</v>
      </c>
      <c r="K122" s="38">
        <v>1.4212000000000001E-2</v>
      </c>
      <c r="L122" s="35">
        <v>3.34</v>
      </c>
      <c r="M122" s="35">
        <v>2.15</v>
      </c>
      <c r="N122" s="35">
        <v>5.88</v>
      </c>
      <c r="O122" s="35">
        <v>0.94</v>
      </c>
      <c r="P122" s="35">
        <v>0.81</v>
      </c>
      <c r="Q122" s="35"/>
      <c r="R122" s="35">
        <v>1.7047000000000003E-2</v>
      </c>
      <c r="S122" s="35">
        <v>2.15</v>
      </c>
      <c r="T122" s="23"/>
      <c r="U122" s="23"/>
      <c r="V122" s="23"/>
      <c r="W122" s="23"/>
      <c r="X122" s="23"/>
      <c r="Y122" s="23"/>
      <c r="Z122" s="23"/>
    </row>
    <row r="123" spans="1:26" ht="15" x14ac:dyDescent="0.25">
      <c r="A123" s="36">
        <v>39538</v>
      </c>
      <c r="B123" s="38">
        <v>5.6259999999999999E-3</v>
      </c>
      <c r="C123" s="38">
        <v>3.7459999999999998E-3</v>
      </c>
      <c r="D123" s="38">
        <v>1.0610999999999999E-2</v>
      </c>
      <c r="E123" s="38">
        <v>-7.8900000000000012E-3</v>
      </c>
      <c r="F123" s="38">
        <v>1.4054000000000001E-2</v>
      </c>
      <c r="G123" s="38">
        <v>5.2120000000000005E-3</v>
      </c>
      <c r="H123" s="38">
        <v>3.5590000000000001E-3</v>
      </c>
      <c r="I123" s="38">
        <v>1.0447E-2</v>
      </c>
      <c r="J123" s="38">
        <v>-8.0600000000000012E-3</v>
      </c>
      <c r="K123" s="38">
        <v>1.3988E-2</v>
      </c>
      <c r="L123" s="35">
        <v>4.29</v>
      </c>
      <c r="M123" s="35">
        <v>1.92</v>
      </c>
      <c r="N123" s="35">
        <v>1.68</v>
      </c>
      <c r="O123" s="35">
        <v>1.76</v>
      </c>
      <c r="P123" s="35">
        <v>0.7</v>
      </c>
      <c r="Q123" s="35"/>
      <c r="R123" s="35">
        <v>3.5590000000000001E-3</v>
      </c>
      <c r="S123" s="35">
        <v>1.92</v>
      </c>
      <c r="T123" s="23"/>
      <c r="U123" s="23"/>
      <c r="V123" s="23"/>
      <c r="W123" s="23"/>
      <c r="X123" s="23"/>
      <c r="Y123" s="23"/>
      <c r="Z123" s="23"/>
    </row>
    <row r="124" spans="1:26" ht="15" x14ac:dyDescent="0.25">
      <c r="A124" s="36">
        <v>39629</v>
      </c>
      <c r="B124" s="38">
        <v>1.9286000000000001E-2</v>
      </c>
      <c r="C124" s="38">
        <v>1.9098E-2</v>
      </c>
      <c r="D124" s="38">
        <v>1.2025999999999998E-2</v>
      </c>
      <c r="E124" s="38">
        <v>2.6234000000000004E-2</v>
      </c>
      <c r="F124" s="38">
        <v>1.6775999999999999E-2</v>
      </c>
      <c r="G124" s="38">
        <v>1.8608E-2</v>
      </c>
      <c r="H124" s="38">
        <v>1.8879E-2</v>
      </c>
      <c r="I124" s="38">
        <v>1.1879000000000001E-2</v>
      </c>
      <c r="J124" s="38">
        <v>2.613E-2</v>
      </c>
      <c r="K124" s="38">
        <v>1.6670000000000001E-2</v>
      </c>
      <c r="L124" s="35">
        <v>6.92</v>
      </c>
      <c r="M124" s="35">
        <v>2.21</v>
      </c>
      <c r="N124" s="35">
        <v>1.48</v>
      </c>
      <c r="O124" s="35">
        <v>1.05</v>
      </c>
      <c r="P124" s="35">
        <v>1.0900000000000001</v>
      </c>
      <c r="Q124" s="35"/>
      <c r="R124" s="35">
        <v>1.8879E-2</v>
      </c>
      <c r="S124" s="35">
        <v>2.21</v>
      </c>
      <c r="T124" s="23"/>
      <c r="U124" s="23"/>
      <c r="V124" s="23"/>
      <c r="W124" s="23"/>
      <c r="X124" s="23"/>
      <c r="Y124" s="23"/>
      <c r="Z124" s="23"/>
    </row>
    <row r="125" spans="1:26" ht="15" x14ac:dyDescent="0.25">
      <c r="A125" s="36">
        <v>39721</v>
      </c>
      <c r="B125" s="38">
        <v>2.1185000000000002E-2</v>
      </c>
      <c r="C125" s="38">
        <v>1.5518000000000001E-2</v>
      </c>
      <c r="D125" s="38">
        <v>1.091E-2</v>
      </c>
      <c r="E125" s="38">
        <v>1.4756E-2</v>
      </c>
      <c r="F125" s="38">
        <v>1.1717E-2</v>
      </c>
      <c r="G125" s="38">
        <v>2.044E-2</v>
      </c>
      <c r="H125" s="38">
        <v>1.5269E-2</v>
      </c>
      <c r="I125" s="38">
        <v>1.0714999999999999E-2</v>
      </c>
      <c r="J125" s="38">
        <v>1.4609E-2</v>
      </c>
      <c r="K125" s="38">
        <v>1.1599999999999999E-2</v>
      </c>
      <c r="L125" s="35">
        <v>7.59</v>
      </c>
      <c r="M125" s="35">
        <v>2.52</v>
      </c>
      <c r="N125" s="35">
        <v>1.95</v>
      </c>
      <c r="O125" s="35">
        <v>1.49</v>
      </c>
      <c r="P125" s="35">
        <v>1.18</v>
      </c>
      <c r="Q125" s="35"/>
      <c r="R125" s="35">
        <v>1.5269E-2</v>
      </c>
      <c r="S125" s="35">
        <v>2.52</v>
      </c>
      <c r="T125" s="23"/>
      <c r="U125" s="23"/>
      <c r="V125" s="23"/>
      <c r="W125" s="23"/>
      <c r="X125" s="23"/>
      <c r="Y125" s="23"/>
      <c r="Z125" s="23"/>
    </row>
    <row r="126" spans="1:26" ht="15" x14ac:dyDescent="0.25">
      <c r="A126" s="36">
        <v>39813</v>
      </c>
      <c r="B126" s="38">
        <v>-7.434700000000001E-2</v>
      </c>
      <c r="C126" s="38">
        <v>-7.5843999999999995E-2</v>
      </c>
      <c r="D126" s="38">
        <v>-7.4131000000000002E-2</v>
      </c>
      <c r="E126" s="38">
        <v>-7.4029999999999999E-2</v>
      </c>
      <c r="F126" s="38">
        <v>-7.8428000000000012E-2</v>
      </c>
      <c r="G126" s="38">
        <v>-7.4743000000000004E-2</v>
      </c>
      <c r="H126" s="38">
        <v>-7.5993000000000005E-2</v>
      </c>
      <c r="I126" s="38">
        <v>-7.4248000000000008E-2</v>
      </c>
      <c r="J126" s="38">
        <v>-7.4101E-2</v>
      </c>
      <c r="K126" s="38">
        <v>-7.8552999999999998E-2</v>
      </c>
      <c r="L126" s="35">
        <v>3.92</v>
      </c>
      <c r="M126" s="35">
        <v>1.47</v>
      </c>
      <c r="N126" s="35">
        <v>1.1399999999999999</v>
      </c>
      <c r="O126" s="35">
        <v>0.7</v>
      </c>
      <c r="P126" s="35">
        <v>1.22</v>
      </c>
      <c r="Q126" s="35"/>
      <c r="R126" s="35">
        <v>-7.5993000000000005E-2</v>
      </c>
      <c r="S126" s="35">
        <v>1.47</v>
      </c>
      <c r="T126" s="23"/>
      <c r="U126" s="23"/>
      <c r="V126" s="23"/>
      <c r="W126" s="23"/>
      <c r="X126" s="23"/>
      <c r="Y126" s="23"/>
      <c r="Z126" s="23"/>
    </row>
    <row r="127" spans="1:26" ht="15" x14ac:dyDescent="0.25">
      <c r="A127" s="36">
        <v>39903</v>
      </c>
      <c r="B127" s="38">
        <v>4.4249999999999998E-2</v>
      </c>
      <c r="C127" s="38">
        <v>3.2896000000000002E-2</v>
      </c>
      <c r="D127" s="38">
        <v>4.6592000000000001E-2</v>
      </c>
      <c r="E127" s="38">
        <v>1.9632E-2</v>
      </c>
      <c r="F127" s="38">
        <v>3.4680000000000002E-2</v>
      </c>
      <c r="G127" s="38">
        <v>4.3543999999999999E-2</v>
      </c>
      <c r="H127" s="38">
        <v>3.2604000000000001E-2</v>
      </c>
      <c r="I127" s="38">
        <v>4.6414000000000004E-2</v>
      </c>
      <c r="J127" s="38">
        <v>1.9467000000000002E-2</v>
      </c>
      <c r="K127" s="38">
        <v>3.4426999999999999E-2</v>
      </c>
      <c r="L127" s="35">
        <v>6.75</v>
      </c>
      <c r="M127" s="35">
        <v>2.74</v>
      </c>
      <c r="N127" s="35">
        <v>1.65</v>
      </c>
      <c r="O127" s="35">
        <v>1.55</v>
      </c>
      <c r="P127" s="35">
        <v>2.36</v>
      </c>
      <c r="Q127" s="35"/>
      <c r="R127" s="35">
        <v>3.2604000000000001E-2</v>
      </c>
      <c r="S127" s="35">
        <v>2.74</v>
      </c>
      <c r="T127" s="23"/>
      <c r="U127" s="23"/>
      <c r="V127" s="35"/>
      <c r="W127" s="35"/>
      <c r="X127" s="35"/>
      <c r="Y127" s="35"/>
      <c r="Z127" s="35"/>
    </row>
    <row r="128" spans="1:26" ht="15" x14ac:dyDescent="0.25">
      <c r="A128" s="36">
        <v>39994</v>
      </c>
      <c r="B128" s="38">
        <v>-2.0639999999999999E-3</v>
      </c>
      <c r="C128" s="38">
        <v>2.4704000000000004E-2</v>
      </c>
      <c r="D128" s="38">
        <v>1.83E-2</v>
      </c>
      <c r="E128" s="38">
        <v>3.6236000000000004E-2</v>
      </c>
      <c r="F128" s="38">
        <v>2.7747000000000001E-2</v>
      </c>
      <c r="G128" s="38">
        <v>-3.045E-3</v>
      </c>
      <c r="H128" s="38">
        <v>2.4264999999999998E-2</v>
      </c>
      <c r="I128" s="38">
        <v>1.8008E-2</v>
      </c>
      <c r="J128" s="38">
        <v>3.5937999999999998E-2</v>
      </c>
      <c r="K128" s="38">
        <v>2.7341000000000004E-2</v>
      </c>
      <c r="L128" s="35">
        <v>9.36</v>
      </c>
      <c r="M128" s="35">
        <v>4.16</v>
      </c>
      <c r="N128" s="35">
        <v>2.74</v>
      </c>
      <c r="O128" s="35">
        <v>2.83</v>
      </c>
      <c r="P128" s="35">
        <v>3.82</v>
      </c>
      <c r="Q128" s="35"/>
      <c r="R128" s="35">
        <v>2.4264999999999998E-2</v>
      </c>
      <c r="S128" s="35">
        <v>4.16</v>
      </c>
      <c r="T128" s="23"/>
      <c r="U128" s="23"/>
      <c r="V128" s="35"/>
      <c r="W128" s="35"/>
      <c r="X128" s="35"/>
      <c r="Y128" s="35"/>
      <c r="Z128" s="35"/>
    </row>
    <row r="129" spans="1:26" ht="15" x14ac:dyDescent="0.25">
      <c r="A129" s="36">
        <v>40086</v>
      </c>
      <c r="B129" s="38">
        <v>4.8826000000000001E-2</v>
      </c>
      <c r="C129" s="38">
        <v>3.1446999999999996E-2</v>
      </c>
      <c r="D129" s="38">
        <v>2.7416999999999997E-2</v>
      </c>
      <c r="E129" s="38">
        <v>2.5066999999999999E-2</v>
      </c>
      <c r="F129" s="38">
        <v>3.8475000000000002E-2</v>
      </c>
      <c r="G129" s="38">
        <v>4.7597E-2</v>
      </c>
      <c r="H129" s="38">
        <v>3.0682000000000001E-2</v>
      </c>
      <c r="I129" s="38">
        <v>2.6993E-2</v>
      </c>
      <c r="J129" s="38">
        <v>2.4601999999999999E-2</v>
      </c>
      <c r="K129" s="38">
        <v>3.7353999999999998E-2</v>
      </c>
      <c r="L129" s="35">
        <v>11.7</v>
      </c>
      <c r="M129" s="35">
        <v>7.17</v>
      </c>
      <c r="N129" s="35">
        <v>3.93</v>
      </c>
      <c r="O129" s="35">
        <v>4.37</v>
      </c>
      <c r="P129" s="35">
        <v>10.54</v>
      </c>
      <c r="Q129" s="35"/>
      <c r="R129" s="35">
        <v>3.0682000000000001E-2</v>
      </c>
      <c r="S129" s="35">
        <v>7.17</v>
      </c>
      <c r="T129" s="23"/>
      <c r="U129" s="23"/>
      <c r="V129" s="35"/>
      <c r="W129" s="35"/>
      <c r="X129" s="35"/>
      <c r="Y129" s="35"/>
      <c r="Z129" s="35"/>
    </row>
    <row r="130" spans="1:26" ht="15" x14ac:dyDescent="0.25">
      <c r="A130" s="36">
        <v>40178</v>
      </c>
      <c r="B130" s="38">
        <v>1.9470000000000002E-3</v>
      </c>
      <c r="C130" s="38">
        <v>5.3710000000000008E-2</v>
      </c>
      <c r="D130" s="38">
        <v>6.6044000000000005E-2</v>
      </c>
      <c r="E130" s="38">
        <v>6.6391999999999993E-2</v>
      </c>
      <c r="F130" s="38">
        <v>6.1261999999999997E-2</v>
      </c>
      <c r="G130" s="38">
        <v>-4.57E-4</v>
      </c>
      <c r="H130" s="38">
        <v>5.2375999999999999E-2</v>
      </c>
      <c r="I130" s="38">
        <v>6.5263000000000002E-2</v>
      </c>
      <c r="J130" s="38">
        <v>6.5587000000000006E-2</v>
      </c>
      <c r="K130" s="38">
        <v>5.9634E-2</v>
      </c>
      <c r="L130" s="35">
        <v>23.23</v>
      </c>
      <c r="M130" s="35">
        <v>12.99</v>
      </c>
      <c r="N130" s="35">
        <v>7.53</v>
      </c>
      <c r="O130" s="35">
        <v>7.87</v>
      </c>
      <c r="P130" s="35">
        <v>16.07</v>
      </c>
      <c r="Q130" s="35"/>
      <c r="R130" s="35">
        <v>5.2375999999999999E-2</v>
      </c>
      <c r="S130" s="35">
        <v>12.99</v>
      </c>
      <c r="T130" s="23"/>
      <c r="U130" s="23"/>
      <c r="V130" s="35"/>
      <c r="W130" s="35"/>
      <c r="X130" s="35"/>
      <c r="Y130" s="35"/>
      <c r="Z130" s="35"/>
    </row>
    <row r="131" spans="1:26" ht="15" x14ac:dyDescent="0.25">
      <c r="A131" s="36">
        <v>40268</v>
      </c>
      <c r="B131" s="38">
        <v>7.2830000000000006E-2</v>
      </c>
      <c r="C131" s="38">
        <v>2.5441999999999999E-2</v>
      </c>
      <c r="D131" s="38">
        <v>1.3859E-2</v>
      </c>
      <c r="E131" s="38">
        <v>1.6653000000000001E-2</v>
      </c>
      <c r="F131" s="38">
        <v>1.9391000000000002E-2</v>
      </c>
      <c r="G131" s="38">
        <v>7.0057999999999995E-2</v>
      </c>
      <c r="H131" s="38">
        <v>2.3879999999999998E-2</v>
      </c>
      <c r="I131" s="38">
        <v>1.2727E-2</v>
      </c>
      <c r="J131" s="38">
        <v>1.5396000000000002E-2</v>
      </c>
      <c r="K131" s="38">
        <v>1.7994000000000003E-2</v>
      </c>
      <c r="L131" s="35">
        <v>27.32</v>
      </c>
      <c r="M131" s="35">
        <v>15.45</v>
      </c>
      <c r="N131" s="35">
        <v>11.14</v>
      </c>
      <c r="O131" s="35">
        <v>12.46</v>
      </c>
      <c r="P131" s="35">
        <v>13.93</v>
      </c>
      <c r="Q131" s="35"/>
      <c r="R131" s="35">
        <v>2.3879999999999998E-2</v>
      </c>
      <c r="S131" s="35">
        <v>15.45</v>
      </c>
      <c r="T131" s="23"/>
      <c r="U131" s="23"/>
      <c r="V131" s="35"/>
      <c r="W131" s="35"/>
      <c r="X131" s="35"/>
      <c r="Y131" s="35"/>
      <c r="Z131" s="35"/>
    </row>
    <row r="132" spans="1:26" ht="15" x14ac:dyDescent="0.25">
      <c r="A132" s="36">
        <v>40359</v>
      </c>
      <c r="B132" s="38">
        <v>5.0423999999999997E-2</v>
      </c>
      <c r="C132" s="38">
        <v>5.0317000000000001E-2</v>
      </c>
      <c r="D132" s="38">
        <v>4.7053999999999999E-2</v>
      </c>
      <c r="E132" s="38">
        <v>4.9763000000000002E-2</v>
      </c>
      <c r="F132" s="38">
        <v>4.9924000000000003E-2</v>
      </c>
      <c r="G132" s="38">
        <v>4.6448000000000003E-2</v>
      </c>
      <c r="H132" s="38">
        <v>4.7864000000000004E-2</v>
      </c>
      <c r="I132" s="38">
        <v>4.4930999999999999E-2</v>
      </c>
      <c r="J132" s="38">
        <v>4.7729000000000001E-2</v>
      </c>
      <c r="K132" s="38">
        <v>4.7675999999999996E-2</v>
      </c>
      <c r="L132" s="35">
        <v>40.549999999999997</v>
      </c>
      <c r="M132" s="35">
        <v>24.76</v>
      </c>
      <c r="N132" s="35">
        <v>21.2</v>
      </c>
      <c r="O132" s="35">
        <v>20.5</v>
      </c>
      <c r="P132" s="35">
        <v>22.88</v>
      </c>
      <c r="Q132" s="35"/>
      <c r="R132" s="35">
        <v>4.7864000000000004E-2</v>
      </c>
      <c r="S132" s="35">
        <v>24.76</v>
      </c>
      <c r="T132" s="23"/>
      <c r="U132" s="23"/>
      <c r="V132" s="35"/>
      <c r="W132" s="35"/>
      <c r="X132" s="35"/>
      <c r="Y132" s="35"/>
      <c r="Z132" s="35"/>
    </row>
    <row r="133" spans="1:26" ht="15" x14ac:dyDescent="0.25">
      <c r="A133" s="36">
        <v>40451</v>
      </c>
      <c r="B133" s="38">
        <v>4.0715000000000001E-2</v>
      </c>
      <c r="C133" s="38">
        <v>3.6955000000000002E-2</v>
      </c>
      <c r="D133" s="38">
        <v>3.0747E-2</v>
      </c>
      <c r="E133" s="38">
        <v>4.0879000000000006E-2</v>
      </c>
      <c r="F133" s="38">
        <v>3.2695000000000002E-2</v>
      </c>
      <c r="G133" s="38">
        <v>3.6537E-2</v>
      </c>
      <c r="H133" s="38">
        <v>3.3648999999999998E-2</v>
      </c>
      <c r="I133" s="38">
        <v>2.7407000000000001E-2</v>
      </c>
      <c r="J133" s="38">
        <v>3.7970999999999998E-2</v>
      </c>
      <c r="K133" s="38">
        <v>2.9429E-2</v>
      </c>
      <c r="L133" s="35">
        <v>43.99</v>
      </c>
      <c r="M133" s="35">
        <v>34.42</v>
      </c>
      <c r="N133" s="35">
        <v>34.18</v>
      </c>
      <c r="O133" s="35">
        <v>30.32</v>
      </c>
      <c r="P133" s="35">
        <v>34.26</v>
      </c>
      <c r="Q133" s="35"/>
      <c r="R133" s="35">
        <v>3.3648999999999998E-2</v>
      </c>
      <c r="S133" s="35">
        <v>34.42</v>
      </c>
      <c r="T133" s="23"/>
      <c r="U133" s="23"/>
      <c r="V133" s="35"/>
      <c r="W133" s="35"/>
      <c r="X133" s="35"/>
      <c r="Y133" s="35"/>
      <c r="Z133" s="35"/>
    </row>
    <row r="134" spans="1:26" ht="15" x14ac:dyDescent="0.25">
      <c r="A134" s="36">
        <v>40543</v>
      </c>
      <c r="B134" s="38">
        <v>-7.8869999999999999E-3</v>
      </c>
      <c r="C134" s="38">
        <v>-3.5160000000000005E-3</v>
      </c>
      <c r="D134" s="38">
        <v>5.496E-3</v>
      </c>
      <c r="E134" s="38">
        <v>-2.787E-3</v>
      </c>
      <c r="F134" s="38">
        <v>-7.5490000000000002E-3</v>
      </c>
      <c r="G134" s="38">
        <v>-1.1337E-2</v>
      </c>
      <c r="H134" s="38">
        <v>-6.0370000000000007E-3</v>
      </c>
      <c r="I134" s="38">
        <v>3.2169999999999998E-3</v>
      </c>
      <c r="J134" s="38">
        <v>-5.026000000000001E-3</v>
      </c>
      <c r="K134" s="38">
        <v>-9.7860000000000013E-3</v>
      </c>
      <c r="L134" s="35">
        <v>36.700000000000003</v>
      </c>
      <c r="M134" s="35">
        <v>26.5</v>
      </c>
      <c r="N134" s="35">
        <v>23.7</v>
      </c>
      <c r="O134" s="35">
        <v>23.54</v>
      </c>
      <c r="P134" s="35">
        <v>23.6</v>
      </c>
      <c r="Q134" s="35"/>
      <c r="R134" s="35">
        <v>-6.0370000000000007E-3</v>
      </c>
      <c r="S134" s="35">
        <v>26.5</v>
      </c>
      <c r="T134" s="23"/>
      <c r="U134" s="23"/>
      <c r="V134" s="35"/>
      <c r="W134" s="35"/>
      <c r="X134" s="35"/>
      <c r="Y134" s="35"/>
      <c r="Z134" s="35"/>
    </row>
    <row r="135" spans="1:26" ht="15" x14ac:dyDescent="0.25">
      <c r="A135" s="36">
        <v>40633</v>
      </c>
      <c r="B135" s="38">
        <v>1.6763999999999998E-2</v>
      </c>
      <c r="C135" s="38">
        <v>1.6254000000000001E-2</v>
      </c>
      <c r="D135" s="38">
        <v>2.0981E-2</v>
      </c>
      <c r="E135" s="38">
        <v>8.267E-3</v>
      </c>
      <c r="F135" s="38">
        <v>2.5175000000000003E-2</v>
      </c>
      <c r="G135" s="38">
        <v>1.2879000000000002E-2</v>
      </c>
      <c r="H135" s="38">
        <v>1.3368E-2</v>
      </c>
      <c r="I135" s="38">
        <v>1.8234E-2</v>
      </c>
      <c r="J135" s="38">
        <v>5.7959999999999999E-3</v>
      </c>
      <c r="K135" s="38">
        <v>2.2373000000000001E-2</v>
      </c>
      <c r="L135" s="35">
        <v>40.799999999999997</v>
      </c>
      <c r="M135" s="35">
        <v>29.96</v>
      </c>
      <c r="N135" s="35">
        <v>28.27</v>
      </c>
      <c r="O135" s="35">
        <v>25.64</v>
      </c>
      <c r="P135" s="35">
        <v>29.21</v>
      </c>
      <c r="Q135" s="35"/>
      <c r="R135" s="35">
        <v>1.3368E-2</v>
      </c>
      <c r="S135" s="35">
        <v>29.96</v>
      </c>
      <c r="T135" s="23"/>
      <c r="U135" s="23"/>
      <c r="V135" s="35"/>
      <c r="W135" s="35"/>
      <c r="X135" s="35"/>
      <c r="Y135" s="35"/>
      <c r="Z135" s="35"/>
    </row>
    <row r="136" spans="1:26" ht="15" x14ac:dyDescent="0.25">
      <c r="A136" s="36">
        <v>40724</v>
      </c>
      <c r="B136" s="38">
        <v>1.8893E-2</v>
      </c>
      <c r="C136" s="38">
        <v>2.8724E-2</v>
      </c>
      <c r="D136" s="38">
        <v>2.5731000000000004E-2</v>
      </c>
      <c r="E136" s="38">
        <v>3.7897E-2</v>
      </c>
      <c r="F136" s="38">
        <v>2.2686000000000001E-2</v>
      </c>
      <c r="G136" s="38">
        <v>1.3854E-2</v>
      </c>
      <c r="H136" s="38">
        <v>2.5184999999999999E-2</v>
      </c>
      <c r="I136" s="38">
        <v>2.2508E-2</v>
      </c>
      <c r="J136" s="38">
        <v>3.5251000000000005E-2</v>
      </c>
      <c r="K136" s="38">
        <v>1.9049E-2</v>
      </c>
      <c r="L136" s="35">
        <v>52.528199999999998</v>
      </c>
      <c r="M136" s="35">
        <v>36.395000000000003</v>
      </c>
      <c r="N136" s="35">
        <v>32.868000000000002</v>
      </c>
      <c r="O136" s="35">
        <v>27.0868</v>
      </c>
      <c r="P136" s="35">
        <v>37.751899999999999</v>
      </c>
      <c r="Q136" s="35"/>
      <c r="R136" s="35">
        <v>2.5184999999999999E-2</v>
      </c>
      <c r="S136" s="35">
        <v>36.395000000000003</v>
      </c>
      <c r="T136" s="23"/>
      <c r="U136" s="23"/>
      <c r="V136" s="35"/>
      <c r="W136" s="35"/>
      <c r="X136" s="35"/>
      <c r="Y136" s="35"/>
      <c r="Z136" s="35"/>
    </row>
    <row r="137" spans="1:26" ht="15" x14ac:dyDescent="0.25">
      <c r="A137" s="36">
        <v>40816</v>
      </c>
      <c r="B137" s="38">
        <v>3.0489000000000002E-2</v>
      </c>
      <c r="C137" s="38">
        <v>2.5998999999999998E-2</v>
      </c>
      <c r="D137" s="38">
        <v>3.2662000000000004E-2</v>
      </c>
      <c r="E137" s="38">
        <v>1.9900999999999999E-2</v>
      </c>
      <c r="F137" s="38">
        <v>2.4218000000000003E-2</v>
      </c>
      <c r="G137" s="38">
        <v>2.6623000000000001E-2</v>
      </c>
      <c r="H137" s="38">
        <v>2.3136999999999998E-2</v>
      </c>
      <c r="I137" s="38">
        <v>2.929E-2</v>
      </c>
      <c r="J137" s="38">
        <v>1.7824E-2</v>
      </c>
      <c r="K137" s="38">
        <v>2.1623E-2</v>
      </c>
      <c r="L137" s="35">
        <v>40.2928</v>
      </c>
      <c r="M137" s="35">
        <v>29.819900000000001</v>
      </c>
      <c r="N137" s="35">
        <v>34.753999999999998</v>
      </c>
      <c r="O137" s="35">
        <v>21.741099999999999</v>
      </c>
      <c r="P137" s="35">
        <v>27.1752</v>
      </c>
      <c r="Q137" s="35"/>
      <c r="R137" s="35">
        <v>2.3136999999999998E-2</v>
      </c>
      <c r="S137" s="35">
        <v>29.819900000000001</v>
      </c>
      <c r="T137" s="23"/>
      <c r="U137" s="23"/>
      <c r="V137" s="35"/>
      <c r="W137" s="35"/>
      <c r="X137" s="35"/>
      <c r="Y137" s="35"/>
      <c r="Z137" s="35"/>
    </row>
    <row r="138" spans="1:26" ht="15" x14ac:dyDescent="0.25">
      <c r="A138" s="36">
        <v>40908</v>
      </c>
      <c r="B138" s="38">
        <v>7.8700000000000005E-4</v>
      </c>
      <c r="C138" s="38">
        <v>8.8580000000000013E-3</v>
      </c>
      <c r="D138" s="38">
        <v>4.6689999999999995E-3</v>
      </c>
      <c r="E138" s="38">
        <v>1.1701999999999999E-2</v>
      </c>
      <c r="F138" s="38">
        <v>1.1616E-2</v>
      </c>
      <c r="G138" s="38">
        <v>-3.4710000000000001E-3</v>
      </c>
      <c r="H138" s="38">
        <v>5.6779999999999999E-3</v>
      </c>
      <c r="I138" s="38">
        <v>1.939E-3</v>
      </c>
      <c r="J138" s="38">
        <v>8.9690000000000013E-3</v>
      </c>
      <c r="K138" s="38">
        <v>8.3890000000000006E-3</v>
      </c>
      <c r="L138" s="35">
        <v>45.132100000000001</v>
      </c>
      <c r="M138" s="35">
        <v>33.427100000000003</v>
      </c>
      <c r="N138" s="35">
        <v>28.660299999999999</v>
      </c>
      <c r="O138" s="35">
        <v>28.673999999999999</v>
      </c>
      <c r="P138" s="35">
        <v>33.9679</v>
      </c>
      <c r="Q138" s="35"/>
      <c r="R138" s="35">
        <v>5.6785049035807415E-3</v>
      </c>
      <c r="S138" s="35">
        <v>33.427184985657611</v>
      </c>
      <c r="T138" s="23"/>
      <c r="U138" s="23"/>
      <c r="V138" s="35"/>
      <c r="W138" s="35"/>
      <c r="X138" s="35"/>
      <c r="Y138" s="35"/>
      <c r="Z138" s="35"/>
    </row>
    <row r="139" spans="1:26" ht="15" x14ac:dyDescent="0.25">
      <c r="A139" s="36">
        <v>40999</v>
      </c>
      <c r="B139" s="38">
        <v>6.9670000000000001E-3</v>
      </c>
      <c r="C139" s="38">
        <v>1.0085E-2</v>
      </c>
      <c r="D139" s="38">
        <v>3.2729999999999999E-3</v>
      </c>
      <c r="E139" s="38">
        <v>1.4736000000000001E-2</v>
      </c>
      <c r="F139" s="38">
        <v>1.1156999999999999E-2</v>
      </c>
      <c r="G139" s="38">
        <v>3.5830000000000002E-3</v>
      </c>
      <c r="H139" s="38">
        <v>7.2890000000000003E-3</v>
      </c>
      <c r="I139" s="38">
        <v>2.3499999999999999E-4</v>
      </c>
      <c r="J139" s="38">
        <v>1.2267E-2</v>
      </c>
      <c r="K139" s="38">
        <v>8.6289999999999995E-3</v>
      </c>
      <c r="L139" s="35">
        <v>35.590800000000002</v>
      </c>
      <c r="M139" s="35">
        <v>29.389800000000001</v>
      </c>
      <c r="N139" s="35">
        <v>31.7437</v>
      </c>
      <c r="O139" s="35">
        <v>25.975999999999999</v>
      </c>
      <c r="P139" s="35">
        <v>26.670999999999999</v>
      </c>
      <c r="Q139" s="35"/>
      <c r="R139" s="35">
        <v>7.2890000000000003E-3</v>
      </c>
      <c r="S139" s="35">
        <v>29.389800000000001</v>
      </c>
      <c r="T139" s="23"/>
      <c r="U139" s="23"/>
      <c r="V139" s="35"/>
      <c r="W139" s="35"/>
      <c r="X139" s="35"/>
      <c r="Y139" s="35"/>
      <c r="Z139" s="35"/>
    </row>
    <row r="140" spans="1:26" ht="15" x14ac:dyDescent="0.25">
      <c r="A140" s="36">
        <v>41090</v>
      </c>
      <c r="B140" s="38">
        <v>1.1715E-2</v>
      </c>
      <c r="C140" s="38">
        <v>1.0933E-2</v>
      </c>
      <c r="D140" s="38">
        <v>1.0489E-2</v>
      </c>
      <c r="E140" s="38">
        <v>1.0254000000000001E-2</v>
      </c>
      <c r="F140" s="38">
        <v>1.1868000000000002E-2</v>
      </c>
      <c r="G140" s="38">
        <v>7.6500000000000005E-3</v>
      </c>
      <c r="H140" s="38">
        <v>7.4209999999999996E-3</v>
      </c>
      <c r="I140" s="38">
        <v>7.2529999999999999E-3</v>
      </c>
      <c r="J140" s="38">
        <v>6.6949999999999996E-3</v>
      </c>
      <c r="K140" s="38">
        <v>8.6140000000000001E-3</v>
      </c>
      <c r="L140" s="35">
        <v>42.7791</v>
      </c>
      <c r="M140" s="35">
        <v>36.987000000000002</v>
      </c>
      <c r="N140" s="35">
        <v>33.746299999999998</v>
      </c>
      <c r="O140" s="35">
        <v>37.700400000000002</v>
      </c>
      <c r="P140" s="35">
        <v>34.3461</v>
      </c>
      <c r="Q140" s="35"/>
      <c r="R140" s="35">
        <v>7.4213836298353594E-3</v>
      </c>
      <c r="S140" s="35">
        <v>36.987016822458294</v>
      </c>
      <c r="T140" s="23"/>
      <c r="U140" s="23"/>
      <c r="V140" s="35"/>
      <c r="W140" s="35"/>
      <c r="X140" s="35"/>
      <c r="Y140" s="35"/>
      <c r="Z140" s="35"/>
    </row>
    <row r="141" spans="1:26" ht="15" x14ac:dyDescent="0.25">
      <c r="A141" s="36">
        <v>41182</v>
      </c>
      <c r="B141" s="38">
        <v>1.1776790186766986E-2</v>
      </c>
      <c r="C141" s="38">
        <v>1.3479000000000001E-2</v>
      </c>
      <c r="D141" s="38">
        <v>1.3955315619502227E-2</v>
      </c>
      <c r="E141" s="38">
        <v>1.4349818575606813E-2</v>
      </c>
      <c r="F141" s="38">
        <v>1.1324808096909222E-2</v>
      </c>
      <c r="G141" s="38">
        <v>1.0259099820239297E-2</v>
      </c>
      <c r="H141" s="38">
        <v>1.1528E-2</v>
      </c>
      <c r="I141" s="38">
        <v>1.1541802551748317E-2</v>
      </c>
      <c r="J141" s="38">
        <v>1.2060365363626521E-2</v>
      </c>
      <c r="K141" s="38">
        <v>9.6986750314211299E-3</v>
      </c>
      <c r="L141" s="35">
        <v>15.824112349016245</v>
      </c>
      <c r="M141" s="35">
        <v>20.5</v>
      </c>
      <c r="N141" s="35">
        <v>24.910069821356341</v>
      </c>
      <c r="O141" s="35">
        <v>23.99165730545911</v>
      </c>
      <c r="P141" s="35">
        <v>17.01093798879884</v>
      </c>
      <c r="Q141" s="35"/>
      <c r="R141" s="35">
        <v>1.1528188343806329E-2</v>
      </c>
      <c r="S141" s="35">
        <v>20.506052424123361</v>
      </c>
      <c r="T141" s="23"/>
      <c r="U141" s="23"/>
      <c r="V141" s="23"/>
      <c r="W141" s="23"/>
      <c r="X141" s="23"/>
      <c r="Y141" s="23"/>
      <c r="Z141" s="23"/>
    </row>
    <row r="142" spans="1:26" ht="15" x14ac:dyDescent="0.25">
      <c r="A142" s="36">
        <v>41274</v>
      </c>
      <c r="B142" s="38">
        <v>3.0165617162395488E-2</v>
      </c>
      <c r="C142" s="38">
        <v>2.1408E-2</v>
      </c>
      <c r="D142" s="38">
        <v>2.3838688318299286E-2</v>
      </c>
      <c r="E142" s="38">
        <v>1.670575378546928E-2</v>
      </c>
      <c r="F142" s="38">
        <v>2.1393557861079354E-2</v>
      </c>
      <c r="G142" s="38">
        <v>2.8949503961873003E-2</v>
      </c>
      <c r="H142" s="38">
        <v>1.9803000000000001E-2</v>
      </c>
      <c r="I142" s="38">
        <v>2.2405653765634373E-2</v>
      </c>
      <c r="J142" s="38">
        <v>1.5026371244060713E-2</v>
      </c>
      <c r="K142" s="38">
        <v>1.9513375514936347E-2</v>
      </c>
      <c r="L142" s="35">
        <v>12.631293434824386</v>
      </c>
      <c r="M142" s="35">
        <v>16.712700000000002</v>
      </c>
      <c r="N142" s="35">
        <v>14.762673894592579</v>
      </c>
      <c r="O142" s="35">
        <v>17.618743341382739</v>
      </c>
      <c r="P142" s="35">
        <v>19.636784894046329</v>
      </c>
      <c r="Q142" s="35">
        <v>2.1407599591149944E-2</v>
      </c>
      <c r="R142" s="35">
        <v>1.9803215243314756E-2</v>
      </c>
      <c r="S142" s="35">
        <v>16.71273621077745</v>
      </c>
      <c r="T142" s="23"/>
      <c r="U142" s="23"/>
      <c r="V142" s="23"/>
      <c r="W142" s="23"/>
      <c r="X142" s="23"/>
      <c r="Y142" s="23"/>
      <c r="Z142" s="23"/>
    </row>
    <row r="143" spans="1:26" ht="15" x14ac:dyDescent="0.25">
      <c r="A143" s="36">
        <v>41364</v>
      </c>
      <c r="B143" s="38">
        <v>1.7452172548663322E-2</v>
      </c>
      <c r="C143" s="38">
        <v>1.9258999999999998E-2</v>
      </c>
      <c r="D143" s="38">
        <v>2.0717930598434089E-2</v>
      </c>
      <c r="E143" s="38">
        <v>2.0240600133587749E-2</v>
      </c>
      <c r="F143" s="38">
        <v>1.8214227364728549E-2</v>
      </c>
      <c r="G143" s="38">
        <v>1.6317206395043714E-2</v>
      </c>
      <c r="H143" s="38">
        <v>1.8126E-2</v>
      </c>
      <c r="I143" s="38">
        <v>1.9427958374710775E-2</v>
      </c>
      <c r="J143" s="38">
        <v>1.9048529226260925E-2</v>
      </c>
      <c r="K143" s="38">
        <v>1.729543635966219E-2</v>
      </c>
      <c r="L143" s="35">
        <v>11.789945663594036</v>
      </c>
      <c r="M143" s="35">
        <v>11.7881</v>
      </c>
      <c r="N143" s="35">
        <v>13.304236890765914</v>
      </c>
      <c r="O143" s="35">
        <v>12.420741555054498</v>
      </c>
      <c r="P143" s="35">
        <v>9.5822967012621767</v>
      </c>
      <c r="Q143" s="35">
        <v>1.9260604947497695E-2</v>
      </c>
      <c r="R143" s="35">
        <v>1.8126626165494021E-2</v>
      </c>
      <c r="S143" s="35">
        <v>11.788008613448387</v>
      </c>
      <c r="T143" s="23"/>
      <c r="U143" s="23"/>
      <c r="V143" s="23"/>
      <c r="W143" s="23"/>
      <c r="X143" s="23"/>
      <c r="Y143" s="23"/>
      <c r="Z143" s="23"/>
    </row>
    <row r="144" spans="1:26" ht="15" x14ac:dyDescent="0.25">
      <c r="A144" s="36">
        <v>41455</v>
      </c>
      <c r="B144" s="38">
        <v>-1.4193863349571739E-2</v>
      </c>
      <c r="C144" s="38">
        <v>-1.0963000000000001E-2</v>
      </c>
      <c r="D144" s="38">
        <v>-3.9477546141337659E-3</v>
      </c>
      <c r="E144" s="38">
        <v>-1.1751285231694069E-2</v>
      </c>
      <c r="F144" s="38">
        <v>-1.2412440747729221E-2</v>
      </c>
      <c r="G144" s="38">
        <v>-1.4679495466993476E-2</v>
      </c>
      <c r="H144" s="38">
        <v>-1.2009000000000001E-2</v>
      </c>
      <c r="I144" s="38">
        <v>-5.0142688500828016E-3</v>
      </c>
      <c r="J144" s="38">
        <v>-1.2706967780683471E-2</v>
      </c>
      <c r="K144" s="38">
        <v>-1.3896759825895671E-2</v>
      </c>
      <c r="L144" s="35">
        <v>5.1506526880500374</v>
      </c>
      <c r="M144" s="35">
        <v>11.1554</v>
      </c>
      <c r="N144" s="35">
        <v>11.208013784858077</v>
      </c>
      <c r="O144" s="35">
        <v>10.238687144856517</v>
      </c>
      <c r="P144" s="35">
        <v>15.902188475914766</v>
      </c>
      <c r="Q144" s="35">
        <v>-1.0962188366715675E-2</v>
      </c>
      <c r="R144" s="35">
        <v>-1.2008813981648324E-2</v>
      </c>
      <c r="S144" s="35">
        <v>11.15534171050081</v>
      </c>
      <c r="T144" s="23"/>
      <c r="U144" s="23"/>
      <c r="V144" s="23"/>
      <c r="W144" s="23"/>
      <c r="X144" s="23"/>
      <c r="Y144" s="23"/>
      <c r="Z144" s="23"/>
    </row>
    <row r="145" spans="1:26" ht="15" x14ac:dyDescent="0.25">
      <c r="A145" s="36">
        <v>41547</v>
      </c>
      <c r="B145" s="38">
        <v>1.2865074755657065E-2</v>
      </c>
      <c r="C145" s="38">
        <v>1.6535000000000001E-2</v>
      </c>
      <c r="D145" s="38">
        <v>1.594984146879708E-2</v>
      </c>
      <c r="E145" s="38">
        <v>2.0123818012510345E-2</v>
      </c>
      <c r="F145" s="38">
        <v>1.4910403960054372E-2</v>
      </c>
      <c r="G145" s="38">
        <v>1.2286243829362564E-2</v>
      </c>
      <c r="H145" s="38">
        <v>1.5674999999999998E-2</v>
      </c>
      <c r="I145" s="38">
        <v>1.504115017692806E-2</v>
      </c>
      <c r="J145" s="38">
        <v>1.9077880843483296E-2</v>
      </c>
      <c r="K145" s="38">
        <v>1.4060366056672269E-2</v>
      </c>
      <c r="L145" s="35">
        <v>5.8589946555913821</v>
      </c>
      <c r="M145" s="35">
        <v>8.7783999999999995</v>
      </c>
      <c r="N145" s="35">
        <v>9.3047675242742827</v>
      </c>
      <c r="O145" s="35">
        <v>10.734465520538174</v>
      </c>
      <c r="P145" s="35">
        <v>8.6997578848051873</v>
      </c>
      <c r="Q145" s="35">
        <v>1.6534545166555812E-2</v>
      </c>
      <c r="R145" s="35">
        <v>1.5675657586012828E-2</v>
      </c>
      <c r="S145" s="35">
        <v>8.778375595550381</v>
      </c>
      <c r="T145" s="23"/>
      <c r="U145" s="23"/>
      <c r="V145" s="23"/>
      <c r="W145" s="23"/>
      <c r="X145" s="23"/>
      <c r="Y145" s="23"/>
      <c r="Z145" s="23"/>
    </row>
    <row r="146" spans="1:26" ht="15" x14ac:dyDescent="0.25">
      <c r="A146" s="36">
        <v>41639</v>
      </c>
      <c r="B146" s="38">
        <v>1.1664722108179182E-3</v>
      </c>
      <c r="C146" s="38">
        <v>7.3540000000000003E-3</v>
      </c>
      <c r="D146" s="38">
        <v>1.0763870767472601E-2</v>
      </c>
      <c r="E146" s="38">
        <v>5.3854065057589709E-3</v>
      </c>
      <c r="F146" s="38">
        <v>1.1235767525123942E-2</v>
      </c>
      <c r="G146" s="38">
        <v>9.3922563589299095E-4</v>
      </c>
      <c r="H146" s="38">
        <v>6.9259999999999999E-3</v>
      </c>
      <c r="I146" s="38">
        <v>1.0496147763828701E-2</v>
      </c>
      <c r="J146" s="38">
        <v>4.8946236346890598E-3</v>
      </c>
      <c r="K146" s="38">
        <v>1.06202136111824E-2</v>
      </c>
      <c r="L146" s="35">
        <v>2.3250345527759841</v>
      </c>
      <c r="M146" s="35">
        <v>4.4461000000000004</v>
      </c>
      <c r="N146" s="35">
        <v>2.7715986543628195</v>
      </c>
      <c r="O146" s="35">
        <v>5.1145579899912725</v>
      </c>
      <c r="P146" s="35">
        <v>6.3817208438680186</v>
      </c>
      <c r="Q146" s="35">
        <v>7.3548075224170928E-3</v>
      </c>
      <c r="R146" s="35">
        <v>6.92530871441024E-3</v>
      </c>
      <c r="S146" s="35">
        <v>4.4459927877423322</v>
      </c>
      <c r="T146" s="23"/>
      <c r="U146" s="23"/>
      <c r="V146" s="23"/>
      <c r="W146" s="23"/>
      <c r="X146" s="23"/>
      <c r="Y146" s="23"/>
      <c r="Z146" s="23"/>
    </row>
    <row r="147" spans="1:26" ht="15" x14ac:dyDescent="0.25">
      <c r="A147" s="36">
        <v>41729</v>
      </c>
      <c r="B147" s="38">
        <v>2.9811609058972455E-2</v>
      </c>
      <c r="C147" s="38">
        <v>2.1526999999999998E-2</v>
      </c>
      <c r="D147" s="38">
        <v>1.7521504795412007E-2</v>
      </c>
      <c r="E147" s="38">
        <v>1.8673794779879342E-2</v>
      </c>
      <c r="F147" s="38">
        <v>2.0206029917846396E-2</v>
      </c>
      <c r="G147" s="38">
        <v>2.9683402930742939E-2</v>
      </c>
      <c r="H147" s="38">
        <v>2.1221999999999998E-2</v>
      </c>
      <c r="I147" s="38">
        <v>1.7136612553664402E-2</v>
      </c>
      <c r="J147" s="38">
        <v>1.8245120603367023E-2</v>
      </c>
      <c r="K147" s="38">
        <v>1.9926624133517437E-2</v>
      </c>
      <c r="L147" s="35">
        <v>1.286188368217587</v>
      </c>
      <c r="M147" s="35">
        <v>3.1278000000000001</v>
      </c>
      <c r="N147" s="35">
        <v>3.9620910262302349</v>
      </c>
      <c r="O147" s="35">
        <v>4.4103427190703766</v>
      </c>
      <c r="P147" s="35">
        <v>2.8720499387968399</v>
      </c>
      <c r="Q147" s="35">
        <v>2.1527268601407412E-2</v>
      </c>
      <c r="R147" s="35">
        <v>2.1221335515175545E-2</v>
      </c>
      <c r="S147" s="35">
        <v>3.12776998580543</v>
      </c>
      <c r="T147" s="23"/>
      <c r="U147" s="23"/>
      <c r="V147" s="23"/>
      <c r="W147" s="23"/>
      <c r="X147" s="23"/>
      <c r="Y147" s="23"/>
      <c r="Z147" s="23"/>
    </row>
    <row r="148" spans="1:26" ht="15" x14ac:dyDescent="0.25">
      <c r="A148" s="36">
        <v>41820</v>
      </c>
      <c r="B148" s="38">
        <v>2.0213652681600653E-2</v>
      </c>
      <c r="C148" s="38">
        <v>1.8447000000000002E-2</v>
      </c>
      <c r="D148" s="38">
        <v>1.5858412751681879E-2</v>
      </c>
      <c r="E148" s="38">
        <v>1.7683726169519687E-2</v>
      </c>
      <c r="F148" s="38">
        <v>1.9261514457051935E-2</v>
      </c>
      <c r="G148" s="38">
        <v>2.0118798241099495E-2</v>
      </c>
      <c r="H148" s="38">
        <v>1.8332000000000001E-2</v>
      </c>
      <c r="I148" s="38">
        <v>1.577291768046089E-2</v>
      </c>
      <c r="J148" s="38">
        <v>1.752507421283328E-2</v>
      </c>
      <c r="K148" s="38">
        <v>1.916734733147598E-2</v>
      </c>
      <c r="L148" s="35">
        <v>0.96383123470609389</v>
      </c>
      <c r="M148" s="35">
        <v>1.2</v>
      </c>
      <c r="N148" s="35">
        <v>0.88240100956349343</v>
      </c>
      <c r="O148" s="35">
        <v>1.6381653736895221</v>
      </c>
      <c r="P148" s="35">
        <v>0.97206981341504961</v>
      </c>
      <c r="Q148" s="35">
        <v>1.8448771953813625E-2</v>
      </c>
      <c r="R148" s="35">
        <v>1.8332142477043217E-2</v>
      </c>
      <c r="S148" s="35">
        <v>1.1995040120490292</v>
      </c>
      <c r="T148" s="23"/>
      <c r="U148" s="23"/>
      <c r="V148" s="23"/>
      <c r="W148" s="23"/>
      <c r="X148" s="23"/>
      <c r="Y148" s="23"/>
      <c r="Z148" s="23"/>
    </row>
    <row r="149" spans="1:26" ht="15" x14ac:dyDescent="0.25">
      <c r="A149" s="36">
        <v>41912</v>
      </c>
      <c r="B149" s="38">
        <v>2.2571950466814334E-2</v>
      </c>
      <c r="C149" s="39">
        <v>1.6213999999999999E-2</v>
      </c>
      <c r="D149" s="38">
        <v>1.1735679725978224E-2</v>
      </c>
      <c r="E149" s="38">
        <v>1.5332366431868673E-2</v>
      </c>
      <c r="F149" s="38">
        <v>1.4899574119570835E-2</v>
      </c>
      <c r="G149" s="38">
        <v>2.2167745708529706E-2</v>
      </c>
      <c r="H149" s="38">
        <v>1.6005000000000002E-2</v>
      </c>
      <c r="I149" s="38">
        <v>1.1397404635814252E-2</v>
      </c>
      <c r="J149" s="38">
        <v>1.5054423311396847E-2</v>
      </c>
      <c r="K149" s="38">
        <v>1.4592880731348986E-2</v>
      </c>
      <c r="L149" s="35">
        <v>1.9832984927461577</v>
      </c>
      <c r="M149" s="35">
        <v>2.1688000000000001</v>
      </c>
      <c r="N149" s="35">
        <v>2.6244611194325018</v>
      </c>
      <c r="O149" s="35">
        <v>1.8713848756733023</v>
      </c>
      <c r="P149" s="35">
        <v>1.8557701161209539</v>
      </c>
      <c r="Q149" s="37">
        <v>1.6361459868967275E-2</v>
      </c>
      <c r="R149" s="35">
        <v>1.600511959645686</v>
      </c>
      <c r="S149" s="35">
        <v>2.1687671286810128</v>
      </c>
      <c r="T149" s="23"/>
      <c r="U149" s="23"/>
      <c r="V149" s="23"/>
      <c r="W149" s="23"/>
      <c r="X149" s="23"/>
      <c r="Y149" s="23"/>
      <c r="Z149" s="23"/>
    </row>
    <row r="150" spans="1:26" ht="15" x14ac:dyDescent="0.25">
      <c r="A150" s="36">
        <v>42004</v>
      </c>
      <c r="B150" s="38">
        <v>2.0638948290465253E-2</v>
      </c>
      <c r="C150" s="38">
        <v>1.6566000000000001E-2</v>
      </c>
      <c r="D150" s="38">
        <v>1.6078402710457466E-2</v>
      </c>
      <c r="E150" s="38">
        <v>1.4510403269965309E-2</v>
      </c>
      <c r="F150" s="38">
        <v>1.4983664156658486E-2</v>
      </c>
      <c r="G150" s="38">
        <v>2.0563561576323278E-2</v>
      </c>
      <c r="H150" s="38">
        <v>1.6397999999999999E-2</v>
      </c>
      <c r="I150" s="38">
        <v>1.5862730794374995E-2</v>
      </c>
      <c r="J150" s="38">
        <v>1.4268545031315003E-2</v>
      </c>
      <c r="K150" s="38">
        <v>1.4833120257386017E-2</v>
      </c>
      <c r="L150" s="35">
        <v>0.77927345967946271</v>
      </c>
      <c r="M150" s="35">
        <v>1.7335</v>
      </c>
      <c r="N150" s="35">
        <v>2.2295694643673625</v>
      </c>
      <c r="O150" s="35">
        <v>2.5184147132738057</v>
      </c>
      <c r="P150" s="35">
        <v>1.5703496722182728</v>
      </c>
      <c r="Q150" s="35">
        <v>1.6565523907132968E-2</v>
      </c>
      <c r="R150" s="35">
        <v>1.6398540127534243E-2</v>
      </c>
      <c r="S150" s="35">
        <v>1.7335318022822928</v>
      </c>
      <c r="T150" s="23"/>
      <c r="U150" s="23"/>
      <c r="V150" s="23"/>
      <c r="W150" s="23"/>
      <c r="X150" s="23"/>
      <c r="Y150" s="23"/>
      <c r="Z150" s="23"/>
    </row>
    <row r="151" spans="1:26" ht="15" x14ac:dyDescent="0.25">
      <c r="A151" s="36">
        <v>42094</v>
      </c>
      <c r="B151" s="38">
        <v>4.0949999999999997E-3</v>
      </c>
      <c r="C151" s="38">
        <v>1.3254E-2</v>
      </c>
      <c r="D151" s="38">
        <v>1.2396000000000001E-2</v>
      </c>
      <c r="E151" s="38">
        <v>1.6848999999999999E-2</v>
      </c>
      <c r="F151" s="38">
        <v>1.6424000000000001E-2</v>
      </c>
      <c r="G151" s="38">
        <v>4.0200000000000001E-3</v>
      </c>
      <c r="H151" s="38">
        <v>1.3117000000000002E-2</v>
      </c>
      <c r="I151" s="38">
        <v>1.2335E-2</v>
      </c>
      <c r="J151" s="38">
        <v>1.6684000000000001E-2</v>
      </c>
      <c r="K151" s="38">
        <v>1.6226000000000001E-2</v>
      </c>
      <c r="L151" s="35">
        <v>0.77</v>
      </c>
      <c r="M151" s="35">
        <v>1.4500000000000002</v>
      </c>
      <c r="N151" s="35">
        <v>0.62</v>
      </c>
      <c r="O151" s="35">
        <v>1.7400000000000002</v>
      </c>
      <c r="P151" s="35">
        <v>2.09</v>
      </c>
      <c r="Q151" s="35"/>
      <c r="R151" s="35"/>
      <c r="S151" s="35"/>
      <c r="T151" s="23"/>
      <c r="U151" s="23"/>
      <c r="V151" s="23"/>
      <c r="W151" s="23"/>
      <c r="X151" s="23"/>
      <c r="Y151" s="23"/>
      <c r="Z151" s="23"/>
    </row>
    <row r="152" spans="1:26" ht="15" x14ac:dyDescent="0.25">
      <c r="A152" s="36">
        <v>42185</v>
      </c>
      <c r="B152" s="38">
        <v>-1.0561000000000001E-2</v>
      </c>
      <c r="C152" s="38">
        <v>-5.025E-3</v>
      </c>
      <c r="D152" s="38">
        <v>-1.6669999999999999E-3</v>
      </c>
      <c r="E152" s="38">
        <v>-3.0769999999999999E-3</v>
      </c>
      <c r="F152" s="38">
        <v>-3.4549999999999997E-3</v>
      </c>
      <c r="G152" s="38">
        <v>-1.0637000000000001E-2</v>
      </c>
      <c r="H152" s="38">
        <v>-5.1529999999999996E-3</v>
      </c>
      <c r="I152" s="38">
        <v>-1.812E-3</v>
      </c>
      <c r="J152" s="38">
        <v>-3.2169999999999998E-3</v>
      </c>
      <c r="K152" s="38">
        <v>-3.6070000000000004E-3</v>
      </c>
      <c r="L152" s="35">
        <v>0.78339999999999999</v>
      </c>
      <c r="M152" s="35">
        <v>1.345</v>
      </c>
      <c r="N152" s="35">
        <v>1.5044</v>
      </c>
      <c r="O152" s="35">
        <v>1.4702</v>
      </c>
      <c r="P152" s="35">
        <v>1.6081000000000001</v>
      </c>
      <c r="Q152" s="35"/>
      <c r="R152" s="35"/>
      <c r="S152" s="35"/>
      <c r="T152" s="23"/>
      <c r="U152" s="23"/>
      <c r="V152" s="23"/>
      <c r="W152" s="23"/>
      <c r="X152" s="23"/>
      <c r="Y152" s="23"/>
      <c r="Z152" s="23"/>
    </row>
    <row r="153" spans="1:26" ht="15" x14ac:dyDescent="0.25">
      <c r="A153" s="36">
        <v>42277</v>
      </c>
      <c r="B153" s="38">
        <v>2.1381000000000001E-2</v>
      </c>
      <c r="C153" s="38">
        <v>1.5800000000000002E-2</v>
      </c>
      <c r="D153" s="38">
        <v>1.3266E-2</v>
      </c>
      <c r="E153" s="38">
        <v>1.3576E-2</v>
      </c>
      <c r="F153" s="38">
        <v>1.4894000000000001E-2</v>
      </c>
      <c r="G153" s="38">
        <v>2.1316999999999999E-2</v>
      </c>
      <c r="H153" s="38">
        <v>1.5671000000000001E-2</v>
      </c>
      <c r="I153" s="38">
        <v>1.3099000000000001E-2</v>
      </c>
      <c r="J153" s="38">
        <v>1.3429E-2</v>
      </c>
      <c r="K153" s="38">
        <v>1.4742E-2</v>
      </c>
      <c r="L153" s="35">
        <v>0.65999999999999992</v>
      </c>
      <c r="M153" s="35">
        <v>1.35</v>
      </c>
      <c r="N153" s="35">
        <v>1.7200000000000002</v>
      </c>
      <c r="O153" s="35">
        <v>1.54</v>
      </c>
      <c r="P153" s="35">
        <v>1.6099999999999999</v>
      </c>
      <c r="Q153" s="35"/>
      <c r="R153" s="35"/>
      <c r="S153" s="35"/>
      <c r="T153" s="23"/>
      <c r="U153" s="23"/>
      <c r="V153" s="23"/>
      <c r="W153" s="23"/>
      <c r="X153" s="23"/>
      <c r="Y153" s="23"/>
      <c r="Z153" s="23"/>
    </row>
    <row r="154" spans="1:26" ht="15" x14ac:dyDescent="0.25">
      <c r="A154" s="36">
        <v>42369</v>
      </c>
      <c r="B154" s="38">
        <v>1.9239999999999999E-3</v>
      </c>
      <c r="C154" s="38">
        <v>3.3279999999999998E-3</v>
      </c>
      <c r="D154" s="38">
        <v>5.0899999999999999E-3</v>
      </c>
      <c r="E154" s="38">
        <v>4.6389999999999999E-3</v>
      </c>
      <c r="F154" s="38">
        <v>2.6930000000000001E-3</v>
      </c>
      <c r="G154" s="38">
        <v>1.8700000000000001E-3</v>
      </c>
      <c r="H154" s="38">
        <v>3.2140000000000003E-3</v>
      </c>
      <c r="I154" s="38">
        <v>4.9649999999999998E-3</v>
      </c>
      <c r="J154" s="38">
        <v>4.5050000000000003E-3</v>
      </c>
      <c r="K154" s="38">
        <v>2.5509999999999999E-3</v>
      </c>
      <c r="L154" s="35">
        <v>0.56000000000000005</v>
      </c>
      <c r="M154" s="35">
        <v>1.1600000000000001</v>
      </c>
      <c r="N154" s="35">
        <v>1.29</v>
      </c>
      <c r="O154" s="35">
        <v>1.3900000000000001</v>
      </c>
      <c r="P154" s="35">
        <v>1.4600000000000002</v>
      </c>
      <c r="Q154" s="35"/>
      <c r="R154" s="35"/>
      <c r="S154" s="35"/>
      <c r="T154" s="23"/>
      <c r="U154" s="23"/>
      <c r="V154" s="23"/>
      <c r="W154" s="23"/>
      <c r="X154" s="23"/>
      <c r="Y154" s="23"/>
      <c r="Z154" s="23"/>
    </row>
    <row r="155" spans="1:26" ht="15" x14ac:dyDescent="0.25">
      <c r="A155" s="36">
        <v>42460</v>
      </c>
      <c r="B155" s="38">
        <v>3.5642E-2</v>
      </c>
      <c r="C155" s="38">
        <v>3.2133000000000002E-2</v>
      </c>
      <c r="D155" s="38">
        <v>2.9416000000000001E-2</v>
      </c>
      <c r="E155" s="38">
        <v>2.9632000000000002E-2</v>
      </c>
      <c r="F155" s="38">
        <v>3.1866999999999999E-2</v>
      </c>
      <c r="G155" s="38">
        <v>3.5594000000000001E-2</v>
      </c>
      <c r="H155" s="38">
        <v>3.2029999999999996E-2</v>
      </c>
      <c r="I155" s="38">
        <v>2.9302999999999999E-2</v>
      </c>
      <c r="J155" s="38">
        <v>2.9510000000000002E-2</v>
      </c>
      <c r="K155" s="38">
        <v>3.1736E-2</v>
      </c>
      <c r="L155" s="35">
        <v>0.49</v>
      </c>
      <c r="M155" s="35">
        <v>1.07</v>
      </c>
      <c r="N155" s="35">
        <v>1.17</v>
      </c>
      <c r="O155" s="35">
        <v>1.28</v>
      </c>
      <c r="P155" s="35">
        <v>1.37</v>
      </c>
      <c r="Q155" s="35"/>
      <c r="R155" s="35"/>
      <c r="S155" s="35"/>
      <c r="T155" s="23"/>
      <c r="U155" s="23"/>
      <c r="V155" s="23"/>
      <c r="W155" s="23"/>
      <c r="X155" s="23"/>
      <c r="Y155" s="23"/>
      <c r="Z155" s="23"/>
    </row>
    <row r="156" spans="1:26" ht="15" x14ac:dyDescent="0.25">
      <c r="A156" s="36">
        <v>42551</v>
      </c>
      <c r="B156" s="38">
        <v>2.2627999999999999E-2</v>
      </c>
      <c r="C156" s="38">
        <v>2.1876000000000003E-2</v>
      </c>
      <c r="D156" s="38">
        <v>1.9247E-2</v>
      </c>
      <c r="E156" s="38">
        <v>2.0339999999999997E-2</v>
      </c>
      <c r="F156" s="38">
        <v>2.2881000000000002E-2</v>
      </c>
      <c r="G156" s="38">
        <v>2.2588E-2</v>
      </c>
      <c r="H156" s="38">
        <v>2.1783999999999998E-2</v>
      </c>
      <c r="I156" s="38">
        <v>1.9146E-2</v>
      </c>
      <c r="J156" s="38">
        <v>2.0228000000000003E-2</v>
      </c>
      <c r="K156" s="38">
        <v>2.2761E-2</v>
      </c>
      <c r="L156" s="35">
        <v>0.41</v>
      </c>
      <c r="M156" s="35">
        <v>0.95</v>
      </c>
      <c r="N156" s="35">
        <v>1.06</v>
      </c>
      <c r="O156" s="35">
        <v>1.1800000000000002</v>
      </c>
      <c r="P156" s="35">
        <v>1.28</v>
      </c>
      <c r="Q156" s="35"/>
      <c r="R156" s="35"/>
      <c r="S156" s="35"/>
      <c r="T156" s="23"/>
      <c r="U156" s="23"/>
      <c r="V156" s="23"/>
      <c r="W156" s="23"/>
      <c r="X156" s="23"/>
      <c r="Y156" s="23"/>
      <c r="Z156" s="23"/>
    </row>
    <row r="157" spans="1:26" ht="15" x14ac:dyDescent="0.25">
      <c r="A157" s="36">
        <v>42643</v>
      </c>
      <c r="B157" s="38">
        <v>-7.8899999999999999E-4</v>
      </c>
      <c r="C157" s="38">
        <v>5.7700000000000004E-4</v>
      </c>
      <c r="D157" s="38">
        <v>1.2980000000000001E-3</v>
      </c>
      <c r="E157" s="38">
        <v>4.95E-4</v>
      </c>
      <c r="F157" s="38">
        <v>1.214E-3</v>
      </c>
      <c r="G157" s="38">
        <v>-8.12E-4</v>
      </c>
      <c r="H157" s="38">
        <v>4.9799999999999996E-4</v>
      </c>
      <c r="I157" s="38">
        <v>1.2210000000000001E-3</v>
      </c>
      <c r="J157" s="38">
        <v>3.8000000000000002E-4</v>
      </c>
      <c r="K157" s="38">
        <v>1.1050000000000001E-3</v>
      </c>
      <c r="L157" s="35">
        <v>0.25</v>
      </c>
      <c r="M157" s="35">
        <v>0.84</v>
      </c>
      <c r="N157" s="35">
        <v>0.82</v>
      </c>
      <c r="O157" s="35">
        <v>1.21</v>
      </c>
      <c r="P157" s="35">
        <v>1.1800000000000002</v>
      </c>
      <c r="Q157" s="35"/>
      <c r="R157" s="35"/>
      <c r="S157" s="35"/>
      <c r="T157" s="23"/>
      <c r="U157" s="23"/>
      <c r="V157" s="23"/>
      <c r="W157" s="23"/>
      <c r="X157" s="23"/>
      <c r="Y157" s="23"/>
      <c r="Z157" s="23"/>
    </row>
    <row r="158" spans="1:26" ht="15" x14ac:dyDescent="0.25">
      <c r="A158" s="36">
        <v>42735</v>
      </c>
      <c r="B158" s="38">
        <v>-2.9104000000000001E-2</v>
      </c>
      <c r="C158" s="38">
        <v>-2.4729000000000001E-2</v>
      </c>
      <c r="D158" s="38">
        <v>-2.0775000000000002E-2</v>
      </c>
      <c r="E158" s="38">
        <v>-2.3837000000000001E-2</v>
      </c>
      <c r="F158" s="38">
        <v>-2.0743000000000001E-2</v>
      </c>
      <c r="G158" s="38">
        <v>-2.9124000000000001E-2</v>
      </c>
      <c r="H158" s="38">
        <v>-2.4797E-2</v>
      </c>
      <c r="I158" s="38">
        <v>-2.0836E-2</v>
      </c>
      <c r="J158" s="38">
        <v>-2.3944999999999998E-2</v>
      </c>
      <c r="K158" s="38">
        <v>-2.0825999999999997E-2</v>
      </c>
      <c r="L158" s="35">
        <v>0.21</v>
      </c>
      <c r="M158" s="35">
        <v>0.7</v>
      </c>
      <c r="N158" s="35">
        <v>0.63</v>
      </c>
      <c r="O158" s="35">
        <v>1.1000000000000001</v>
      </c>
      <c r="P158" s="35">
        <v>0.86</v>
      </c>
      <c r="Q158" s="35"/>
      <c r="R158" s="35"/>
      <c r="S158" s="35"/>
      <c r="T158" s="23"/>
      <c r="U158" s="23"/>
      <c r="V158" s="23"/>
      <c r="W158" s="23"/>
      <c r="X158" s="23"/>
      <c r="Y158" s="23"/>
      <c r="Z158" s="23"/>
    </row>
    <row r="159" spans="1:26" ht="15" x14ac:dyDescent="0.25">
      <c r="A159" s="36">
        <v>42825</v>
      </c>
      <c r="B159" s="38">
        <v>2.3359000000000001E-2</v>
      </c>
      <c r="C159" s="38">
        <v>2.0123000000000002E-2</v>
      </c>
      <c r="D159" s="38">
        <v>1.6767000000000001E-2</v>
      </c>
      <c r="E159" s="38">
        <v>1.7721000000000001E-2</v>
      </c>
      <c r="F159" s="38">
        <v>1.9923E-2</v>
      </c>
      <c r="G159" s="38">
        <v>2.3332000000000002E-2</v>
      </c>
      <c r="H159" s="38">
        <v>2.0064000000000002E-2</v>
      </c>
      <c r="I159" s="38">
        <v>1.6697E-2</v>
      </c>
      <c r="J159" s="38">
        <v>1.7654E-2</v>
      </c>
      <c r="K159" s="38">
        <v>1.9838000000000001E-2</v>
      </c>
      <c r="L159" s="35">
        <v>0.28000000000000003</v>
      </c>
      <c r="M159" s="35">
        <v>0.61</v>
      </c>
      <c r="N159" s="35">
        <v>0.7</v>
      </c>
      <c r="O159" s="35">
        <v>0.69</v>
      </c>
      <c r="P159" s="35">
        <v>0.87</v>
      </c>
      <c r="Q159" s="35"/>
      <c r="R159" s="35"/>
      <c r="S159" s="35"/>
      <c r="T159" s="23"/>
      <c r="U159" s="23"/>
      <c r="V159" s="23"/>
      <c r="W159" s="23"/>
      <c r="X159" s="23"/>
      <c r="Y159" s="23"/>
      <c r="Z159" s="23"/>
    </row>
    <row r="160" spans="1:26" ht="15" x14ac:dyDescent="0.25">
      <c r="A160" s="36">
        <v>42916</v>
      </c>
      <c r="B160" s="38">
        <v>1.8231999999999998E-2</v>
      </c>
      <c r="C160" s="38">
        <v>2.1160999999999999E-2</v>
      </c>
      <c r="D160" s="38">
        <v>2.4157000000000001E-2</v>
      </c>
      <c r="E160" s="38">
        <v>2.4077000000000001E-2</v>
      </c>
      <c r="F160" s="38">
        <v>1.9710000000000002E-2</v>
      </c>
      <c r="G160" s="38">
        <v>1.8211000000000001E-2</v>
      </c>
      <c r="H160" s="38">
        <v>2.1110000000000004E-2</v>
      </c>
      <c r="I160" s="38">
        <v>2.4085000000000002E-2</v>
      </c>
      <c r="J160" s="38">
        <v>2.401E-2</v>
      </c>
      <c r="K160" s="38">
        <v>1.9648000000000002E-2</v>
      </c>
      <c r="L160" s="35">
        <v>0.21000000000000002</v>
      </c>
      <c r="M160" s="35">
        <v>0.52</v>
      </c>
      <c r="N160" s="35">
        <v>0.74</v>
      </c>
      <c r="O160" s="35">
        <v>0.7</v>
      </c>
      <c r="P160" s="35">
        <v>0.64</v>
      </c>
      <c r="Q160" s="35"/>
      <c r="R160" s="35"/>
      <c r="S160" s="35"/>
      <c r="T160" s="23"/>
      <c r="U160" s="23"/>
      <c r="V160" s="23"/>
      <c r="W160" s="23"/>
      <c r="X160" s="23"/>
      <c r="Y160" s="23"/>
      <c r="Z160" s="23"/>
    </row>
    <row r="161" spans="1:26" ht="15" x14ac:dyDescent="0.25">
      <c r="A161" s="36">
        <v>43008</v>
      </c>
      <c r="B161" s="38">
        <v>1.3468000000000001E-2</v>
      </c>
      <c r="C161" s="38">
        <v>1.0768999999999999E-2</v>
      </c>
      <c r="D161" s="38">
        <v>8.2070000000000008E-3</v>
      </c>
      <c r="E161" s="38">
        <v>1.1382000000000001E-2</v>
      </c>
      <c r="F161" s="38">
        <v>8.6929999999999993E-3</v>
      </c>
      <c r="G161" s="38">
        <v>1.3459E-2</v>
      </c>
      <c r="H161" s="38">
        <v>1.0725999999999999E-2</v>
      </c>
      <c r="I161" s="38">
        <v>8.1670000000000006E-3</v>
      </c>
      <c r="J161" s="38">
        <v>1.1326000000000001E-2</v>
      </c>
      <c r="K161" s="38">
        <v>8.6189999999999999E-3</v>
      </c>
      <c r="L161" s="35">
        <v>0.08</v>
      </c>
      <c r="M161" s="35">
        <v>0.44999999999999996</v>
      </c>
      <c r="N161" s="35">
        <v>0.41000000000000003</v>
      </c>
      <c r="O161" s="35">
        <v>0.6</v>
      </c>
      <c r="P161" s="35">
        <v>0.77</v>
      </c>
      <c r="Q161" s="35"/>
      <c r="R161" s="35"/>
      <c r="S161" s="35"/>
      <c r="T161" s="23"/>
      <c r="U161" s="23"/>
      <c r="V161" s="23"/>
      <c r="W161" s="23"/>
      <c r="X161" s="23"/>
      <c r="Y161" s="23"/>
      <c r="Z161" s="23"/>
    </row>
    <row r="162" spans="1:26" ht="15" x14ac:dyDescent="0.25">
      <c r="A162" s="36">
        <v>43100</v>
      </c>
      <c r="B162" s="38">
        <v>6.4600000000000005E-3</v>
      </c>
      <c r="C162" s="38">
        <v>3.6389999999999999E-3</v>
      </c>
      <c r="D162" s="38">
        <v>2.4909999999999997E-3</v>
      </c>
      <c r="E162" s="38">
        <v>8.8900000000000003E-4</v>
      </c>
      <c r="F162" s="38">
        <v>2.3939999999999999E-3</v>
      </c>
      <c r="G162" s="38">
        <v>6.4429999999999999E-3</v>
      </c>
      <c r="H162" s="38">
        <v>3.5930000000000003E-3</v>
      </c>
      <c r="I162" s="38">
        <v>2.447E-3</v>
      </c>
      <c r="J162" s="38">
        <v>8.2600000000000013E-4</v>
      </c>
      <c r="K162" s="38">
        <v>2.3250000000000002E-3</v>
      </c>
      <c r="L162" s="35">
        <v>0.2</v>
      </c>
      <c r="M162" s="35">
        <v>0.45999999999999996</v>
      </c>
      <c r="N162" s="35">
        <v>0.43999999999999995</v>
      </c>
      <c r="O162" s="35">
        <v>0.63</v>
      </c>
      <c r="P162" s="35">
        <v>0.69</v>
      </c>
      <c r="Q162" s="35"/>
      <c r="R162" s="35"/>
      <c r="S162" s="35"/>
      <c r="T162" s="23"/>
      <c r="U162" s="23"/>
      <c r="V162" s="23"/>
      <c r="W162" s="23"/>
      <c r="X162" s="23"/>
      <c r="Y162" s="23"/>
      <c r="Z162" s="23"/>
    </row>
    <row r="163" spans="1:26" ht="15" x14ac:dyDescent="0.25">
      <c r="A163" s="36">
        <v>43190</v>
      </c>
      <c r="B163" s="38">
        <v>-5.8530000000000006E-3</v>
      </c>
      <c r="C163" s="38">
        <v>-3.725E-3</v>
      </c>
      <c r="D163" s="38">
        <v>4.0200000000000001E-4</v>
      </c>
      <c r="E163" s="38">
        <v>-3.7730000000000003E-3</v>
      </c>
      <c r="F163" s="38">
        <v>-2.323E-3</v>
      </c>
      <c r="G163" s="38">
        <v>-5.8709999999999995E-3</v>
      </c>
      <c r="H163" s="38">
        <v>-3.7669999999999999E-3</v>
      </c>
      <c r="I163" s="38">
        <v>3.6700000000000003E-4</v>
      </c>
      <c r="J163" s="38">
        <v>-3.8319999999999999E-3</v>
      </c>
      <c r="K163" s="38">
        <v>-2.3890000000000001E-3</v>
      </c>
      <c r="L163" s="35">
        <v>0.16999999999999998</v>
      </c>
      <c r="M163" s="35">
        <v>0.43999999999999995</v>
      </c>
      <c r="N163" s="35">
        <v>0.38</v>
      </c>
      <c r="O163" s="35">
        <v>0.6</v>
      </c>
      <c r="P163" s="35">
        <v>0.67</v>
      </c>
      <c r="Q163" s="35"/>
      <c r="R163" s="35"/>
      <c r="S163" s="35"/>
      <c r="T163" s="23"/>
      <c r="U163" s="23"/>
      <c r="V163" s="23"/>
      <c r="W163" s="23"/>
      <c r="X163" s="23"/>
      <c r="Y163" s="23"/>
      <c r="Z163" s="23"/>
    </row>
    <row r="164" spans="1:26" ht="15" x14ac:dyDescent="0.25">
      <c r="A164" s="36">
        <v>43281</v>
      </c>
      <c r="B164" s="38">
        <v>4.8849999999999996E-3</v>
      </c>
      <c r="C164" s="38">
        <v>6.1919999999999996E-3</v>
      </c>
      <c r="D164" s="38">
        <v>7.6749999999999995E-3</v>
      </c>
      <c r="E164" s="38">
        <v>5.8340000000000006E-3</v>
      </c>
      <c r="F164" s="38">
        <v>7.4120000000000002E-3</v>
      </c>
      <c r="G164" s="38">
        <v>4.8609999999999999E-3</v>
      </c>
      <c r="H164" s="38">
        <v>6.1450000000000003E-3</v>
      </c>
      <c r="I164" s="38">
        <v>7.6340000000000002E-3</v>
      </c>
      <c r="J164" s="38">
        <v>5.7789999999999994E-3</v>
      </c>
      <c r="K164" s="38">
        <v>7.332E-3</v>
      </c>
      <c r="L164" s="35">
        <v>0.23</v>
      </c>
      <c r="M164" s="35">
        <v>0.47000000000000003</v>
      </c>
      <c r="N164" s="35">
        <v>0.39</v>
      </c>
      <c r="O164" s="35">
        <v>0.53</v>
      </c>
      <c r="P164" s="35">
        <v>0.79999999999999993</v>
      </c>
      <c r="Q164" s="35"/>
      <c r="R164" s="35"/>
      <c r="S164" s="35"/>
      <c r="T164" s="23"/>
      <c r="U164" s="23"/>
      <c r="V164" s="23"/>
      <c r="W164" s="23"/>
      <c r="X164" s="23"/>
      <c r="Y164" s="23"/>
      <c r="Z164" s="23"/>
    </row>
    <row r="165" spans="1:26" ht="15" x14ac:dyDescent="0.25">
      <c r="A165" s="36">
        <v>43373</v>
      </c>
      <c r="B165" s="38">
        <v>4.7899999999999999E-4</v>
      </c>
      <c r="C165" s="38">
        <v>1.696E-3</v>
      </c>
      <c r="D165" s="38">
        <v>4.5510000000000004E-3</v>
      </c>
      <c r="E165" s="38">
        <v>2.8040000000000001E-3</v>
      </c>
      <c r="F165" s="38">
        <v>2.0630000000000002E-3</v>
      </c>
      <c r="G165" s="38">
        <v>4.6500000000000003E-4</v>
      </c>
      <c r="H165" s="38">
        <v>1.6539999999999999E-3</v>
      </c>
      <c r="I165" s="38">
        <v>4.5079999999999999E-3</v>
      </c>
      <c r="J165" s="38">
        <v>2.7539999999999999E-3</v>
      </c>
      <c r="K165" s="38">
        <v>1.9880000000000002E-3</v>
      </c>
      <c r="L165" s="35">
        <v>0.14000000000000001</v>
      </c>
      <c r="M165" s="35">
        <v>0.41</v>
      </c>
      <c r="N165" s="35">
        <v>0.42</v>
      </c>
      <c r="O165" s="35">
        <v>0.51</v>
      </c>
      <c r="P165" s="35">
        <v>0.75</v>
      </c>
      <c r="Q165" s="35"/>
      <c r="R165" s="35"/>
      <c r="S165" s="35"/>
      <c r="T165" s="23"/>
      <c r="U165" s="23"/>
      <c r="V165" s="23"/>
      <c r="W165" s="23"/>
      <c r="X165" s="23"/>
      <c r="Y165" s="23"/>
      <c r="Z165" s="23"/>
    </row>
    <row r="166" spans="1:26" ht="15" x14ac:dyDescent="0.25">
      <c r="A166" s="36">
        <v>43465</v>
      </c>
      <c r="B166" s="38">
        <v>2.6286999999999998E-2</v>
      </c>
      <c r="C166" s="38">
        <v>2.2435999999999998E-2</v>
      </c>
      <c r="D166" s="38">
        <v>2.4268000000000001E-2</v>
      </c>
      <c r="E166" s="38">
        <v>1.9048000000000002E-2</v>
      </c>
      <c r="F166" s="38">
        <v>1.7331000000000003E-2</v>
      </c>
      <c r="G166" s="38">
        <v>2.6265E-2</v>
      </c>
      <c r="H166" s="38">
        <v>2.2397E-2</v>
      </c>
      <c r="I166" s="38">
        <v>2.4234000000000002E-2</v>
      </c>
      <c r="J166" s="38">
        <v>1.9001000000000001E-2</v>
      </c>
      <c r="K166" s="38">
        <v>1.7270000000000001E-2</v>
      </c>
      <c r="L166" s="35">
        <v>0.21000000000000002</v>
      </c>
      <c r="M166" s="35">
        <v>0.38</v>
      </c>
      <c r="N166" s="35">
        <v>0.32</v>
      </c>
      <c r="O166" s="35">
        <v>0.45999999999999996</v>
      </c>
      <c r="P166" s="35">
        <v>0.61</v>
      </c>
      <c r="Q166" s="35"/>
      <c r="R166" s="35"/>
      <c r="S166" s="35"/>
      <c r="T166" s="23"/>
      <c r="U166" s="23"/>
      <c r="V166" s="23"/>
      <c r="W166" s="23"/>
      <c r="X166" s="23"/>
      <c r="Y166" s="23"/>
      <c r="Z166" s="23"/>
    </row>
    <row r="167" spans="1:26" ht="15" x14ac:dyDescent="0.25">
      <c r="A167" s="36">
        <v>43555</v>
      </c>
      <c r="B167" s="38">
        <v>2.7688999999999998E-2</v>
      </c>
      <c r="C167" s="38">
        <v>2.7412000000000002E-2</v>
      </c>
      <c r="D167" s="38">
        <v>2.4705000000000001E-2</v>
      </c>
      <c r="E167" s="38">
        <v>2.8166000000000004E-2</v>
      </c>
      <c r="F167" s="38">
        <v>2.7456000000000001E-2</v>
      </c>
      <c r="G167" s="38">
        <v>2.767E-2</v>
      </c>
      <c r="H167" s="38">
        <v>2.7374000000000002E-2</v>
      </c>
      <c r="I167" s="38">
        <v>2.4676999999999998E-2</v>
      </c>
      <c r="J167" s="38">
        <v>2.8113000000000003E-2</v>
      </c>
      <c r="K167" s="38">
        <v>2.7389999999999998E-2</v>
      </c>
      <c r="L167" s="35">
        <v>0.19</v>
      </c>
      <c r="M167" s="35">
        <v>0.41000000000000003</v>
      </c>
      <c r="N167" s="35">
        <v>0.32</v>
      </c>
      <c r="O167" s="35">
        <v>0.53</v>
      </c>
      <c r="P167" s="35">
        <v>0.67</v>
      </c>
      <c r="Q167" s="35"/>
      <c r="R167" s="35"/>
      <c r="S167" s="35"/>
      <c r="T167" s="23"/>
      <c r="U167" s="23"/>
      <c r="V167" s="23"/>
      <c r="W167" s="23"/>
      <c r="X167" s="23"/>
      <c r="Y167" s="23"/>
      <c r="Z167" s="23"/>
    </row>
    <row r="168" spans="1:26" ht="15" x14ac:dyDescent="0.25">
      <c r="A168" s="36">
        <v>43646</v>
      </c>
      <c r="B168" s="38">
        <v>3.2917999999999996E-2</v>
      </c>
      <c r="C168" s="38">
        <v>3.2038000000000004E-2</v>
      </c>
      <c r="D168" s="38">
        <v>3.0741000000000001E-2</v>
      </c>
      <c r="E168" s="38">
        <v>3.1348000000000001E-2</v>
      </c>
      <c r="F168" s="38">
        <v>3.1556000000000001E-2</v>
      </c>
      <c r="G168" s="38">
        <v>3.2901E-2</v>
      </c>
      <c r="H168" s="38">
        <v>3.1999E-2</v>
      </c>
      <c r="I168" s="38">
        <v>3.0716999999999998E-2</v>
      </c>
      <c r="J168" s="38">
        <v>3.1286000000000001E-2</v>
      </c>
      <c r="K168" s="38">
        <v>3.1490000000000004E-2</v>
      </c>
      <c r="L168" s="35">
        <v>0.16999999999999998</v>
      </c>
      <c r="M168" s="35">
        <v>0.39</v>
      </c>
      <c r="N168" s="35">
        <v>0.23</v>
      </c>
      <c r="O168" s="35">
        <v>0.62</v>
      </c>
      <c r="P168" s="35">
        <v>0.67</v>
      </c>
      <c r="Q168" s="35"/>
      <c r="R168" s="35"/>
      <c r="S168" s="35"/>
      <c r="T168" s="23"/>
      <c r="U168" s="23"/>
      <c r="V168" s="23"/>
      <c r="W168" s="23"/>
      <c r="X168" s="23"/>
      <c r="Y168" s="23"/>
      <c r="Z168" s="23"/>
    </row>
    <row r="169" spans="1:26" ht="15" x14ac:dyDescent="0.25">
      <c r="A169" s="36">
        <v>43738</v>
      </c>
      <c r="B169" s="38">
        <v>2.5735999999999998E-2</v>
      </c>
      <c r="C169" s="38">
        <v>2.3199999999999998E-2</v>
      </c>
      <c r="D169" s="38">
        <v>2.3096999999999999E-2</v>
      </c>
      <c r="E169" s="38">
        <v>2.0503E-2</v>
      </c>
      <c r="F169" s="38">
        <v>2.1027000000000001E-2</v>
      </c>
      <c r="G169" s="38">
        <v>2.5712000000000002E-2</v>
      </c>
      <c r="H169" s="38">
        <v>2.3157000000000001E-2</v>
      </c>
      <c r="I169" s="38">
        <v>2.3054000000000002E-2</v>
      </c>
      <c r="J169" s="38">
        <v>2.0449000000000002E-2</v>
      </c>
      <c r="K169" s="38">
        <v>2.0962999999999999E-2</v>
      </c>
      <c r="L169" s="35">
        <v>0.27</v>
      </c>
      <c r="M169" s="35">
        <v>0.45</v>
      </c>
      <c r="N169" s="35">
        <v>0.44</v>
      </c>
      <c r="O169" s="35">
        <v>0.57000000000000006</v>
      </c>
      <c r="P169" s="35">
        <v>0.66</v>
      </c>
      <c r="Q169" s="35"/>
      <c r="R169" s="35"/>
      <c r="S169" s="35"/>
      <c r="T169" s="23"/>
      <c r="U169" s="23"/>
      <c r="V169" s="23"/>
      <c r="W169" s="23"/>
      <c r="X169" s="23"/>
      <c r="Y169" s="23"/>
      <c r="Z169" s="23"/>
    </row>
    <row r="170" spans="1:26" ht="15" x14ac:dyDescent="0.25">
      <c r="A170" s="36">
        <v>43830</v>
      </c>
      <c r="B170" s="38">
        <v>-1.8370000000000001E-3</v>
      </c>
      <c r="C170" s="38">
        <v>-7.8799999999999996E-4</v>
      </c>
      <c r="D170" s="38">
        <v>-1.621E-3</v>
      </c>
      <c r="E170" s="38">
        <v>3.9199999999999999E-4</v>
      </c>
      <c r="F170" s="38">
        <v>9.4899999999999997E-4</v>
      </c>
      <c r="G170" s="38">
        <v>-1.8590000000000002E-3</v>
      </c>
      <c r="H170" s="38">
        <v>-8.2799999999999996E-4</v>
      </c>
      <c r="I170" s="38">
        <v>-1.663E-3</v>
      </c>
      <c r="J170" s="38">
        <v>3.4000000000000002E-4</v>
      </c>
      <c r="K170" s="38">
        <v>8.8599999999999996E-4</v>
      </c>
      <c r="L170" s="35">
        <v>0.22999999999999998</v>
      </c>
      <c r="M170" s="35">
        <v>0.42</v>
      </c>
      <c r="N170" s="35">
        <v>0.44000000000000006</v>
      </c>
      <c r="O170" s="35">
        <v>0.54</v>
      </c>
      <c r="P170" s="35">
        <v>0.65</v>
      </c>
      <c r="Q170" s="35"/>
      <c r="R170" s="35"/>
      <c r="S170" s="35"/>
      <c r="T170" s="23"/>
      <c r="U170" s="23"/>
      <c r="V170" s="23"/>
      <c r="W170" s="23"/>
      <c r="X170" s="23"/>
      <c r="Y170" s="23"/>
      <c r="Z170" s="23"/>
    </row>
    <row r="171" spans="1:26" ht="15" x14ac:dyDescent="0.25">
      <c r="A171" s="36">
        <v>43921</v>
      </c>
      <c r="B171" s="38">
        <v>-1.3024000000000001E-2</v>
      </c>
      <c r="C171" s="38">
        <v>-9.2119999999999997E-3</v>
      </c>
      <c r="D171" s="38">
        <v>-8.6920000000000001E-3</v>
      </c>
      <c r="E171" s="38">
        <v>-4.535E-3</v>
      </c>
      <c r="F171" s="38">
        <v>-5.2780000000000006E-3</v>
      </c>
      <c r="G171" s="38">
        <v>-1.3046E-2</v>
      </c>
      <c r="H171" s="38">
        <v>-9.2479999999999993E-3</v>
      </c>
      <c r="I171" s="38">
        <v>-8.7229999999999999E-3</v>
      </c>
      <c r="J171" s="38">
        <v>-4.5799999999999999E-3</v>
      </c>
      <c r="K171" s="38">
        <v>-5.3359999999999996E-3</v>
      </c>
      <c r="L171" s="35">
        <v>0.24</v>
      </c>
      <c r="M171" s="35">
        <v>0.38</v>
      </c>
      <c r="N171" s="35">
        <v>0.33999999999999997</v>
      </c>
      <c r="O171" s="35">
        <v>0.49</v>
      </c>
      <c r="P171" s="35">
        <v>0.61</v>
      </c>
      <c r="Q171" s="35" t="s">
        <v>53</v>
      </c>
      <c r="R171" s="35"/>
      <c r="S171" s="35"/>
      <c r="T171" s="23"/>
      <c r="U171" s="23"/>
      <c r="V171" s="23"/>
      <c r="W171" s="23"/>
      <c r="X171" s="23"/>
      <c r="Y171" s="23"/>
      <c r="Z171" s="23"/>
    </row>
    <row r="172" spans="1:26" ht="15" x14ac:dyDescent="0.25">
      <c r="A172" s="36">
        <v>44012</v>
      </c>
      <c r="B172" s="38">
        <v>4.6398000000000002E-2</v>
      </c>
      <c r="C172" s="38">
        <v>4.2859999999999995E-2</v>
      </c>
      <c r="D172" s="38">
        <v>4.2990000000000007E-2</v>
      </c>
      <c r="E172" s="38">
        <v>3.9650999999999999E-2</v>
      </c>
      <c r="F172" s="38">
        <v>3.8974000000000002E-2</v>
      </c>
      <c r="G172" s="38">
        <v>4.6303999999999998E-2</v>
      </c>
      <c r="H172" s="38">
        <v>4.2736000000000003E-2</v>
      </c>
      <c r="I172" s="38">
        <v>4.2876999999999998E-2</v>
      </c>
      <c r="J172" s="38">
        <v>3.95E-2</v>
      </c>
      <c r="K172" s="38">
        <v>3.8803000000000004E-2</v>
      </c>
      <c r="L172" s="35">
        <v>0.98</v>
      </c>
      <c r="M172" s="35">
        <v>1.27</v>
      </c>
      <c r="N172" s="35">
        <v>1.17</v>
      </c>
      <c r="O172" s="35">
        <v>1.57</v>
      </c>
      <c r="P172" s="35">
        <v>1.77</v>
      </c>
      <c r="Q172" s="35"/>
      <c r="R172" s="35"/>
      <c r="S172" s="35"/>
      <c r="T172" s="23"/>
      <c r="U172" s="23"/>
      <c r="V172" s="23"/>
      <c r="W172" s="23"/>
      <c r="X172" s="23"/>
      <c r="Y172" s="23"/>
      <c r="Z172" s="23"/>
    </row>
    <row r="173" spans="1:26" ht="15" x14ac:dyDescent="0.25">
      <c r="A173" s="36">
        <v>44104</v>
      </c>
      <c r="B173" s="38">
        <v>1.9370999999999999E-2</v>
      </c>
      <c r="C173" s="38">
        <v>1.7577000000000002E-2</v>
      </c>
      <c r="D173" s="38">
        <v>1.8366E-2</v>
      </c>
      <c r="E173" s="38">
        <v>1.5826E-2</v>
      </c>
      <c r="F173" s="38">
        <v>1.5847E-2</v>
      </c>
      <c r="G173" s="38">
        <v>1.9297000000000002E-2</v>
      </c>
      <c r="H173" s="38">
        <v>1.7447000000000001E-2</v>
      </c>
      <c r="I173" s="38">
        <v>1.8249999999999999E-2</v>
      </c>
      <c r="J173" s="38">
        <v>1.5647999999999999E-2</v>
      </c>
      <c r="K173" s="38">
        <v>1.5657000000000001E-2</v>
      </c>
      <c r="L173" s="35">
        <v>0.77</v>
      </c>
      <c r="M173" s="35">
        <v>1.3599999999999999</v>
      </c>
      <c r="N173" s="35">
        <v>1.24</v>
      </c>
      <c r="O173" s="35">
        <v>1.8900000000000001</v>
      </c>
      <c r="P173" s="35">
        <v>2.0099999999999998</v>
      </c>
      <c r="Q173" s="35"/>
      <c r="R173" s="35"/>
      <c r="S173" s="35"/>
      <c r="T173" s="23"/>
      <c r="U173" s="23"/>
      <c r="V173" s="23"/>
      <c r="W173" s="23"/>
      <c r="X173" s="23"/>
      <c r="Y173" s="23"/>
      <c r="Z173" s="23"/>
    </row>
    <row r="174" spans="1:26" ht="15" x14ac:dyDescent="0.25">
      <c r="A174" s="36">
        <v>44196</v>
      </c>
      <c r="B174" s="38">
        <v>1.2220999999999999E-2</v>
      </c>
      <c r="C174" s="38">
        <v>1.1727000000000001E-2</v>
      </c>
      <c r="D174" s="38">
        <v>1.2337000000000001E-2</v>
      </c>
      <c r="E174" s="38">
        <v>1.1548000000000001E-2</v>
      </c>
      <c r="F174" s="38">
        <v>1.0926E-2</v>
      </c>
      <c r="G174" s="38">
        <v>1.2155000000000001E-2</v>
      </c>
      <c r="H174" s="38">
        <v>1.1628000000000001E-2</v>
      </c>
      <c r="I174" s="38">
        <v>1.2300999999999999E-2</v>
      </c>
      <c r="J174" s="38">
        <v>1.1390000000000001E-2</v>
      </c>
      <c r="K174" s="38">
        <v>1.0780000000000001E-2</v>
      </c>
      <c r="L174" s="35">
        <v>0.73</v>
      </c>
      <c r="M174" s="35">
        <v>1.08</v>
      </c>
      <c r="N174" s="35">
        <v>0.39</v>
      </c>
      <c r="O174" s="35">
        <v>1.67</v>
      </c>
      <c r="P174" s="35">
        <v>1.53</v>
      </c>
      <c r="Q174" s="35"/>
      <c r="R174" s="35"/>
      <c r="S174" s="35"/>
      <c r="T174" s="23"/>
      <c r="U174" s="23"/>
      <c r="V174" s="23"/>
      <c r="W174" s="23"/>
      <c r="X174" s="23"/>
      <c r="Y174" s="23"/>
      <c r="Z174" s="23"/>
    </row>
    <row r="175" spans="1:26" ht="15" x14ac:dyDescent="0.25">
      <c r="A175" s="36">
        <v>44286</v>
      </c>
      <c r="B175" s="38">
        <v>-1.3748E-2</v>
      </c>
      <c r="C175" s="38">
        <v>-1.2078E-2</v>
      </c>
      <c r="D175" s="38">
        <v>-8.8690000000000001E-3</v>
      </c>
      <c r="E175" s="38">
        <v>-1.0693999999999999E-2</v>
      </c>
      <c r="F175" s="38">
        <v>-1.1605000000000001E-2</v>
      </c>
      <c r="G175" s="38">
        <v>-1.3848000000000001E-2</v>
      </c>
      <c r="H175" s="38">
        <v>-1.222E-2</v>
      </c>
      <c r="I175" s="38">
        <v>-8.9029999999999995E-3</v>
      </c>
      <c r="J175" s="38">
        <v>-1.0909E-2</v>
      </c>
      <c r="K175" s="38">
        <v>-1.1837E-2</v>
      </c>
      <c r="L175" s="35">
        <v>1.06</v>
      </c>
      <c r="M175" s="35">
        <v>1.48</v>
      </c>
      <c r="N175" s="35">
        <v>0.38</v>
      </c>
      <c r="O175" s="35">
        <v>2.2599999999999998</v>
      </c>
      <c r="P175" s="35">
        <v>2.4500000000000002</v>
      </c>
      <c r="Q175" s="35"/>
      <c r="R175" s="35"/>
      <c r="S175" s="35"/>
      <c r="T175" s="23"/>
      <c r="U175" s="23"/>
      <c r="V175" s="23"/>
      <c r="W175" s="23"/>
      <c r="X175" s="23"/>
      <c r="Y175" s="23"/>
      <c r="Z175" s="23"/>
    </row>
    <row r="176" spans="1:26" ht="15" x14ac:dyDescent="0.25">
      <c r="A176" s="36">
        <v>44377</v>
      </c>
      <c r="B176" s="38">
        <v>2.5710000000000004E-2</v>
      </c>
      <c r="C176" s="38">
        <v>2.4615000000000001E-2</v>
      </c>
      <c r="D176" s="38">
        <v>2.3593000000000003E-2</v>
      </c>
      <c r="E176" s="38">
        <v>2.1932999999999998E-2</v>
      </c>
      <c r="F176" s="38">
        <v>2.3986999999999998E-2</v>
      </c>
      <c r="G176" s="38">
        <v>2.5593000000000001E-2</v>
      </c>
      <c r="H176" s="38">
        <v>2.4482E-2</v>
      </c>
      <c r="I176" s="38">
        <v>2.3524E-2</v>
      </c>
      <c r="J176" s="38">
        <v>2.1815000000000001E-2</v>
      </c>
      <c r="K176" s="38">
        <v>2.3754000000000001E-2</v>
      </c>
      <c r="L176" s="35">
        <v>1.22</v>
      </c>
      <c r="M176" s="35">
        <v>1.3800000000000001</v>
      </c>
      <c r="N176" s="35">
        <v>0.71</v>
      </c>
      <c r="O176" s="35">
        <v>1.22</v>
      </c>
      <c r="P176" s="35">
        <v>2.41</v>
      </c>
      <c r="Q176" s="35"/>
      <c r="R176" s="35"/>
      <c r="S176" s="35"/>
      <c r="T176" s="23"/>
      <c r="U176" s="23"/>
      <c r="V176" s="23"/>
      <c r="W176" s="23"/>
      <c r="X176" s="23"/>
      <c r="Y176" s="23"/>
      <c r="Z176" s="23"/>
    </row>
    <row r="177" spans="1:26" ht="15" x14ac:dyDescent="0.25">
      <c r="A177" s="36">
        <v>44469</v>
      </c>
      <c r="B177" s="38">
        <v>5.4269999999999995E-3</v>
      </c>
      <c r="C177" s="38">
        <v>4.254E-3</v>
      </c>
      <c r="D177" s="38">
        <v>1.97E-3</v>
      </c>
      <c r="E177" s="38">
        <v>3.0540000000000003E-3</v>
      </c>
      <c r="F177" s="38">
        <v>4.0699999999999998E-3</v>
      </c>
      <c r="G177" s="38">
        <v>5.3700000000000006E-3</v>
      </c>
      <c r="H177" s="38">
        <v>4.1739999999999998E-3</v>
      </c>
      <c r="I177" s="38">
        <v>1.9250000000000001E-3</v>
      </c>
      <c r="J177" s="38">
        <v>2.9430000000000003E-3</v>
      </c>
      <c r="K177" s="38">
        <v>3.9240000000000004E-3</v>
      </c>
      <c r="L177" s="35">
        <v>0.59</v>
      </c>
      <c r="M177" s="35">
        <v>0.84000000000000008</v>
      </c>
      <c r="N177" s="35">
        <v>0.45999999999999996</v>
      </c>
      <c r="O177" s="35">
        <v>1.17</v>
      </c>
      <c r="P177" s="35">
        <v>1.54</v>
      </c>
      <c r="Q177" s="35"/>
      <c r="R177" s="35"/>
      <c r="S177" s="35"/>
      <c r="T177" s="23"/>
      <c r="U177" s="23"/>
      <c r="V177" s="23"/>
      <c r="W177" s="23"/>
      <c r="X177" s="23"/>
      <c r="Y177" s="23"/>
      <c r="Z177" s="23"/>
    </row>
    <row r="178" spans="1:26" ht="15" x14ac:dyDescent="0.25">
      <c r="A178" s="36">
        <v>44561</v>
      </c>
      <c r="B178" s="38">
        <v>2.7950000000000002E-3</v>
      </c>
      <c r="C178" s="38">
        <v>2.8960000000000001E-3</v>
      </c>
      <c r="D178" s="38">
        <v>1.776E-3</v>
      </c>
      <c r="E178" s="38">
        <v>2.8040000000000001E-3</v>
      </c>
      <c r="F178" s="38">
        <v>3.238E-3</v>
      </c>
      <c r="G178" s="38">
        <v>2.7360000000000002E-3</v>
      </c>
      <c r="H178" s="38">
        <v>2.813E-3</v>
      </c>
      <c r="I178" s="38">
        <v>1.7130000000000001E-3</v>
      </c>
      <c r="J178" s="38">
        <v>2.696E-3</v>
      </c>
      <c r="K178" s="38">
        <v>3.1099999999999999E-3</v>
      </c>
      <c r="L178" s="35">
        <v>0.63</v>
      </c>
      <c r="M178" s="35">
        <v>0.87</v>
      </c>
      <c r="N178" s="35">
        <v>0.45999999999999996</v>
      </c>
      <c r="O178" s="35">
        <v>1.1300000000000001</v>
      </c>
      <c r="P178" s="35">
        <v>1.35</v>
      </c>
      <c r="Q178" s="35"/>
      <c r="R178" s="35"/>
      <c r="S178" s="35"/>
      <c r="T178" s="23"/>
      <c r="U178" s="23"/>
      <c r="V178" s="23"/>
      <c r="W178" s="23"/>
      <c r="X178" s="23"/>
      <c r="Y178" s="23"/>
      <c r="Z178" s="23"/>
    </row>
    <row r="179" spans="1:26" ht="15" x14ac:dyDescent="0.25">
      <c r="A179" s="36">
        <v>44651</v>
      </c>
      <c r="B179" s="38">
        <v>-4.6718000000000003E-2</v>
      </c>
      <c r="C179" s="38">
        <v>-4.4008000000000005E-2</v>
      </c>
      <c r="D179" s="38">
        <v>-4.6955999999999998E-2</v>
      </c>
      <c r="E179" s="38">
        <v>-3.8572000000000002E-2</v>
      </c>
      <c r="F179" s="38">
        <v>-3.9495000000000002E-2</v>
      </c>
      <c r="G179" s="38">
        <v>-4.6767000000000003E-2</v>
      </c>
      <c r="H179" s="38">
        <v>-4.4084000000000005E-2</v>
      </c>
      <c r="I179" s="38">
        <v>-4.6999000000000006E-2</v>
      </c>
      <c r="J179" s="38">
        <v>-3.8683000000000002E-2</v>
      </c>
      <c r="K179" s="38">
        <v>-3.9639000000000001E-2</v>
      </c>
      <c r="L179" s="35">
        <v>0.51</v>
      </c>
      <c r="M179" s="35">
        <v>0.77</v>
      </c>
      <c r="N179" s="35">
        <v>0.44</v>
      </c>
      <c r="O179" s="35">
        <v>1.1499999999999999</v>
      </c>
      <c r="P179" s="35">
        <v>1.4900000000000002</v>
      </c>
      <c r="Q179" s="35"/>
      <c r="R179" s="35"/>
      <c r="S179" s="35"/>
      <c r="T179" s="23"/>
      <c r="U179" s="23"/>
      <c r="V179" s="23"/>
      <c r="W179" s="23"/>
      <c r="X179" s="23"/>
      <c r="Y179" s="23"/>
      <c r="Z179" s="23"/>
    </row>
    <row r="180" spans="1:26" ht="15" x14ac:dyDescent="0.25">
      <c r="A180" s="36">
        <v>44742</v>
      </c>
      <c r="B180" s="38">
        <v>-2.1909999999999999E-2</v>
      </c>
      <c r="C180" s="38">
        <v>-1.9332000000000002E-2</v>
      </c>
      <c r="D180" s="38">
        <v>-2.1398999999999998E-2</v>
      </c>
      <c r="E180" s="38">
        <v>-1.4635E-2</v>
      </c>
      <c r="F180" s="38">
        <v>-1.5234000000000001E-2</v>
      </c>
      <c r="G180" s="38">
        <v>-2.1983000000000003E-2</v>
      </c>
      <c r="H180" s="38">
        <v>-1.9424999999999998E-2</v>
      </c>
      <c r="I180" s="38">
        <v>-2.145E-2</v>
      </c>
      <c r="J180" s="38">
        <v>-1.4729000000000001E-2</v>
      </c>
      <c r="K180" s="38">
        <v>-1.5418000000000001E-2</v>
      </c>
      <c r="L180" s="35">
        <v>0.69</v>
      </c>
      <c r="M180" s="35">
        <v>0.91</v>
      </c>
      <c r="N180" s="35">
        <v>0.48</v>
      </c>
      <c r="O180" s="35">
        <v>0.91999999999999993</v>
      </c>
      <c r="P180" s="35">
        <v>1.7999999999999998</v>
      </c>
      <c r="Q180" s="35"/>
      <c r="R180" s="35"/>
      <c r="S180" s="35"/>
      <c r="T180" s="23"/>
      <c r="U180" s="23"/>
      <c r="V180" s="23"/>
      <c r="W180" s="23"/>
      <c r="X180" s="23"/>
      <c r="Y180" s="23"/>
      <c r="Z180" s="23"/>
    </row>
    <row r="181" spans="1:26" ht="15" x14ac:dyDescent="0.25">
      <c r="A181" s="36">
        <v>44834</v>
      </c>
      <c r="B181" s="38">
        <v>-4.4748999999999997E-2</v>
      </c>
      <c r="C181" s="38">
        <v>-4.0601999999999999E-2</v>
      </c>
      <c r="D181" s="38">
        <v>-4.0374999999999994E-2</v>
      </c>
      <c r="E181" s="38">
        <v>-3.5055999999999997E-2</v>
      </c>
      <c r="F181" s="38">
        <v>-3.5446999999999999E-2</v>
      </c>
      <c r="G181" s="38">
        <v>-4.4809000000000002E-2</v>
      </c>
      <c r="H181" s="38">
        <v>-4.0677000000000005E-2</v>
      </c>
      <c r="I181" s="38">
        <v>-4.0404999999999996E-2</v>
      </c>
      <c r="J181" s="38">
        <v>-3.5152000000000003E-2</v>
      </c>
      <c r="K181" s="38">
        <v>-3.5589000000000003E-2</v>
      </c>
      <c r="L181" s="35">
        <v>0.56000000000000005</v>
      </c>
      <c r="M181" s="35">
        <v>0.7</v>
      </c>
      <c r="N181" s="35">
        <v>0.28000000000000003</v>
      </c>
      <c r="O181" s="35">
        <v>0.92999999999999994</v>
      </c>
      <c r="P181" s="35">
        <v>1.35</v>
      </c>
      <c r="Q181" s="35"/>
      <c r="R181" s="35"/>
      <c r="S181" s="35"/>
      <c r="T181" s="23"/>
      <c r="U181" s="23"/>
      <c r="V181" s="23"/>
      <c r="W181" s="23"/>
      <c r="X181" s="23"/>
      <c r="Y181" s="23"/>
      <c r="Z181" s="23"/>
    </row>
    <row r="182" spans="1:26" ht="15" x14ac:dyDescent="0.25">
      <c r="A182" s="36">
        <v>44926</v>
      </c>
      <c r="B182" s="38">
        <v>1.2545000000000001E-2</v>
      </c>
      <c r="C182" s="38">
        <v>1.2382000000000001E-2</v>
      </c>
      <c r="D182" s="38">
        <v>1.1692000000000001E-2</v>
      </c>
      <c r="E182" s="38">
        <v>1.1120000000000001E-2</v>
      </c>
      <c r="F182" s="38">
        <v>1.332E-2</v>
      </c>
      <c r="G182" s="38">
        <v>1.2441000000000001E-2</v>
      </c>
      <c r="H182" s="38">
        <v>1.2243E-2</v>
      </c>
      <c r="I182" s="38">
        <v>1.1665000000000002E-2</v>
      </c>
      <c r="J182" s="38">
        <v>1.085E-2</v>
      </c>
      <c r="K182" s="38">
        <v>1.3092999999999999E-2</v>
      </c>
      <c r="L182" s="35">
        <v>0.94</v>
      </c>
      <c r="M182" s="35">
        <v>1.26</v>
      </c>
      <c r="N182" s="35">
        <v>0.24</v>
      </c>
      <c r="O182" s="35">
        <v>2.46</v>
      </c>
      <c r="P182" s="35">
        <v>2.08</v>
      </c>
      <c r="Q182" s="35"/>
      <c r="R182" s="35"/>
      <c r="S182" s="35"/>
      <c r="T182" s="23"/>
      <c r="U182" s="23"/>
      <c r="V182" s="23"/>
      <c r="W182" s="23"/>
      <c r="X182" s="23"/>
      <c r="Y182" s="23"/>
      <c r="Z182" s="23"/>
    </row>
    <row r="183" spans="1:26" ht="15" x14ac:dyDescent="0.25">
      <c r="A183" s="36">
        <v>45016</v>
      </c>
      <c r="B183" s="38">
        <v>3.2684000000000005E-2</v>
      </c>
      <c r="C183" s="38">
        <v>3.15E-2</v>
      </c>
      <c r="D183" s="38">
        <v>3.1650999999999999E-2</v>
      </c>
      <c r="E183" s="38">
        <v>2.8441000000000001E-2</v>
      </c>
      <c r="F183" s="38">
        <v>2.9562000000000001E-2</v>
      </c>
      <c r="G183" s="38">
        <v>3.2557999999999997E-2</v>
      </c>
      <c r="H183" s="38">
        <v>3.1347E-2</v>
      </c>
      <c r="I183" s="38">
        <v>3.1619000000000001E-2</v>
      </c>
      <c r="J183" s="38">
        <v>2.8189000000000002E-2</v>
      </c>
      <c r="K183" s="38">
        <v>2.9281999999999999E-2</v>
      </c>
      <c r="L183" s="35">
        <v>1.1400000000000001</v>
      </c>
      <c r="M183" s="35">
        <v>1.3900000000000001</v>
      </c>
      <c r="N183" s="35">
        <v>0.27</v>
      </c>
      <c r="O183" s="35">
        <v>2.3199999999999998</v>
      </c>
      <c r="P183" s="35">
        <v>2.56</v>
      </c>
      <c r="Q183" s="35"/>
      <c r="R183" s="35"/>
      <c r="S183" s="35"/>
      <c r="T183" s="23"/>
      <c r="U183" s="23"/>
      <c r="V183" s="23"/>
      <c r="W183" s="23"/>
      <c r="X183" s="23"/>
      <c r="Y183" s="23"/>
      <c r="Z183" s="23"/>
    </row>
    <row r="184" spans="1:26" ht="15" x14ac:dyDescent="0.25">
      <c r="A184" s="36">
        <v>45107</v>
      </c>
      <c r="B184" s="38">
        <v>-7.816E-3</v>
      </c>
      <c r="C184" s="38">
        <v>-7.1879999999999999E-3</v>
      </c>
      <c r="D184" s="38">
        <v>-8.0269999999999994E-3</v>
      </c>
      <c r="E184" s="38">
        <v>-7.221E-3</v>
      </c>
      <c r="F184" s="38">
        <v>-4.2720000000000006E-3</v>
      </c>
      <c r="G184" s="38">
        <v>-7.9620000000000003E-3</v>
      </c>
      <c r="H184" s="38">
        <v>-7.3509999999999999E-3</v>
      </c>
      <c r="I184" s="38">
        <v>-8.0810000000000014E-3</v>
      </c>
      <c r="J184" s="38">
        <v>-7.4719999999999995E-3</v>
      </c>
      <c r="K184" s="38">
        <v>-4.5310000000000003E-3</v>
      </c>
      <c r="L184" s="35">
        <v>1.34</v>
      </c>
      <c r="M184" s="35">
        <v>1.51</v>
      </c>
      <c r="N184" s="35">
        <v>0.49</v>
      </c>
      <c r="O184" s="35">
        <v>2.35</v>
      </c>
      <c r="P184" s="35">
        <v>2.4</v>
      </c>
      <c r="Q184" s="35"/>
      <c r="R184" s="35"/>
      <c r="S184" s="35"/>
      <c r="T184" s="23"/>
      <c r="U184" s="23"/>
      <c r="V184" s="23"/>
      <c r="W184" s="23"/>
      <c r="X184" s="23"/>
      <c r="Y184" s="23"/>
      <c r="Z184" s="23"/>
    </row>
    <row r="185" spans="1:26" ht="15" x14ac:dyDescent="0.25">
      <c r="A185" s="36">
        <v>45199</v>
      </c>
      <c r="B185" s="38">
        <v>-1.6414999999999999E-2</v>
      </c>
      <c r="C185" s="38">
        <v>-1.3423000000000001E-2</v>
      </c>
      <c r="D185" s="38">
        <v>-1.2005999999999999E-2</v>
      </c>
      <c r="E185" s="38">
        <v>-1.2628E-2</v>
      </c>
      <c r="F185" s="38">
        <v>-4.9529999999999999E-3</v>
      </c>
      <c r="G185" s="38">
        <v>-1.6544E-2</v>
      </c>
      <c r="H185" s="38">
        <v>-1.3588000000000001E-2</v>
      </c>
      <c r="I185" s="38">
        <v>-1.2064999999999999E-2</v>
      </c>
      <c r="J185" s="38">
        <v>-1.2952999999999999E-2</v>
      </c>
      <c r="K185" s="38">
        <v>-5.2110000000000004E-3</v>
      </c>
      <c r="L185" s="10">
        <v>1.1499999999999999</v>
      </c>
      <c r="M185" s="10">
        <v>1.48</v>
      </c>
      <c r="N185" s="10">
        <v>0.53</v>
      </c>
      <c r="O185" s="10">
        <v>2.9499999999999997</v>
      </c>
      <c r="P185" s="10">
        <v>2.37</v>
      </c>
    </row>
    <row r="186" spans="1:26" ht="15" x14ac:dyDescent="0.25">
      <c r="A186" s="36">
        <v>45291</v>
      </c>
      <c r="B186" s="38">
        <v>4.8689000000000003E-2</v>
      </c>
      <c r="C186" s="38">
        <v>4.6111000000000006E-2</v>
      </c>
      <c r="D186" s="38">
        <v>4.684E-2</v>
      </c>
      <c r="E186" s="38">
        <v>3.8220000000000004E-2</v>
      </c>
      <c r="F186" s="38">
        <v>4.2502000000000005E-2</v>
      </c>
      <c r="G186" s="38">
        <v>4.8552999999999999E-2</v>
      </c>
      <c r="H186" s="38">
        <v>4.5899999999999996E-2</v>
      </c>
      <c r="I186" s="38">
        <v>4.6752000000000002E-2</v>
      </c>
      <c r="J186" s="38">
        <v>3.7743000000000006E-2</v>
      </c>
      <c r="K186" s="38">
        <v>4.2136E-2</v>
      </c>
      <c r="L186" s="10">
        <v>1.18</v>
      </c>
      <c r="M186" s="10">
        <v>1.8699999999999999</v>
      </c>
      <c r="N186" s="10">
        <v>0.8</v>
      </c>
      <c r="O186" s="10">
        <v>4.2300000000000004</v>
      </c>
      <c r="P186" s="10">
        <v>3.27</v>
      </c>
    </row>
    <row r="187" spans="1:26" ht="15" x14ac:dyDescent="0.25">
      <c r="A187" s="36">
        <v>45382</v>
      </c>
      <c r="B187" s="38">
        <v>3.4640000000000001E-3</v>
      </c>
      <c r="C187" s="38">
        <v>3.13E-3</v>
      </c>
      <c r="D187" s="38">
        <v>3.7300000000000002E-3</v>
      </c>
      <c r="E187" s="38">
        <v>-1.688E-3</v>
      </c>
      <c r="F187" s="38">
        <v>5.8349999999999999E-3</v>
      </c>
      <c r="G187" s="38">
        <v>3.3500000000000001E-3</v>
      </c>
      <c r="H187" s="38">
        <v>2.9290000000000002E-3</v>
      </c>
      <c r="I187" s="38">
        <v>3.6359999999999999E-3</v>
      </c>
      <c r="J187" s="38">
        <v>-2.1350000000000002E-3</v>
      </c>
      <c r="K187" s="38">
        <v>5.5139999999999998E-3</v>
      </c>
      <c r="L187" s="10">
        <v>1.05</v>
      </c>
      <c r="M187" s="10">
        <v>1.8199999999999998</v>
      </c>
      <c r="N187" s="10">
        <v>0.87</v>
      </c>
      <c r="O187" s="10">
        <v>4.01</v>
      </c>
      <c r="P187" s="10">
        <v>2.96</v>
      </c>
    </row>
    <row r="188" spans="1:26" ht="15" x14ac:dyDescent="0.25">
      <c r="A188" s="36">
        <v>45473</v>
      </c>
      <c r="B188" s="38">
        <v>1.1429E-2</v>
      </c>
      <c r="C188" s="38">
        <v>1.1201000000000001E-2</v>
      </c>
      <c r="D188" s="38">
        <v>1.1802999999999999E-2</v>
      </c>
      <c r="E188" s="38">
        <v>7.1130000000000004E-3</v>
      </c>
      <c r="F188" s="38">
        <v>1.2747999999999999E-2</v>
      </c>
      <c r="G188" s="38">
        <v>1.1272000000000001E-2</v>
      </c>
      <c r="H188" s="38">
        <v>1.0959000000000002E-2</v>
      </c>
      <c r="I188" s="38">
        <v>1.1694E-2</v>
      </c>
      <c r="J188" s="38">
        <v>6.4890000000000008E-3</v>
      </c>
      <c r="K188" s="38">
        <v>1.2459E-2</v>
      </c>
      <c r="L188" s="10">
        <v>1.4</v>
      </c>
      <c r="M188" s="10">
        <v>2.17</v>
      </c>
      <c r="N188" s="10">
        <v>0.99</v>
      </c>
      <c r="O188" s="10">
        <v>5.52</v>
      </c>
      <c r="P188" s="10">
        <v>2.65</v>
      </c>
    </row>
    <row r="189" spans="1:26" ht="15" x14ac:dyDescent="0.25">
      <c r="A189" s="36">
        <v>45565</v>
      </c>
      <c r="B189" s="38">
        <v>4.9192E-2</v>
      </c>
      <c r="C189" s="38">
        <v>4.6551999999999996E-2</v>
      </c>
      <c r="D189" s="38">
        <v>4.3944000000000004E-2</v>
      </c>
      <c r="E189" s="38">
        <v>4.2065999999999999E-2</v>
      </c>
      <c r="F189" s="38">
        <v>4.648E-2</v>
      </c>
      <c r="G189" s="38">
        <v>4.9054E-2</v>
      </c>
      <c r="H189" s="38">
        <v>4.6344000000000003E-2</v>
      </c>
      <c r="I189" s="38">
        <v>4.3859000000000002E-2</v>
      </c>
      <c r="J189" s="38">
        <v>4.1459999999999997E-2</v>
      </c>
      <c r="K189" s="38">
        <v>4.6218000000000002E-2</v>
      </c>
      <c r="L189" s="10">
        <v>1.27</v>
      </c>
      <c r="M189" s="10">
        <v>1.9100000000000001</v>
      </c>
      <c r="N189" s="10">
        <v>0.78</v>
      </c>
      <c r="O189" s="10">
        <v>5.41</v>
      </c>
      <c r="P189" s="10">
        <v>2.4500000000000002</v>
      </c>
    </row>
    <row r="190" spans="1:26" ht="15" x14ac:dyDescent="0.25">
      <c r="A190" s="36">
        <v>45657</v>
      </c>
      <c r="B190" s="38">
        <v>-1.1054999999999999E-2</v>
      </c>
      <c r="C190" s="38">
        <v>-1.0281999999999999E-2</v>
      </c>
      <c r="D190" s="38">
        <v>-1.0872999999999999E-2</v>
      </c>
      <c r="E190" s="38">
        <v>-8.967000000000001E-3</v>
      </c>
      <c r="F190" s="38">
        <v>-6.5920000000000006E-3</v>
      </c>
      <c r="G190" s="38">
        <v>-1.1224000000000001E-2</v>
      </c>
      <c r="H190" s="38">
        <v>-1.0506E-2</v>
      </c>
      <c r="I190" s="38">
        <v>-1.0976999999999999E-2</v>
      </c>
      <c r="J190" s="38">
        <v>-9.6120000000000008E-3</v>
      </c>
      <c r="K190" s="38">
        <v>-6.830000000000001E-3</v>
      </c>
      <c r="L190" s="10">
        <v>1.56</v>
      </c>
      <c r="M190" s="10">
        <v>2.1</v>
      </c>
      <c r="N190" s="10">
        <v>1</v>
      </c>
      <c r="O190" s="10">
        <v>5.81</v>
      </c>
      <c r="P190" s="10">
        <v>2.23</v>
      </c>
    </row>
    <row r="191" spans="1:26" ht="15" x14ac:dyDescent="0.25">
      <c r="A191" s="2">
        <v>45747</v>
      </c>
      <c r="B191" s="38">
        <v>3.3635000000000005E-2</v>
      </c>
      <c r="C191" s="38">
        <v>3.2541E-2</v>
      </c>
      <c r="D191" s="38">
        <v>3.3109E-2</v>
      </c>
      <c r="E191" s="38">
        <v>2.8090000000000004E-2</v>
      </c>
      <c r="F191" s="38">
        <v>3.1608999999999998E-2</v>
      </c>
      <c r="G191" s="38">
        <v>3.3473000000000003E-2</v>
      </c>
      <c r="H191" s="38">
        <v>3.2322999999999998E-2</v>
      </c>
      <c r="I191" s="38">
        <v>3.3013000000000001E-2</v>
      </c>
      <c r="J191" s="38">
        <v>2.7450000000000002E-2</v>
      </c>
      <c r="K191" s="38">
        <v>3.1373999999999999E-2</v>
      </c>
      <c r="L191" s="10">
        <v>1.47</v>
      </c>
      <c r="M191" s="10">
        <v>1.9500000000000002</v>
      </c>
      <c r="N191" s="10">
        <v>0.87999999999999989</v>
      </c>
      <c r="O191" s="10">
        <v>5.6</v>
      </c>
      <c r="P191" s="10">
        <v>2.16</v>
      </c>
    </row>
  </sheetData>
  <sheetProtection algorithmName="SHA-512" hashValue="sdu5BY+pRDSigDoHjNgdF+cic1QZiBlFeUELuHbvueZkkwMMeNBY0jz7haU0C0oGnonY2St99sbAFPJCg5CXiQ==" saltValue="63U+uxAUKNRNkWNuB06MPw==" spinCount="100000" sheet="1" objects="1" scenarios="1"/>
  <pageMargins left="0.75" right="0.75" top="1" bottom="1" header="0.5" footer="0.5"/>
  <pageSetup orientation="portrait" horizontalDpi="0" verticalDpi="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495580B468F346A4C463B2EA7BEAA1" ma:contentTypeVersion="19" ma:contentTypeDescription="Create a new document." ma:contentTypeScope="" ma:versionID="748359eadc3de04f01d9adb4c3a7f9f2">
  <xsd:schema xmlns:xsd="http://www.w3.org/2001/XMLSchema" xmlns:xs="http://www.w3.org/2001/XMLSchema" xmlns:p="http://schemas.microsoft.com/office/2006/metadata/properties" xmlns:ns2="38d1cc01-ac6f-41c2-9aa5-887b22cd2b02" xmlns:ns3="260f0ded-529c-47ef-9161-d699068475d3" targetNamespace="http://schemas.microsoft.com/office/2006/metadata/properties" ma:root="true" ma:fieldsID="aa55efab3325f995c0b11e31b1479678" ns2:_="" ns3:_="">
    <xsd:import namespace="38d1cc01-ac6f-41c2-9aa5-887b22cd2b02"/>
    <xsd:import namespace="260f0ded-529c-47ef-9161-d699068475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d1cc01-ac6f-41c2-9aa5-887b22cd2b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7bb9fbf-0e89-45b0-a3cf-cdefa6d17a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0f0ded-529c-47ef-9161-d699068475d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de4c1a1-25f6-4c82-a6c5-d390927796a4}" ma:internalName="TaxCatchAll" ma:showField="CatchAllData" ma:web="260f0ded-529c-47ef-9161-d699068475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0f0ded-529c-47ef-9161-d699068475d3" xsi:nil="true"/>
    <lcf76f155ced4ddcb4097134ff3c332f xmlns="38d1cc01-ac6f-41c2-9aa5-887b22cd2b0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33D8BEF-A052-4B38-B1A9-49F687CDAFB4}"/>
</file>

<file path=customXml/itemProps2.xml><?xml version="1.0" encoding="utf-8"?>
<ds:datastoreItem xmlns:ds="http://schemas.openxmlformats.org/officeDocument/2006/customXml" ds:itemID="{50ABD978-00EC-4023-9BD2-228DDC58B732}"/>
</file>

<file path=customXml/itemProps3.xml><?xml version="1.0" encoding="utf-8"?>
<ds:datastoreItem xmlns:ds="http://schemas.openxmlformats.org/officeDocument/2006/customXml" ds:itemID="{A023C41F-3838-4791-83E4-D4547CB04E6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Template Design</vt:lpstr>
      <vt:lpstr>ChangeEndDate</vt:lpstr>
      <vt:lpstr>Total</vt:lpstr>
      <vt:lpstr>Apartment</vt:lpstr>
      <vt:lpstr>Industrial</vt:lpstr>
      <vt:lpstr>Office</vt:lpstr>
      <vt:lpstr>Retail</vt:lpstr>
      <vt:lpstr>Current Year</vt:lpstr>
      <vt:lpstr>Data Warehouse</vt:lpstr>
    </vt:vector>
  </TitlesOfParts>
  <Company>Dell Computer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 Michael Giliberto</dc:creator>
  <cp:lastModifiedBy>Michael Giliberto</cp:lastModifiedBy>
  <dcterms:created xsi:type="dcterms:W3CDTF">2004-05-08T18:26:52Z</dcterms:created>
  <dcterms:modified xsi:type="dcterms:W3CDTF">2025-05-03T19:55:41Z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0x01010022495580B468F346A4C463B2EA7BEAA1</vt:lpwstr>
  </property>
</Properties>
</file>