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garycarlson/Desktop/Regional Development /Brokerage Business Planning /"/>
    </mc:Choice>
  </mc:AlternateContent>
  <xr:revisionPtr revIDLastSave="0" documentId="8_{F7A619DE-0C31-E04D-B631-2F45FB239B79}" xr6:coauthVersionLast="47" xr6:coauthVersionMax="47" xr10:uidLastSave="{00000000-0000-0000-0000-000000000000}"/>
  <bookViews>
    <workbookView xWindow="6100" yWindow="1520" windowWidth="20960" windowHeight="15540" tabRatio="757" activeTab="1" xr2:uid="{00000000-000D-0000-FFFF-FFFF00000000}"/>
  </bookViews>
  <sheets>
    <sheet name="Instructions" sheetId="6" r:id="rId1"/>
    <sheet name="Budget Worksheet" sheetId="1" r:id="rId2"/>
    <sheet name="Office Information" sheetId="2" r:id="rId3"/>
    <sheet name="Good Recruiting Schedule" sheetId="3" r:id="rId4"/>
    <sheet name="Great Recruiting Schedule" sheetId="8" r:id="rId5"/>
    <sheet name="Awesome Recruiting Schedule" sheetId="9" r:id="rId6"/>
  </sheets>
  <definedNames>
    <definedName name="_xlnm.Print_Area" localSheetId="1">'Budget Worksheet'!$A$1:$D$87</definedName>
    <definedName name="_xlnm.Print_Area" localSheetId="4">'Great Recruiting Schedule'!$A$1:$G$33</definedName>
    <definedName name="_xlnm.Print_Area" localSheetId="0">Instructions!$A$1:$B$29</definedName>
    <definedName name="_xlnm.Print_Area" localSheetId="2">'Office Information'!$A$1:$G$17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5" i="9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5" i="8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5" i="3"/>
  <c r="D81" i="1" l="1"/>
  <c r="D53" i="1"/>
  <c r="D37" i="1"/>
  <c r="D14" i="1"/>
  <c r="D22" i="1" l="1"/>
  <c r="D83" i="1" s="1"/>
  <c r="C7" i="2" s="1"/>
  <c r="F3" i="2"/>
  <c r="F4" i="2"/>
  <c r="C5" i="2"/>
  <c r="E5" i="2" l="1"/>
  <c r="E6" i="2" s="1"/>
  <c r="C8" i="2" s="1"/>
  <c r="D28" i="9"/>
  <c r="E28" i="9" s="1"/>
  <c r="D22" i="9"/>
  <c r="E22" i="9" s="1"/>
  <c r="D18" i="9"/>
  <c r="E18" i="9" s="1"/>
  <c r="D16" i="9"/>
  <c r="E16" i="9" s="1"/>
  <c r="D6" i="9"/>
  <c r="E6" i="9" s="1"/>
  <c r="D13" i="8"/>
  <c r="E13" i="8" s="1"/>
  <c r="D9" i="8"/>
  <c r="E9" i="8" s="1"/>
  <c r="D5" i="8"/>
  <c r="E5" i="8" s="1"/>
  <c r="G5" i="8" s="1"/>
  <c r="D12" i="9"/>
  <c r="E12" i="9" s="1"/>
  <c r="D24" i="8"/>
  <c r="E24" i="8" s="1"/>
  <c r="D16" i="8"/>
  <c r="E16" i="8" s="1"/>
  <c r="D10" i="8"/>
  <c r="E10" i="8" s="1"/>
  <c r="D27" i="9"/>
  <c r="E27" i="9" s="1"/>
  <c r="D25" i="9"/>
  <c r="E25" i="9" s="1"/>
  <c r="D23" i="9"/>
  <c r="E23" i="9" s="1"/>
  <c r="D21" i="9"/>
  <c r="E21" i="9" s="1"/>
  <c r="D19" i="9"/>
  <c r="E19" i="9" s="1"/>
  <c r="D17" i="9"/>
  <c r="E17" i="9" s="1"/>
  <c r="D15" i="9"/>
  <c r="E15" i="9" s="1"/>
  <c r="D13" i="9"/>
  <c r="E13" i="9" s="1"/>
  <c r="D11" i="9"/>
  <c r="E11" i="9" s="1"/>
  <c r="D9" i="9"/>
  <c r="E9" i="9" s="1"/>
  <c r="D7" i="9"/>
  <c r="E7" i="9" s="1"/>
  <c r="D5" i="9"/>
  <c r="E5" i="9" s="1"/>
  <c r="G5" i="9" s="1"/>
  <c r="D27" i="8"/>
  <c r="E27" i="8" s="1"/>
  <c r="D25" i="8"/>
  <c r="E25" i="8" s="1"/>
  <c r="D23" i="8"/>
  <c r="E23" i="8" s="1"/>
  <c r="D21" i="8"/>
  <c r="E21" i="8" s="1"/>
  <c r="D19" i="8"/>
  <c r="E19" i="8" s="1"/>
  <c r="D17" i="8"/>
  <c r="E17" i="8" s="1"/>
  <c r="D15" i="8"/>
  <c r="E15" i="8" s="1"/>
  <c r="D11" i="8"/>
  <c r="E11" i="8" s="1"/>
  <c r="D7" i="8"/>
  <c r="E7" i="8" s="1"/>
  <c r="D14" i="9"/>
  <c r="E14" i="9" s="1"/>
  <c r="D26" i="8"/>
  <c r="E26" i="8" s="1"/>
  <c r="D18" i="8"/>
  <c r="E18" i="8" s="1"/>
  <c r="D12" i="8"/>
  <c r="E12" i="8" s="1"/>
  <c r="D8" i="8"/>
  <c r="E8" i="8" s="1"/>
  <c r="D26" i="9"/>
  <c r="E26" i="9" s="1"/>
  <c r="D24" i="9"/>
  <c r="E24" i="9" s="1"/>
  <c r="D20" i="9"/>
  <c r="E20" i="9" s="1"/>
  <c r="D10" i="9"/>
  <c r="E10" i="9" s="1"/>
  <c r="D8" i="9"/>
  <c r="E8" i="9" s="1"/>
  <c r="D28" i="8"/>
  <c r="E28" i="8" s="1"/>
  <c r="D22" i="8"/>
  <c r="E22" i="8" s="1"/>
  <c r="D20" i="8"/>
  <c r="E20" i="8" s="1"/>
  <c r="D14" i="8"/>
  <c r="E14" i="8" s="1"/>
  <c r="D6" i="8"/>
  <c r="E6" i="8" s="1"/>
  <c r="G6" i="8" s="1"/>
  <c r="D5" i="3"/>
  <c r="D18" i="3"/>
  <c r="D14" i="3"/>
  <c r="D27" i="3"/>
  <c r="D22" i="3"/>
  <c r="D26" i="3"/>
  <c r="D11" i="3"/>
  <c r="D15" i="3"/>
  <c r="D28" i="3"/>
  <c r="D25" i="3"/>
  <c r="D24" i="3"/>
  <c r="D21" i="3"/>
  <c r="D20" i="3"/>
  <c r="D6" i="3"/>
  <c r="D19" i="3"/>
  <c r="D8" i="3"/>
  <c r="D17" i="3"/>
  <c r="D13" i="3"/>
  <c r="D7" i="3"/>
  <c r="D9" i="3"/>
  <c r="D12" i="3"/>
  <c r="D23" i="3"/>
  <c r="D16" i="3"/>
  <c r="D10" i="3"/>
  <c r="G7" i="8" l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6" i="9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E16" i="3"/>
  <c r="E27" i="3"/>
  <c r="E14" i="3"/>
  <c r="E23" i="3"/>
  <c r="E12" i="3"/>
  <c r="E25" i="3"/>
  <c r="E8" i="3"/>
  <c r="E13" i="3"/>
  <c r="E24" i="3"/>
  <c r="E22" i="3"/>
  <c r="E26" i="3"/>
  <c r="E7" i="3"/>
  <c r="E19" i="3"/>
  <c r="E15" i="3"/>
  <c r="E20" i="3"/>
  <c r="E11" i="3"/>
  <c r="E28" i="3"/>
  <c r="E17" i="3"/>
  <c r="E9" i="3"/>
  <c r="E18" i="3"/>
  <c r="E10" i="3"/>
  <c r="E21" i="3"/>
  <c r="E6" i="3"/>
  <c r="E5" i="3" l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</calcChain>
</file>

<file path=xl/sharedStrings.xml><?xml version="1.0" encoding="utf-8"?>
<sst xmlns="http://schemas.openxmlformats.org/spreadsheetml/2006/main" count="164" uniqueCount="130">
  <si>
    <t>Postage, overnight and courier expense - office</t>
  </si>
  <si>
    <t>Security system and service</t>
  </si>
  <si>
    <t>Total Services</t>
  </si>
  <si>
    <t>Notes:</t>
  </si>
  <si>
    <t>Taxes, payroll, FICA, Unemployment etc.</t>
  </si>
  <si>
    <t>Insurance - workers' compensation Employees (some Independent Contractors in certain states)</t>
  </si>
  <si>
    <t>Telephone equipment</t>
  </si>
  <si>
    <t>Board membership(s) and dues for Broker/Owner</t>
  </si>
  <si>
    <t>Board membership(s) for office</t>
  </si>
  <si>
    <t>Trash service (may be included in lease)</t>
  </si>
  <si>
    <t>Utilities (electric, gas, water, sewer, etc.) May be included in lease.</t>
  </si>
  <si>
    <t>Lawn/landscaping service/snow removal (may be included in lease)</t>
  </si>
  <si>
    <t>Broker/Manager Salary</t>
  </si>
  <si>
    <t xml:space="preserve">Copier leases/cost </t>
  </si>
  <si>
    <t>Miscellaneous taxes</t>
  </si>
  <si>
    <t>Repairs and maintenance, (computer, fax, copier if not included in lease package)</t>
  </si>
  <si>
    <t>Website Development, Maintenance &amp; Hosting</t>
  </si>
  <si>
    <t>Licenses</t>
  </si>
  <si>
    <t>Computer Network, Install &amp; maintenance</t>
  </si>
  <si>
    <t>Recruiting &amp; Retention Materials</t>
  </si>
  <si>
    <t>Computer - Supplies and expenses</t>
  </si>
  <si>
    <t>Printer - Supplies and expenses</t>
  </si>
  <si>
    <t>Video-service subscriptions</t>
    <phoneticPr fontId="18" type="noConversion"/>
  </si>
  <si>
    <t>You recruit five Sales Associates every two months</t>
  </si>
  <si>
    <t>Enter Square Footage</t>
  </si>
  <si>
    <t>Total Monthly Budget</t>
  </si>
  <si>
    <t>Cost per Square Foot Gross:</t>
  </si>
  <si>
    <t>Net Square Footage (minus Common Area &amp; vacancy rate)</t>
  </si>
  <si>
    <t>Total Common Area + Vacancy Rate Footage</t>
  </si>
  <si>
    <t>Enter Information only in Colored Boxes</t>
  </si>
  <si>
    <t>sf</t>
  </si>
  <si>
    <t>-</t>
  </si>
  <si>
    <r>
      <t xml:space="preserve">Enter Vacancy Rate percentage: </t>
    </r>
    <r>
      <rPr>
        <b/>
        <sz val="10"/>
        <color indexed="8"/>
        <rFont val="Arial"/>
        <family val="2"/>
      </rPr>
      <t>(Example= .20 for 20%)</t>
    </r>
  </si>
  <si>
    <t>Associates</t>
  </si>
  <si>
    <t>At the bottom of this sheet, you will see several tabs labeled:</t>
  </si>
  <si>
    <t>Instructions</t>
  </si>
  <si>
    <t>Budget Worksheet</t>
  </si>
  <si>
    <t>Office Information</t>
  </si>
  <si>
    <t>Good Recruiting Schedule</t>
  </si>
  <si>
    <t>Great Recruiting Schedule</t>
  </si>
  <si>
    <t>Step 1:</t>
  </si>
  <si>
    <t>The spreadsheet will self-calculate.</t>
  </si>
  <si>
    <t>Step 2:</t>
  </si>
  <si>
    <t>Enter Office Square Footage</t>
  </si>
  <si>
    <t>Monthly Amount</t>
  </si>
  <si>
    <t>Office Lease/Rent</t>
  </si>
  <si>
    <t>Base lease</t>
  </si>
  <si>
    <t>Common Area Maintenance (triple net charges)</t>
  </si>
  <si>
    <t>Property taxes</t>
  </si>
  <si>
    <t>Repairs and maintenance, office space</t>
  </si>
  <si>
    <t>Signs - exterior, lease/cost and maintenance</t>
  </si>
  <si>
    <t>Other</t>
  </si>
  <si>
    <t>Total Office Lease/Rent</t>
  </si>
  <si>
    <t>Employees/Staff</t>
  </si>
  <si>
    <t>Insurance, health</t>
  </si>
  <si>
    <t>Staff salaries and benefits</t>
  </si>
  <si>
    <t>Total Employees/Staff</t>
  </si>
  <si>
    <t>Equipment</t>
  </si>
  <si>
    <t>Furniture leases/cost</t>
  </si>
  <si>
    <t>Postage Meter</t>
  </si>
  <si>
    <t>Total Equipment</t>
  </si>
  <si>
    <t>Miscellaneous</t>
  </si>
  <si>
    <t>Annual office awards banquet</t>
  </si>
  <si>
    <t>Annual office sales awards</t>
  </si>
  <si>
    <t>Total Miscellaneous</t>
  </si>
  <si>
    <t>Services</t>
  </si>
  <si>
    <t>Accounting and bookkeeping service</t>
  </si>
  <si>
    <t>Advertising</t>
  </si>
  <si>
    <t>Banking/checking expense (all accounts)</t>
  </si>
  <si>
    <t>Coffee machine/service (excludes supplies)</t>
  </si>
  <si>
    <t>Computer consultant</t>
  </si>
  <si>
    <t>Insurance, business/liability</t>
  </si>
  <si>
    <t>Insurance, E&amp;O</t>
  </si>
  <si>
    <t>Janitorial service and supplies</t>
  </si>
  <si>
    <t>Legal services</t>
  </si>
  <si>
    <t>MLS Access</t>
  </si>
  <si>
    <t>Payroll Service</t>
  </si>
  <si>
    <t>Enter Common Area percentage as a decimal</t>
  </si>
  <si>
    <t>Enter Vacancy Rate percentage as a decimal</t>
  </si>
  <si>
    <t xml:space="preserve">Step 3: </t>
  </si>
  <si>
    <t>Save your work by clicking the SAVE button</t>
  </si>
  <si>
    <t>Step 4:</t>
  </si>
  <si>
    <t>General Office Improvements</t>
  </si>
  <si>
    <t>Computer  leases/cost (computer, hardware/software)</t>
  </si>
  <si>
    <t>Terradatum Broker Metrics/RDS Data Doorway</t>
  </si>
  <si>
    <t>Copier - Supplies and expenses</t>
  </si>
  <si>
    <t>Office - Supplies and expenses</t>
  </si>
  <si>
    <t>800 Number(s)</t>
  </si>
  <si>
    <t>Weekend Staff - Part Time</t>
  </si>
  <si>
    <t>Holiday Celebration</t>
  </si>
  <si>
    <t>Staff Bonus/Incentives</t>
  </si>
  <si>
    <t>Verify that all expenses are accounted for, whether listed or not.  This list is not all-inclusive of expenses.</t>
  </si>
  <si>
    <t>Itemized Expenses</t>
  </si>
  <si>
    <t>Showing service</t>
  </si>
  <si>
    <t>Telephone service (office local) DID Phone Lines</t>
  </si>
  <si>
    <t>Monthly recurring debt for start-up</t>
  </si>
  <si>
    <t>Electronic Storage Program &amp; Hosting</t>
  </si>
  <si>
    <t>You recruit three Sales Associates every two months</t>
  </si>
  <si>
    <t xml:space="preserve">Month </t>
  </si>
  <si>
    <t># of</t>
  </si>
  <si>
    <t xml:space="preserve">Monthly </t>
  </si>
  <si>
    <t xml:space="preserve">Gain/Loss </t>
  </si>
  <si>
    <t xml:space="preserve"> </t>
  </si>
  <si>
    <t>Total Expenses</t>
  </si>
  <si>
    <t>Expenses Worksheet</t>
  </si>
  <si>
    <t xml:space="preserve">Misc Equipment  leases/cost </t>
  </si>
  <si>
    <t>Internet charges</t>
  </si>
  <si>
    <t>Accounting Software</t>
  </si>
  <si>
    <r>
      <t xml:space="preserve">Enter Common Area Percentage </t>
    </r>
    <r>
      <rPr>
        <b/>
        <sz val="10"/>
        <color indexed="8"/>
        <rFont val="Arial"/>
        <family val="2"/>
      </rPr>
      <t>(Example= .20 for 20%)</t>
    </r>
  </si>
  <si>
    <t>Average Annual Projected Income per agent as determined from ROG Projected Income Worksheet</t>
  </si>
  <si>
    <t>Total Projected</t>
  </si>
  <si>
    <t>Income/Agent</t>
  </si>
  <si>
    <t>Office Expense</t>
  </si>
  <si>
    <t>Accumulated</t>
  </si>
  <si>
    <t>Profit/Loss</t>
  </si>
  <si>
    <t>You recruit four Sales Associates every two months</t>
  </si>
  <si>
    <t xml:space="preserve">Good Recruiting Schedule: </t>
  </si>
  <si>
    <t xml:space="preserve">Great Recruiting Schedule: </t>
  </si>
  <si>
    <t xml:space="preserve">Awesome Recruiting Schedule: </t>
  </si>
  <si>
    <r>
      <t xml:space="preserve">Click on </t>
    </r>
    <r>
      <rPr>
        <b/>
        <sz val="14"/>
        <color indexed="8"/>
        <rFont val="Century Gothic"/>
        <family val="2"/>
      </rPr>
      <t>Office Information</t>
    </r>
    <r>
      <rPr>
        <sz val="14"/>
        <color indexed="8"/>
        <rFont val="Century Gothic"/>
        <family val="2"/>
      </rPr>
      <t xml:space="preserve"> tab</t>
    </r>
  </si>
  <si>
    <t>Awesome Recruiting Schedule</t>
  </si>
  <si>
    <t xml:space="preserve">    Instructions on how to use the Interactive Budget Worksheet and Recruiting Schedule:</t>
  </si>
  <si>
    <r>
      <t xml:space="preserve">Click on the </t>
    </r>
    <r>
      <rPr>
        <b/>
        <sz val="14"/>
        <color indexed="8"/>
        <rFont val="Century Gothic"/>
        <family val="2"/>
      </rPr>
      <t xml:space="preserve">Budget Worksheet </t>
    </r>
    <r>
      <rPr>
        <sz val="14"/>
        <color indexed="8"/>
        <rFont val="Century Gothic"/>
        <family val="2"/>
      </rPr>
      <t>tab</t>
    </r>
  </si>
  <si>
    <r>
      <t>Enter all available or estimated budget numbers in the blue boxes in the w</t>
    </r>
    <r>
      <rPr>
        <sz val="14"/>
        <color rgb="FF000000"/>
        <rFont val="Century Gothic"/>
        <family val="1"/>
      </rPr>
      <t>orksheet</t>
    </r>
  </si>
  <si>
    <t>Enter Average Annual Projected Income per agent as determined from ROG Projected Income Worksheet</t>
  </si>
  <si>
    <t>Click on the different recruiting schedules to define how your recruiting activities affect your bottom line.</t>
  </si>
  <si>
    <t>This will demonstrate an example of how long it may take for you to achieve your goals.</t>
  </si>
  <si>
    <t>Notes</t>
  </si>
  <si>
    <r>
      <t xml:space="preserve">These expenses include items that are budgeted and necessary to operate the business on a </t>
    </r>
    <r>
      <rPr>
        <b/>
        <sz val="15"/>
        <color rgb="FFFFFFFF"/>
        <rFont val="Century Gothic"/>
        <family val="1"/>
      </rPr>
      <t>MONTHLY</t>
    </r>
    <r>
      <rPr>
        <sz val="15"/>
        <color indexed="9"/>
        <rFont val="Century Gothic"/>
        <family val="2"/>
      </rPr>
      <t xml:space="preserve"> basis.</t>
    </r>
    <r>
      <rPr>
        <sz val="15"/>
        <color rgb="FFFFFFFF"/>
        <rFont val="Century Gothic"/>
        <family val="1"/>
      </rPr>
      <t xml:space="preserve">  Enter your numbers in the COLORED BOXES ONLY. You may also enter text in the Notes column.</t>
    </r>
  </si>
  <si>
    <t>Income/Agent/mo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</si>
</sst>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30" x14ac:knownFonts="1">
    <font>
      <sz val="12"/>
      <color theme="1"/>
      <name val="Century Gothic"/>
      <family val="2"/>
    </font>
    <font>
      <b/>
      <sz val="10"/>
      <color indexed="8"/>
      <name val="Arial"/>
      <family val="2"/>
    </font>
    <font>
      <sz val="12"/>
      <color indexed="8"/>
      <name val="Century Gothic"/>
      <family val="2"/>
    </font>
    <font>
      <sz val="12"/>
      <color indexed="9"/>
      <name val="Century Gothic"/>
      <family val="2"/>
    </font>
    <font>
      <b/>
      <sz val="12"/>
      <color indexed="9"/>
      <name val="Century Gothic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9"/>
      <name val="Arial"/>
      <family val="2"/>
    </font>
    <font>
      <b/>
      <sz val="20"/>
      <color indexed="9"/>
      <name val="Arial"/>
      <family val="2"/>
    </font>
    <font>
      <b/>
      <sz val="12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8"/>
      <color indexed="9"/>
      <name val="Arial"/>
      <family val="2"/>
    </font>
    <font>
      <b/>
      <sz val="20"/>
      <color indexed="8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8"/>
      <name val="Century Gothic"/>
      <family val="2"/>
    </font>
    <font>
      <sz val="8"/>
      <name val="Verdana"/>
      <family val="2"/>
    </font>
    <font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5"/>
      <color indexed="9"/>
      <name val="Century Gothic"/>
      <family val="2"/>
    </font>
    <font>
      <i/>
      <sz val="15"/>
      <color indexed="9"/>
      <name val="Century Gothic"/>
      <family val="2"/>
    </font>
    <font>
      <sz val="14"/>
      <color indexed="8"/>
      <name val="Century Gothic"/>
      <family val="2"/>
    </font>
    <font>
      <i/>
      <sz val="14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4"/>
      <color indexed="9"/>
      <name val="Century Gothic"/>
      <family val="2"/>
    </font>
    <font>
      <sz val="14"/>
      <color rgb="FF000000"/>
      <name val="Century Gothic"/>
      <family val="1"/>
    </font>
    <font>
      <b/>
      <sz val="15"/>
      <color rgb="FFFFFFFF"/>
      <name val="Century Gothic"/>
      <family val="1"/>
    </font>
    <font>
      <sz val="15"/>
      <color rgb="FFFFFFFF"/>
      <name val="Century Gothic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A96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6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wrapText="1"/>
    </xf>
    <xf numFmtId="0" fontId="5" fillId="0" borderId="5" xfId="0" applyFont="1" applyBorder="1" applyAlignment="1">
      <alignment horizontal="right" wrapText="1"/>
    </xf>
    <xf numFmtId="6" fontId="5" fillId="0" borderId="5" xfId="0" applyNumberFormat="1" applyFont="1" applyBorder="1" applyAlignment="1">
      <alignment horizontal="right" wrapText="1"/>
    </xf>
    <xf numFmtId="6" fontId="5" fillId="0" borderId="5" xfId="0" applyNumberFormat="1" applyFont="1" applyBorder="1"/>
    <xf numFmtId="0" fontId="5" fillId="0" borderId="6" xfId="0" applyFont="1" applyBorder="1" applyAlignment="1">
      <alignment horizontal="right" wrapText="1"/>
    </xf>
    <xf numFmtId="6" fontId="5" fillId="0" borderId="6" xfId="0" applyNumberFormat="1" applyFont="1" applyBorder="1" applyAlignment="1">
      <alignment horizontal="right" wrapText="1"/>
    </xf>
    <xf numFmtId="6" fontId="5" fillId="0" borderId="6" xfId="0" applyNumberFormat="1" applyFont="1" applyBorder="1"/>
    <xf numFmtId="0" fontId="5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7" fillId="3" borderId="7" xfId="0" applyFont="1" applyFill="1" applyBorder="1" applyProtection="1">
      <protection locked="0"/>
    </xf>
    <xf numFmtId="0" fontId="11" fillId="0" borderId="0" xfId="0" applyFont="1"/>
    <xf numFmtId="0" fontId="12" fillId="2" borderId="0" xfId="0" applyFont="1" applyFill="1"/>
    <xf numFmtId="38" fontId="19" fillId="0" borderId="8" xfId="1" applyNumberFormat="1" applyFont="1" applyBorder="1" applyAlignment="1" applyProtection="1">
      <alignment horizontal="left"/>
      <protection locked="0"/>
    </xf>
    <xf numFmtId="38" fontId="19" fillId="0" borderId="8" xfId="1" applyNumberFormat="1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20" fillId="0" borderId="0" xfId="0" applyFont="1" applyAlignment="1" applyProtection="1">
      <alignment horizontal="center"/>
      <protection hidden="1"/>
    </xf>
    <xf numFmtId="44" fontId="15" fillId="5" borderId="8" xfId="2" applyFont="1" applyFill="1" applyBorder="1" applyAlignment="1" applyProtection="1">
      <alignment horizontal="center"/>
      <protection locked="0"/>
    </xf>
    <xf numFmtId="44" fontId="15" fillId="3" borderId="8" xfId="2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23" fillId="7" borderId="0" xfId="0" applyFont="1" applyFill="1" applyAlignment="1">
      <alignment horizontal="left" indent="2"/>
    </xf>
    <xf numFmtId="0" fontId="23" fillId="7" borderId="0" xfId="0" applyFont="1" applyFill="1"/>
    <xf numFmtId="0" fontId="24" fillId="7" borderId="0" xfId="0" applyFont="1" applyFill="1"/>
    <xf numFmtId="0" fontId="23" fillId="0" borderId="0" xfId="0" applyFont="1"/>
    <xf numFmtId="0" fontId="25" fillId="7" borderId="0" xfId="0" applyFont="1" applyFill="1" applyAlignment="1">
      <alignment horizontal="left" indent="3"/>
    </xf>
    <xf numFmtId="0" fontId="23" fillId="7" borderId="0" xfId="0" applyFont="1" applyFill="1" applyAlignment="1">
      <alignment horizontal="left" indent="3"/>
    </xf>
    <xf numFmtId="0" fontId="24" fillId="7" borderId="0" xfId="0" applyFont="1" applyFill="1" applyAlignment="1">
      <alignment horizontal="left" indent="3"/>
    </xf>
    <xf numFmtId="0" fontId="25" fillId="0" borderId="0" xfId="0" applyFont="1" applyAlignment="1">
      <alignment horizontal="left" indent="3"/>
    </xf>
    <xf numFmtId="0" fontId="23" fillId="0" borderId="0" xfId="0" applyFont="1" applyAlignment="1">
      <alignment horizontal="left" indent="3"/>
    </xf>
    <xf numFmtId="44" fontId="7" fillId="3" borderId="7" xfId="2" applyFont="1" applyFill="1" applyBorder="1" applyProtection="1">
      <protection locked="0"/>
    </xf>
    <xf numFmtId="0" fontId="9" fillId="8" borderId="0" xfId="0" applyFont="1" applyFill="1" applyAlignment="1">
      <alignment vertical="center"/>
    </xf>
    <xf numFmtId="0" fontId="7" fillId="0" borderId="0" xfId="0" applyFont="1"/>
    <xf numFmtId="0" fontId="7" fillId="2" borderId="0" xfId="0" applyFont="1" applyFill="1"/>
    <xf numFmtId="0" fontId="7" fillId="2" borderId="4" xfId="0" applyFont="1" applyFill="1" applyBorder="1"/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3" xfId="0" applyFont="1" applyBorder="1"/>
    <xf numFmtId="38" fontId="7" fillId="0" borderId="2" xfId="0" applyNumberFormat="1" applyFont="1" applyBorder="1"/>
    <xf numFmtId="0" fontId="7" fillId="0" borderId="0" xfId="0" applyFont="1" applyAlignment="1">
      <alignment horizontal="right" wrapText="1"/>
    </xf>
    <xf numFmtId="6" fontId="7" fillId="0" borderId="0" xfId="0" applyNumberFormat="1" applyFont="1" applyAlignment="1">
      <alignment horizontal="right"/>
    </xf>
    <xf numFmtId="6" fontId="7" fillId="0" borderId="0" xfId="0" applyNumberFormat="1" applyFont="1"/>
    <xf numFmtId="38" fontId="7" fillId="0" borderId="0" xfId="0" applyNumberFormat="1" applyFont="1"/>
    <xf numFmtId="165" fontId="7" fillId="0" borderId="0" xfId="0" applyNumberFormat="1" applyFont="1"/>
    <xf numFmtId="164" fontId="7" fillId="0" borderId="0" xfId="0" applyNumberFormat="1" applyFont="1"/>
    <xf numFmtId="0" fontId="0" fillId="0" borderId="8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left" wrapText="1"/>
      <protection locked="0"/>
    </xf>
    <xf numFmtId="0" fontId="15" fillId="0" borderId="8" xfId="0" applyFont="1" applyBorder="1" applyAlignment="1" applyProtection="1">
      <alignment wrapText="1"/>
      <protection locked="0"/>
    </xf>
    <xf numFmtId="0" fontId="0" fillId="4" borderId="0" xfId="0" applyFill="1"/>
    <xf numFmtId="0" fontId="4" fillId="4" borderId="8" xfId="0" applyFont="1" applyFill="1" applyBorder="1" applyAlignment="1">
      <alignment horizontal="center" vertical="center" wrapText="1"/>
    </xf>
    <xf numFmtId="0" fontId="0" fillId="8" borderId="0" xfId="0" applyFill="1"/>
    <xf numFmtId="0" fontId="0" fillId="0" borderId="0" xfId="0" applyAlignment="1">
      <alignment horizontal="left" wrapText="1"/>
    </xf>
    <xf numFmtId="38" fontId="19" fillId="0" borderId="0" xfId="1" applyNumberFormat="1" applyFont="1" applyBorder="1" applyAlignment="1" applyProtection="1">
      <alignment horizontal="center"/>
    </xf>
    <xf numFmtId="38" fontId="19" fillId="0" borderId="9" xfId="1" applyNumberFormat="1" applyFont="1" applyFill="1" applyBorder="1" applyAlignment="1" applyProtection="1">
      <alignment horizontal="center"/>
    </xf>
    <xf numFmtId="0" fontId="4" fillId="4" borderId="8" xfId="0" applyFont="1" applyFill="1" applyBorder="1" applyAlignment="1">
      <alignment horizontal="left" wrapText="1"/>
    </xf>
    <xf numFmtId="38" fontId="3" fillId="4" borderId="8" xfId="1" applyNumberFormat="1" applyFont="1" applyFill="1" applyBorder="1" applyAlignment="1" applyProtection="1">
      <alignment horizontal="center"/>
    </xf>
    <xf numFmtId="38" fontId="19" fillId="4" borderId="8" xfId="1" applyNumberFormat="1" applyFont="1" applyFill="1" applyBorder="1" applyAlignment="1" applyProtection="1">
      <alignment horizontal="center"/>
    </xf>
    <xf numFmtId="44" fontId="16" fillId="0" borderId="13" xfId="2" applyFont="1" applyFill="1" applyBorder="1" applyAlignment="1" applyProtection="1">
      <alignment horizontal="center"/>
    </xf>
    <xf numFmtId="38" fontId="15" fillId="4" borderId="8" xfId="1" applyNumberFormat="1" applyFont="1" applyFill="1" applyBorder="1" applyAlignment="1" applyProtection="1">
      <alignment horizontal="center"/>
    </xf>
    <xf numFmtId="3" fontId="5" fillId="0" borderId="0" xfId="0" applyNumberFormat="1" applyFont="1"/>
    <xf numFmtId="0" fontId="4" fillId="4" borderId="8" xfId="0" applyFont="1" applyFill="1" applyBorder="1" applyAlignment="1">
      <alignment wrapText="1"/>
    </xf>
    <xf numFmtId="0" fontId="3" fillId="4" borderId="8" xfId="0" applyFont="1" applyFill="1" applyBorder="1"/>
    <xf numFmtId="0" fontId="15" fillId="4" borderId="8" xfId="0" applyFont="1" applyFill="1" applyBorder="1"/>
    <xf numFmtId="38" fontId="16" fillId="4" borderId="8" xfId="1" applyNumberFormat="1" applyFont="1" applyFill="1" applyBorder="1" applyAlignment="1" applyProtection="1">
      <alignment horizontal="center"/>
    </xf>
    <xf numFmtId="0" fontId="8" fillId="0" borderId="0" xfId="0" applyFont="1"/>
    <xf numFmtId="0" fontId="16" fillId="0" borderId="0" xfId="0" applyFont="1" applyAlignment="1">
      <alignment wrapText="1"/>
    </xf>
    <xf numFmtId="38" fontId="16" fillId="0" borderId="0" xfId="0" applyNumberFormat="1" applyFont="1" applyAlignment="1">
      <alignment horizontal="center"/>
    </xf>
    <xf numFmtId="44" fontId="17" fillId="0" borderId="2" xfId="2" applyFont="1" applyBorder="1" applyAlignment="1" applyProtection="1">
      <alignment horizontal="center"/>
    </xf>
    <xf numFmtId="0" fontId="1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center" wrapText="1"/>
    </xf>
    <xf numFmtId="6" fontId="5" fillId="0" borderId="5" xfId="0" applyNumberFormat="1" applyFont="1" applyBorder="1" applyAlignment="1">
      <alignment horizontal="center" wrapText="1"/>
    </xf>
    <xf numFmtId="6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6" fontId="5" fillId="0" borderId="6" xfId="0" applyNumberFormat="1" applyFont="1" applyBorder="1" applyAlignment="1">
      <alignment horizontal="center" wrapText="1"/>
    </xf>
    <xf numFmtId="6" fontId="5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26" fillId="4" borderId="0" xfId="0" applyFont="1" applyFill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wrapText="1"/>
    </xf>
    <xf numFmtId="0" fontId="21" fillId="8" borderId="12" xfId="0" applyFont="1" applyFill="1" applyBorder="1" applyAlignment="1">
      <alignment horizontal="left" vertical="center" wrapText="1"/>
    </xf>
    <xf numFmtId="0" fontId="22" fillId="8" borderId="10" xfId="0" applyFont="1" applyFill="1" applyBorder="1" applyAlignment="1">
      <alignment horizontal="left" vertical="center" wrapText="1"/>
    </xf>
    <xf numFmtId="0" fontId="22" fillId="8" borderId="1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13" fillId="8" borderId="0" xfId="0" applyFont="1" applyFill="1" applyAlignment="1">
      <alignment horizontal="center" vertical="center" wrapText="1"/>
    </xf>
    <xf numFmtId="6" fontId="5" fillId="0" borderId="6" xfId="0" applyNumberFormat="1" applyFont="1" applyBorder="1" applyAlignment="1">
      <alignment horizontal="center" wrapText="1"/>
    </xf>
    <xf numFmtId="6" fontId="5" fillId="0" borderId="5" xfId="0" applyNumberFormat="1" applyFont="1" applyBorder="1" applyAlignment="1">
      <alignment horizontal="center" wrapText="1"/>
    </xf>
    <xf numFmtId="6" fontId="5" fillId="0" borderId="6" xfId="0" applyNumberFormat="1" applyFont="1" applyBorder="1" applyAlignment="1">
      <alignment wrapText="1"/>
    </xf>
    <xf numFmtId="0" fontId="5" fillId="0" borderId="0" xfId="0" applyFont="1" applyAlignment="1">
      <alignment horizontal="right" wrapText="1"/>
    </xf>
    <xf numFmtId="6" fontId="5" fillId="0" borderId="5" xfId="0" applyNumberFormat="1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6A9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7632700</xdr:colOff>
      <xdr:row>24</xdr:row>
      <xdr:rowOff>76200</xdr:rowOff>
    </xdr:from>
    <xdr:to>
      <xdr:col>2</xdr:col>
      <xdr:colOff>4885</xdr:colOff>
      <xdr:row>28</xdr:row>
      <xdr:rowOff>131708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16A712-7314-AE4C-9A1C-C3F3C9612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5200" y="5384800"/>
          <a:ext cx="2100385" cy="715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3232727</xdr:colOff>
      <xdr:row>84</xdr:row>
      <xdr:rowOff>92379</xdr:rowOff>
    </xdr:from>
    <xdr:to>
      <xdr:col>4</xdr:col>
      <xdr:colOff>149202</xdr:colOff>
      <xdr:row>86</xdr:row>
      <xdr:rowOff>46287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1E40D-EC4A-0C43-B9AA-5454FBB7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272" y="32050197"/>
          <a:ext cx="2100385" cy="7159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366889</xdr:colOff>
      <xdr:row>11</xdr:row>
      <xdr:rowOff>183444</xdr:rowOff>
    </xdr:from>
    <xdr:to>
      <xdr:col>6</xdr:col>
      <xdr:colOff>421163</xdr:colOff>
      <xdr:row>15</xdr:row>
      <xdr:rowOff>109129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74E76E-A331-B745-8B0D-B1E0A051F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0" y="5051777"/>
          <a:ext cx="2100385" cy="715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28</xdr:row>
      <xdr:rowOff>127000</xdr:rowOff>
    </xdr:from>
    <xdr:to>
      <xdr:col>7</xdr:col>
      <xdr:colOff>195385</xdr:colOff>
      <xdr:row>32</xdr:row>
      <xdr:rowOff>30108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623F7-73BA-8240-8664-4CB7BEDE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5300" y="6121400"/>
          <a:ext cx="2100385" cy="7159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787400</xdr:colOff>
      <xdr:row>28</xdr:row>
      <xdr:rowOff>114300</xdr:rowOff>
    </xdr:from>
    <xdr:to>
      <xdr:col>7</xdr:col>
      <xdr:colOff>144585</xdr:colOff>
      <xdr:row>32</xdr:row>
      <xdr:rowOff>17408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45430F-F934-F144-B73F-6A2B56490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108700"/>
          <a:ext cx="2100385" cy="715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"/>
  <sheetViews>
    <sheetView showGridLines="0" showRowColHeaders="0" workbookViewId="0">
      <selection activeCell="B36" sqref="B36"/>
    </sheetView>
  </sheetViews>
  <sheetFormatPr baseColWidth="10" defaultColWidth="8.85546875" defaultRowHeight="13" x14ac:dyDescent="0.15"/>
  <cols>
    <col min="1" max="1" width="10.7109375" style="18" customWidth="1"/>
    <col min="2" max="2" width="109.42578125" style="18" customWidth="1"/>
    <col min="3" max="256" width="11.5703125" style="18" customWidth="1"/>
    <col min="257" max="16384" width="8.85546875" style="18"/>
  </cols>
  <sheetData>
    <row r="1" spans="1:10" ht="32.25" customHeight="1" x14ac:dyDescent="0.15">
      <c r="A1" s="87" t="s">
        <v>121</v>
      </c>
      <c r="B1" s="87"/>
      <c r="C1" s="19"/>
      <c r="D1" s="19"/>
      <c r="E1" s="19"/>
      <c r="F1" s="19"/>
      <c r="G1" s="19"/>
      <c r="H1" s="19"/>
      <c r="I1" s="19"/>
      <c r="J1" s="19"/>
    </row>
    <row r="2" spans="1:10" ht="8.25" customHeight="1" x14ac:dyDescent="0.15"/>
    <row r="3" spans="1:10" ht="18" x14ac:dyDescent="0.2">
      <c r="A3" s="27" t="s">
        <v>34</v>
      </c>
      <c r="B3" s="28"/>
    </row>
    <row r="4" spans="1:10" ht="15" customHeight="1" x14ac:dyDescent="0.2">
      <c r="A4" s="28"/>
      <c r="B4" s="29" t="s">
        <v>35</v>
      </c>
    </row>
    <row r="5" spans="1:10" ht="15" customHeight="1" x14ac:dyDescent="0.2">
      <c r="A5" s="28"/>
      <c r="B5" s="29" t="s">
        <v>36</v>
      </c>
    </row>
    <row r="6" spans="1:10" ht="15" customHeight="1" x14ac:dyDescent="0.2">
      <c r="A6" s="28"/>
      <c r="B6" s="29" t="s">
        <v>37</v>
      </c>
    </row>
    <row r="7" spans="1:10" ht="15" customHeight="1" x14ac:dyDescent="0.2">
      <c r="A7" s="28"/>
      <c r="B7" s="29" t="s">
        <v>38</v>
      </c>
    </row>
    <row r="8" spans="1:10" ht="15" customHeight="1" x14ac:dyDescent="0.2">
      <c r="A8" s="28"/>
      <c r="B8" s="29" t="s">
        <v>39</v>
      </c>
    </row>
    <row r="9" spans="1:10" ht="15" customHeight="1" x14ac:dyDescent="0.2">
      <c r="A9" s="28"/>
      <c r="B9" s="29" t="s">
        <v>120</v>
      </c>
    </row>
    <row r="10" spans="1:10" ht="18" x14ac:dyDescent="0.2">
      <c r="A10" s="30"/>
      <c r="B10" s="30"/>
    </row>
    <row r="11" spans="1:10" ht="18" x14ac:dyDescent="0.2">
      <c r="A11" s="31" t="s">
        <v>40</v>
      </c>
      <c r="B11" s="32" t="s">
        <v>122</v>
      </c>
    </row>
    <row r="12" spans="1:10" ht="18" x14ac:dyDescent="0.2">
      <c r="A12" s="31"/>
      <c r="B12" s="32" t="s">
        <v>123</v>
      </c>
    </row>
    <row r="13" spans="1:10" ht="18" x14ac:dyDescent="0.2">
      <c r="A13" s="31"/>
      <c r="B13" s="33" t="s">
        <v>41</v>
      </c>
    </row>
    <row r="14" spans="1:10" ht="18" x14ac:dyDescent="0.2">
      <c r="A14" s="34"/>
      <c r="B14" s="35"/>
    </row>
    <row r="15" spans="1:10" ht="18" x14ac:dyDescent="0.2">
      <c r="A15" s="31" t="s">
        <v>42</v>
      </c>
      <c r="B15" s="32" t="s">
        <v>119</v>
      </c>
    </row>
    <row r="16" spans="1:10" ht="18" x14ac:dyDescent="0.2">
      <c r="A16" s="31"/>
      <c r="B16" s="32" t="s">
        <v>43</v>
      </c>
    </row>
    <row r="17" spans="1:2" ht="18" x14ac:dyDescent="0.2">
      <c r="A17" s="31"/>
      <c r="B17" s="32" t="s">
        <v>77</v>
      </c>
    </row>
    <row r="18" spans="1:2" ht="18" x14ac:dyDescent="0.2">
      <c r="A18" s="31"/>
      <c r="B18" s="32" t="s">
        <v>78</v>
      </c>
    </row>
    <row r="19" spans="1:2" ht="18" x14ac:dyDescent="0.2">
      <c r="A19" s="31"/>
      <c r="B19" s="32" t="s">
        <v>124</v>
      </c>
    </row>
    <row r="20" spans="1:2" ht="18" x14ac:dyDescent="0.2">
      <c r="A20" s="34"/>
      <c r="B20" s="35"/>
    </row>
    <row r="21" spans="1:2" ht="18" x14ac:dyDescent="0.2">
      <c r="A21" s="31" t="s">
        <v>79</v>
      </c>
      <c r="B21" s="32" t="s">
        <v>80</v>
      </c>
    </row>
    <row r="22" spans="1:2" ht="18" x14ac:dyDescent="0.2">
      <c r="A22" s="35"/>
      <c r="B22" s="30"/>
    </row>
    <row r="23" spans="1:2" ht="18" x14ac:dyDescent="0.2">
      <c r="A23" s="31" t="s">
        <v>81</v>
      </c>
      <c r="B23" s="32" t="s">
        <v>125</v>
      </c>
    </row>
    <row r="24" spans="1:2" ht="18" x14ac:dyDescent="0.2">
      <c r="A24" s="32"/>
      <c r="B24" s="32" t="s">
        <v>126</v>
      </c>
    </row>
  </sheetData>
  <sheetProtection algorithmName="SHA-512" hashValue="yHRXFoDLX3W+kdg8y4omFjHyaoXrsemSBsH5MJBddzT1rN51wi46j/M5fjkZJarOGRkcULgyQtqgqs/qVzqa2w==" saltValue="Xy2m/JVxc+X6AK7n8x8mew==" spinCount="100000" sheet="1" scenarios="1" selectLockedCells="1" selectUnlockedCells="1"/>
  <mergeCells count="1">
    <mergeCell ref="A1:B1"/>
  </mergeCells>
  <phoneticPr fontId="18" type="noConversion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86"/>
  <sheetViews>
    <sheetView showGridLines="0" showRowColHeaders="0" tabSelected="1" zoomScale="110" zoomScaleNormal="110" zoomScaleSheetLayoutView="80" workbookViewId="0">
      <pane ySplit="2" topLeftCell="A34" activePane="bottomLeft" state="frozen"/>
      <selection activeCell="B36" sqref="B36"/>
      <selection pane="bottomLeft" activeCell="D7" sqref="D7"/>
    </sheetView>
  </sheetViews>
  <sheetFormatPr baseColWidth="10" defaultColWidth="8.85546875" defaultRowHeight="16" x14ac:dyDescent="0.2"/>
  <cols>
    <col min="1" max="1" width="3.28515625" style="4" customWidth="1"/>
    <col min="2" max="2" width="58.28515625" style="78" customWidth="1"/>
    <col min="3" max="3" width="38.85546875" style="4" customWidth="1"/>
    <col min="4" max="4" width="19.42578125" style="4" customWidth="1"/>
    <col min="5" max="256" width="11.5703125" style="4" customWidth="1"/>
    <col min="257" max="16384" width="8.85546875" style="4"/>
  </cols>
  <sheetData>
    <row r="1" spans="1:7" ht="54.75" customHeight="1" x14ac:dyDescent="0.2">
      <c r="A1"/>
      <c r="B1" s="88" t="s">
        <v>104</v>
      </c>
      <c r="C1" s="88"/>
      <c r="D1" s="88"/>
    </row>
    <row r="2" spans="1:7" ht="17" x14ac:dyDescent="0.2">
      <c r="A2" s="57"/>
      <c r="B2" s="58" t="s">
        <v>92</v>
      </c>
      <c r="C2" s="58" t="s">
        <v>127</v>
      </c>
      <c r="D2" s="58" t="s">
        <v>44</v>
      </c>
    </row>
    <row r="3" spans="1:7" ht="51" customHeight="1" x14ac:dyDescent="0.2">
      <c r="A3" s="59"/>
      <c r="B3" s="91" t="s">
        <v>128</v>
      </c>
      <c r="C3" s="92"/>
      <c r="D3" s="93"/>
    </row>
    <row r="4" spans="1:7" ht="6" customHeight="1" x14ac:dyDescent="0.2">
      <c r="A4"/>
      <c r="B4" s="60"/>
      <c r="C4" s="61"/>
      <c r="D4" s="62"/>
    </row>
    <row r="5" spans="1:7" ht="30" customHeight="1" x14ac:dyDescent="0.2">
      <c r="A5"/>
      <c r="B5" s="63" t="s">
        <v>45</v>
      </c>
      <c r="C5" s="64"/>
      <c r="D5" s="65"/>
      <c r="F5" s="23"/>
    </row>
    <row r="6" spans="1:7" ht="30" customHeight="1" x14ac:dyDescent="0.2">
      <c r="A6"/>
      <c r="B6" s="53" t="s">
        <v>46</v>
      </c>
      <c r="C6" s="20"/>
      <c r="D6" s="24">
        <v>7000</v>
      </c>
    </row>
    <row r="7" spans="1:7" ht="30" customHeight="1" x14ac:dyDescent="0.2">
      <c r="A7"/>
      <c r="B7" s="53" t="s">
        <v>47</v>
      </c>
      <c r="C7" s="21"/>
      <c r="D7" s="24"/>
    </row>
    <row r="8" spans="1:7" ht="30" customHeight="1" x14ac:dyDescent="0.2">
      <c r="A8"/>
      <c r="B8" s="53" t="s">
        <v>82</v>
      </c>
      <c r="C8" s="21"/>
      <c r="D8" s="25" t="s">
        <v>102</v>
      </c>
    </row>
    <row r="9" spans="1:7" ht="30" customHeight="1" x14ac:dyDescent="0.2">
      <c r="A9"/>
      <c r="B9" s="53" t="s">
        <v>48</v>
      </c>
      <c r="C9" s="21"/>
      <c r="D9" s="24">
        <v>100</v>
      </c>
    </row>
    <row r="10" spans="1:7" ht="30" customHeight="1" x14ac:dyDescent="0.2">
      <c r="A10"/>
      <c r="B10" s="53" t="s">
        <v>14</v>
      </c>
      <c r="C10" s="21"/>
      <c r="D10" s="24">
        <v>20</v>
      </c>
    </row>
    <row r="11" spans="1:7" ht="30" customHeight="1" x14ac:dyDescent="0.2">
      <c r="A11"/>
      <c r="B11" s="53" t="s">
        <v>49</v>
      </c>
      <c r="C11" s="21"/>
      <c r="D11" s="24">
        <v>100</v>
      </c>
    </row>
    <row r="12" spans="1:7" ht="30" customHeight="1" x14ac:dyDescent="0.2">
      <c r="A12"/>
      <c r="B12" s="53" t="s">
        <v>50</v>
      </c>
      <c r="C12" s="21"/>
      <c r="D12" s="24"/>
    </row>
    <row r="13" spans="1:7" ht="30" customHeight="1" x14ac:dyDescent="0.2">
      <c r="A13"/>
      <c r="B13" s="54" t="s">
        <v>51</v>
      </c>
      <c r="C13" s="21"/>
      <c r="D13" s="24"/>
    </row>
    <row r="14" spans="1:7" ht="30" customHeight="1" thickBot="1" x14ac:dyDescent="0.25">
      <c r="A14"/>
      <c r="B14" s="94" t="s">
        <v>52</v>
      </c>
      <c r="C14" s="94"/>
      <c r="D14" s="66">
        <f>SUM(D6:D13)</f>
        <v>7220</v>
      </c>
    </row>
    <row r="15" spans="1:7" ht="30" customHeight="1" thickTop="1" x14ac:dyDescent="0.2">
      <c r="A15"/>
      <c r="B15" s="63" t="s">
        <v>53</v>
      </c>
      <c r="C15" s="64"/>
      <c r="D15" s="67"/>
    </row>
    <row r="16" spans="1:7" ht="30" customHeight="1" x14ac:dyDescent="0.2">
      <c r="A16"/>
      <c r="B16" s="53" t="s">
        <v>54</v>
      </c>
      <c r="C16" s="21"/>
      <c r="D16" s="24" t="s">
        <v>102</v>
      </c>
      <c r="G16" s="68"/>
    </row>
    <row r="17" spans="1:7" ht="31" customHeight="1" x14ac:dyDescent="0.2">
      <c r="A17"/>
      <c r="B17" s="53" t="s">
        <v>5</v>
      </c>
      <c r="C17" s="21"/>
      <c r="D17" s="24"/>
    </row>
    <row r="18" spans="1:7" ht="30" customHeight="1" x14ac:dyDescent="0.2">
      <c r="A18"/>
      <c r="B18" s="53" t="s">
        <v>55</v>
      </c>
      <c r="C18" s="21"/>
      <c r="D18" s="24">
        <v>4000</v>
      </c>
    </row>
    <row r="19" spans="1:7" ht="30" customHeight="1" x14ac:dyDescent="0.2">
      <c r="A19"/>
      <c r="B19" s="53" t="s">
        <v>88</v>
      </c>
      <c r="C19" s="21"/>
      <c r="D19" s="24"/>
    </row>
    <row r="20" spans="1:7" ht="30" customHeight="1" x14ac:dyDescent="0.2">
      <c r="A20"/>
      <c r="B20" s="53" t="s">
        <v>4</v>
      </c>
      <c r="C20" s="21"/>
      <c r="D20" s="24">
        <v>408</v>
      </c>
    </row>
    <row r="21" spans="1:7" ht="30" customHeight="1" x14ac:dyDescent="0.2">
      <c r="A21"/>
      <c r="B21" s="53" t="s">
        <v>12</v>
      </c>
      <c r="C21" s="21"/>
      <c r="D21" s="24"/>
      <c r="G21" s="68"/>
    </row>
    <row r="22" spans="1:7" ht="30" customHeight="1" thickBot="1" x14ac:dyDescent="0.25">
      <c r="A22"/>
      <c r="B22" s="94" t="s">
        <v>56</v>
      </c>
      <c r="C22" s="94"/>
      <c r="D22" s="66">
        <f>SUM(D16:D21)</f>
        <v>4408</v>
      </c>
    </row>
    <row r="23" spans="1:7" ht="30" customHeight="1" thickTop="1" x14ac:dyDescent="0.2">
      <c r="A23"/>
      <c r="B23" s="63" t="s">
        <v>57</v>
      </c>
      <c r="C23" s="64"/>
      <c r="D23" s="65"/>
    </row>
    <row r="24" spans="1:7" ht="30" customHeight="1" x14ac:dyDescent="0.2">
      <c r="A24"/>
      <c r="B24" s="53" t="s">
        <v>83</v>
      </c>
      <c r="C24" s="21"/>
      <c r="D24" s="24">
        <v>75</v>
      </c>
    </row>
    <row r="25" spans="1:7" ht="30" customHeight="1" x14ac:dyDescent="0.2">
      <c r="A25"/>
      <c r="B25" s="53" t="s">
        <v>13</v>
      </c>
      <c r="C25" s="21"/>
      <c r="D25" s="24">
        <v>75</v>
      </c>
    </row>
    <row r="26" spans="1:7" ht="30" customHeight="1" x14ac:dyDescent="0.2">
      <c r="A26"/>
      <c r="B26" s="53" t="s">
        <v>105</v>
      </c>
      <c r="C26" s="21"/>
      <c r="D26" s="24"/>
    </row>
    <row r="27" spans="1:7" ht="30" customHeight="1" x14ac:dyDescent="0.2">
      <c r="A27"/>
      <c r="B27" s="53" t="s">
        <v>58</v>
      </c>
      <c r="C27" s="21"/>
      <c r="D27" s="24"/>
    </row>
    <row r="28" spans="1:7" ht="30" customHeight="1" x14ac:dyDescent="0.2">
      <c r="A28"/>
      <c r="B28" s="54" t="s">
        <v>59</v>
      </c>
      <c r="C28" s="21"/>
      <c r="D28" s="24">
        <v>25</v>
      </c>
      <c r="G28" s="68"/>
    </row>
    <row r="29" spans="1:7" ht="30" customHeight="1" x14ac:dyDescent="0.2">
      <c r="A29"/>
      <c r="B29" s="53" t="s">
        <v>15</v>
      </c>
      <c r="C29" s="21"/>
      <c r="D29" s="24" t="s">
        <v>102</v>
      </c>
    </row>
    <row r="30" spans="1:7" ht="30" customHeight="1" x14ac:dyDescent="0.2">
      <c r="A30"/>
      <c r="B30" s="53" t="s">
        <v>22</v>
      </c>
      <c r="C30" s="21"/>
      <c r="D30" s="24"/>
    </row>
    <row r="31" spans="1:7" ht="30" customHeight="1" x14ac:dyDescent="0.2">
      <c r="A31"/>
      <c r="B31" s="53" t="s">
        <v>6</v>
      </c>
      <c r="C31" s="21"/>
      <c r="D31" s="24"/>
    </row>
    <row r="32" spans="1:7" ht="30" customHeight="1" x14ac:dyDescent="0.2">
      <c r="A32"/>
      <c r="B32" s="53" t="s">
        <v>18</v>
      </c>
      <c r="C32" s="21"/>
      <c r="D32" s="24"/>
    </row>
    <row r="33" spans="1:4" ht="30" customHeight="1" x14ac:dyDescent="0.2">
      <c r="A33"/>
      <c r="B33" s="53" t="s">
        <v>106</v>
      </c>
      <c r="C33" s="21"/>
      <c r="D33" s="24" t="s">
        <v>102</v>
      </c>
    </row>
    <row r="34" spans="1:4" ht="30" customHeight="1" x14ac:dyDescent="0.2">
      <c r="A34"/>
      <c r="B34" s="53" t="s">
        <v>16</v>
      </c>
      <c r="C34" s="21"/>
      <c r="D34" s="24">
        <v>50</v>
      </c>
    </row>
    <row r="35" spans="1:4" ht="30" customHeight="1" x14ac:dyDescent="0.2">
      <c r="A35"/>
      <c r="B35" s="53" t="s">
        <v>87</v>
      </c>
      <c r="C35" s="21"/>
      <c r="D35" s="24">
        <v>30</v>
      </c>
    </row>
    <row r="36" spans="1:4" ht="30" customHeight="1" x14ac:dyDescent="0.2">
      <c r="A36"/>
      <c r="B36" s="53" t="s">
        <v>51</v>
      </c>
      <c r="C36" s="21"/>
      <c r="D36" s="24"/>
    </row>
    <row r="37" spans="1:4" ht="30" customHeight="1" thickBot="1" x14ac:dyDescent="0.25">
      <c r="A37"/>
      <c r="B37" s="94" t="s">
        <v>60</v>
      </c>
      <c r="C37" s="94"/>
      <c r="D37" s="66">
        <f>SUM(D24:D36)</f>
        <v>255</v>
      </c>
    </row>
    <row r="38" spans="1:4" ht="30" customHeight="1" thickTop="1" x14ac:dyDescent="0.2">
      <c r="A38"/>
      <c r="B38" s="69" t="s">
        <v>61</v>
      </c>
      <c r="C38" s="70"/>
      <c r="D38" s="71"/>
    </row>
    <row r="39" spans="1:4" ht="30" customHeight="1" x14ac:dyDescent="0.2">
      <c r="A39"/>
      <c r="B39" s="53" t="s">
        <v>62</v>
      </c>
      <c r="C39" s="21"/>
      <c r="D39" s="24">
        <v>200</v>
      </c>
    </row>
    <row r="40" spans="1:4" ht="30" customHeight="1" x14ac:dyDescent="0.2">
      <c r="A40"/>
      <c r="B40" s="53" t="s">
        <v>63</v>
      </c>
      <c r="C40" s="21"/>
      <c r="D40" s="24">
        <v>100</v>
      </c>
    </row>
    <row r="41" spans="1:4" ht="30" customHeight="1" x14ac:dyDescent="0.2">
      <c r="A41"/>
      <c r="B41" s="53" t="s">
        <v>7</v>
      </c>
      <c r="C41" s="21"/>
      <c r="D41" s="24">
        <v>25</v>
      </c>
    </row>
    <row r="42" spans="1:4" ht="30" customHeight="1" x14ac:dyDescent="0.2">
      <c r="A42"/>
      <c r="B42" s="53" t="s">
        <v>8</v>
      </c>
      <c r="C42" s="21"/>
      <c r="D42" s="24">
        <v>25</v>
      </c>
    </row>
    <row r="43" spans="1:4" ht="30" customHeight="1" x14ac:dyDescent="0.2">
      <c r="A43"/>
      <c r="B43" s="53" t="s">
        <v>20</v>
      </c>
      <c r="C43" s="21"/>
      <c r="D43" s="24"/>
    </row>
    <row r="44" spans="1:4" ht="30" customHeight="1" x14ac:dyDescent="0.2">
      <c r="A44"/>
      <c r="B44" s="53" t="s">
        <v>21</v>
      </c>
      <c r="C44" s="21"/>
      <c r="D44" s="24">
        <v>50</v>
      </c>
    </row>
    <row r="45" spans="1:4" ht="30" customHeight="1" x14ac:dyDescent="0.2">
      <c r="A45"/>
      <c r="B45" s="53" t="s">
        <v>85</v>
      </c>
      <c r="C45" s="21"/>
      <c r="D45" s="24">
        <v>50</v>
      </c>
    </row>
    <row r="46" spans="1:4" ht="30" customHeight="1" x14ac:dyDescent="0.2">
      <c r="A46"/>
      <c r="B46" s="53" t="s">
        <v>86</v>
      </c>
      <c r="C46" s="21"/>
      <c r="D46" s="24"/>
    </row>
    <row r="47" spans="1:4" ht="30" customHeight="1" x14ac:dyDescent="0.2">
      <c r="A47"/>
      <c r="B47" s="53" t="s">
        <v>17</v>
      </c>
      <c r="C47" s="21"/>
      <c r="D47" s="24">
        <v>10</v>
      </c>
    </row>
    <row r="48" spans="1:4" ht="30" customHeight="1" x14ac:dyDescent="0.2">
      <c r="A48"/>
      <c r="B48" s="53" t="s">
        <v>84</v>
      </c>
      <c r="C48" s="21"/>
      <c r="D48" s="24">
        <v>50</v>
      </c>
    </row>
    <row r="49" spans="1:7" ht="30" customHeight="1" x14ac:dyDescent="0.2">
      <c r="A49"/>
      <c r="B49" s="53" t="s">
        <v>89</v>
      </c>
      <c r="C49" s="21"/>
      <c r="D49" s="24" t="s">
        <v>102</v>
      </c>
    </row>
    <row r="50" spans="1:7" ht="30" customHeight="1" x14ac:dyDescent="0.2">
      <c r="A50"/>
      <c r="B50" s="53" t="s">
        <v>90</v>
      </c>
      <c r="C50" s="21"/>
      <c r="D50" s="24" t="s">
        <v>102</v>
      </c>
    </row>
    <row r="51" spans="1:7" ht="30" customHeight="1" x14ac:dyDescent="0.2">
      <c r="A51"/>
      <c r="B51" s="53" t="s">
        <v>19</v>
      </c>
      <c r="C51" s="21"/>
      <c r="D51" s="24">
        <v>100</v>
      </c>
    </row>
    <row r="52" spans="1:7" ht="30" customHeight="1" x14ac:dyDescent="0.2">
      <c r="A52"/>
      <c r="B52" s="53" t="s">
        <v>51</v>
      </c>
      <c r="C52" s="21"/>
      <c r="D52" s="24"/>
    </row>
    <row r="53" spans="1:7" ht="30" customHeight="1" thickBot="1" x14ac:dyDescent="0.25">
      <c r="A53"/>
      <c r="B53" s="94" t="s">
        <v>64</v>
      </c>
      <c r="C53" s="94"/>
      <c r="D53" s="66">
        <f>SUM(D39:D52)</f>
        <v>610</v>
      </c>
    </row>
    <row r="54" spans="1:7" ht="30" customHeight="1" thickTop="1" x14ac:dyDescent="0.2">
      <c r="A54"/>
      <c r="B54" s="63" t="s">
        <v>65</v>
      </c>
      <c r="C54" s="64"/>
      <c r="D54" s="72"/>
      <c r="G54" s="73"/>
    </row>
    <row r="55" spans="1:7" ht="30" customHeight="1" x14ac:dyDescent="0.2">
      <c r="A55"/>
      <c r="B55" s="53" t="s">
        <v>66</v>
      </c>
      <c r="C55" s="21"/>
      <c r="D55" s="24">
        <v>150</v>
      </c>
    </row>
    <row r="56" spans="1:7" ht="30" customHeight="1" x14ac:dyDescent="0.2">
      <c r="A56"/>
      <c r="B56" s="53" t="s">
        <v>107</v>
      </c>
      <c r="C56" s="21"/>
      <c r="D56" s="24" t="s">
        <v>102</v>
      </c>
    </row>
    <row r="57" spans="1:7" ht="30" customHeight="1" x14ac:dyDescent="0.2">
      <c r="A57"/>
      <c r="B57" s="53" t="s">
        <v>67</v>
      </c>
      <c r="C57" s="21"/>
      <c r="D57" s="24"/>
    </row>
    <row r="58" spans="1:7" ht="30" customHeight="1" x14ac:dyDescent="0.2">
      <c r="A58"/>
      <c r="B58" s="53" t="s">
        <v>93</v>
      </c>
      <c r="C58" s="21"/>
      <c r="D58" s="24"/>
    </row>
    <row r="59" spans="1:7" ht="30" customHeight="1" x14ac:dyDescent="0.2">
      <c r="A59"/>
      <c r="B59" s="53" t="s">
        <v>68</v>
      </c>
      <c r="C59" s="21"/>
      <c r="D59" s="24">
        <v>25</v>
      </c>
    </row>
    <row r="60" spans="1:7" ht="30" customHeight="1" x14ac:dyDescent="0.2">
      <c r="A60"/>
      <c r="B60" s="53" t="s">
        <v>69</v>
      </c>
      <c r="C60" s="21"/>
      <c r="D60" s="24"/>
    </row>
    <row r="61" spans="1:7" ht="30" customHeight="1" x14ac:dyDescent="0.2">
      <c r="A61"/>
      <c r="B61" s="53" t="s">
        <v>70</v>
      </c>
      <c r="C61" s="21"/>
      <c r="D61" s="24"/>
    </row>
    <row r="62" spans="1:7" ht="30" customHeight="1" x14ac:dyDescent="0.2">
      <c r="A62"/>
      <c r="B62" s="55" t="s">
        <v>71</v>
      </c>
      <c r="C62" s="21"/>
      <c r="D62" s="24">
        <v>200</v>
      </c>
    </row>
    <row r="63" spans="1:7" ht="30" customHeight="1" x14ac:dyDescent="0.2">
      <c r="A63"/>
      <c r="B63" s="55" t="s">
        <v>72</v>
      </c>
      <c r="C63" s="21"/>
      <c r="D63" s="24">
        <v>100</v>
      </c>
    </row>
    <row r="64" spans="1:7" ht="30" customHeight="1" x14ac:dyDescent="0.2">
      <c r="A64"/>
      <c r="B64" s="53" t="s">
        <v>73</v>
      </c>
      <c r="C64" s="21"/>
      <c r="D64" s="24">
        <v>30</v>
      </c>
    </row>
    <row r="65" spans="1:4" ht="32" customHeight="1" x14ac:dyDescent="0.2">
      <c r="A65"/>
      <c r="B65" s="53" t="s">
        <v>11</v>
      </c>
      <c r="C65" s="21"/>
      <c r="D65" s="24"/>
    </row>
    <row r="66" spans="1:4" ht="30" customHeight="1" x14ac:dyDescent="0.2">
      <c r="A66"/>
      <c r="B66" s="53" t="s">
        <v>74</v>
      </c>
      <c r="C66" s="21"/>
      <c r="D66" s="24"/>
    </row>
    <row r="67" spans="1:4" ht="30" customHeight="1" x14ac:dyDescent="0.2">
      <c r="A67"/>
      <c r="B67" s="55" t="s">
        <v>75</v>
      </c>
      <c r="C67" s="21"/>
      <c r="D67" s="24">
        <v>50</v>
      </c>
    </row>
    <row r="68" spans="1:4" ht="30" customHeight="1" x14ac:dyDescent="0.2">
      <c r="A68"/>
      <c r="B68" s="53" t="s">
        <v>76</v>
      </c>
      <c r="C68" s="21"/>
      <c r="D68" s="24" t="s">
        <v>102</v>
      </c>
    </row>
    <row r="69" spans="1:4" ht="30" customHeight="1" x14ac:dyDescent="0.2">
      <c r="A69"/>
      <c r="B69" s="53" t="s">
        <v>0</v>
      </c>
      <c r="C69" s="21"/>
      <c r="D69" s="24">
        <v>50</v>
      </c>
    </row>
    <row r="70" spans="1:4" ht="30" customHeight="1" x14ac:dyDescent="0.2">
      <c r="A70"/>
      <c r="B70" s="53" t="s">
        <v>1</v>
      </c>
      <c r="C70" s="21"/>
      <c r="D70" s="24"/>
    </row>
    <row r="71" spans="1:4" ht="30" customHeight="1" x14ac:dyDescent="0.2">
      <c r="A71"/>
      <c r="B71" s="53" t="s">
        <v>94</v>
      </c>
      <c r="C71" s="21"/>
      <c r="D71" s="24">
        <v>200</v>
      </c>
    </row>
    <row r="72" spans="1:4" ht="30" customHeight="1" x14ac:dyDescent="0.2">
      <c r="A72"/>
      <c r="B72" s="53" t="s">
        <v>9</v>
      </c>
      <c r="C72" s="21"/>
      <c r="D72" s="24"/>
    </row>
    <row r="73" spans="1:4" ht="30" customHeight="1" x14ac:dyDescent="0.2">
      <c r="A73"/>
      <c r="B73" s="53" t="s">
        <v>10</v>
      </c>
      <c r="C73" s="21"/>
      <c r="D73" s="24">
        <v>500</v>
      </c>
    </row>
    <row r="74" spans="1:4" ht="30" customHeight="1" x14ac:dyDescent="0.2">
      <c r="A74"/>
      <c r="B74" s="56" t="s">
        <v>95</v>
      </c>
      <c r="C74" s="22"/>
      <c r="D74" s="24">
        <v>500</v>
      </c>
    </row>
    <row r="75" spans="1:4" ht="34.5" customHeight="1" x14ac:dyDescent="0.2">
      <c r="A75"/>
      <c r="B75" s="56" t="s">
        <v>96</v>
      </c>
      <c r="C75" s="22"/>
      <c r="D75" s="24"/>
    </row>
    <row r="76" spans="1:4" ht="30" customHeight="1" x14ac:dyDescent="0.2">
      <c r="A76"/>
      <c r="B76" s="56"/>
      <c r="C76" s="22"/>
      <c r="D76" s="24"/>
    </row>
    <row r="77" spans="1:4" ht="30" customHeight="1" x14ac:dyDescent="0.2">
      <c r="A77"/>
      <c r="B77" s="56"/>
      <c r="C77" s="22"/>
      <c r="D77" s="24"/>
    </row>
    <row r="78" spans="1:4" ht="30" customHeight="1" x14ac:dyDescent="0.2">
      <c r="A78"/>
      <c r="B78" s="56"/>
      <c r="C78" s="22"/>
      <c r="D78" s="24"/>
    </row>
    <row r="79" spans="1:4" ht="30" customHeight="1" x14ac:dyDescent="0.2">
      <c r="A79"/>
      <c r="B79" s="56"/>
      <c r="C79" s="22"/>
      <c r="D79" s="24"/>
    </row>
    <row r="80" spans="1:4" ht="30" customHeight="1" x14ac:dyDescent="0.2">
      <c r="A80"/>
      <c r="B80" s="56"/>
      <c r="C80" s="22"/>
      <c r="D80" s="24"/>
    </row>
    <row r="81" spans="1:4" ht="30" customHeight="1" thickBot="1" x14ac:dyDescent="0.25">
      <c r="A81"/>
      <c r="B81" s="94" t="s">
        <v>2</v>
      </c>
      <c r="C81" s="94"/>
      <c r="D81" s="66">
        <f>SUM(D55:D80)</f>
        <v>1805</v>
      </c>
    </row>
    <row r="82" spans="1:4" ht="30" customHeight="1" thickTop="1" x14ac:dyDescent="0.2">
      <c r="A82"/>
      <c r="B82" s="74"/>
      <c r="C82"/>
      <c r="D82" s="75"/>
    </row>
    <row r="83" spans="1:4" ht="30" customHeight="1" thickBot="1" x14ac:dyDescent="0.3">
      <c r="A83"/>
      <c r="B83" s="90" t="s">
        <v>103</v>
      </c>
      <c r="C83" s="90"/>
      <c r="D83" s="76">
        <f>SUM(D81,D53,D37,D22,D14)</f>
        <v>14298</v>
      </c>
    </row>
    <row r="84" spans="1:4" ht="12.75" customHeight="1" thickTop="1" x14ac:dyDescent="0.2">
      <c r="A84"/>
      <c r="B84" s="77"/>
      <c r="C84"/>
      <c r="D84"/>
    </row>
    <row r="85" spans="1:4" ht="30" customHeight="1" x14ac:dyDescent="0.2">
      <c r="A85"/>
      <c r="B85" s="74" t="s">
        <v>3</v>
      </c>
      <c r="C85"/>
      <c r="D85"/>
    </row>
    <row r="86" spans="1:4" ht="30" customHeight="1" x14ac:dyDescent="0.2">
      <c r="A86"/>
      <c r="B86" s="89" t="s">
        <v>91</v>
      </c>
      <c r="C86" s="89"/>
      <c r="D86" s="89"/>
    </row>
  </sheetData>
  <sheetProtection algorithmName="SHA-512" hashValue="Yfg3sOl2wX+4XlD3QGcJ/dDJBHH6fLaU3Gg68qH032DOSFJBToxtLjnPvwRIwynxVYdOtRsvfbWlVR7gvT49Og==" saltValue="WsyOuzalcpqAdc4P45I3nQ==" spinCount="100000" sheet="1" selectLockedCells="1"/>
  <mergeCells count="9">
    <mergeCell ref="B1:D1"/>
    <mergeCell ref="B86:D86"/>
    <mergeCell ref="B83:C83"/>
    <mergeCell ref="B3:D3"/>
    <mergeCell ref="B81:C81"/>
    <mergeCell ref="B53:C53"/>
    <mergeCell ref="B37:C37"/>
    <mergeCell ref="B22:C22"/>
    <mergeCell ref="B14:C14"/>
  </mergeCells>
  <phoneticPr fontId="18" type="noConversion"/>
  <printOptions horizontalCentered="1" verticalCentered="1"/>
  <pageMargins left="0.25" right="0.25" top="0.75" bottom="0.75" header="0.3" footer="0.3"/>
  <pageSetup paperSize="5" scale="61" orientation="portrait"/>
  <rowBreaks count="1" manualBreakCount="1">
    <brk id="53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98"/>
  <sheetViews>
    <sheetView showGridLines="0" showRowColHeaders="0" topLeftCell="A6" zoomScale="90" zoomScaleNormal="100" zoomScaleSheetLayoutView="90" workbookViewId="0">
      <selection activeCell="E2" sqref="E2"/>
    </sheetView>
  </sheetViews>
  <sheetFormatPr baseColWidth="10" defaultColWidth="10.85546875" defaultRowHeight="16" x14ac:dyDescent="0.2"/>
  <cols>
    <col min="1" max="1" width="4.5703125" customWidth="1"/>
    <col min="2" max="2" width="58.28515625" customWidth="1"/>
    <col min="3" max="3" width="13.28515625" customWidth="1"/>
    <col min="4" max="4" width="2.5703125" customWidth="1"/>
    <col min="5" max="5" width="12.140625" bestFit="1" customWidth="1"/>
    <col min="6" max="6" width="10.85546875" customWidth="1"/>
    <col min="7" max="7" width="4.7109375" customWidth="1"/>
    <col min="8" max="8" width="10.85546875" customWidth="1"/>
    <col min="9" max="9" width="9.7109375" bestFit="1" customWidth="1"/>
  </cols>
  <sheetData>
    <row r="1" spans="1:7" s="38" customFormat="1" ht="34.5" customHeight="1" thickBot="1" x14ac:dyDescent="0.25">
      <c r="A1" s="37" t="s">
        <v>29</v>
      </c>
      <c r="B1" s="37"/>
      <c r="C1" s="37"/>
      <c r="D1" s="37"/>
      <c r="E1" s="37"/>
      <c r="F1" s="37"/>
      <c r="G1" s="37"/>
    </row>
    <row r="2" spans="1:7" s="38" customFormat="1" ht="34.5" customHeight="1" thickBot="1" x14ac:dyDescent="0.25">
      <c r="B2" s="38" t="s">
        <v>24</v>
      </c>
      <c r="E2" s="17">
        <v>3000</v>
      </c>
    </row>
    <row r="3" spans="1:7" s="38" customFormat="1" ht="34.5" customHeight="1" thickBot="1" x14ac:dyDescent="0.25">
      <c r="B3" s="38" t="s">
        <v>108</v>
      </c>
      <c r="C3" s="26">
        <v>0.2</v>
      </c>
      <c r="D3" s="39"/>
      <c r="F3" s="38">
        <f>E2*C3</f>
        <v>600</v>
      </c>
      <c r="G3" s="38" t="s">
        <v>30</v>
      </c>
    </row>
    <row r="4" spans="1:7" s="38" customFormat="1" ht="34.5" customHeight="1" thickBot="1" x14ac:dyDescent="0.25">
      <c r="B4" s="38" t="s">
        <v>32</v>
      </c>
      <c r="C4" s="26">
        <v>0.2</v>
      </c>
      <c r="D4" s="40"/>
      <c r="E4" s="41"/>
      <c r="F4" s="41">
        <f>E2*C4</f>
        <v>600</v>
      </c>
      <c r="G4" s="41" t="s">
        <v>30</v>
      </c>
    </row>
    <row r="5" spans="1:7" s="38" customFormat="1" ht="34.5" customHeight="1" x14ac:dyDescent="0.2">
      <c r="B5" s="42" t="s">
        <v>28</v>
      </c>
      <c r="C5" s="43">
        <f>C3+C4</f>
        <v>0.4</v>
      </c>
      <c r="D5" s="44" t="s">
        <v>31</v>
      </c>
      <c r="E5" s="45">
        <f>F3+F4</f>
        <v>1200</v>
      </c>
      <c r="F5" s="38" t="s">
        <v>30</v>
      </c>
    </row>
    <row r="6" spans="1:7" s="38" customFormat="1" ht="51" customHeight="1" thickBot="1" x14ac:dyDescent="0.25">
      <c r="B6" s="42" t="s">
        <v>27</v>
      </c>
      <c r="E6" s="46">
        <f>E2-E5</f>
        <v>1800</v>
      </c>
      <c r="F6" s="38" t="s">
        <v>30</v>
      </c>
    </row>
    <row r="7" spans="1:7" s="38" customFormat="1" ht="34.5" customHeight="1" thickTop="1" x14ac:dyDescent="0.2">
      <c r="B7" s="47" t="s">
        <v>25</v>
      </c>
      <c r="C7" s="48">
        <f>'Budget Worksheet'!D83</f>
        <v>14298</v>
      </c>
      <c r="D7" s="49"/>
      <c r="F7" s="50"/>
    </row>
    <row r="8" spans="1:7" s="38" customFormat="1" ht="34.5" customHeight="1" x14ac:dyDescent="0.2">
      <c r="B8" s="47" t="s">
        <v>26</v>
      </c>
      <c r="C8" s="51">
        <f>C7/E6</f>
        <v>7.9433333333333334</v>
      </c>
      <c r="D8" s="51"/>
    </row>
    <row r="9" spans="1:7" s="38" customFormat="1" ht="34.5" customHeight="1" thickBot="1" x14ac:dyDescent="0.25">
      <c r="B9" s="47"/>
      <c r="C9" s="52"/>
      <c r="D9" s="52"/>
    </row>
    <row r="10" spans="1:7" s="38" customFormat="1" ht="41" customHeight="1" thickBot="1" x14ac:dyDescent="0.25">
      <c r="B10" s="42" t="s">
        <v>109</v>
      </c>
      <c r="C10" s="52"/>
      <c r="D10" s="52"/>
      <c r="E10" s="36">
        <v>6822</v>
      </c>
    </row>
    <row r="96" customFormat="1" x14ac:dyDescent="0.2"/>
    <row r="97" customFormat="1" x14ac:dyDescent="0.2"/>
    <row r="98" customFormat="1" x14ac:dyDescent="0.2"/>
  </sheetData>
  <sheetProtection algorithmName="SHA-512" hashValue="oB9oqXUsQfq84sVBhtPUqJqFK3SIVj69ZaxM1M9qhqBL81/DcfT2h5pqg1rAvZSWeQczH+IJADyWwl1ytAXxKw==" saltValue="o9INdd40LkS7pcTGD+FdEA==" spinCount="100000" sheet="1" selectLockedCells="1"/>
  <phoneticPr fontId="18" type="noConversion"/>
  <printOptions horizontalCentered="1" verticalCentered="1"/>
  <pageMargins left="0.25" right="0.25" top="0.75" bottom="0.75" header="0.3" footer="0.3"/>
  <pageSetup scale="69" orientation="landscape"/>
  <rowBreaks count="2" manualBreakCount="2">
    <brk id="37" max="16383" man="1"/>
    <brk id="67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29"/>
  <sheetViews>
    <sheetView showGridLines="0" showRowColHeaders="0" zoomScaleNormal="100" zoomScaleSheetLayoutView="90" workbookViewId="0">
      <pane ySplit="4" topLeftCell="A5" activePane="bottomLeft" state="frozen"/>
      <selection activeCell="B36" sqref="B36"/>
      <selection pane="bottomLeft" activeCell="B36" sqref="B36"/>
    </sheetView>
  </sheetViews>
  <sheetFormatPr baseColWidth="10" defaultColWidth="8.85546875" defaultRowHeight="16" x14ac:dyDescent="0.2"/>
  <cols>
    <col min="1" max="1" width="11.5703125" style="4" customWidth="1"/>
    <col min="2" max="2" width="13.42578125" style="4" customWidth="1"/>
    <col min="3" max="3" width="15.28515625" style="4" customWidth="1"/>
    <col min="4" max="4" width="13.85546875" style="4" customWidth="1"/>
    <col min="5" max="5" width="13.7109375" style="4" customWidth="1"/>
    <col min="6" max="6" width="2.42578125" style="4" customWidth="1"/>
    <col min="7" max="7" width="14.7109375" style="4" customWidth="1"/>
    <col min="8" max="8" width="15.42578125" style="4" customWidth="1"/>
    <col min="9" max="256" width="11.5703125" style="4" customWidth="1"/>
    <col min="257" max="16384" width="8.85546875" style="4"/>
  </cols>
  <sheetData>
    <row r="1" spans="1:8" ht="27.75" customHeight="1" x14ac:dyDescent="0.2">
      <c r="A1" s="96" t="s">
        <v>116</v>
      </c>
      <c r="B1" s="96"/>
      <c r="C1" s="96"/>
      <c r="D1" s="96"/>
      <c r="E1" s="96"/>
      <c r="F1" s="96"/>
      <c r="G1" s="96"/>
      <c r="H1"/>
    </row>
    <row r="2" spans="1:8" ht="27.75" customHeight="1" x14ac:dyDescent="0.2">
      <c r="A2" s="96" t="s">
        <v>97</v>
      </c>
      <c r="B2" s="96"/>
      <c r="C2" s="96"/>
      <c r="D2" s="96"/>
      <c r="E2" s="96"/>
      <c r="F2" s="96"/>
      <c r="G2" s="96"/>
      <c r="H2"/>
    </row>
    <row r="3" spans="1:8" ht="17" x14ac:dyDescent="0.2">
      <c r="A3" s="5" t="s">
        <v>98</v>
      </c>
      <c r="B3" s="1" t="s">
        <v>99</v>
      </c>
      <c r="C3" s="1" t="s">
        <v>110</v>
      </c>
      <c r="D3" s="1" t="s">
        <v>110</v>
      </c>
      <c r="E3" s="95" t="s">
        <v>100</v>
      </c>
      <c r="F3" s="95"/>
      <c r="G3" s="1" t="s">
        <v>113</v>
      </c>
    </row>
    <row r="4" spans="1:8" ht="16" customHeight="1" x14ac:dyDescent="0.2">
      <c r="A4" s="1"/>
      <c r="B4" s="1" t="s">
        <v>33</v>
      </c>
      <c r="C4" s="1" t="s">
        <v>129</v>
      </c>
      <c r="D4" s="1" t="s">
        <v>112</v>
      </c>
      <c r="E4" s="95" t="s">
        <v>101</v>
      </c>
      <c r="F4" s="95"/>
      <c r="G4" s="1" t="s">
        <v>114</v>
      </c>
    </row>
    <row r="5" spans="1:8" x14ac:dyDescent="0.2">
      <c r="A5" s="79">
        <v>1</v>
      </c>
      <c r="B5" s="79">
        <v>1</v>
      </c>
      <c r="C5" s="80">
        <f>('Office Information'!$E$10/12)*B5</f>
        <v>568.5</v>
      </c>
      <c r="D5" s="80">
        <f>'Office Information'!$C$7</f>
        <v>14298</v>
      </c>
      <c r="E5" s="98">
        <f>C5-D5</f>
        <v>-13729.5</v>
      </c>
      <c r="F5" s="98"/>
      <c r="G5" s="81">
        <f>E5</f>
        <v>-13729.5</v>
      </c>
      <c r="H5" s="3"/>
    </row>
    <row r="6" spans="1:8" x14ac:dyDescent="0.2">
      <c r="A6" s="82">
        <v>2</v>
      </c>
      <c r="B6" s="82">
        <v>3</v>
      </c>
      <c r="C6" s="80">
        <f>('Office Information'!$E$10/12)*B6</f>
        <v>1705.5</v>
      </c>
      <c r="D6" s="83">
        <f>'Office Information'!$C$7</f>
        <v>14298</v>
      </c>
      <c r="E6" s="97">
        <f t="shared" ref="E6:E28" si="0">C6-D6</f>
        <v>-12592.5</v>
      </c>
      <c r="F6" s="97"/>
      <c r="G6" s="84">
        <f t="shared" ref="G6:G28" si="1">E6+G5</f>
        <v>-26322</v>
      </c>
    </row>
    <row r="7" spans="1:8" x14ac:dyDescent="0.2">
      <c r="A7" s="82">
        <v>3</v>
      </c>
      <c r="B7" s="82">
        <v>4</v>
      </c>
      <c r="C7" s="80">
        <f>('Office Information'!$E$10/12)*B7</f>
        <v>2274</v>
      </c>
      <c r="D7" s="83">
        <f>'Office Information'!$C$7</f>
        <v>14298</v>
      </c>
      <c r="E7" s="97">
        <f t="shared" si="0"/>
        <v>-12024</v>
      </c>
      <c r="F7" s="97"/>
      <c r="G7" s="84">
        <f t="shared" si="1"/>
        <v>-38346</v>
      </c>
    </row>
    <row r="8" spans="1:8" x14ac:dyDescent="0.2">
      <c r="A8" s="82">
        <v>4</v>
      </c>
      <c r="B8" s="82">
        <v>6</v>
      </c>
      <c r="C8" s="80">
        <f>('Office Information'!$E$10/12)*B8</f>
        <v>3411</v>
      </c>
      <c r="D8" s="83">
        <f>'Office Information'!$C$7</f>
        <v>14298</v>
      </c>
      <c r="E8" s="97">
        <f t="shared" si="0"/>
        <v>-10887</v>
      </c>
      <c r="F8" s="97"/>
      <c r="G8" s="84">
        <f t="shared" si="1"/>
        <v>-49233</v>
      </c>
    </row>
    <row r="9" spans="1:8" x14ac:dyDescent="0.2">
      <c r="A9" s="82">
        <v>5</v>
      </c>
      <c r="B9" s="82">
        <v>7</v>
      </c>
      <c r="C9" s="80">
        <f>('Office Information'!$E$10/12)*B9</f>
        <v>3979.5</v>
      </c>
      <c r="D9" s="83">
        <f>'Office Information'!$C$7</f>
        <v>14298</v>
      </c>
      <c r="E9" s="97">
        <f t="shared" si="0"/>
        <v>-10318.5</v>
      </c>
      <c r="F9" s="97"/>
      <c r="G9" s="84">
        <f t="shared" si="1"/>
        <v>-59551.5</v>
      </c>
    </row>
    <row r="10" spans="1:8" x14ac:dyDescent="0.2">
      <c r="A10" s="82">
        <v>6</v>
      </c>
      <c r="B10" s="82">
        <v>9</v>
      </c>
      <c r="C10" s="80">
        <f>('Office Information'!$E$10/12)*B10</f>
        <v>5116.5</v>
      </c>
      <c r="D10" s="83">
        <f>'Office Information'!$C$7</f>
        <v>14298</v>
      </c>
      <c r="E10" s="97">
        <f t="shared" si="0"/>
        <v>-9181.5</v>
      </c>
      <c r="F10" s="97"/>
      <c r="G10" s="84">
        <f t="shared" si="1"/>
        <v>-68733</v>
      </c>
    </row>
    <row r="11" spans="1:8" x14ac:dyDescent="0.2">
      <c r="A11" s="82">
        <v>7</v>
      </c>
      <c r="B11" s="82">
        <v>10</v>
      </c>
      <c r="C11" s="80">
        <f>('Office Information'!$E$10/12)*B11</f>
        <v>5685</v>
      </c>
      <c r="D11" s="83">
        <f>'Office Information'!$C$7</f>
        <v>14298</v>
      </c>
      <c r="E11" s="97">
        <f t="shared" si="0"/>
        <v>-8613</v>
      </c>
      <c r="F11" s="97"/>
      <c r="G11" s="84">
        <f t="shared" si="1"/>
        <v>-77346</v>
      </c>
    </row>
    <row r="12" spans="1:8" x14ac:dyDescent="0.2">
      <c r="A12" s="82">
        <v>8</v>
      </c>
      <c r="B12" s="82">
        <v>12</v>
      </c>
      <c r="C12" s="80">
        <f>('Office Information'!$E$10/12)*B12</f>
        <v>6822</v>
      </c>
      <c r="D12" s="83">
        <f>'Office Information'!$C$7</f>
        <v>14298</v>
      </c>
      <c r="E12" s="97">
        <f t="shared" si="0"/>
        <v>-7476</v>
      </c>
      <c r="F12" s="97"/>
      <c r="G12" s="84">
        <f t="shared" si="1"/>
        <v>-84822</v>
      </c>
    </row>
    <row r="13" spans="1:8" x14ac:dyDescent="0.2">
      <c r="A13" s="82">
        <v>9</v>
      </c>
      <c r="B13" s="82">
        <v>13</v>
      </c>
      <c r="C13" s="80">
        <f>('Office Information'!$E$10/12)*B13</f>
        <v>7390.5</v>
      </c>
      <c r="D13" s="83">
        <f>'Office Information'!$C$7</f>
        <v>14298</v>
      </c>
      <c r="E13" s="97">
        <f t="shared" si="0"/>
        <v>-6907.5</v>
      </c>
      <c r="F13" s="97"/>
      <c r="G13" s="84">
        <f t="shared" si="1"/>
        <v>-91729.5</v>
      </c>
    </row>
    <row r="14" spans="1:8" x14ac:dyDescent="0.2">
      <c r="A14" s="82">
        <v>10</v>
      </c>
      <c r="B14" s="82">
        <v>15</v>
      </c>
      <c r="C14" s="80">
        <f>('Office Information'!$E$10/12)*B14</f>
        <v>8527.5</v>
      </c>
      <c r="D14" s="83">
        <f>'Office Information'!$C$7</f>
        <v>14298</v>
      </c>
      <c r="E14" s="97">
        <f t="shared" si="0"/>
        <v>-5770.5</v>
      </c>
      <c r="F14" s="97"/>
      <c r="G14" s="84">
        <f t="shared" si="1"/>
        <v>-97500</v>
      </c>
    </row>
    <row r="15" spans="1:8" x14ac:dyDescent="0.2">
      <c r="A15" s="85">
        <v>11</v>
      </c>
      <c r="B15" s="85">
        <v>16</v>
      </c>
      <c r="C15" s="80">
        <f>('Office Information'!$E$10/12)*B15</f>
        <v>9096</v>
      </c>
      <c r="D15" s="83">
        <f>'Office Information'!$C$7</f>
        <v>14298</v>
      </c>
      <c r="E15" s="97">
        <f t="shared" si="0"/>
        <v>-5202</v>
      </c>
      <c r="F15" s="97"/>
      <c r="G15" s="84">
        <f t="shared" si="1"/>
        <v>-102702</v>
      </c>
    </row>
    <row r="16" spans="1:8" x14ac:dyDescent="0.2">
      <c r="A16" s="82">
        <v>12</v>
      </c>
      <c r="B16" s="82">
        <v>18</v>
      </c>
      <c r="C16" s="80">
        <f>('Office Information'!$E$10/12)*B16</f>
        <v>10233</v>
      </c>
      <c r="D16" s="83">
        <f>'Office Information'!$C$7</f>
        <v>14298</v>
      </c>
      <c r="E16" s="97">
        <f t="shared" si="0"/>
        <v>-4065</v>
      </c>
      <c r="F16" s="97"/>
      <c r="G16" s="84">
        <f t="shared" si="1"/>
        <v>-106767</v>
      </c>
    </row>
    <row r="17" spans="1:7" x14ac:dyDescent="0.2">
      <c r="A17" s="82">
        <v>13</v>
      </c>
      <c r="B17" s="82">
        <v>19</v>
      </c>
      <c r="C17" s="80">
        <f>('Office Information'!$E$10/12)*B17</f>
        <v>10801.5</v>
      </c>
      <c r="D17" s="83">
        <f>'Office Information'!$C$7</f>
        <v>14298</v>
      </c>
      <c r="E17" s="97">
        <f t="shared" si="0"/>
        <v>-3496.5</v>
      </c>
      <c r="F17" s="97"/>
      <c r="G17" s="84">
        <f t="shared" si="1"/>
        <v>-110263.5</v>
      </c>
    </row>
    <row r="18" spans="1:7" x14ac:dyDescent="0.2">
      <c r="A18" s="82">
        <v>14</v>
      </c>
      <c r="B18" s="82">
        <v>21</v>
      </c>
      <c r="C18" s="80">
        <f>('Office Information'!$E$10/12)*B18</f>
        <v>11938.5</v>
      </c>
      <c r="D18" s="83">
        <f>'Office Information'!$C$7</f>
        <v>14298</v>
      </c>
      <c r="E18" s="97">
        <f t="shared" si="0"/>
        <v>-2359.5</v>
      </c>
      <c r="F18" s="97"/>
      <c r="G18" s="84">
        <f t="shared" si="1"/>
        <v>-112623</v>
      </c>
    </row>
    <row r="19" spans="1:7" x14ac:dyDescent="0.2">
      <c r="A19" s="86">
        <v>15</v>
      </c>
      <c r="B19" s="82">
        <v>22</v>
      </c>
      <c r="C19" s="80">
        <f>('Office Information'!$E$10/12)*B19</f>
        <v>12507</v>
      </c>
      <c r="D19" s="83">
        <f>'Office Information'!$C$7</f>
        <v>14298</v>
      </c>
      <c r="E19" s="97">
        <f t="shared" si="0"/>
        <v>-1791</v>
      </c>
      <c r="F19" s="97"/>
      <c r="G19" s="84">
        <f t="shared" si="1"/>
        <v>-114414</v>
      </c>
    </row>
    <row r="20" spans="1:7" x14ac:dyDescent="0.2">
      <c r="A20" s="82">
        <v>16</v>
      </c>
      <c r="B20" s="82">
        <v>24</v>
      </c>
      <c r="C20" s="80">
        <f>('Office Information'!$E$10/12)*B20</f>
        <v>13644</v>
      </c>
      <c r="D20" s="83">
        <f>'Office Information'!$C$7</f>
        <v>14298</v>
      </c>
      <c r="E20" s="97">
        <f t="shared" si="0"/>
        <v>-654</v>
      </c>
      <c r="F20" s="97"/>
      <c r="G20" s="84">
        <f t="shared" si="1"/>
        <v>-115068</v>
      </c>
    </row>
    <row r="21" spans="1:7" x14ac:dyDescent="0.2">
      <c r="A21" s="82">
        <v>17</v>
      </c>
      <c r="B21" s="82">
        <v>25</v>
      </c>
      <c r="C21" s="80">
        <f>('Office Information'!$E$10/12)*B21</f>
        <v>14212.5</v>
      </c>
      <c r="D21" s="83">
        <f>'Office Information'!$C$7</f>
        <v>14298</v>
      </c>
      <c r="E21" s="97">
        <f t="shared" si="0"/>
        <v>-85.5</v>
      </c>
      <c r="F21" s="97"/>
      <c r="G21" s="84">
        <f t="shared" si="1"/>
        <v>-115153.5</v>
      </c>
    </row>
    <row r="22" spans="1:7" x14ac:dyDescent="0.2">
      <c r="A22" s="82">
        <v>18</v>
      </c>
      <c r="B22" s="82">
        <v>27</v>
      </c>
      <c r="C22" s="80">
        <f>('Office Information'!$E$10/12)*B22</f>
        <v>15349.5</v>
      </c>
      <c r="D22" s="83">
        <f>'Office Information'!$C$7</f>
        <v>14298</v>
      </c>
      <c r="E22" s="97">
        <f t="shared" si="0"/>
        <v>1051.5</v>
      </c>
      <c r="F22" s="97"/>
      <c r="G22" s="84">
        <f t="shared" si="1"/>
        <v>-114102</v>
      </c>
    </row>
    <row r="23" spans="1:7" x14ac:dyDescent="0.2">
      <c r="A23" s="82">
        <v>19</v>
      </c>
      <c r="B23" s="82">
        <v>28</v>
      </c>
      <c r="C23" s="80">
        <f>('Office Information'!$E$10/12)*B23</f>
        <v>15918</v>
      </c>
      <c r="D23" s="83">
        <f>'Office Information'!$C$7</f>
        <v>14298</v>
      </c>
      <c r="E23" s="97">
        <f t="shared" si="0"/>
        <v>1620</v>
      </c>
      <c r="F23" s="97"/>
      <c r="G23" s="84">
        <f t="shared" si="1"/>
        <v>-112482</v>
      </c>
    </row>
    <row r="24" spans="1:7" x14ac:dyDescent="0.2">
      <c r="A24" s="82">
        <v>20</v>
      </c>
      <c r="B24" s="82">
        <v>30</v>
      </c>
      <c r="C24" s="80">
        <f>('Office Information'!$E$10/12)*B24</f>
        <v>17055</v>
      </c>
      <c r="D24" s="83">
        <f>'Office Information'!$C$7</f>
        <v>14298</v>
      </c>
      <c r="E24" s="97">
        <f t="shared" si="0"/>
        <v>2757</v>
      </c>
      <c r="F24" s="97"/>
      <c r="G24" s="84">
        <f t="shared" si="1"/>
        <v>-109725</v>
      </c>
    </row>
    <row r="25" spans="1:7" x14ac:dyDescent="0.2">
      <c r="A25" s="82">
        <v>21</v>
      </c>
      <c r="B25" s="82">
        <v>31</v>
      </c>
      <c r="C25" s="80">
        <f>('Office Information'!$E$10/12)*B25</f>
        <v>17623.5</v>
      </c>
      <c r="D25" s="83">
        <f>'Office Information'!$C$7</f>
        <v>14298</v>
      </c>
      <c r="E25" s="97">
        <f t="shared" si="0"/>
        <v>3325.5</v>
      </c>
      <c r="F25" s="97"/>
      <c r="G25" s="84">
        <f t="shared" si="1"/>
        <v>-106399.5</v>
      </c>
    </row>
    <row r="26" spans="1:7" x14ac:dyDescent="0.2">
      <c r="A26" s="82">
        <v>22</v>
      </c>
      <c r="B26" s="82">
        <v>33</v>
      </c>
      <c r="C26" s="80">
        <f>('Office Information'!$E$10/12)*B26</f>
        <v>18760.5</v>
      </c>
      <c r="D26" s="83">
        <f>'Office Information'!$C$7</f>
        <v>14298</v>
      </c>
      <c r="E26" s="97">
        <f t="shared" si="0"/>
        <v>4462.5</v>
      </c>
      <c r="F26" s="97"/>
      <c r="G26" s="84">
        <f t="shared" si="1"/>
        <v>-101937</v>
      </c>
    </row>
    <row r="27" spans="1:7" x14ac:dyDescent="0.2">
      <c r="A27" s="82">
        <v>23</v>
      </c>
      <c r="B27" s="82">
        <v>34</v>
      </c>
      <c r="C27" s="80">
        <f>('Office Information'!$E$10/12)*B27</f>
        <v>19329</v>
      </c>
      <c r="D27" s="83">
        <f>'Office Information'!$C$7</f>
        <v>14298</v>
      </c>
      <c r="E27" s="97">
        <f t="shared" si="0"/>
        <v>5031</v>
      </c>
      <c r="F27" s="97"/>
      <c r="G27" s="84">
        <f t="shared" si="1"/>
        <v>-96906</v>
      </c>
    </row>
    <row r="28" spans="1:7" x14ac:dyDescent="0.2">
      <c r="A28" s="82">
        <v>24</v>
      </c>
      <c r="B28" s="82">
        <v>36</v>
      </c>
      <c r="C28" s="80">
        <f>('Office Information'!$E$10/12)*B28</f>
        <v>20466</v>
      </c>
      <c r="D28" s="83">
        <f>'Office Information'!$C$7</f>
        <v>14298</v>
      </c>
      <c r="E28" s="97">
        <f t="shared" si="0"/>
        <v>6168</v>
      </c>
      <c r="F28" s="97"/>
      <c r="G28" s="84">
        <f t="shared" si="1"/>
        <v>-90738</v>
      </c>
    </row>
    <row r="29" spans="1:7" x14ac:dyDescent="0.2">
      <c r="A29" s="2"/>
      <c r="B29" s="2"/>
      <c r="C29" s="6"/>
      <c r="D29" s="6"/>
      <c r="E29" s="1"/>
      <c r="F29" s="6"/>
      <c r="G29" s="7"/>
    </row>
  </sheetData>
  <sheetProtection algorithmName="SHA-512" hashValue="OMsZvV1XYQAvtm0j93rZdBcBzE0zZDowwTocRXqkMmgVvOtzykZpIpDPtFNFWn2mKTHs9b1eE0g8XZF4nqd22A==" saltValue="B/tTf3DDAMi+1xS3W+d0ug==" spinCount="100000" sheet="1" scenarios="1" selectLockedCells="1" selectUnlockedCells="1"/>
  <mergeCells count="28">
    <mergeCell ref="E7:F7"/>
    <mergeCell ref="E8:F8"/>
    <mergeCell ref="E12:F12"/>
    <mergeCell ref="E25:F25"/>
    <mergeCell ref="E14:F14"/>
    <mergeCell ref="E15:F15"/>
    <mergeCell ref="E16:F16"/>
    <mergeCell ref="E17:F17"/>
    <mergeCell ref="E18:F18"/>
    <mergeCell ref="E19:F19"/>
    <mergeCell ref="E20:F20"/>
    <mergeCell ref="E13:F13"/>
    <mergeCell ref="E3:F3"/>
    <mergeCell ref="A1:G1"/>
    <mergeCell ref="A2:G2"/>
    <mergeCell ref="E10:F10"/>
    <mergeCell ref="E28:F28"/>
    <mergeCell ref="E21:F21"/>
    <mergeCell ref="E22:F22"/>
    <mergeCell ref="E23:F23"/>
    <mergeCell ref="E24:F24"/>
    <mergeCell ref="E26:F26"/>
    <mergeCell ref="E27:F27"/>
    <mergeCell ref="E11:F11"/>
    <mergeCell ref="E9:F9"/>
    <mergeCell ref="E4:F4"/>
    <mergeCell ref="E5:F5"/>
    <mergeCell ref="E6:F6"/>
  </mergeCells>
  <phoneticPr fontId="18" type="noConversion"/>
  <pageMargins left="0.7" right="0.7" top="0.75" bottom="0.75" header="0.3" footer="0.3"/>
  <pageSetup scale="81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EDB-C496-6B4C-AEA4-4BFCE03180D5}">
  <sheetPr codeName="Sheet8"/>
  <dimension ref="A1:H29"/>
  <sheetViews>
    <sheetView showGridLines="0" showRowColHeaders="0" zoomScaleNormal="100" zoomScaleSheetLayoutView="90" workbookViewId="0">
      <pane ySplit="4" topLeftCell="A5" activePane="bottomLeft" state="frozen"/>
      <selection activeCell="B36" sqref="B36"/>
      <selection pane="bottomLeft" sqref="A1:G1"/>
    </sheetView>
  </sheetViews>
  <sheetFormatPr baseColWidth="10" defaultColWidth="8.85546875" defaultRowHeight="16" x14ac:dyDescent="0.2"/>
  <cols>
    <col min="1" max="1" width="11.5703125" style="4" customWidth="1"/>
    <col min="2" max="2" width="13.42578125" style="4" customWidth="1"/>
    <col min="3" max="3" width="14.42578125" style="4" customWidth="1"/>
    <col min="4" max="4" width="13.85546875" style="4" customWidth="1"/>
    <col min="5" max="5" width="13.7109375" style="4" customWidth="1"/>
    <col min="6" max="6" width="2.42578125" style="4" customWidth="1"/>
    <col min="7" max="7" width="14.7109375" style="4" customWidth="1"/>
    <col min="8" max="8" width="15.42578125" style="4" customWidth="1"/>
    <col min="9" max="256" width="11.5703125" style="4" customWidth="1"/>
    <col min="257" max="16384" width="8.85546875" style="4"/>
  </cols>
  <sheetData>
    <row r="1" spans="1:8" ht="27.75" customHeight="1" x14ac:dyDescent="0.2">
      <c r="A1" s="96" t="s">
        <v>117</v>
      </c>
      <c r="B1" s="96"/>
      <c r="C1" s="96"/>
      <c r="D1" s="96"/>
      <c r="E1" s="96"/>
      <c r="F1" s="96"/>
      <c r="G1" s="96"/>
      <c r="H1"/>
    </row>
    <row r="2" spans="1:8" ht="27.75" customHeight="1" x14ac:dyDescent="0.2">
      <c r="A2" s="96" t="s">
        <v>115</v>
      </c>
      <c r="B2" s="96"/>
      <c r="C2" s="96"/>
      <c r="D2" s="96"/>
      <c r="E2" s="96"/>
      <c r="F2" s="96"/>
      <c r="G2" s="96"/>
      <c r="H2"/>
    </row>
    <row r="3" spans="1:8" ht="17" x14ac:dyDescent="0.2">
      <c r="A3" s="5" t="s">
        <v>98</v>
      </c>
      <c r="B3" s="2" t="s">
        <v>99</v>
      </c>
      <c r="C3" s="2" t="s">
        <v>110</v>
      </c>
      <c r="D3" s="2" t="s">
        <v>110</v>
      </c>
      <c r="E3" s="100" t="s">
        <v>100</v>
      </c>
      <c r="F3" s="100"/>
      <c r="G3" s="2" t="s">
        <v>113</v>
      </c>
    </row>
    <row r="4" spans="1:8" ht="17" x14ac:dyDescent="0.2">
      <c r="A4" s="1"/>
      <c r="B4" s="2" t="s">
        <v>33</v>
      </c>
      <c r="C4" s="2" t="s">
        <v>111</v>
      </c>
      <c r="D4" s="2" t="s">
        <v>112</v>
      </c>
      <c r="E4" s="100" t="s">
        <v>101</v>
      </c>
      <c r="F4" s="100"/>
      <c r="G4" s="2" t="s">
        <v>114</v>
      </c>
    </row>
    <row r="5" spans="1:8" x14ac:dyDescent="0.2">
      <c r="A5" s="8">
        <v>1</v>
      </c>
      <c r="B5" s="8">
        <v>2</v>
      </c>
      <c r="C5" s="9">
        <f>('Office Information'!$E$10/12)*B5</f>
        <v>1137</v>
      </c>
      <c r="D5" s="9">
        <f>'Office Information'!$C$7</f>
        <v>14298</v>
      </c>
      <c r="E5" s="101">
        <f>C5-D5</f>
        <v>-13161</v>
      </c>
      <c r="F5" s="101"/>
      <c r="G5" s="10">
        <f>E5</f>
        <v>-13161</v>
      </c>
      <c r="H5" s="3"/>
    </row>
    <row r="6" spans="1:8" x14ac:dyDescent="0.2">
      <c r="A6" s="11">
        <v>2</v>
      </c>
      <c r="B6" s="11">
        <v>4</v>
      </c>
      <c r="C6" s="9">
        <f>('Office Information'!$E$10/12)*B6</f>
        <v>2274</v>
      </c>
      <c r="D6" s="12">
        <f>'Office Information'!$C$7</f>
        <v>14298</v>
      </c>
      <c r="E6" s="99">
        <f t="shared" ref="E6:E28" si="0">C6-D6</f>
        <v>-12024</v>
      </c>
      <c r="F6" s="99"/>
      <c r="G6" s="13">
        <f t="shared" ref="G6:G28" si="1">E6+G5</f>
        <v>-25185</v>
      </c>
    </row>
    <row r="7" spans="1:8" x14ac:dyDescent="0.2">
      <c r="A7" s="11">
        <v>3</v>
      </c>
      <c r="B7" s="11">
        <v>6</v>
      </c>
      <c r="C7" s="9">
        <f>('Office Information'!$E$10/12)*B7</f>
        <v>3411</v>
      </c>
      <c r="D7" s="12">
        <f>'Office Information'!$C$7</f>
        <v>14298</v>
      </c>
      <c r="E7" s="99">
        <f t="shared" si="0"/>
        <v>-10887</v>
      </c>
      <c r="F7" s="99"/>
      <c r="G7" s="13">
        <f t="shared" si="1"/>
        <v>-36072</v>
      </c>
    </row>
    <row r="8" spans="1:8" x14ac:dyDescent="0.2">
      <c r="A8" s="11">
        <v>4</v>
      </c>
      <c r="B8" s="11">
        <v>8</v>
      </c>
      <c r="C8" s="9">
        <f>('Office Information'!$E$10/12)*B8</f>
        <v>4548</v>
      </c>
      <c r="D8" s="12">
        <f>'Office Information'!$C$7</f>
        <v>14298</v>
      </c>
      <c r="E8" s="99">
        <f t="shared" si="0"/>
        <v>-9750</v>
      </c>
      <c r="F8" s="99"/>
      <c r="G8" s="13">
        <f t="shared" si="1"/>
        <v>-45822</v>
      </c>
    </row>
    <row r="9" spans="1:8" x14ac:dyDescent="0.2">
      <c r="A9" s="11">
        <v>5</v>
      </c>
      <c r="B9" s="11">
        <v>10</v>
      </c>
      <c r="C9" s="9">
        <f>('Office Information'!$E$10/12)*B9</f>
        <v>5685</v>
      </c>
      <c r="D9" s="12">
        <f>'Office Information'!$C$7</f>
        <v>14298</v>
      </c>
      <c r="E9" s="99">
        <f t="shared" si="0"/>
        <v>-8613</v>
      </c>
      <c r="F9" s="99"/>
      <c r="G9" s="13">
        <f t="shared" si="1"/>
        <v>-54435</v>
      </c>
    </row>
    <row r="10" spans="1:8" x14ac:dyDescent="0.2">
      <c r="A10" s="11">
        <v>6</v>
      </c>
      <c r="B10" s="11">
        <v>12</v>
      </c>
      <c r="C10" s="9">
        <f>('Office Information'!$E$10/12)*B10</f>
        <v>6822</v>
      </c>
      <c r="D10" s="12">
        <f>'Office Information'!$C$7</f>
        <v>14298</v>
      </c>
      <c r="E10" s="99">
        <f t="shared" si="0"/>
        <v>-7476</v>
      </c>
      <c r="F10" s="99"/>
      <c r="G10" s="13">
        <f t="shared" si="1"/>
        <v>-61911</v>
      </c>
    </row>
    <row r="11" spans="1:8" x14ac:dyDescent="0.2">
      <c r="A11" s="11">
        <v>7</v>
      </c>
      <c r="B11" s="11">
        <v>14</v>
      </c>
      <c r="C11" s="9">
        <f>('Office Information'!$E$10/12)*B11</f>
        <v>7959</v>
      </c>
      <c r="D11" s="12">
        <f>'Office Information'!$C$7</f>
        <v>14298</v>
      </c>
      <c r="E11" s="99">
        <f t="shared" si="0"/>
        <v>-6339</v>
      </c>
      <c r="F11" s="99"/>
      <c r="G11" s="13">
        <f t="shared" si="1"/>
        <v>-68250</v>
      </c>
    </row>
    <row r="12" spans="1:8" x14ac:dyDescent="0.2">
      <c r="A12" s="11">
        <v>8</v>
      </c>
      <c r="B12" s="11">
        <v>16</v>
      </c>
      <c r="C12" s="9">
        <f>('Office Information'!$E$10/12)*B12</f>
        <v>9096</v>
      </c>
      <c r="D12" s="12">
        <f>'Office Information'!$C$7</f>
        <v>14298</v>
      </c>
      <c r="E12" s="99">
        <f t="shared" si="0"/>
        <v>-5202</v>
      </c>
      <c r="F12" s="99"/>
      <c r="G12" s="13">
        <f t="shared" si="1"/>
        <v>-73452</v>
      </c>
    </row>
    <row r="13" spans="1:8" x14ac:dyDescent="0.2">
      <c r="A13" s="11">
        <v>9</v>
      </c>
      <c r="B13" s="11">
        <v>18</v>
      </c>
      <c r="C13" s="9">
        <f>('Office Information'!$E$10/12)*B13</f>
        <v>10233</v>
      </c>
      <c r="D13" s="12">
        <f>'Office Information'!$C$7</f>
        <v>14298</v>
      </c>
      <c r="E13" s="99">
        <f t="shared" si="0"/>
        <v>-4065</v>
      </c>
      <c r="F13" s="99"/>
      <c r="G13" s="13">
        <f t="shared" si="1"/>
        <v>-77517</v>
      </c>
    </row>
    <row r="14" spans="1:8" x14ac:dyDescent="0.2">
      <c r="A14" s="14">
        <v>10</v>
      </c>
      <c r="B14" s="11">
        <v>20</v>
      </c>
      <c r="C14" s="9">
        <f>('Office Information'!$E$10/12)*B14</f>
        <v>11370</v>
      </c>
      <c r="D14" s="12">
        <f>'Office Information'!$C$7</f>
        <v>14298</v>
      </c>
      <c r="E14" s="99">
        <f t="shared" si="0"/>
        <v>-2928</v>
      </c>
      <c r="F14" s="99"/>
      <c r="G14" s="13">
        <f t="shared" si="1"/>
        <v>-80445</v>
      </c>
    </row>
    <row r="15" spans="1:8" x14ac:dyDescent="0.2">
      <c r="A15" s="15">
        <v>11</v>
      </c>
      <c r="B15" s="11">
        <v>22</v>
      </c>
      <c r="C15" s="9">
        <f>('Office Information'!$E$10/12)*B15</f>
        <v>12507</v>
      </c>
      <c r="D15" s="12">
        <f>'Office Information'!$C$7</f>
        <v>14298</v>
      </c>
      <c r="E15" s="99">
        <f t="shared" si="0"/>
        <v>-1791</v>
      </c>
      <c r="F15" s="99"/>
      <c r="G15" s="13">
        <f t="shared" si="1"/>
        <v>-82236</v>
      </c>
    </row>
    <row r="16" spans="1:8" x14ac:dyDescent="0.2">
      <c r="A16" s="14">
        <v>12</v>
      </c>
      <c r="B16" s="11">
        <v>24</v>
      </c>
      <c r="C16" s="9">
        <f>('Office Information'!$E$10/12)*B16</f>
        <v>13644</v>
      </c>
      <c r="D16" s="12">
        <f>'Office Information'!$C$7</f>
        <v>14298</v>
      </c>
      <c r="E16" s="99">
        <f t="shared" si="0"/>
        <v>-654</v>
      </c>
      <c r="F16" s="99"/>
      <c r="G16" s="13">
        <f t="shared" si="1"/>
        <v>-82890</v>
      </c>
    </row>
    <row r="17" spans="1:7" x14ac:dyDescent="0.2">
      <c r="A17" s="14">
        <v>13</v>
      </c>
      <c r="B17" s="11">
        <v>26</v>
      </c>
      <c r="C17" s="9">
        <f>('Office Information'!$E$10/12)*B17</f>
        <v>14781</v>
      </c>
      <c r="D17" s="12">
        <f>'Office Information'!$C$7</f>
        <v>14298</v>
      </c>
      <c r="E17" s="99">
        <f t="shared" si="0"/>
        <v>483</v>
      </c>
      <c r="F17" s="99"/>
      <c r="G17" s="13">
        <f t="shared" si="1"/>
        <v>-82407</v>
      </c>
    </row>
    <row r="18" spans="1:7" x14ac:dyDescent="0.2">
      <c r="A18" s="14">
        <v>14</v>
      </c>
      <c r="B18" s="11">
        <v>28</v>
      </c>
      <c r="C18" s="9">
        <f>('Office Information'!$E$10/12)*B18</f>
        <v>15918</v>
      </c>
      <c r="D18" s="12">
        <f>'Office Information'!$C$7</f>
        <v>14298</v>
      </c>
      <c r="E18" s="99">
        <f t="shared" si="0"/>
        <v>1620</v>
      </c>
      <c r="F18" s="99"/>
      <c r="G18" s="13">
        <f t="shared" si="1"/>
        <v>-80787</v>
      </c>
    </row>
    <row r="19" spans="1:7" x14ac:dyDescent="0.2">
      <c r="A19" s="16">
        <v>15</v>
      </c>
      <c r="B19" s="11">
        <v>30</v>
      </c>
      <c r="C19" s="9">
        <f>('Office Information'!$E$10/12)*B19</f>
        <v>17055</v>
      </c>
      <c r="D19" s="12">
        <f>'Office Information'!$C$7</f>
        <v>14298</v>
      </c>
      <c r="E19" s="99">
        <f t="shared" si="0"/>
        <v>2757</v>
      </c>
      <c r="F19" s="99"/>
      <c r="G19" s="13">
        <f t="shared" si="1"/>
        <v>-78030</v>
      </c>
    </row>
    <row r="20" spans="1:7" x14ac:dyDescent="0.2">
      <c r="A20" s="14">
        <v>16</v>
      </c>
      <c r="B20" s="11">
        <v>32</v>
      </c>
      <c r="C20" s="9">
        <f>('Office Information'!$E$10/12)*B20</f>
        <v>18192</v>
      </c>
      <c r="D20" s="12">
        <f>'Office Information'!$C$7</f>
        <v>14298</v>
      </c>
      <c r="E20" s="99">
        <f t="shared" si="0"/>
        <v>3894</v>
      </c>
      <c r="F20" s="99"/>
      <c r="G20" s="13">
        <f t="shared" si="1"/>
        <v>-74136</v>
      </c>
    </row>
    <row r="21" spans="1:7" x14ac:dyDescent="0.2">
      <c r="A21" s="11">
        <v>17</v>
      </c>
      <c r="B21" s="11">
        <v>34</v>
      </c>
      <c r="C21" s="9">
        <f>('Office Information'!$E$10/12)*B21</f>
        <v>19329</v>
      </c>
      <c r="D21" s="12">
        <f>'Office Information'!$C$7</f>
        <v>14298</v>
      </c>
      <c r="E21" s="99">
        <f t="shared" si="0"/>
        <v>5031</v>
      </c>
      <c r="F21" s="99"/>
      <c r="G21" s="13">
        <f t="shared" si="1"/>
        <v>-69105</v>
      </c>
    </row>
    <row r="22" spans="1:7" x14ac:dyDescent="0.2">
      <c r="A22" s="11">
        <v>18</v>
      </c>
      <c r="B22" s="11">
        <v>36</v>
      </c>
      <c r="C22" s="9">
        <f>('Office Information'!$E$10/12)*B22</f>
        <v>20466</v>
      </c>
      <c r="D22" s="12">
        <f>'Office Information'!$C$7</f>
        <v>14298</v>
      </c>
      <c r="E22" s="99">
        <f t="shared" si="0"/>
        <v>6168</v>
      </c>
      <c r="F22" s="99"/>
      <c r="G22" s="13">
        <f t="shared" si="1"/>
        <v>-62937</v>
      </c>
    </row>
    <row r="23" spans="1:7" x14ac:dyDescent="0.2">
      <c r="A23" s="11">
        <v>19</v>
      </c>
      <c r="B23" s="11">
        <v>38</v>
      </c>
      <c r="C23" s="9">
        <f>('Office Information'!$E$10/12)*B23</f>
        <v>21603</v>
      </c>
      <c r="D23" s="12">
        <f>'Office Information'!$C$7</f>
        <v>14298</v>
      </c>
      <c r="E23" s="99">
        <f t="shared" si="0"/>
        <v>7305</v>
      </c>
      <c r="F23" s="99"/>
      <c r="G23" s="13">
        <f t="shared" si="1"/>
        <v>-55632</v>
      </c>
    </row>
    <row r="24" spans="1:7" x14ac:dyDescent="0.2">
      <c r="A24" s="11">
        <v>20</v>
      </c>
      <c r="B24" s="11">
        <v>40</v>
      </c>
      <c r="C24" s="9">
        <f>('Office Information'!$E$10/12)*B24</f>
        <v>22740</v>
      </c>
      <c r="D24" s="12">
        <f>'Office Information'!$C$7</f>
        <v>14298</v>
      </c>
      <c r="E24" s="99">
        <f t="shared" si="0"/>
        <v>8442</v>
      </c>
      <c r="F24" s="99"/>
      <c r="G24" s="13">
        <f t="shared" si="1"/>
        <v>-47190</v>
      </c>
    </row>
    <row r="25" spans="1:7" x14ac:dyDescent="0.2">
      <c r="A25" s="11">
        <v>21</v>
      </c>
      <c r="B25" s="11">
        <v>42</v>
      </c>
      <c r="C25" s="9">
        <f>('Office Information'!$E$10/12)*B25</f>
        <v>23877</v>
      </c>
      <c r="D25" s="12">
        <f>'Office Information'!$C$7</f>
        <v>14298</v>
      </c>
      <c r="E25" s="99">
        <f t="shared" si="0"/>
        <v>9579</v>
      </c>
      <c r="F25" s="99"/>
      <c r="G25" s="13">
        <f t="shared" si="1"/>
        <v>-37611</v>
      </c>
    </row>
    <row r="26" spans="1:7" x14ac:dyDescent="0.2">
      <c r="A26" s="11">
        <v>22</v>
      </c>
      <c r="B26" s="11">
        <v>44</v>
      </c>
      <c r="C26" s="9">
        <f>('Office Information'!$E$10/12)*B26</f>
        <v>25014</v>
      </c>
      <c r="D26" s="12">
        <f>'Office Information'!$C$7</f>
        <v>14298</v>
      </c>
      <c r="E26" s="99">
        <f t="shared" si="0"/>
        <v>10716</v>
      </c>
      <c r="F26" s="99"/>
      <c r="G26" s="13">
        <f t="shared" si="1"/>
        <v>-26895</v>
      </c>
    </row>
    <row r="27" spans="1:7" x14ac:dyDescent="0.2">
      <c r="A27" s="11">
        <v>23</v>
      </c>
      <c r="B27" s="11">
        <v>46</v>
      </c>
      <c r="C27" s="9">
        <f>('Office Information'!$E$10/12)*B27</f>
        <v>26151</v>
      </c>
      <c r="D27" s="12">
        <f>'Office Information'!$C$7</f>
        <v>14298</v>
      </c>
      <c r="E27" s="99">
        <f t="shared" si="0"/>
        <v>11853</v>
      </c>
      <c r="F27" s="99"/>
      <c r="G27" s="13">
        <f t="shared" si="1"/>
        <v>-15042</v>
      </c>
    </row>
    <row r="28" spans="1:7" x14ac:dyDescent="0.2">
      <c r="A28" s="11">
        <v>24</v>
      </c>
      <c r="B28" s="11">
        <v>48</v>
      </c>
      <c r="C28" s="9">
        <f>('Office Information'!$E$10/12)*B28</f>
        <v>27288</v>
      </c>
      <c r="D28" s="12">
        <f>'Office Information'!$C$7</f>
        <v>14298</v>
      </c>
      <c r="E28" s="99">
        <f t="shared" si="0"/>
        <v>12990</v>
      </c>
      <c r="F28" s="99"/>
      <c r="G28" s="13">
        <f t="shared" si="1"/>
        <v>-2052</v>
      </c>
    </row>
    <row r="29" spans="1:7" x14ac:dyDescent="0.2">
      <c r="A29" s="2"/>
      <c r="B29" s="2"/>
      <c r="C29" s="6"/>
      <c r="D29" s="6"/>
      <c r="E29" s="1"/>
      <c r="F29" s="6"/>
      <c r="G29" s="7"/>
    </row>
  </sheetData>
  <sheetProtection algorithmName="SHA-512" hashValue="meyy6fgaK6VD98KSQzkR/KR1+GbBcv90OZ7LJ0r/kKeIwP6n6rTd48JrxztJcSV0JNjBbxGM1+NQnffLOmc/eg==" saltValue="Er11lsueoK2XH25OZvOYVQ==" spinCount="100000" sheet="1" scenarios="1" selectLockedCells="1" selectUnlockedCells="1"/>
  <mergeCells count="28">
    <mergeCell ref="E6:F6"/>
    <mergeCell ref="A1:G1"/>
    <mergeCell ref="A2:G2"/>
    <mergeCell ref="E3:F3"/>
    <mergeCell ref="E4:F4"/>
    <mergeCell ref="E5:F5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scale="81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6C58-2C22-AB47-A04A-5E0E48D82555}">
  <sheetPr codeName="Sheet9"/>
  <dimension ref="A1:H29"/>
  <sheetViews>
    <sheetView showGridLines="0" showRowColHeaders="0" zoomScaleNormal="100" zoomScaleSheetLayoutView="90" workbookViewId="0">
      <pane ySplit="4" topLeftCell="A5" activePane="bottomLeft" state="frozen"/>
      <selection activeCell="B36" sqref="B36"/>
      <selection pane="bottomLeft" sqref="A1:G1"/>
    </sheetView>
  </sheetViews>
  <sheetFormatPr baseColWidth="10" defaultColWidth="8.85546875" defaultRowHeight="16" x14ac:dyDescent="0.2"/>
  <cols>
    <col min="1" max="1" width="11.5703125" style="4" customWidth="1"/>
    <col min="2" max="2" width="13.42578125" style="4" customWidth="1"/>
    <col min="3" max="3" width="14.42578125" style="4" customWidth="1"/>
    <col min="4" max="4" width="13.85546875" style="4" customWidth="1"/>
    <col min="5" max="5" width="13.7109375" style="4" customWidth="1"/>
    <col min="6" max="6" width="2.42578125" style="4" customWidth="1"/>
    <col min="7" max="7" width="14.7109375" style="4" customWidth="1"/>
    <col min="8" max="8" width="15.42578125" style="4" customWidth="1"/>
    <col min="9" max="256" width="11.5703125" style="4" customWidth="1"/>
    <col min="257" max="16384" width="8.85546875" style="4"/>
  </cols>
  <sheetData>
    <row r="1" spans="1:8" ht="27.75" customHeight="1" x14ac:dyDescent="0.2">
      <c r="A1" s="96" t="s">
        <v>118</v>
      </c>
      <c r="B1" s="96"/>
      <c r="C1" s="96"/>
      <c r="D1" s="96"/>
      <c r="E1" s="96"/>
      <c r="F1" s="96"/>
      <c r="G1" s="96"/>
      <c r="H1"/>
    </row>
    <row r="2" spans="1:8" ht="27.75" customHeight="1" x14ac:dyDescent="0.2">
      <c r="A2" s="96" t="s">
        <v>23</v>
      </c>
      <c r="B2" s="96"/>
      <c r="C2" s="96"/>
      <c r="D2" s="96"/>
      <c r="E2" s="96"/>
      <c r="F2" s="96"/>
      <c r="G2" s="96"/>
      <c r="H2"/>
    </row>
    <row r="3" spans="1:8" ht="17" x14ac:dyDescent="0.2">
      <c r="A3" s="5" t="s">
        <v>98</v>
      </c>
      <c r="B3" s="2" t="s">
        <v>99</v>
      </c>
      <c r="C3" s="2" t="s">
        <v>110</v>
      </c>
      <c r="D3" s="2" t="s">
        <v>110</v>
      </c>
      <c r="E3" s="100" t="s">
        <v>100</v>
      </c>
      <c r="F3" s="100"/>
      <c r="G3" s="2" t="s">
        <v>113</v>
      </c>
    </row>
    <row r="4" spans="1:8" ht="17" x14ac:dyDescent="0.2">
      <c r="A4" s="1"/>
      <c r="B4" s="2" t="s">
        <v>33</v>
      </c>
      <c r="C4" s="2" t="s">
        <v>111</v>
      </c>
      <c r="D4" s="2" t="s">
        <v>112</v>
      </c>
      <c r="E4" s="100" t="s">
        <v>101</v>
      </c>
      <c r="F4" s="100"/>
      <c r="G4" s="2" t="s">
        <v>114</v>
      </c>
    </row>
    <row r="5" spans="1:8" x14ac:dyDescent="0.2">
      <c r="A5" s="8">
        <v>1</v>
      </c>
      <c r="B5" s="8">
        <v>2</v>
      </c>
      <c r="C5" s="9">
        <f>('Office Information'!$E$10/12)*B5</f>
        <v>1137</v>
      </c>
      <c r="D5" s="9">
        <f>'Office Information'!$C$7</f>
        <v>14298</v>
      </c>
      <c r="E5" s="101">
        <f>C5-D5</f>
        <v>-13161</v>
      </c>
      <c r="F5" s="101"/>
      <c r="G5" s="10">
        <f>E5</f>
        <v>-13161</v>
      </c>
      <c r="H5" s="3"/>
    </row>
    <row r="6" spans="1:8" x14ac:dyDescent="0.2">
      <c r="A6" s="11">
        <v>2</v>
      </c>
      <c r="B6" s="11">
        <v>5</v>
      </c>
      <c r="C6" s="9">
        <f>('Office Information'!$E$10/12)*B6</f>
        <v>2842.5</v>
      </c>
      <c r="D6" s="12">
        <f>'Office Information'!$C$7</f>
        <v>14298</v>
      </c>
      <c r="E6" s="99">
        <f t="shared" ref="E6:E28" si="0">C6-D6</f>
        <v>-11455.5</v>
      </c>
      <c r="F6" s="99"/>
      <c r="G6" s="13">
        <f t="shared" ref="G6:G28" si="1">E6+G5</f>
        <v>-24616.5</v>
      </c>
    </row>
    <row r="7" spans="1:8" x14ac:dyDescent="0.2">
      <c r="A7" s="11">
        <v>3</v>
      </c>
      <c r="B7" s="11">
        <v>7</v>
      </c>
      <c r="C7" s="9">
        <f>('Office Information'!$E$10/12)*B7</f>
        <v>3979.5</v>
      </c>
      <c r="D7" s="12">
        <f>'Office Information'!$C$7</f>
        <v>14298</v>
      </c>
      <c r="E7" s="99">
        <f t="shared" si="0"/>
        <v>-10318.5</v>
      </c>
      <c r="F7" s="99"/>
      <c r="G7" s="13">
        <f t="shared" si="1"/>
        <v>-34935</v>
      </c>
    </row>
    <row r="8" spans="1:8" x14ac:dyDescent="0.2">
      <c r="A8" s="11">
        <v>4</v>
      </c>
      <c r="B8" s="11">
        <v>10</v>
      </c>
      <c r="C8" s="9">
        <f>('Office Information'!$E$10/12)*B8</f>
        <v>5685</v>
      </c>
      <c r="D8" s="12">
        <f>'Office Information'!$C$7</f>
        <v>14298</v>
      </c>
      <c r="E8" s="99">
        <f t="shared" si="0"/>
        <v>-8613</v>
      </c>
      <c r="F8" s="99"/>
      <c r="G8" s="13">
        <f t="shared" si="1"/>
        <v>-43548</v>
      </c>
    </row>
    <row r="9" spans="1:8" x14ac:dyDescent="0.2">
      <c r="A9" s="11">
        <v>5</v>
      </c>
      <c r="B9" s="11">
        <v>12</v>
      </c>
      <c r="C9" s="9">
        <f>('Office Information'!$E$10/12)*B9</f>
        <v>6822</v>
      </c>
      <c r="D9" s="12">
        <f>'Office Information'!$C$7</f>
        <v>14298</v>
      </c>
      <c r="E9" s="99">
        <f t="shared" si="0"/>
        <v>-7476</v>
      </c>
      <c r="F9" s="99"/>
      <c r="G9" s="13">
        <f t="shared" si="1"/>
        <v>-51024</v>
      </c>
    </row>
    <row r="10" spans="1:8" x14ac:dyDescent="0.2">
      <c r="A10" s="11">
        <v>6</v>
      </c>
      <c r="B10" s="11">
        <v>15</v>
      </c>
      <c r="C10" s="9">
        <f>('Office Information'!$E$10/12)*B10</f>
        <v>8527.5</v>
      </c>
      <c r="D10" s="12">
        <f>'Office Information'!$C$7</f>
        <v>14298</v>
      </c>
      <c r="E10" s="99">
        <f t="shared" si="0"/>
        <v>-5770.5</v>
      </c>
      <c r="F10" s="99"/>
      <c r="G10" s="13">
        <f t="shared" si="1"/>
        <v>-56794.5</v>
      </c>
    </row>
    <row r="11" spans="1:8" x14ac:dyDescent="0.2">
      <c r="A11" s="11">
        <v>7</v>
      </c>
      <c r="B11" s="11">
        <v>17</v>
      </c>
      <c r="C11" s="9">
        <f>('Office Information'!$E$10/12)*B11</f>
        <v>9664.5</v>
      </c>
      <c r="D11" s="12">
        <f>'Office Information'!$C$7</f>
        <v>14298</v>
      </c>
      <c r="E11" s="99">
        <f t="shared" si="0"/>
        <v>-4633.5</v>
      </c>
      <c r="F11" s="99"/>
      <c r="G11" s="13">
        <f t="shared" si="1"/>
        <v>-61428</v>
      </c>
    </row>
    <row r="12" spans="1:8" x14ac:dyDescent="0.2">
      <c r="A12" s="11">
        <v>8</v>
      </c>
      <c r="B12" s="11">
        <v>20</v>
      </c>
      <c r="C12" s="9">
        <f>('Office Information'!$E$10/12)*B12</f>
        <v>11370</v>
      </c>
      <c r="D12" s="12">
        <f>'Office Information'!$C$7</f>
        <v>14298</v>
      </c>
      <c r="E12" s="99">
        <f t="shared" si="0"/>
        <v>-2928</v>
      </c>
      <c r="F12" s="99"/>
      <c r="G12" s="13">
        <f t="shared" si="1"/>
        <v>-64356</v>
      </c>
    </row>
    <row r="13" spans="1:8" x14ac:dyDescent="0.2">
      <c r="A13" s="11">
        <v>9</v>
      </c>
      <c r="B13" s="11">
        <v>22</v>
      </c>
      <c r="C13" s="9">
        <f>('Office Information'!$E$10/12)*B13</f>
        <v>12507</v>
      </c>
      <c r="D13" s="12">
        <f>'Office Information'!$C$7</f>
        <v>14298</v>
      </c>
      <c r="E13" s="99">
        <f t="shared" si="0"/>
        <v>-1791</v>
      </c>
      <c r="F13" s="99"/>
      <c r="G13" s="13">
        <f t="shared" si="1"/>
        <v>-66147</v>
      </c>
    </row>
    <row r="14" spans="1:8" x14ac:dyDescent="0.2">
      <c r="A14" s="14">
        <v>10</v>
      </c>
      <c r="B14" s="11">
        <v>25</v>
      </c>
      <c r="C14" s="9">
        <f>('Office Information'!$E$10/12)*B14</f>
        <v>14212.5</v>
      </c>
      <c r="D14" s="12">
        <f>'Office Information'!$C$7</f>
        <v>14298</v>
      </c>
      <c r="E14" s="99">
        <f t="shared" si="0"/>
        <v>-85.5</v>
      </c>
      <c r="F14" s="99"/>
      <c r="G14" s="13">
        <f t="shared" si="1"/>
        <v>-66232.5</v>
      </c>
    </row>
    <row r="15" spans="1:8" x14ac:dyDescent="0.2">
      <c r="A15" s="15">
        <v>11</v>
      </c>
      <c r="B15" s="11">
        <v>27</v>
      </c>
      <c r="C15" s="9">
        <f>('Office Information'!$E$10/12)*B15</f>
        <v>15349.5</v>
      </c>
      <c r="D15" s="12">
        <f>'Office Information'!$C$7</f>
        <v>14298</v>
      </c>
      <c r="E15" s="99">
        <f t="shared" si="0"/>
        <v>1051.5</v>
      </c>
      <c r="F15" s="99"/>
      <c r="G15" s="13">
        <f t="shared" si="1"/>
        <v>-65181</v>
      </c>
    </row>
    <row r="16" spans="1:8" x14ac:dyDescent="0.2">
      <c r="A16" s="14">
        <v>12</v>
      </c>
      <c r="B16" s="11">
        <v>30</v>
      </c>
      <c r="C16" s="9">
        <f>('Office Information'!$E$10/12)*B16</f>
        <v>17055</v>
      </c>
      <c r="D16" s="12">
        <f>'Office Information'!$C$7</f>
        <v>14298</v>
      </c>
      <c r="E16" s="99">
        <f t="shared" si="0"/>
        <v>2757</v>
      </c>
      <c r="F16" s="99"/>
      <c r="G16" s="13">
        <f t="shared" si="1"/>
        <v>-62424</v>
      </c>
    </row>
    <row r="17" spans="1:7" x14ac:dyDescent="0.2">
      <c r="A17" s="14">
        <v>13</v>
      </c>
      <c r="B17" s="11">
        <v>32</v>
      </c>
      <c r="C17" s="9">
        <f>('Office Information'!$E$10/12)*B17</f>
        <v>18192</v>
      </c>
      <c r="D17" s="12">
        <f>'Office Information'!$C$7</f>
        <v>14298</v>
      </c>
      <c r="E17" s="99">
        <f t="shared" si="0"/>
        <v>3894</v>
      </c>
      <c r="F17" s="99"/>
      <c r="G17" s="13">
        <f t="shared" si="1"/>
        <v>-58530</v>
      </c>
    </row>
    <row r="18" spans="1:7" x14ac:dyDescent="0.2">
      <c r="A18" s="14">
        <v>14</v>
      </c>
      <c r="B18" s="11">
        <v>35</v>
      </c>
      <c r="C18" s="9">
        <f>('Office Information'!$E$10/12)*B18</f>
        <v>19897.5</v>
      </c>
      <c r="D18" s="12">
        <f>'Office Information'!$C$7</f>
        <v>14298</v>
      </c>
      <c r="E18" s="99">
        <f t="shared" si="0"/>
        <v>5599.5</v>
      </c>
      <c r="F18" s="99"/>
      <c r="G18" s="13">
        <f t="shared" si="1"/>
        <v>-52930.5</v>
      </c>
    </row>
    <row r="19" spans="1:7" x14ac:dyDescent="0.2">
      <c r="A19" s="16">
        <v>15</v>
      </c>
      <c r="B19" s="11">
        <v>37</v>
      </c>
      <c r="C19" s="9">
        <f>('Office Information'!$E$10/12)*B19</f>
        <v>21034.5</v>
      </c>
      <c r="D19" s="12">
        <f>'Office Information'!$C$7</f>
        <v>14298</v>
      </c>
      <c r="E19" s="99">
        <f t="shared" si="0"/>
        <v>6736.5</v>
      </c>
      <c r="F19" s="99"/>
      <c r="G19" s="13">
        <f t="shared" si="1"/>
        <v>-46194</v>
      </c>
    </row>
    <row r="20" spans="1:7" x14ac:dyDescent="0.2">
      <c r="A20" s="14">
        <v>16</v>
      </c>
      <c r="B20" s="11">
        <v>40</v>
      </c>
      <c r="C20" s="9">
        <f>('Office Information'!$E$10/12)*B20</f>
        <v>22740</v>
      </c>
      <c r="D20" s="12">
        <f>'Office Information'!$C$7</f>
        <v>14298</v>
      </c>
      <c r="E20" s="99">
        <f t="shared" si="0"/>
        <v>8442</v>
      </c>
      <c r="F20" s="99"/>
      <c r="G20" s="13">
        <f t="shared" si="1"/>
        <v>-37752</v>
      </c>
    </row>
    <row r="21" spans="1:7" x14ac:dyDescent="0.2">
      <c r="A21" s="11">
        <v>17</v>
      </c>
      <c r="B21" s="11">
        <v>42</v>
      </c>
      <c r="C21" s="9">
        <f>('Office Information'!$E$10/12)*B21</f>
        <v>23877</v>
      </c>
      <c r="D21" s="12">
        <f>'Office Information'!$C$7</f>
        <v>14298</v>
      </c>
      <c r="E21" s="99">
        <f t="shared" si="0"/>
        <v>9579</v>
      </c>
      <c r="F21" s="99"/>
      <c r="G21" s="13">
        <f t="shared" si="1"/>
        <v>-28173</v>
      </c>
    </row>
    <row r="22" spans="1:7" x14ac:dyDescent="0.2">
      <c r="A22" s="11">
        <v>18</v>
      </c>
      <c r="B22" s="11">
        <v>45</v>
      </c>
      <c r="C22" s="9">
        <f>('Office Information'!$E$10/12)*B22</f>
        <v>25582.5</v>
      </c>
      <c r="D22" s="12">
        <f>'Office Information'!$C$7</f>
        <v>14298</v>
      </c>
      <c r="E22" s="99">
        <f t="shared" si="0"/>
        <v>11284.5</v>
      </c>
      <c r="F22" s="99"/>
      <c r="G22" s="13">
        <f t="shared" si="1"/>
        <v>-16888.5</v>
      </c>
    </row>
    <row r="23" spans="1:7" x14ac:dyDescent="0.2">
      <c r="A23" s="11">
        <v>19</v>
      </c>
      <c r="B23" s="11">
        <v>47</v>
      </c>
      <c r="C23" s="9">
        <f>('Office Information'!$E$10/12)*B23</f>
        <v>26719.5</v>
      </c>
      <c r="D23" s="12">
        <f>'Office Information'!$C$7</f>
        <v>14298</v>
      </c>
      <c r="E23" s="99">
        <f t="shared" si="0"/>
        <v>12421.5</v>
      </c>
      <c r="F23" s="99"/>
      <c r="G23" s="13">
        <f t="shared" si="1"/>
        <v>-4467</v>
      </c>
    </row>
    <row r="24" spans="1:7" x14ac:dyDescent="0.2">
      <c r="A24" s="11">
        <v>20</v>
      </c>
      <c r="B24" s="11">
        <v>50</v>
      </c>
      <c r="C24" s="9">
        <f>('Office Information'!$E$10/12)*B24</f>
        <v>28425</v>
      </c>
      <c r="D24" s="12">
        <f>'Office Information'!$C$7</f>
        <v>14298</v>
      </c>
      <c r="E24" s="99">
        <f t="shared" si="0"/>
        <v>14127</v>
      </c>
      <c r="F24" s="99"/>
      <c r="G24" s="13">
        <f t="shared" si="1"/>
        <v>9660</v>
      </c>
    </row>
    <row r="25" spans="1:7" x14ac:dyDescent="0.2">
      <c r="A25" s="11">
        <v>21</v>
      </c>
      <c r="B25" s="11">
        <v>52</v>
      </c>
      <c r="C25" s="9">
        <f>('Office Information'!$E$10/12)*B25</f>
        <v>29562</v>
      </c>
      <c r="D25" s="12">
        <f>'Office Information'!$C$7</f>
        <v>14298</v>
      </c>
      <c r="E25" s="99">
        <f t="shared" si="0"/>
        <v>15264</v>
      </c>
      <c r="F25" s="99"/>
      <c r="G25" s="13">
        <f t="shared" si="1"/>
        <v>24924</v>
      </c>
    </row>
    <row r="26" spans="1:7" x14ac:dyDescent="0.2">
      <c r="A26" s="11">
        <v>22</v>
      </c>
      <c r="B26" s="11">
        <v>55</v>
      </c>
      <c r="C26" s="9">
        <f>('Office Information'!$E$10/12)*B26</f>
        <v>31267.5</v>
      </c>
      <c r="D26" s="12">
        <f>'Office Information'!$C$7</f>
        <v>14298</v>
      </c>
      <c r="E26" s="99">
        <f t="shared" si="0"/>
        <v>16969.5</v>
      </c>
      <c r="F26" s="99"/>
      <c r="G26" s="13">
        <f t="shared" si="1"/>
        <v>41893.5</v>
      </c>
    </row>
    <row r="27" spans="1:7" x14ac:dyDescent="0.2">
      <c r="A27" s="11">
        <v>23</v>
      </c>
      <c r="B27" s="11">
        <v>57</v>
      </c>
      <c r="C27" s="9">
        <f>('Office Information'!$E$10/12)*B27</f>
        <v>32404.5</v>
      </c>
      <c r="D27" s="12">
        <f>'Office Information'!$C$7</f>
        <v>14298</v>
      </c>
      <c r="E27" s="99">
        <f t="shared" si="0"/>
        <v>18106.5</v>
      </c>
      <c r="F27" s="99"/>
      <c r="G27" s="13">
        <f t="shared" si="1"/>
        <v>60000</v>
      </c>
    </row>
    <row r="28" spans="1:7" x14ac:dyDescent="0.2">
      <c r="A28" s="11">
        <v>24</v>
      </c>
      <c r="B28" s="11">
        <v>60</v>
      </c>
      <c r="C28" s="9">
        <f>('Office Information'!$E$10/12)*B28</f>
        <v>34110</v>
      </c>
      <c r="D28" s="12">
        <f>'Office Information'!$C$7</f>
        <v>14298</v>
      </c>
      <c r="E28" s="99">
        <f t="shared" si="0"/>
        <v>19812</v>
      </c>
      <c r="F28" s="99"/>
      <c r="G28" s="13">
        <f t="shared" si="1"/>
        <v>79812</v>
      </c>
    </row>
    <row r="29" spans="1:7" x14ac:dyDescent="0.2">
      <c r="A29" s="2"/>
      <c r="B29" s="2"/>
      <c r="C29" s="6"/>
      <c r="D29" s="6"/>
      <c r="E29" s="1"/>
      <c r="F29" s="6"/>
      <c r="G29" s="7"/>
    </row>
  </sheetData>
  <sheetProtection algorithmName="SHA-512" hashValue="6uDkSZr8dQuiCMP5JlE5aGbUHBnVL67Vg5NGC6Q7C9D0EWw0dhdVJAYmtfnGBuVchsseq7yIkQnsuqE+UmO9Zw==" saltValue="yrfYZp5ODHHYfAmPu7mttw==" spinCount="100000" sheet="1" scenarios="1" selectLockedCells="1" selectUnlockedCells="1"/>
  <mergeCells count="28">
    <mergeCell ref="E6:F6"/>
    <mergeCell ref="A1:G1"/>
    <mergeCell ref="A2:G2"/>
    <mergeCell ref="E3:F3"/>
    <mergeCell ref="E4:F4"/>
    <mergeCell ref="E5:F5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scale="8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Instructions</vt:lpstr>
      <vt:lpstr>Budget Worksheet</vt:lpstr>
      <vt:lpstr>Office Information</vt:lpstr>
      <vt:lpstr>Good Recruiting Schedule</vt:lpstr>
      <vt:lpstr>Great Recruiting Schedule</vt:lpstr>
      <vt:lpstr>Awesome Recruiting Schedule</vt:lpstr>
      <vt:lpstr>'Budget Worksheet'!Print_Area</vt:lpstr>
      <vt:lpstr>'Great Recruiting Schedule'!Print_Area</vt:lpstr>
      <vt:lpstr>Instructions!Print_Area</vt:lpstr>
      <vt:lpstr>'Office Information'!Print_Area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GARY CARLSON</cp:lastModifiedBy>
  <cp:lastPrinted>2009-04-06T23:25:46Z</cp:lastPrinted>
  <dcterms:created xsi:type="dcterms:W3CDTF">2009-03-13T17:55:17Z</dcterms:created>
  <dcterms:modified xsi:type="dcterms:W3CDTF">2024-10-16T14:51:16Z</dcterms:modified>
  <cp:category/>
</cp:coreProperties>
</file>