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xa\Sync\Associates\Associates Resource Center\"/>
    </mc:Choice>
  </mc:AlternateContent>
  <xr:revisionPtr revIDLastSave="0" documentId="13_ncr:1_{ACCEC9A4-91EF-4154-9F4A-884B36DC5C08}" xr6:coauthVersionLast="45" xr6:coauthVersionMax="45" xr10:uidLastSave="{00000000-0000-0000-0000-000000000000}"/>
  <bookViews>
    <workbookView xWindow="-31030" yWindow="3700" windowWidth="23030" windowHeight="12350" xr2:uid="{D67773C4-7421-46D0-8F60-592BD9CCFC82}"/>
  </bookViews>
  <sheets>
    <sheet name="Instructions" sheetId="5" r:id="rId1"/>
    <sheet name="Data Entry Form" sheetId="1" r:id="rId2"/>
    <sheet name="Submitted Claim" sheetId="4" r:id="rId3"/>
    <sheet name="Lists" sheetId="2" r:id="rId4"/>
  </sheets>
  <definedNames>
    <definedName name="_xlnm.Print_Area" localSheetId="1">'Data Entry Form'!$A$1:$P$52</definedName>
    <definedName name="_xlnm.Print_Area" localSheetId="0">Instructions!$B$1:$C$43</definedName>
    <definedName name="_xlnm.Print_Area" localSheetId="2">'Submitted Claim'!$B$1:$M$52</definedName>
  </definedNames>
  <calcPr calcId="191029" iterate="1" iterateCount="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2" l="1"/>
  <c r="F24" i="2"/>
  <c r="D24" i="2"/>
  <c r="E23" i="2"/>
  <c r="F23" i="2"/>
  <c r="D23" i="2"/>
  <c r="B46" i="5"/>
  <c r="B47" i="5"/>
  <c r="B48" i="5"/>
  <c r="B27" i="5"/>
  <c r="B28" i="5"/>
  <c r="B29" i="5"/>
  <c r="B4" i="5"/>
  <c r="B5" i="5"/>
  <c r="B6" i="5"/>
  <c r="B7" i="5"/>
  <c r="B16" i="5"/>
  <c r="B17" i="5"/>
  <c r="B18" i="5"/>
  <c r="B19" i="5"/>
  <c r="B20" i="5"/>
  <c r="B21" i="5"/>
  <c r="B22" i="5"/>
  <c r="B23" i="5"/>
  <c r="B24" i="5"/>
  <c r="B30" i="5"/>
  <c r="B31" i="5"/>
  <c r="B32" i="5"/>
  <c r="B33" i="5"/>
  <c r="B34" i="5"/>
  <c r="AB9" i="1"/>
  <c r="AC9" i="1"/>
  <c r="AD9" i="1"/>
  <c r="AE9" i="1"/>
  <c r="AB10" i="1"/>
  <c r="AC10" i="1"/>
  <c r="AD10" i="1"/>
  <c r="AE10" i="1"/>
  <c r="AB11" i="1"/>
  <c r="AC11" i="1"/>
  <c r="AD11" i="1"/>
  <c r="AE11" i="1"/>
  <c r="AB12" i="1"/>
  <c r="AC12" i="1"/>
  <c r="AD12" i="1"/>
  <c r="AE12" i="1"/>
  <c r="AB13" i="1"/>
  <c r="AC13" i="1"/>
  <c r="AD13" i="1"/>
  <c r="AE13" i="1"/>
  <c r="AB14" i="1"/>
  <c r="AC14" i="1"/>
  <c r="AD14" i="1"/>
  <c r="AE14" i="1"/>
  <c r="AB15" i="1"/>
  <c r="AC15" i="1"/>
  <c r="AD15" i="1"/>
  <c r="AE15" i="1"/>
  <c r="AB16" i="1"/>
  <c r="AC16" i="1"/>
  <c r="AD16" i="1"/>
  <c r="AE16" i="1"/>
  <c r="AB17" i="1"/>
  <c r="AC17" i="1"/>
  <c r="AD17" i="1"/>
  <c r="AE17" i="1"/>
  <c r="AB18" i="1"/>
  <c r="AC18" i="1"/>
  <c r="AD18" i="1"/>
  <c r="AE18" i="1"/>
  <c r="AB19" i="1"/>
  <c r="AC19" i="1"/>
  <c r="AD19" i="1"/>
  <c r="AE19" i="1"/>
  <c r="AB20" i="1"/>
  <c r="AC20" i="1"/>
  <c r="AD20" i="1"/>
  <c r="AE20" i="1"/>
  <c r="AB21" i="1"/>
  <c r="AC21" i="1"/>
  <c r="AD21" i="1"/>
  <c r="AE21" i="1"/>
  <c r="AB22" i="1"/>
  <c r="AC22" i="1"/>
  <c r="AD22" i="1"/>
  <c r="AE22" i="1"/>
  <c r="AB23" i="1"/>
  <c r="AC23" i="1"/>
  <c r="AD23" i="1"/>
  <c r="AE23" i="1"/>
  <c r="AB24" i="1"/>
  <c r="AC24" i="1"/>
  <c r="AD24" i="1"/>
  <c r="AE24" i="1"/>
  <c r="AB25" i="1"/>
  <c r="AC25" i="1"/>
  <c r="AD25" i="1"/>
  <c r="AE25" i="1"/>
  <c r="AB26" i="1"/>
  <c r="AC26" i="1"/>
  <c r="AD26" i="1"/>
  <c r="AE26" i="1"/>
  <c r="AB27" i="1"/>
  <c r="AC27" i="1"/>
  <c r="AD27" i="1"/>
  <c r="AE27" i="1"/>
  <c r="AB28" i="1"/>
  <c r="AC28" i="1"/>
  <c r="AD28" i="1"/>
  <c r="AE28" i="1"/>
  <c r="AB29" i="1"/>
  <c r="AC29" i="1"/>
  <c r="AD29" i="1"/>
  <c r="AE29" i="1"/>
  <c r="AB30" i="1"/>
  <c r="AC30" i="1"/>
  <c r="AD30" i="1"/>
  <c r="AE30" i="1"/>
  <c r="AB31" i="1"/>
  <c r="AC31" i="1"/>
  <c r="AD31" i="1"/>
  <c r="AE31" i="1"/>
  <c r="AB32" i="1"/>
  <c r="AC32" i="1"/>
  <c r="AD32" i="1"/>
  <c r="AE32" i="1"/>
  <c r="AB33" i="1"/>
  <c r="AC33" i="1"/>
  <c r="AD33" i="1"/>
  <c r="AE33" i="1"/>
  <c r="AB34" i="1"/>
  <c r="AC34" i="1"/>
  <c r="AD34" i="1"/>
  <c r="AE34" i="1"/>
  <c r="AB35" i="1"/>
  <c r="AC35" i="1"/>
  <c r="AD35" i="1"/>
  <c r="AE35" i="1"/>
  <c r="AB36" i="1"/>
  <c r="AC36" i="1"/>
  <c r="AD36" i="1"/>
  <c r="AE36" i="1"/>
  <c r="AB37" i="1"/>
  <c r="AC37" i="1"/>
  <c r="AD37" i="1"/>
  <c r="AE37" i="1"/>
  <c r="AB38" i="1"/>
  <c r="AC38" i="1"/>
  <c r="AD38" i="1"/>
  <c r="AE38" i="1"/>
  <c r="AB39" i="1"/>
  <c r="AC39" i="1"/>
  <c r="AD39" i="1"/>
  <c r="AE39" i="1"/>
  <c r="AB40" i="1"/>
  <c r="AC40" i="1"/>
  <c r="AD40" i="1"/>
  <c r="AE40" i="1"/>
  <c r="AB41" i="1"/>
  <c r="AC41" i="1"/>
  <c r="AD41" i="1"/>
  <c r="AE41" i="1"/>
  <c r="AB42" i="1"/>
  <c r="AC42" i="1"/>
  <c r="AD42" i="1"/>
  <c r="AE42" i="1"/>
  <c r="AB43" i="1"/>
  <c r="AC43" i="1"/>
  <c r="AD43" i="1"/>
  <c r="AE43" i="1"/>
  <c r="AE8" i="1"/>
  <c r="AD8" i="1"/>
  <c r="AC8" i="1"/>
  <c r="AB8" i="1"/>
  <c r="B37" i="5"/>
  <c r="B38" i="5"/>
  <c r="B39" i="5"/>
  <c r="B40" i="5"/>
  <c r="B41" i="5"/>
  <c r="B42" i="5"/>
  <c r="B43" i="5"/>
  <c r="X8" i="1"/>
  <c r="W8" i="1"/>
  <c r="Y8" i="1"/>
  <c r="X9" i="1"/>
  <c r="W9" i="1"/>
  <c r="Y9" i="1"/>
  <c r="X10" i="1"/>
  <c r="W10" i="1"/>
  <c r="Y10" i="1"/>
  <c r="X11" i="1"/>
  <c r="W11" i="1"/>
  <c r="Y11" i="1"/>
  <c r="X12" i="1"/>
  <c r="W12" i="1"/>
  <c r="Y12" i="1"/>
  <c r="X13" i="1"/>
  <c r="W13" i="1"/>
  <c r="Y13" i="1"/>
  <c r="X14" i="1"/>
  <c r="W14" i="1"/>
  <c r="Y14" i="1"/>
  <c r="X15" i="1"/>
  <c r="W15" i="1"/>
  <c r="Y15" i="1"/>
  <c r="X16" i="1"/>
  <c r="W16" i="1"/>
  <c r="Y16" i="1"/>
  <c r="X17" i="1"/>
  <c r="W17" i="1"/>
  <c r="Y17" i="1"/>
  <c r="X18" i="1"/>
  <c r="W18" i="1"/>
  <c r="Y18" i="1"/>
  <c r="X19" i="1"/>
  <c r="W19" i="1"/>
  <c r="Y19" i="1"/>
  <c r="X20" i="1"/>
  <c r="W20" i="1"/>
  <c r="Y20" i="1"/>
  <c r="X21" i="1"/>
  <c r="W21" i="1"/>
  <c r="Y21" i="1"/>
  <c r="X22" i="1"/>
  <c r="W22" i="1"/>
  <c r="Y22" i="1"/>
  <c r="X23" i="1"/>
  <c r="W23" i="1"/>
  <c r="Y23" i="1"/>
  <c r="X24" i="1"/>
  <c r="W24" i="1"/>
  <c r="Y24" i="1"/>
  <c r="X25" i="1"/>
  <c r="W25" i="1"/>
  <c r="Y25" i="1"/>
  <c r="X26" i="1"/>
  <c r="W26" i="1"/>
  <c r="Y26" i="1"/>
  <c r="X27" i="1"/>
  <c r="W27" i="1"/>
  <c r="Y27" i="1"/>
  <c r="X28" i="1"/>
  <c r="W28" i="1"/>
  <c r="Y28" i="1"/>
  <c r="X29" i="1"/>
  <c r="W29" i="1"/>
  <c r="Y29" i="1"/>
  <c r="X30" i="1"/>
  <c r="W30" i="1"/>
  <c r="Y30" i="1"/>
  <c r="X31" i="1"/>
  <c r="W31" i="1"/>
  <c r="Y31" i="1"/>
  <c r="X32" i="1"/>
  <c r="W32" i="1"/>
  <c r="Y32" i="1"/>
  <c r="X33" i="1"/>
  <c r="W33" i="1"/>
  <c r="Y33" i="1"/>
  <c r="X34" i="1"/>
  <c r="W34" i="1"/>
  <c r="Y34" i="1"/>
  <c r="X35" i="1"/>
  <c r="W35" i="1"/>
  <c r="Y35" i="1"/>
  <c r="X36" i="1"/>
  <c r="W36" i="1"/>
  <c r="Y36" i="1"/>
  <c r="X37" i="1"/>
  <c r="W37" i="1"/>
  <c r="Y37" i="1"/>
  <c r="X38" i="1"/>
  <c r="W38" i="1"/>
  <c r="Y38" i="1"/>
  <c r="X39" i="1"/>
  <c r="W39" i="1"/>
  <c r="Y39" i="1"/>
  <c r="X40" i="1"/>
  <c r="W40" i="1"/>
  <c r="Y40" i="1"/>
  <c r="X41" i="1"/>
  <c r="W41" i="1"/>
  <c r="Y41" i="1"/>
  <c r="X42" i="1"/>
  <c r="W42" i="1"/>
  <c r="Y42" i="1"/>
  <c r="X43" i="1"/>
  <c r="W43" i="1"/>
  <c r="Y43" i="1"/>
  <c r="Y44"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T8" i="1"/>
  <c r="S8" i="1"/>
  <c r="U8" i="1"/>
  <c r="T9" i="1"/>
  <c r="S9" i="1"/>
  <c r="U9" i="1"/>
  <c r="T10" i="1"/>
  <c r="S10" i="1"/>
  <c r="U10" i="1"/>
  <c r="T11" i="1"/>
  <c r="S11" i="1"/>
  <c r="U11" i="1"/>
  <c r="T12" i="1"/>
  <c r="S12" i="1"/>
  <c r="U12" i="1"/>
  <c r="T13" i="1"/>
  <c r="S13" i="1"/>
  <c r="U13" i="1"/>
  <c r="T14" i="1"/>
  <c r="S14" i="1"/>
  <c r="U14" i="1"/>
  <c r="T15" i="1"/>
  <c r="S15" i="1"/>
  <c r="U15" i="1"/>
  <c r="T16" i="1"/>
  <c r="S16" i="1"/>
  <c r="U16" i="1"/>
  <c r="T17" i="1"/>
  <c r="S17" i="1"/>
  <c r="U17" i="1"/>
  <c r="T18" i="1"/>
  <c r="S18" i="1"/>
  <c r="U18" i="1"/>
  <c r="T19" i="1"/>
  <c r="S19" i="1"/>
  <c r="U19" i="1"/>
  <c r="T20" i="1"/>
  <c r="S20" i="1"/>
  <c r="U20" i="1"/>
  <c r="T21" i="1"/>
  <c r="S21" i="1"/>
  <c r="U21" i="1"/>
  <c r="T22" i="1"/>
  <c r="S22" i="1"/>
  <c r="U22" i="1"/>
  <c r="T23" i="1"/>
  <c r="S23" i="1"/>
  <c r="U23" i="1"/>
  <c r="T24" i="1"/>
  <c r="S24" i="1"/>
  <c r="U24" i="1"/>
  <c r="T25" i="1"/>
  <c r="S25" i="1"/>
  <c r="U25" i="1"/>
  <c r="T26" i="1"/>
  <c r="S26" i="1"/>
  <c r="U26" i="1"/>
  <c r="T27" i="1"/>
  <c r="S27" i="1"/>
  <c r="U27" i="1"/>
  <c r="T28" i="1"/>
  <c r="S28" i="1"/>
  <c r="U28" i="1"/>
  <c r="T29" i="1"/>
  <c r="S29" i="1"/>
  <c r="U29" i="1"/>
  <c r="T30" i="1"/>
  <c r="S30" i="1"/>
  <c r="U30" i="1"/>
  <c r="T31" i="1"/>
  <c r="S31" i="1"/>
  <c r="U31" i="1"/>
  <c r="T32" i="1"/>
  <c r="S32" i="1"/>
  <c r="U32" i="1"/>
  <c r="T33" i="1"/>
  <c r="S33" i="1"/>
  <c r="U33" i="1"/>
  <c r="T34" i="1"/>
  <c r="S34" i="1"/>
  <c r="U34" i="1"/>
  <c r="T35" i="1"/>
  <c r="S35" i="1"/>
  <c r="U35" i="1"/>
  <c r="T36" i="1"/>
  <c r="S36" i="1"/>
  <c r="U36" i="1"/>
  <c r="T37" i="1"/>
  <c r="S37" i="1"/>
  <c r="U37" i="1"/>
  <c r="T38" i="1"/>
  <c r="S38" i="1"/>
  <c r="U38" i="1"/>
  <c r="T39" i="1"/>
  <c r="S39" i="1"/>
  <c r="U39" i="1"/>
  <c r="T40" i="1"/>
  <c r="S40" i="1"/>
  <c r="U40" i="1"/>
  <c r="T41" i="1"/>
  <c r="S41" i="1"/>
  <c r="U41" i="1"/>
  <c r="T42" i="1"/>
  <c r="S42" i="1"/>
  <c r="U42" i="1"/>
  <c r="T43" i="1"/>
  <c r="S43" i="1"/>
  <c r="U43" i="1"/>
  <c r="U44"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U45" i="1"/>
  <c r="B10" i="5"/>
  <c r="B11" i="5"/>
  <c r="B12" i="5"/>
  <c r="B13" i="5"/>
  <c r="H5" i="4"/>
  <c r="K4" i="4"/>
  <c r="H4" i="4"/>
  <c r="H3" i="4"/>
  <c r="D5" i="4"/>
  <c r="D4" i="4"/>
  <c r="D3" i="4"/>
  <c r="J11" i="1"/>
  <c r="AA12" i="1"/>
  <c r="AA13"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8" i="1"/>
  <c r="AG9" i="1"/>
  <c r="AH9" i="1"/>
  <c r="AI9" i="1"/>
  <c r="AJ9" i="1"/>
  <c r="AG10" i="1"/>
  <c r="AH10" i="1"/>
  <c r="AI10" i="1"/>
  <c r="AJ10" i="1"/>
  <c r="AG11" i="1"/>
  <c r="AH11" i="1"/>
  <c r="AI11" i="1"/>
  <c r="AJ11" i="1"/>
  <c r="AG12" i="1"/>
  <c r="AH12" i="1"/>
  <c r="AI12" i="1"/>
  <c r="AJ12" i="1"/>
  <c r="AG13" i="1"/>
  <c r="AH13" i="1"/>
  <c r="AI13" i="1"/>
  <c r="AJ13" i="1"/>
  <c r="AG14" i="1"/>
  <c r="AH14" i="1"/>
  <c r="AK14" i="1"/>
  <c r="AI14" i="1"/>
  <c r="AJ14" i="1"/>
  <c r="AG15" i="1"/>
  <c r="AH15" i="1"/>
  <c r="AI15" i="1"/>
  <c r="AJ15" i="1"/>
  <c r="AG16" i="1"/>
  <c r="AH16" i="1"/>
  <c r="AI16" i="1"/>
  <c r="AJ16" i="1"/>
  <c r="AG17" i="1"/>
  <c r="AH17" i="1"/>
  <c r="AI17" i="1"/>
  <c r="AJ17" i="1"/>
  <c r="AG18" i="1"/>
  <c r="AH18" i="1"/>
  <c r="AI18" i="1"/>
  <c r="AJ18" i="1"/>
  <c r="AG19" i="1"/>
  <c r="AH19" i="1"/>
  <c r="AI19" i="1"/>
  <c r="AJ19" i="1"/>
  <c r="AG20" i="1"/>
  <c r="AH20" i="1"/>
  <c r="AI20" i="1"/>
  <c r="AJ20" i="1"/>
  <c r="AG21" i="1"/>
  <c r="AH21" i="1"/>
  <c r="AI21" i="1"/>
  <c r="AJ21" i="1"/>
  <c r="AG22" i="1"/>
  <c r="AH22" i="1"/>
  <c r="AI22" i="1"/>
  <c r="AJ22" i="1"/>
  <c r="AG23" i="1"/>
  <c r="AH23" i="1"/>
  <c r="AI23" i="1"/>
  <c r="AJ23" i="1"/>
  <c r="AG24" i="1"/>
  <c r="AH24" i="1"/>
  <c r="AI24" i="1"/>
  <c r="AJ24" i="1"/>
  <c r="AG25" i="1"/>
  <c r="AH25" i="1"/>
  <c r="AI25" i="1"/>
  <c r="AJ25" i="1"/>
  <c r="AG26" i="1"/>
  <c r="AH26" i="1"/>
  <c r="AI26" i="1"/>
  <c r="AJ26" i="1"/>
  <c r="AG27" i="1"/>
  <c r="AH27" i="1"/>
  <c r="AI27" i="1"/>
  <c r="AJ27" i="1"/>
  <c r="AG28" i="1"/>
  <c r="AH28" i="1"/>
  <c r="AI28" i="1"/>
  <c r="AJ28" i="1"/>
  <c r="AG29" i="1"/>
  <c r="AH29" i="1"/>
  <c r="AI29" i="1"/>
  <c r="AJ29" i="1"/>
  <c r="AG30" i="1"/>
  <c r="AH30" i="1"/>
  <c r="AI30" i="1"/>
  <c r="AJ30" i="1"/>
  <c r="AG31" i="1"/>
  <c r="AH31" i="1"/>
  <c r="AI31" i="1"/>
  <c r="AJ31" i="1"/>
  <c r="AG32" i="1"/>
  <c r="AH32" i="1"/>
  <c r="AI32" i="1"/>
  <c r="AJ32" i="1"/>
  <c r="AG33" i="1"/>
  <c r="AH33" i="1"/>
  <c r="AI33" i="1"/>
  <c r="AJ33" i="1"/>
  <c r="AG34" i="1"/>
  <c r="AH34" i="1"/>
  <c r="AI34" i="1"/>
  <c r="AJ34" i="1"/>
  <c r="AG35" i="1"/>
  <c r="AH35" i="1"/>
  <c r="AI35" i="1"/>
  <c r="AJ35" i="1"/>
  <c r="AG36" i="1"/>
  <c r="AH36" i="1"/>
  <c r="AI36" i="1"/>
  <c r="AJ36" i="1"/>
  <c r="AG37" i="1"/>
  <c r="AH37" i="1"/>
  <c r="AI37" i="1"/>
  <c r="AJ37" i="1"/>
  <c r="AG38" i="1"/>
  <c r="AH38" i="1"/>
  <c r="AI38" i="1"/>
  <c r="AJ38" i="1"/>
  <c r="AG39" i="1"/>
  <c r="AH39" i="1"/>
  <c r="AI39" i="1"/>
  <c r="AJ39" i="1"/>
  <c r="AG40" i="1"/>
  <c r="AH40" i="1"/>
  <c r="AI40" i="1"/>
  <c r="AJ40" i="1"/>
  <c r="AG41" i="1"/>
  <c r="AH41" i="1"/>
  <c r="AI41" i="1"/>
  <c r="AJ41" i="1"/>
  <c r="AG42" i="1"/>
  <c r="AH42" i="1"/>
  <c r="AI42" i="1"/>
  <c r="AJ42" i="1"/>
  <c r="AG43" i="1"/>
  <c r="AH43" i="1"/>
  <c r="AI43" i="1"/>
  <c r="AJ43" i="1"/>
  <c r="AJ8" i="1"/>
  <c r="AI8" i="1"/>
  <c r="AH8" i="1"/>
  <c r="AG8" i="1"/>
  <c r="AK12" i="1"/>
  <c r="AK13" i="1"/>
  <c r="AK17" i="1"/>
  <c r="AK18" i="1"/>
  <c r="AK19" i="1"/>
  <c r="AK20" i="1"/>
  <c r="AK21" i="1"/>
  <c r="AK23" i="1"/>
  <c r="AK24" i="1"/>
  <c r="AK25" i="1"/>
  <c r="AK26" i="1"/>
  <c r="AK27" i="1"/>
  <c r="AK28" i="1"/>
  <c r="AK29" i="1"/>
  <c r="AK30" i="1"/>
  <c r="AK31" i="1"/>
  <c r="AK32" i="1"/>
  <c r="AK33" i="1"/>
  <c r="AK34" i="1"/>
  <c r="AK35" i="1"/>
  <c r="AK36" i="1"/>
  <c r="AK37" i="1"/>
  <c r="AK38" i="1"/>
  <c r="AK39" i="1"/>
  <c r="AK40" i="1"/>
  <c r="AK41" i="1"/>
  <c r="AK42" i="1"/>
  <c r="AK43" i="1"/>
  <c r="AK44" i="1"/>
  <c r="AA19" i="1"/>
  <c r="AA20" i="1"/>
  <c r="J25" i="1"/>
  <c r="J26" i="1"/>
  <c r="AA27" i="1"/>
  <c r="AA30" i="1"/>
  <c r="AA33" i="1"/>
  <c r="AA34" i="1"/>
  <c r="AA35" i="1"/>
  <c r="AA37" i="1"/>
  <c r="AA38" i="1"/>
  <c r="J41" i="1"/>
  <c r="AA42" i="1"/>
  <c r="AA43" i="1"/>
  <c r="AK11" i="1"/>
  <c r="P39" i="1"/>
  <c r="P31" i="1"/>
  <c r="P23" i="1"/>
  <c r="AA40" i="1"/>
  <c r="AA32" i="1"/>
  <c r="AA24" i="1"/>
  <c r="AA16" i="1"/>
  <c r="K16" i="1"/>
  <c r="P37" i="1"/>
  <c r="P29" i="1"/>
  <c r="P21" i="1"/>
  <c r="J22" i="1"/>
  <c r="J14" i="1"/>
  <c r="P38" i="1"/>
  <c r="AA31" i="1"/>
  <c r="P36" i="1"/>
  <c r="P28" i="1"/>
  <c r="P20" i="1"/>
  <c r="AA15" i="1"/>
  <c r="K15" i="1"/>
  <c r="AA29" i="1"/>
  <c r="J21" i="1"/>
  <c r="P35" i="1"/>
  <c r="P27" i="1"/>
  <c r="P19" i="1"/>
  <c r="AA36" i="1"/>
  <c r="AA28" i="1"/>
  <c r="P30" i="1"/>
  <c r="AA39" i="1"/>
  <c r="P42" i="1"/>
  <c r="P34" i="1"/>
  <c r="P26" i="1"/>
  <c r="P18" i="1"/>
  <c r="AA23" i="1"/>
  <c r="P41" i="1"/>
  <c r="P33" i="1"/>
  <c r="P25" i="1"/>
  <c r="P17" i="1"/>
  <c r="J18" i="1"/>
  <c r="J10" i="1"/>
  <c r="P40" i="1"/>
  <c r="P32" i="1"/>
  <c r="P24" i="1"/>
  <c r="P43" i="1"/>
  <c r="J17" i="1"/>
  <c r="AK9" i="1"/>
  <c r="AA9" i="1"/>
  <c r="P14" i="1"/>
  <c r="AK22" i="1"/>
  <c r="P22" i="1"/>
  <c r="P16" i="1"/>
  <c r="J37" i="1"/>
  <c r="AL8" i="1"/>
  <c r="A8" i="1"/>
  <c r="AM8" i="1"/>
  <c r="J40" i="1"/>
  <c r="J32" i="1"/>
  <c r="K40" i="1"/>
  <c r="K32" i="1"/>
  <c r="K24" i="1"/>
  <c r="AA26" i="1"/>
  <c r="J29" i="1"/>
  <c r="J24" i="1"/>
  <c r="J16" i="1"/>
  <c r="J13" i="1"/>
  <c r="J39" i="1"/>
  <c r="J31" i="1"/>
  <c r="J23" i="1"/>
  <c r="J15" i="1"/>
  <c r="J38" i="1"/>
  <c r="J30" i="1"/>
  <c r="J36" i="1"/>
  <c r="J28" i="1"/>
  <c r="J20" i="1"/>
  <c r="J12" i="1"/>
  <c r="J43" i="1"/>
  <c r="J35" i="1"/>
  <c r="J27" i="1"/>
  <c r="J19" i="1"/>
  <c r="J42" i="1"/>
  <c r="J34" i="1"/>
  <c r="J33" i="1"/>
  <c r="J9" i="1"/>
  <c r="K42" i="1"/>
  <c r="K34" i="1"/>
  <c r="K26" i="1"/>
  <c r="K18" i="1"/>
  <c r="AK15" i="1"/>
  <c r="K39" i="1"/>
  <c r="K31" i="1"/>
  <c r="K23" i="1"/>
  <c r="K38" i="1"/>
  <c r="K30" i="1"/>
  <c r="K37" i="1"/>
  <c r="K29" i="1"/>
  <c r="K21" i="1"/>
  <c r="K36" i="1"/>
  <c r="K28" i="1"/>
  <c r="K20" i="1"/>
  <c r="K12" i="1"/>
  <c r="K43" i="1"/>
  <c r="K35" i="1"/>
  <c r="K27" i="1"/>
  <c r="K19" i="1"/>
  <c r="K11" i="1"/>
  <c r="P15" i="1"/>
  <c r="AK16" i="1"/>
  <c r="K13" i="1"/>
  <c r="K25" i="1"/>
  <c r="AK10" i="1"/>
  <c r="K33" i="1"/>
  <c r="K41" i="1"/>
  <c r="K9" i="1"/>
  <c r="AK8" i="1"/>
  <c r="P9" i="1"/>
  <c r="P12" i="1"/>
  <c r="P13" i="1"/>
  <c r="AA25" i="1"/>
  <c r="P10" i="1"/>
  <c r="AA22" i="1"/>
  <c r="K22" i="1"/>
  <c r="AA21" i="1"/>
  <c r="AA18" i="1"/>
  <c r="AA17" i="1"/>
  <c r="K17" i="1"/>
  <c r="AA14" i="1"/>
  <c r="K14" i="1"/>
  <c r="AA41" i="1"/>
  <c r="AA10" i="1"/>
  <c r="K10" i="1"/>
  <c r="P8" i="1"/>
  <c r="AA8" i="1"/>
  <c r="P11" i="1"/>
  <c r="AA11" i="1"/>
  <c r="J8" i="1"/>
  <c r="K8" i="1"/>
  <c r="AL9" i="1"/>
  <c r="A9" i="1"/>
  <c r="AM9" i="1"/>
  <c r="D49" i="4"/>
  <c r="AL10" i="1"/>
  <c r="A10" i="1"/>
  <c r="AM10" i="1"/>
  <c r="F48" i="1"/>
  <c r="P48" i="1"/>
  <c r="K48" i="1"/>
  <c r="K51" i="1"/>
  <c r="AL11" i="1"/>
  <c r="J48" i="1"/>
  <c r="J51" i="1"/>
  <c r="AL12" i="1"/>
  <c r="A12" i="1"/>
  <c r="AM12" i="1"/>
  <c r="A11" i="1"/>
  <c r="AM11" i="1"/>
  <c r="AL13" i="1"/>
  <c r="A13" i="1"/>
  <c r="AM13" i="1"/>
  <c r="AL14" i="1"/>
  <c r="A14" i="1"/>
  <c r="AM14" i="1"/>
  <c r="AL15" i="1"/>
  <c r="A15" i="1"/>
  <c r="AM15" i="1"/>
  <c r="AL16" i="1"/>
  <c r="A16" i="1"/>
  <c r="AM16" i="1"/>
  <c r="AL17" i="1"/>
  <c r="A17" i="1"/>
  <c r="AM17" i="1"/>
  <c r="AL18" i="1"/>
  <c r="A18" i="1"/>
  <c r="AM18" i="1"/>
  <c r="AL19" i="1"/>
  <c r="A19" i="1"/>
  <c r="AM19" i="1"/>
  <c r="AL20" i="1"/>
  <c r="A20" i="1"/>
  <c r="AM20" i="1"/>
  <c r="AL21" i="1"/>
  <c r="A21" i="1"/>
  <c r="AM21" i="1"/>
  <c r="AL22" i="1"/>
  <c r="A22" i="1"/>
  <c r="AM22" i="1"/>
  <c r="AL23" i="1"/>
  <c r="A23" i="1"/>
  <c r="AM23" i="1"/>
  <c r="AL24" i="1"/>
  <c r="A24" i="1"/>
  <c r="AM24" i="1"/>
  <c r="AL25" i="1"/>
  <c r="A25" i="1"/>
  <c r="AM25" i="1"/>
  <c r="AL26" i="1"/>
  <c r="A26" i="1"/>
  <c r="AM26" i="1"/>
  <c r="AL27" i="1"/>
  <c r="A27" i="1"/>
  <c r="AM27" i="1"/>
  <c r="AL28" i="1"/>
  <c r="A28" i="1"/>
  <c r="AM28" i="1"/>
  <c r="AL29" i="1"/>
  <c r="A29" i="1"/>
  <c r="AM29" i="1"/>
  <c r="AL30" i="1"/>
  <c r="A30" i="1"/>
  <c r="AM30" i="1"/>
  <c r="AL31" i="1"/>
  <c r="A31" i="1"/>
  <c r="AM31" i="1"/>
  <c r="AL32" i="1"/>
  <c r="A32" i="1"/>
  <c r="AM32" i="1"/>
  <c r="AL33" i="1"/>
  <c r="A33" i="1"/>
  <c r="AM33" i="1"/>
  <c r="AL34" i="1"/>
  <c r="A34" i="1"/>
  <c r="AM34" i="1"/>
  <c r="AL35" i="1"/>
  <c r="A35" i="1"/>
  <c r="AM35" i="1"/>
  <c r="AL36" i="1"/>
  <c r="A36" i="1"/>
  <c r="AM36" i="1"/>
  <c r="AL37" i="1"/>
  <c r="A37" i="1"/>
  <c r="AM37" i="1"/>
  <c r="AL38" i="1"/>
  <c r="A38" i="1"/>
  <c r="AM38" i="1"/>
  <c r="AL39" i="1"/>
  <c r="A39" i="1"/>
  <c r="AM39" i="1"/>
  <c r="AL40" i="1"/>
  <c r="A40" i="1"/>
  <c r="AM40" i="1"/>
  <c r="AL41" i="1"/>
  <c r="A41" i="1"/>
  <c r="AM41" i="1"/>
  <c r="AL42" i="1"/>
  <c r="A42" i="1"/>
  <c r="AM42" i="1"/>
  <c r="AL43" i="1"/>
  <c r="A43" i="1"/>
  <c r="AM43" i="1"/>
  <c r="AM44" i="1"/>
  <c r="AL44" i="1"/>
  <c r="S5" i="4"/>
  <c r="AM46" i="1"/>
  <c r="F49" i="1"/>
  <c r="B11" i="4"/>
  <c r="B19" i="4"/>
  <c r="B27" i="4"/>
  <c r="M27" i="4"/>
  <c r="B35" i="4"/>
  <c r="M35" i="4"/>
  <c r="B43" i="4"/>
  <c r="M43" i="4"/>
  <c r="B12" i="4"/>
  <c r="B20" i="4"/>
  <c r="M20" i="4"/>
  <c r="B28" i="4"/>
  <c r="M28" i="4"/>
  <c r="B36" i="4"/>
  <c r="M36" i="4"/>
  <c r="B44" i="4"/>
  <c r="M44" i="4"/>
  <c r="B23" i="4"/>
  <c r="M23" i="4"/>
  <c r="B39" i="4"/>
  <c r="M39" i="4"/>
  <c r="B16" i="4"/>
  <c r="B24" i="4"/>
  <c r="M24" i="4"/>
  <c r="B32" i="4"/>
  <c r="M32" i="4"/>
  <c r="B40" i="4"/>
  <c r="M40" i="4"/>
  <c r="B17" i="4"/>
  <c r="B25" i="4"/>
  <c r="M25" i="4"/>
  <c r="B33" i="4"/>
  <c r="M33" i="4"/>
  <c r="B26" i="4"/>
  <c r="M26" i="4"/>
  <c r="B42" i="4"/>
  <c r="M42" i="4"/>
  <c r="B13" i="4"/>
  <c r="B21" i="4"/>
  <c r="M21" i="4"/>
  <c r="B29" i="4"/>
  <c r="M29" i="4"/>
  <c r="B37" i="4"/>
  <c r="M37" i="4"/>
  <c r="B45" i="4"/>
  <c r="M45" i="4"/>
  <c r="B14" i="4"/>
  <c r="B22" i="4"/>
  <c r="M22" i="4"/>
  <c r="B30" i="4"/>
  <c r="M30" i="4"/>
  <c r="B38" i="4"/>
  <c r="M38" i="4"/>
  <c r="B10" i="4"/>
  <c r="B15" i="4"/>
  <c r="B31" i="4"/>
  <c r="M31" i="4"/>
  <c r="B41" i="4"/>
  <c r="M41" i="4"/>
  <c r="B18" i="4"/>
  <c r="B34" i="4"/>
  <c r="M34" i="4"/>
  <c r="D20" i="4"/>
  <c r="L20" i="4"/>
  <c r="E20" i="4"/>
  <c r="F20" i="4"/>
  <c r="G20" i="4"/>
  <c r="H20" i="4"/>
  <c r="I20" i="4"/>
  <c r="C20" i="4"/>
  <c r="K20" i="4"/>
  <c r="J20" i="4"/>
  <c r="J38" i="4"/>
  <c r="C38" i="4"/>
  <c r="K38" i="4"/>
  <c r="D38" i="4"/>
  <c r="L38" i="4"/>
  <c r="E38" i="4"/>
  <c r="F38" i="4"/>
  <c r="G38" i="4"/>
  <c r="H38" i="4"/>
  <c r="I38" i="4"/>
  <c r="L15" i="4"/>
  <c r="D15" i="4"/>
  <c r="K15" i="4"/>
  <c r="C15" i="4"/>
  <c r="J15" i="4"/>
  <c r="I15" i="4"/>
  <c r="H15" i="4"/>
  <c r="G15" i="4"/>
  <c r="E15" i="4"/>
  <c r="F15" i="4"/>
  <c r="E43" i="4"/>
  <c r="F43" i="4"/>
  <c r="G43" i="4"/>
  <c r="H43" i="4"/>
  <c r="I43" i="4"/>
  <c r="J43" i="4"/>
  <c r="C43" i="4"/>
  <c r="K43" i="4"/>
  <c r="D43" i="4"/>
  <c r="L43" i="4"/>
  <c r="K29" i="4"/>
  <c r="D29" i="4"/>
  <c r="L29" i="4"/>
  <c r="E29" i="4"/>
  <c r="F29" i="4"/>
  <c r="G29" i="4"/>
  <c r="H29" i="4"/>
  <c r="I29" i="4"/>
  <c r="C29" i="4"/>
  <c r="J29" i="4"/>
  <c r="H32" i="4"/>
  <c r="I32" i="4"/>
  <c r="J32" i="4"/>
  <c r="C32" i="4"/>
  <c r="K32" i="4"/>
  <c r="D32" i="4"/>
  <c r="L32" i="4"/>
  <c r="E32" i="4"/>
  <c r="G32" i="4"/>
  <c r="F32" i="4"/>
  <c r="J30" i="4"/>
  <c r="C30" i="4"/>
  <c r="K30" i="4"/>
  <c r="D30" i="4"/>
  <c r="L30" i="4"/>
  <c r="E30" i="4"/>
  <c r="F30" i="4"/>
  <c r="G30" i="4"/>
  <c r="I30" i="4"/>
  <c r="H30" i="4"/>
  <c r="F34" i="4"/>
  <c r="G34" i="4"/>
  <c r="H34" i="4"/>
  <c r="I34" i="4"/>
  <c r="J34" i="4"/>
  <c r="C34" i="4"/>
  <c r="K34" i="4"/>
  <c r="D34" i="4"/>
  <c r="E34" i="4"/>
  <c r="L34" i="4"/>
  <c r="I39" i="4"/>
  <c r="J39" i="4"/>
  <c r="C39" i="4"/>
  <c r="K39" i="4"/>
  <c r="D39" i="4"/>
  <c r="L39" i="4"/>
  <c r="E39" i="4"/>
  <c r="F39" i="4"/>
  <c r="G39" i="4"/>
  <c r="H39" i="4"/>
  <c r="E35" i="4"/>
  <c r="F35" i="4"/>
  <c r="G35" i="4"/>
  <c r="H35" i="4"/>
  <c r="I35" i="4"/>
  <c r="J35" i="4"/>
  <c r="C35" i="4"/>
  <c r="K35" i="4"/>
  <c r="D35" i="4"/>
  <c r="L35" i="4"/>
  <c r="F10" i="4"/>
  <c r="E10" i="4"/>
  <c r="L10" i="4"/>
  <c r="D10" i="4"/>
  <c r="K10" i="4"/>
  <c r="C10" i="4"/>
  <c r="J10" i="4"/>
  <c r="I10" i="4"/>
  <c r="G10" i="4"/>
  <c r="H10" i="4"/>
  <c r="H13" i="4"/>
  <c r="G13" i="4"/>
  <c r="F13" i="4"/>
  <c r="E13" i="4"/>
  <c r="L13" i="4"/>
  <c r="D13" i="4"/>
  <c r="K13" i="4"/>
  <c r="C13" i="4"/>
  <c r="I13" i="4"/>
  <c r="J13" i="4"/>
  <c r="H16" i="4"/>
  <c r="I16" i="4"/>
  <c r="J16" i="4"/>
  <c r="C16" i="4"/>
  <c r="K16" i="4"/>
  <c r="D16" i="4"/>
  <c r="L16" i="4"/>
  <c r="E16" i="4"/>
  <c r="F16" i="4"/>
  <c r="G16" i="4"/>
  <c r="F14" i="4"/>
  <c r="E14" i="4"/>
  <c r="L14" i="4"/>
  <c r="D14" i="4"/>
  <c r="K14" i="4"/>
  <c r="C14" i="4"/>
  <c r="J14" i="4"/>
  <c r="I14" i="4"/>
  <c r="H14" i="4"/>
  <c r="G14" i="4"/>
  <c r="G33" i="4"/>
  <c r="H33" i="4"/>
  <c r="I33" i="4"/>
  <c r="J33" i="4"/>
  <c r="C33" i="4"/>
  <c r="K33" i="4"/>
  <c r="D33" i="4"/>
  <c r="L33" i="4"/>
  <c r="E33" i="4"/>
  <c r="F33" i="4"/>
  <c r="I23" i="4"/>
  <c r="J23" i="4"/>
  <c r="C23" i="4"/>
  <c r="K23" i="4"/>
  <c r="D23" i="4"/>
  <c r="L23" i="4"/>
  <c r="E23" i="4"/>
  <c r="F23" i="4"/>
  <c r="G23" i="4"/>
  <c r="H23" i="4"/>
  <c r="E27" i="4"/>
  <c r="F27" i="4"/>
  <c r="G27" i="4"/>
  <c r="H27" i="4"/>
  <c r="I27" i="4"/>
  <c r="J27" i="4"/>
  <c r="C27" i="4"/>
  <c r="L27" i="4"/>
  <c r="K27" i="4"/>
  <c r="D27" i="4"/>
  <c r="D28" i="4"/>
  <c r="L28" i="4"/>
  <c r="E28" i="4"/>
  <c r="F28" i="4"/>
  <c r="G28" i="4"/>
  <c r="H28" i="4"/>
  <c r="I28" i="4"/>
  <c r="C28" i="4"/>
  <c r="K28" i="4"/>
  <c r="J28" i="4"/>
  <c r="J12" i="4"/>
  <c r="I12" i="4"/>
  <c r="H12" i="4"/>
  <c r="G12" i="4"/>
  <c r="F12" i="4"/>
  <c r="E12" i="4"/>
  <c r="K12" i="4"/>
  <c r="L12" i="4"/>
  <c r="D12" i="4"/>
  <c r="C12" i="4"/>
  <c r="F26" i="4"/>
  <c r="G26" i="4"/>
  <c r="H26" i="4"/>
  <c r="I26" i="4"/>
  <c r="J26" i="4"/>
  <c r="C26" i="4"/>
  <c r="K26" i="4"/>
  <c r="E26" i="4"/>
  <c r="D26" i="4"/>
  <c r="L26" i="4"/>
  <c r="G41" i="4"/>
  <c r="H41" i="4"/>
  <c r="I41" i="4"/>
  <c r="J41" i="4"/>
  <c r="C41" i="4"/>
  <c r="K41" i="4"/>
  <c r="D41" i="4"/>
  <c r="L41" i="4"/>
  <c r="E41" i="4"/>
  <c r="F41" i="4"/>
  <c r="K45" i="4"/>
  <c r="D45" i="4"/>
  <c r="L45" i="4"/>
  <c r="E45" i="4"/>
  <c r="F45" i="4"/>
  <c r="G45" i="4"/>
  <c r="H45" i="4"/>
  <c r="I45" i="4"/>
  <c r="J45" i="4"/>
  <c r="C45" i="4"/>
  <c r="G25" i="4"/>
  <c r="H25" i="4"/>
  <c r="I25" i="4"/>
  <c r="J25" i="4"/>
  <c r="C25" i="4"/>
  <c r="K25" i="4"/>
  <c r="D25" i="4"/>
  <c r="L25" i="4"/>
  <c r="E25" i="4"/>
  <c r="F25" i="4"/>
  <c r="D44" i="4"/>
  <c r="L44" i="4"/>
  <c r="E44" i="4"/>
  <c r="F44" i="4"/>
  <c r="G44" i="4"/>
  <c r="H44" i="4"/>
  <c r="I44" i="4"/>
  <c r="J44" i="4"/>
  <c r="C44" i="4"/>
  <c r="K44" i="4"/>
  <c r="E19" i="4"/>
  <c r="F19" i="4"/>
  <c r="G19" i="4"/>
  <c r="H19" i="4"/>
  <c r="I19" i="4"/>
  <c r="J19" i="4"/>
  <c r="C19" i="4"/>
  <c r="D19" i="4"/>
  <c r="K19" i="4"/>
  <c r="L19" i="4"/>
  <c r="H40" i="4"/>
  <c r="I40" i="4"/>
  <c r="J40" i="4"/>
  <c r="C40" i="4"/>
  <c r="K40" i="4"/>
  <c r="D40" i="4"/>
  <c r="L40" i="4"/>
  <c r="E40" i="4"/>
  <c r="G40" i="4"/>
  <c r="F40" i="4"/>
  <c r="K21" i="4"/>
  <c r="D21" i="4"/>
  <c r="L21" i="4"/>
  <c r="E21" i="4"/>
  <c r="F21" i="4"/>
  <c r="G21" i="4"/>
  <c r="H21" i="4"/>
  <c r="C21" i="4"/>
  <c r="I21" i="4"/>
  <c r="J21" i="4"/>
  <c r="H24" i="4"/>
  <c r="I24" i="4"/>
  <c r="J24" i="4"/>
  <c r="C24" i="4"/>
  <c r="K24" i="4"/>
  <c r="D24" i="4"/>
  <c r="L24" i="4"/>
  <c r="E24" i="4"/>
  <c r="G24" i="4"/>
  <c r="F24" i="4"/>
  <c r="F42" i="4"/>
  <c r="G42" i="4"/>
  <c r="H42" i="4"/>
  <c r="I42" i="4"/>
  <c r="J42" i="4"/>
  <c r="C42" i="4"/>
  <c r="K42" i="4"/>
  <c r="L42" i="4"/>
  <c r="D42" i="4"/>
  <c r="E42" i="4"/>
  <c r="J22" i="4"/>
  <c r="C22" i="4"/>
  <c r="K22" i="4"/>
  <c r="D22" i="4"/>
  <c r="L22" i="4"/>
  <c r="E22" i="4"/>
  <c r="F22" i="4"/>
  <c r="G22" i="4"/>
  <c r="I22" i="4"/>
  <c r="H22" i="4"/>
  <c r="F18" i="4"/>
  <c r="G18" i="4"/>
  <c r="H18" i="4"/>
  <c r="I18" i="4"/>
  <c r="J18" i="4"/>
  <c r="C18" i="4"/>
  <c r="K18" i="4"/>
  <c r="D18" i="4"/>
  <c r="L18" i="4"/>
  <c r="E18" i="4"/>
  <c r="I31" i="4"/>
  <c r="J31" i="4"/>
  <c r="C31" i="4"/>
  <c r="K31" i="4"/>
  <c r="D31" i="4"/>
  <c r="L31" i="4"/>
  <c r="E31" i="4"/>
  <c r="F31" i="4"/>
  <c r="G31" i="4"/>
  <c r="H31" i="4"/>
  <c r="K37" i="4"/>
  <c r="D37" i="4"/>
  <c r="L37" i="4"/>
  <c r="E37" i="4"/>
  <c r="F37" i="4"/>
  <c r="G37" i="4"/>
  <c r="H37" i="4"/>
  <c r="J37" i="4"/>
  <c r="I37" i="4"/>
  <c r="C37" i="4"/>
  <c r="G17" i="4"/>
  <c r="H17" i="4"/>
  <c r="I17" i="4"/>
  <c r="J17" i="4"/>
  <c r="C17" i="4"/>
  <c r="K17" i="4"/>
  <c r="D17" i="4"/>
  <c r="L17" i="4"/>
  <c r="F17" i="4"/>
  <c r="E17" i="4"/>
  <c r="D36" i="4"/>
  <c r="L36" i="4"/>
  <c r="E36" i="4"/>
  <c r="F36" i="4"/>
  <c r="G36" i="4"/>
  <c r="H36" i="4"/>
  <c r="I36" i="4"/>
  <c r="J36" i="4"/>
  <c r="C36" i="4"/>
  <c r="K36" i="4"/>
  <c r="L11" i="4"/>
  <c r="D11" i="4"/>
  <c r="K11" i="4"/>
  <c r="C11" i="4"/>
  <c r="J11" i="4"/>
  <c r="I11" i="4"/>
  <c r="H11" i="4"/>
  <c r="G11" i="4"/>
  <c r="E11" i="4"/>
  <c r="F11" i="4"/>
  <c r="M19" i="4"/>
  <c r="M18" i="4"/>
  <c r="M17" i="4"/>
  <c r="M16" i="4"/>
  <c r="M15" i="4"/>
  <c r="M14" i="4"/>
  <c r="M13" i="4"/>
  <c r="M12" i="4"/>
  <c r="M11" i="4"/>
  <c r="I49" i="4"/>
  <c r="J49" i="4"/>
  <c r="L49" i="4"/>
  <c r="M10" i="4"/>
  <c r="I51" i="4"/>
  <c r="M49" i="4"/>
</calcChain>
</file>

<file path=xl/sharedStrings.xml><?xml version="1.0" encoding="utf-8"?>
<sst xmlns="http://schemas.openxmlformats.org/spreadsheetml/2006/main" count="225" uniqueCount="151">
  <si>
    <t>D</t>
  </si>
  <si>
    <t>Date</t>
  </si>
  <si>
    <t>Description</t>
  </si>
  <si>
    <t xml:space="preserve">Category </t>
  </si>
  <si>
    <t>Province</t>
  </si>
  <si>
    <t>Amount</t>
  </si>
  <si>
    <t>Total</t>
  </si>
  <si>
    <t>G/HST</t>
  </si>
  <si>
    <t>Exchange</t>
  </si>
  <si>
    <t>Rate</t>
  </si>
  <si>
    <t>Claimed</t>
  </si>
  <si>
    <t>Breakfast</t>
  </si>
  <si>
    <t>Lunch</t>
  </si>
  <si>
    <t>Dinner</t>
  </si>
  <si>
    <t>Meal</t>
  </si>
  <si>
    <t>Allowance</t>
  </si>
  <si>
    <t>Incident.</t>
  </si>
  <si>
    <t>Item</t>
  </si>
  <si>
    <t>Incidental</t>
  </si>
  <si>
    <t>HST</t>
  </si>
  <si>
    <t>NL</t>
  </si>
  <si>
    <t>PE</t>
  </si>
  <si>
    <t>NS</t>
  </si>
  <si>
    <t>NB</t>
  </si>
  <si>
    <t>QC</t>
  </si>
  <si>
    <t>ON</t>
  </si>
  <si>
    <t>MB</t>
  </si>
  <si>
    <t>SK</t>
  </si>
  <si>
    <t>AB</t>
  </si>
  <si>
    <t>BC</t>
  </si>
  <si>
    <t>YT</t>
  </si>
  <si>
    <t>NWT</t>
  </si>
  <si>
    <t>NVT</t>
  </si>
  <si>
    <t>Provincial</t>
  </si>
  <si>
    <t>Override</t>
  </si>
  <si>
    <t>Paid</t>
  </si>
  <si>
    <t>Category</t>
  </si>
  <si>
    <t>Travel</t>
  </si>
  <si>
    <t>Meals - Business</t>
  </si>
  <si>
    <t>Meals - Marketing</t>
  </si>
  <si>
    <t>Meals - Personnel</t>
  </si>
  <si>
    <t>Telephone</t>
  </si>
  <si>
    <t>Computer Sup.</t>
  </si>
  <si>
    <t>Office Sup.</t>
  </si>
  <si>
    <t>Other</t>
  </si>
  <si>
    <t>Province/</t>
  </si>
  <si>
    <t>Territory</t>
  </si>
  <si>
    <t>Check</t>
  </si>
  <si>
    <t>GST</t>
  </si>
  <si>
    <t xml:space="preserve">Partial </t>
  </si>
  <si>
    <t>Complete</t>
  </si>
  <si>
    <t>Fail</t>
  </si>
  <si>
    <t>Incid.</t>
  </si>
  <si>
    <t>Purchase</t>
  </si>
  <si>
    <t>Name:</t>
  </si>
  <si>
    <t>EXA Client:</t>
  </si>
  <si>
    <t>Project:</t>
  </si>
  <si>
    <t>Purpose of Trip</t>
  </si>
  <si>
    <t>Start Date:</t>
  </si>
  <si>
    <t>End Date:</t>
  </si>
  <si>
    <t>EXA Consulting Group</t>
  </si>
  <si>
    <t xml:space="preserve">Travel Expense Claim </t>
  </si>
  <si>
    <t>Data Entry Form</t>
  </si>
  <si>
    <t>B</t>
  </si>
  <si>
    <t>L</t>
  </si>
  <si>
    <t>I</t>
  </si>
  <si>
    <t>Net CDN</t>
  </si>
  <si>
    <t>Date:</t>
  </si>
  <si>
    <t>Code</t>
  </si>
  <si>
    <t>Count</t>
  </si>
  <si>
    <t>Partial</t>
  </si>
  <si>
    <t>Only Chk</t>
  </si>
  <si>
    <t>Subject to</t>
  </si>
  <si>
    <t>Used</t>
  </si>
  <si>
    <t>Mixed Exchanged Rate Check</t>
  </si>
  <si>
    <t>TOTAL EXPENSES:</t>
  </si>
  <si>
    <t>Sub-Totals</t>
  </si>
  <si>
    <t>No.</t>
  </si>
  <si>
    <t>Meals</t>
  </si>
  <si>
    <t>Report Date:</t>
  </si>
  <si>
    <t>Claim</t>
  </si>
  <si>
    <t>($ CDN)</t>
  </si>
  <si>
    <t>TOTAL</t>
  </si>
  <si>
    <t>Net of GST</t>
  </si>
  <si>
    <t>Sub-Total</t>
  </si>
  <si>
    <t>Official Copy</t>
  </si>
  <si>
    <t>CLAIM</t>
  </si>
  <si>
    <t>I certifiy this claim to be accurate.</t>
  </si>
  <si>
    <t>Signature</t>
  </si>
  <si>
    <t>Version 1.3</t>
  </si>
  <si>
    <t>Novemnber 2018</t>
  </si>
  <si>
    <t>Retain this sheet for your records</t>
  </si>
  <si>
    <t>Do not enter data on this sheet</t>
  </si>
  <si>
    <t>Print and sign this sheet for submission to EXA</t>
  </si>
  <si>
    <t>Data</t>
  </si>
  <si>
    <t xml:space="preserve">Entry </t>
  </si>
  <si>
    <t>Entry</t>
  </si>
  <si>
    <t>General</t>
  </si>
  <si>
    <t>Heading Information</t>
  </si>
  <si>
    <r>
      <t xml:space="preserve">Enter your </t>
    </r>
    <r>
      <rPr>
        <b/>
        <sz val="11"/>
        <color theme="1"/>
        <rFont val="Calibri"/>
        <family val="2"/>
        <scheme val="minor"/>
      </rPr>
      <t>Name</t>
    </r>
    <r>
      <rPr>
        <sz val="11"/>
        <color theme="1"/>
        <rFont val="Calibri"/>
        <family val="2"/>
        <scheme val="minor"/>
      </rPr>
      <t xml:space="preserve">, </t>
    </r>
    <r>
      <rPr>
        <b/>
        <sz val="11"/>
        <color theme="1"/>
        <rFont val="Calibri"/>
        <family val="2"/>
        <scheme val="minor"/>
      </rPr>
      <t>EXA Client</t>
    </r>
    <r>
      <rPr>
        <sz val="11"/>
        <color theme="1"/>
        <rFont val="Calibri"/>
        <family val="2"/>
        <scheme val="minor"/>
      </rPr>
      <t xml:space="preserve">, </t>
    </r>
    <r>
      <rPr>
        <b/>
        <sz val="11"/>
        <color theme="1"/>
        <rFont val="Calibri"/>
        <family val="2"/>
        <scheme val="minor"/>
      </rPr>
      <t>Project</t>
    </r>
    <r>
      <rPr>
        <sz val="11"/>
        <color theme="1"/>
        <rFont val="Calibri"/>
        <family val="2"/>
        <scheme val="minor"/>
      </rPr>
      <t xml:space="preserve">, and </t>
    </r>
    <r>
      <rPr>
        <b/>
        <sz val="11"/>
        <color theme="1"/>
        <rFont val="Calibri"/>
        <family val="2"/>
        <scheme val="minor"/>
      </rPr>
      <t>Purpose</t>
    </r>
    <r>
      <rPr>
        <sz val="11"/>
        <color theme="1"/>
        <rFont val="Calibri"/>
        <family val="2"/>
        <scheme val="minor"/>
      </rPr>
      <t xml:space="preserve"> of trip in the fields provided.
 </t>
    </r>
  </si>
  <si>
    <r>
      <t xml:space="preserve">Enter the </t>
    </r>
    <r>
      <rPr>
        <b/>
        <sz val="11"/>
        <color theme="1"/>
        <rFont val="Calibri"/>
        <family val="2"/>
        <scheme val="minor"/>
      </rPr>
      <t>Start Date</t>
    </r>
    <r>
      <rPr>
        <sz val="11"/>
        <color theme="1"/>
        <rFont val="Calibri"/>
        <family val="2"/>
        <scheme val="minor"/>
      </rPr>
      <t xml:space="preserve"> of the reporting period.  This will be the first date of your travel, or if you are on travel for over one month, the first day of the next reporting period of your travel.
Note it is possible to claim expenses that pre-date the Start Date.  For example, you may purchase air fare before the date of travel.  
 </t>
    </r>
  </si>
  <si>
    <r>
      <t xml:space="preserve">Enter the </t>
    </r>
    <r>
      <rPr>
        <b/>
        <sz val="11"/>
        <color theme="1"/>
        <rFont val="Calibri"/>
        <family val="2"/>
        <scheme val="minor"/>
      </rPr>
      <t>End Date</t>
    </r>
    <r>
      <rPr>
        <sz val="11"/>
        <color theme="1"/>
        <rFont val="Calibri"/>
        <family val="2"/>
        <scheme val="minor"/>
      </rPr>
      <t xml:space="preserve"> of the reporting period.  This will be the last date of your travel, or if you are still on travel, the last day of the reporting period. 
There are no allowances for claiming expenses that post-date the End Date without prior authorization from EXA.
 </t>
    </r>
  </si>
  <si>
    <r>
      <t xml:space="preserve">Enter the </t>
    </r>
    <r>
      <rPr>
        <b/>
        <sz val="11"/>
        <color theme="1"/>
        <rFont val="Calibri"/>
        <family val="2"/>
        <scheme val="minor"/>
      </rPr>
      <t>Date</t>
    </r>
    <r>
      <rPr>
        <sz val="11"/>
        <color theme="1"/>
        <rFont val="Calibri"/>
        <family val="2"/>
        <scheme val="minor"/>
      </rPr>
      <t xml:space="preserve"> of the report. 
 </t>
    </r>
  </si>
  <si>
    <t xml:space="preserve">Use this Expense Claim Form for all EXA Expense claims except for travel outside of Canada or the USA.  
 </t>
  </si>
  <si>
    <t xml:space="preserve">You are only permitted to modify fields shaded in yellow.  All other fields are locked. 
 </t>
  </si>
  <si>
    <t xml:space="preserve">You may group line items logically on the Data Entry Form, leaving blank lines between each group.  In fact, it is recommended you leave blank lines between entries so you can add additional entries later, between existing lines, without having to move earlier entries.  Regardless of how you group entries in the Data Entry Form, the Submitted Claim sheet always lists properly entered lines on contiguous rows. 
 </t>
  </si>
  <si>
    <t>Expenses with Receipts</t>
  </si>
  <si>
    <t xml:space="preserve">All heading information is mandatory.  Please complete all yellow fields. 
</t>
  </si>
  <si>
    <r>
      <rPr>
        <b/>
        <sz val="11"/>
        <color theme="1"/>
        <rFont val="Calibri"/>
        <family val="2"/>
        <scheme val="minor"/>
      </rPr>
      <t>Date</t>
    </r>
    <r>
      <rPr>
        <sz val="11"/>
        <color theme="1"/>
        <rFont val="Calibri"/>
        <family val="2"/>
        <scheme val="minor"/>
      </rPr>
      <t xml:space="preserve">
Enter the date shown on the receipt.  If the receipt is of a multi-day expense, such as a hotel or car rental, then enter the last applicable date.
 </t>
    </r>
  </si>
  <si>
    <r>
      <rPr>
        <b/>
        <sz val="11"/>
        <color theme="1"/>
        <rFont val="Calibri"/>
        <family val="2"/>
        <scheme val="minor"/>
      </rPr>
      <t>Description</t>
    </r>
    <r>
      <rPr>
        <sz val="11"/>
        <color theme="1"/>
        <rFont val="Calibri"/>
        <family val="2"/>
        <scheme val="minor"/>
      </rPr>
      <t xml:space="preserve">
Enter a brief description of the expense.  Keep the description brief so that that it fits in the field provided.
   </t>
    </r>
  </si>
  <si>
    <r>
      <rPr>
        <b/>
        <sz val="11"/>
        <color theme="1"/>
        <rFont val="Calibri"/>
        <family val="2"/>
        <scheme val="minor"/>
      </rPr>
      <t>Category</t>
    </r>
    <r>
      <rPr>
        <sz val="11"/>
        <color theme="1"/>
        <rFont val="Calibri"/>
        <family val="2"/>
        <scheme val="minor"/>
      </rPr>
      <t xml:space="preserve">
Use the pull-down list to select a category that applies to the expense. 
 </t>
    </r>
  </si>
  <si>
    <r>
      <rPr>
        <b/>
        <sz val="11"/>
        <color theme="1"/>
        <rFont val="Calibri"/>
        <family val="2"/>
        <scheme val="minor"/>
      </rPr>
      <t>Subject to G/HST</t>
    </r>
    <r>
      <rPr>
        <sz val="11"/>
        <color theme="1"/>
        <rFont val="Calibri"/>
        <family val="2"/>
        <scheme val="minor"/>
      </rPr>
      <t xml:space="preserve">
This is a 0/1 flag to denote if the expense was subject to G/HST.  Enter 1 if G/HST was collected and shown on the receipt, and enter 0 if the expense was not subject to GST or HST.  The Expense Claim Form will automatically calculate the G/HST based on the province or territory you entered.
Leave this field blank (do not enter 0 or 1) for USA expenses in which an exchange rate applies. 
 </t>
    </r>
  </si>
  <si>
    <r>
      <rPr>
        <b/>
        <sz val="11"/>
        <color theme="1"/>
        <rFont val="Calibri"/>
        <family val="2"/>
        <scheme val="minor"/>
      </rPr>
      <t>Exchange Rate</t>
    </r>
    <r>
      <rPr>
        <sz val="11"/>
        <color theme="1"/>
        <rFont val="Calibri"/>
        <family val="2"/>
        <scheme val="minor"/>
      </rPr>
      <t xml:space="preserve">
Leave this field at 1.000 for all Canadian expenses.  For expenses in the USA, enter the exchange rate that converts the USA dollar amount to the Canadian dollar amount.
If you enter a non-1.000 exchange rate, then both the </t>
    </r>
    <r>
      <rPr>
        <b/>
        <sz val="11"/>
        <color theme="1"/>
        <rFont val="Calibri"/>
        <family val="2"/>
        <scheme val="minor"/>
      </rPr>
      <t>Subject to G/HST</t>
    </r>
    <r>
      <rPr>
        <sz val="11"/>
        <color theme="1"/>
        <rFont val="Calibri"/>
        <family val="2"/>
        <scheme val="minor"/>
      </rPr>
      <t xml:space="preserve"> and </t>
    </r>
    <r>
      <rPr>
        <b/>
        <sz val="11"/>
        <color theme="1"/>
        <rFont val="Calibri"/>
        <family val="2"/>
        <scheme val="minor"/>
      </rPr>
      <t>G/HST Override</t>
    </r>
    <r>
      <rPr>
        <sz val="11"/>
        <color theme="1"/>
        <rFont val="Calibri"/>
        <family val="2"/>
        <scheme val="minor"/>
      </rPr>
      <t xml:space="preserve"> fields must be blank, or an error will occur. 
 </t>
    </r>
  </si>
  <si>
    <t>Daily Meal Allowances</t>
  </si>
  <si>
    <t xml:space="preserve">You may claim meal allowances on the same row as for an expense with a receipt, or on a separate row by itself.  
 </t>
  </si>
  <si>
    <t>Error Conditions</t>
  </si>
  <si>
    <t xml:space="preserve">Whenever an error condition occurs, the word Error will appear at in the sub-total and total fields at the bottom of the Data Entry Form, and a string of 'X' characters will appear in the signature block of the Submitted Claim sheet.  
 </t>
  </si>
  <si>
    <t xml:space="preserve">EXA will not accept a claim form with errors.
 </t>
  </si>
  <si>
    <r>
      <rPr>
        <b/>
        <sz val="11"/>
        <color theme="1"/>
        <rFont val="Calibri"/>
        <family val="2"/>
        <scheme val="minor"/>
      </rPr>
      <t>G/HST - Exchange Rate Conflict Error</t>
    </r>
    <r>
      <rPr>
        <sz val="11"/>
        <color theme="1"/>
        <rFont val="Calibri"/>
        <family val="2"/>
        <scheme val="minor"/>
      </rPr>
      <t xml:space="preserve">
If you enter a non-1.000 </t>
    </r>
    <r>
      <rPr>
        <b/>
        <sz val="11"/>
        <color theme="1"/>
        <rFont val="Calibri"/>
        <family val="2"/>
        <scheme val="minor"/>
      </rPr>
      <t>Exchange Rate</t>
    </r>
    <r>
      <rPr>
        <sz val="11"/>
        <color theme="1"/>
        <rFont val="Calibri"/>
        <family val="2"/>
        <scheme val="minor"/>
      </rPr>
      <t xml:space="preserve">, then the </t>
    </r>
    <r>
      <rPr>
        <b/>
        <sz val="11"/>
        <color theme="1"/>
        <rFont val="Calibri"/>
        <family val="2"/>
        <scheme val="minor"/>
      </rPr>
      <t>Subject to G/HST</t>
    </r>
    <r>
      <rPr>
        <sz val="11"/>
        <color theme="1"/>
        <rFont val="Calibri"/>
        <family val="2"/>
        <scheme val="minor"/>
      </rPr>
      <t xml:space="preserve"> and the </t>
    </r>
    <r>
      <rPr>
        <b/>
        <sz val="11"/>
        <color theme="1"/>
        <rFont val="Calibri"/>
        <family val="2"/>
        <scheme val="minor"/>
      </rPr>
      <t>G/HST Override</t>
    </r>
    <r>
      <rPr>
        <sz val="11"/>
        <color theme="1"/>
        <rFont val="Calibri"/>
        <family val="2"/>
        <scheme val="minor"/>
      </rPr>
      <t xml:space="preserve"> fields must be blank, otherwise an error occurs.  When this error occurs, the three fields (</t>
    </r>
    <r>
      <rPr>
        <b/>
        <sz val="11"/>
        <color theme="1"/>
        <rFont val="Calibri"/>
        <family val="2"/>
        <scheme val="minor"/>
      </rPr>
      <t>Subject to G/HST</t>
    </r>
    <r>
      <rPr>
        <sz val="11"/>
        <color theme="1"/>
        <rFont val="Calibri"/>
        <family val="2"/>
        <scheme val="minor"/>
      </rPr>
      <t xml:space="preserve">, </t>
    </r>
    <r>
      <rPr>
        <b/>
        <sz val="11"/>
        <color theme="1"/>
        <rFont val="Calibri"/>
        <family val="2"/>
        <scheme val="minor"/>
      </rPr>
      <t>G/HST Override</t>
    </r>
    <r>
      <rPr>
        <sz val="11"/>
        <color theme="1"/>
        <rFont val="Calibri"/>
        <family val="2"/>
        <scheme val="minor"/>
      </rPr>
      <t xml:space="preserve">, and </t>
    </r>
    <r>
      <rPr>
        <b/>
        <sz val="11"/>
        <color theme="1"/>
        <rFont val="Calibri"/>
        <family val="2"/>
        <scheme val="minor"/>
      </rPr>
      <t>Exchange Rate</t>
    </r>
    <r>
      <rPr>
        <sz val="11"/>
        <color theme="1"/>
        <rFont val="Calibri"/>
        <family val="2"/>
        <scheme val="minor"/>
      </rPr>
      <t xml:space="preserve">) will be shaded in </t>
    </r>
    <r>
      <rPr>
        <b/>
        <sz val="11"/>
        <color rgb="FFFF0000"/>
        <rFont val="Calibri"/>
        <family val="2"/>
        <scheme val="minor"/>
      </rPr>
      <t>red</t>
    </r>
    <r>
      <rPr>
        <sz val="11"/>
        <color theme="1"/>
        <rFont val="Calibri"/>
        <family val="2"/>
        <scheme val="minor"/>
      </rPr>
      <t xml:space="preserve">, indicating an error has occurred in one or more of those fields. 
 </t>
    </r>
  </si>
  <si>
    <r>
      <rPr>
        <b/>
        <sz val="11"/>
        <color theme="1"/>
        <rFont val="Calibri"/>
        <family val="2"/>
        <scheme val="minor"/>
      </rPr>
      <t>Expense with Receipt Error</t>
    </r>
    <r>
      <rPr>
        <sz val="11"/>
        <color theme="1"/>
        <rFont val="Calibri"/>
        <family val="2"/>
        <scheme val="minor"/>
      </rPr>
      <t xml:space="preserve">
This error occurs when the fields for an expense with a receipt is incomplete or incorrect.  All the fields in the row from </t>
    </r>
    <r>
      <rPr>
        <b/>
        <sz val="11"/>
        <color theme="1"/>
        <rFont val="Calibri"/>
        <family val="2"/>
        <scheme val="minor"/>
      </rPr>
      <t>Date</t>
    </r>
    <r>
      <rPr>
        <sz val="11"/>
        <color theme="1"/>
        <rFont val="Calibri"/>
        <family val="2"/>
        <scheme val="minor"/>
      </rPr>
      <t xml:space="preserve"> to </t>
    </r>
    <r>
      <rPr>
        <b/>
        <sz val="11"/>
        <color theme="1"/>
        <rFont val="Calibri"/>
        <family val="2"/>
        <scheme val="minor"/>
      </rPr>
      <t>Exchange Rate</t>
    </r>
    <r>
      <rPr>
        <sz val="11"/>
        <color theme="1"/>
        <rFont val="Calibri"/>
        <family val="2"/>
        <scheme val="minor"/>
      </rPr>
      <t xml:space="preserve">, inclusive, will be shaded in </t>
    </r>
    <r>
      <rPr>
        <b/>
        <sz val="11"/>
        <color rgb="FFFF0000"/>
        <rFont val="Calibri"/>
        <family val="2"/>
        <scheme val="minor"/>
      </rPr>
      <t>red</t>
    </r>
    <r>
      <rPr>
        <sz val="11"/>
        <color theme="1"/>
        <rFont val="Calibri"/>
        <family val="2"/>
        <scheme val="minor"/>
      </rPr>
      <t xml:space="preserve">, indicating an error has occurred in one or more of those fields. 
Note this error condition occurs naturally as you enter data, and will resolve once you complete all required fields. 
 </t>
    </r>
  </si>
  <si>
    <t>Mixed</t>
  </si>
  <si>
    <t xml:space="preserve">There are four  types of errors, described following.
 </t>
  </si>
  <si>
    <t>USA</t>
  </si>
  <si>
    <t>AK</t>
  </si>
  <si>
    <t>* In USD</t>
  </si>
  <si>
    <r>
      <rPr>
        <b/>
        <sz val="11"/>
        <color theme="1"/>
        <rFont val="Calibri"/>
        <family val="2"/>
        <scheme val="minor"/>
      </rPr>
      <t>Receipts</t>
    </r>
    <r>
      <rPr>
        <sz val="11"/>
        <color theme="1"/>
        <rFont val="Calibri"/>
        <family val="2"/>
        <scheme val="minor"/>
      </rPr>
      <t xml:space="preserve">
Separately include a PDF copy of all receipts identified in your expense claim.  In your PDF copy, number each receipt using the </t>
    </r>
    <r>
      <rPr>
        <b/>
        <sz val="11"/>
        <color theme="1"/>
        <rFont val="Calibri"/>
        <family val="2"/>
        <scheme val="minor"/>
      </rPr>
      <t>Item No.</t>
    </r>
    <r>
      <rPr>
        <sz val="11"/>
        <color theme="1"/>
        <rFont val="Calibri"/>
        <family val="2"/>
        <scheme val="minor"/>
      </rPr>
      <t xml:space="preserve"> field automatically generated by the Expense Claim Form for each expense.
</t>
    </r>
  </si>
  <si>
    <t xml:space="preserve">If all your expensed items will  not fit on a single Data Entry Form, then submit two separate expense claims.
 </t>
  </si>
  <si>
    <r>
      <rPr>
        <b/>
        <sz val="14"/>
        <color theme="1"/>
        <rFont val="Calibri"/>
        <family val="2"/>
        <scheme val="minor"/>
      </rPr>
      <t xml:space="preserve">EXA Consulting Group
Expense Claim Form
Instructions
</t>
    </r>
    <r>
      <rPr>
        <b/>
        <sz val="14"/>
        <color rgb="FFFF0000"/>
        <rFont val="Calibri"/>
        <family val="2"/>
        <scheme val="minor"/>
      </rPr>
      <t>Read these instructions carefully and completely before beginning</t>
    </r>
    <r>
      <rPr>
        <b/>
        <sz val="14"/>
        <color theme="1"/>
        <rFont val="Calibri"/>
        <family val="2"/>
        <scheme val="minor"/>
      </rPr>
      <t xml:space="preserve">
</t>
    </r>
    <r>
      <rPr>
        <sz val="11"/>
        <color theme="1"/>
        <rFont val="Calibri"/>
        <family val="2"/>
        <scheme val="minor"/>
      </rPr>
      <t xml:space="preserve"> </t>
    </r>
  </si>
  <si>
    <r>
      <t xml:space="preserve">For expenses with receipts (generally not including daily meal allowances), you </t>
    </r>
    <r>
      <rPr>
        <b/>
        <u/>
        <sz val="11"/>
        <color theme="1"/>
        <rFont val="Calibri"/>
        <family val="2"/>
        <scheme val="minor"/>
      </rPr>
      <t>must</t>
    </r>
    <r>
      <rPr>
        <sz val="11"/>
        <color theme="1"/>
        <rFont val="Calibri"/>
        <family val="2"/>
        <scheme val="minor"/>
      </rPr>
      <t xml:space="preserve"> complete the following fields:
- Date
- Description
- Category
- Province / Territory
- Total Paid
- Subject to G/HST
Each of these fields is described below.
If you do not complete an entry properly, the fields will show red, indicating an error has occurred.  Refer to </t>
    </r>
    <r>
      <rPr>
        <b/>
        <sz val="11"/>
        <color theme="1"/>
        <rFont val="Calibri"/>
        <family val="2"/>
        <scheme val="minor"/>
      </rPr>
      <t>Error Conditions</t>
    </r>
    <r>
      <rPr>
        <sz val="11"/>
        <color theme="1"/>
        <rFont val="Calibri"/>
        <family val="2"/>
        <scheme val="minor"/>
      </rPr>
      <t xml:space="preserve">, below. 
 </t>
    </r>
  </si>
  <si>
    <r>
      <rPr>
        <b/>
        <sz val="11"/>
        <color theme="1"/>
        <rFont val="Calibri"/>
        <family val="2"/>
        <scheme val="minor"/>
      </rPr>
      <t>Province / Territory</t>
    </r>
    <r>
      <rPr>
        <sz val="11"/>
        <color theme="1"/>
        <rFont val="Calibri"/>
        <family val="2"/>
        <scheme val="minor"/>
      </rPr>
      <t xml:space="preserve">
Enter the province or territory in which the expense was incurred.  For expenses that span over more than one province, such as a flight or one-way car rental, enter the </t>
    </r>
    <r>
      <rPr>
        <b/>
        <sz val="11"/>
        <color theme="1"/>
        <rFont val="Calibri"/>
        <family val="2"/>
        <scheme val="minor"/>
      </rPr>
      <t>originating</t>
    </r>
    <r>
      <rPr>
        <sz val="11"/>
        <color theme="1"/>
        <rFont val="Calibri"/>
        <family val="2"/>
        <scheme val="minor"/>
      </rPr>
      <t xml:space="preserve"> province. 
For trips to the USA, use the </t>
    </r>
    <r>
      <rPr>
        <b/>
        <sz val="11"/>
        <color theme="1"/>
        <rFont val="Calibri"/>
        <family val="2"/>
        <scheme val="minor"/>
      </rPr>
      <t>USA</t>
    </r>
    <r>
      <rPr>
        <sz val="11"/>
        <color theme="1"/>
        <rFont val="Calibri"/>
        <family val="2"/>
        <scheme val="minor"/>
      </rPr>
      <t xml:space="preserve"> item in the pull-down menu, except for the State of Alaska, in which case use the </t>
    </r>
    <r>
      <rPr>
        <b/>
        <sz val="11"/>
        <color theme="1"/>
        <rFont val="Calibri"/>
        <family val="2"/>
        <scheme val="minor"/>
      </rPr>
      <t>AK</t>
    </r>
    <r>
      <rPr>
        <sz val="11"/>
        <color theme="1"/>
        <rFont val="Calibri"/>
        <family val="2"/>
        <scheme val="minor"/>
      </rPr>
      <t xml:space="preserve"> item.
 </t>
    </r>
  </si>
  <si>
    <r>
      <rPr>
        <b/>
        <sz val="11"/>
        <color theme="1"/>
        <rFont val="Calibri"/>
        <family val="2"/>
        <scheme val="minor"/>
      </rPr>
      <t>Total Paid</t>
    </r>
    <r>
      <rPr>
        <sz val="11"/>
        <color theme="1"/>
        <rFont val="Calibri"/>
        <family val="2"/>
        <scheme val="minor"/>
      </rPr>
      <t xml:space="preserve">
Enter the total amount shown on the receipt, inluding all taxes and gratuities.  
 </t>
    </r>
  </si>
  <si>
    <r>
      <rPr>
        <b/>
        <sz val="11"/>
        <color theme="1"/>
        <rFont val="Calibri"/>
        <family val="2"/>
        <scheme val="minor"/>
      </rPr>
      <t>G/HST Override</t>
    </r>
    <r>
      <rPr>
        <sz val="11"/>
        <color theme="1"/>
        <rFont val="Calibri"/>
        <family val="2"/>
        <scheme val="minor"/>
      </rPr>
      <t xml:space="preserve">
Use this field only if the GST shown on the receipt is not the standard percentage collected against the total amount.  For example, air fares and gasoline sales often collect G/HST that is not a fixed percent of the total amount paid.  Enter the exact amount of G/HST you paid, as shown on the receipt.  If you leave this field blank, the Expense Claim Form will use the </t>
    </r>
    <r>
      <rPr>
        <b/>
        <sz val="11"/>
        <color theme="1"/>
        <rFont val="Calibri"/>
        <family val="2"/>
        <scheme val="minor"/>
      </rPr>
      <t>Subject to G/HST</t>
    </r>
    <r>
      <rPr>
        <sz val="11"/>
        <color theme="1"/>
        <rFont val="Calibri"/>
        <family val="2"/>
        <scheme val="minor"/>
      </rPr>
      <t xml:space="preserve"> field to calculate the GST. 
</t>
    </r>
  </si>
  <si>
    <r>
      <t xml:space="preserve">As much as possible, EXA negotiates daily meal allowances with its clients using the standard rates prescribed by the National Joint Council found at http://www.njc-cnm.gc.ca.  The rates appear on the </t>
    </r>
    <r>
      <rPr>
        <b/>
        <sz val="11"/>
        <color theme="1"/>
        <rFont val="Calibri"/>
        <family val="2"/>
        <scheme val="minor"/>
      </rPr>
      <t>Lists</t>
    </r>
    <r>
      <rPr>
        <sz val="11"/>
        <color theme="1"/>
        <rFont val="Calibri"/>
        <family val="2"/>
        <scheme val="minor"/>
      </rPr>
      <t xml:space="preserve"> tab of this spreadsheet.  Use the following rules to claim meal allowances. 
</t>
    </r>
  </si>
  <si>
    <r>
      <rPr>
        <b/>
        <sz val="11"/>
        <color theme="1"/>
        <rFont val="Calibri"/>
        <family val="2"/>
        <scheme val="minor"/>
      </rPr>
      <t>Breakfast, Lunch, Dinner</t>
    </r>
    <r>
      <rPr>
        <sz val="11"/>
        <color theme="1"/>
        <rFont val="Calibri"/>
        <family val="2"/>
        <scheme val="minor"/>
      </rPr>
      <t xml:space="preserve">
Enter a </t>
    </r>
    <r>
      <rPr>
        <b/>
        <sz val="11"/>
        <color theme="1"/>
        <rFont val="Calibri"/>
        <family val="2"/>
        <scheme val="minor"/>
      </rPr>
      <t>0</t>
    </r>
    <r>
      <rPr>
        <sz val="11"/>
        <color theme="1"/>
        <rFont val="Calibri"/>
        <family val="2"/>
        <scheme val="minor"/>
      </rPr>
      <t xml:space="preserve"> or </t>
    </r>
    <r>
      <rPr>
        <b/>
        <sz val="11"/>
        <color theme="1"/>
        <rFont val="Calibri"/>
        <family val="2"/>
        <scheme val="minor"/>
      </rPr>
      <t>1</t>
    </r>
    <r>
      <rPr>
        <sz val="11"/>
        <color theme="1"/>
        <rFont val="Calibri"/>
        <family val="2"/>
        <scheme val="minor"/>
      </rPr>
      <t xml:space="preserve"> for each meal (Breakfast, Lunch, and Dinner) for each day, or part day, you were on travel, subject to the above rules.  The Expense Claim Form will automatically calculate your meal allowance based on the province or territory you are in. 
</t>
    </r>
  </si>
  <si>
    <t xml:space="preserve">An error condition occurs when the entered data is incomplete or incorrect.  An error condition will sometimes naturally occur when you start to fill out a row, and will remain until you complete all the fields in that row. 
 </t>
  </si>
  <si>
    <r>
      <rPr>
        <b/>
        <sz val="11"/>
        <color theme="1"/>
        <rFont val="Calibri"/>
        <family val="2"/>
        <scheme val="minor"/>
      </rPr>
      <t>Meal Allowance Error</t>
    </r>
    <r>
      <rPr>
        <sz val="11"/>
        <color theme="1"/>
        <rFont val="Calibri"/>
        <family val="2"/>
        <scheme val="minor"/>
      </rPr>
      <t xml:space="preserve">
If you enter a </t>
    </r>
    <r>
      <rPr>
        <b/>
        <sz val="11"/>
        <color theme="1"/>
        <rFont val="Calibri"/>
        <family val="2"/>
        <scheme val="minor"/>
      </rPr>
      <t>0</t>
    </r>
    <r>
      <rPr>
        <sz val="11"/>
        <color theme="1"/>
        <rFont val="Calibri"/>
        <family val="2"/>
        <scheme val="minor"/>
      </rPr>
      <t xml:space="preserve"> or </t>
    </r>
    <r>
      <rPr>
        <b/>
        <sz val="11"/>
        <color theme="1"/>
        <rFont val="Calibri"/>
        <family val="2"/>
        <scheme val="minor"/>
      </rPr>
      <t>1</t>
    </r>
    <r>
      <rPr>
        <sz val="11"/>
        <color theme="1"/>
        <rFont val="Calibri"/>
        <family val="2"/>
        <scheme val="minor"/>
      </rPr>
      <t xml:space="preserve"> in any of </t>
    </r>
    <r>
      <rPr>
        <b/>
        <sz val="11"/>
        <color theme="1"/>
        <rFont val="Calibri"/>
        <family val="2"/>
        <scheme val="minor"/>
      </rPr>
      <t>Breakfast</t>
    </r>
    <r>
      <rPr>
        <sz val="11"/>
        <color theme="1"/>
        <rFont val="Calibri"/>
        <family val="2"/>
        <scheme val="minor"/>
      </rPr>
      <t xml:space="preserve">, </t>
    </r>
    <r>
      <rPr>
        <b/>
        <sz val="11"/>
        <color theme="1"/>
        <rFont val="Calibri"/>
        <family val="2"/>
        <scheme val="minor"/>
      </rPr>
      <t>Lunch</t>
    </r>
    <r>
      <rPr>
        <sz val="11"/>
        <color theme="1"/>
        <rFont val="Calibri"/>
        <family val="2"/>
        <scheme val="minor"/>
      </rPr>
      <t xml:space="preserve">, </t>
    </r>
    <r>
      <rPr>
        <b/>
        <sz val="11"/>
        <color theme="1"/>
        <rFont val="Calibri"/>
        <family val="2"/>
        <scheme val="minor"/>
      </rPr>
      <t>Dinner</t>
    </r>
    <r>
      <rPr>
        <sz val="11"/>
        <color theme="1"/>
        <rFont val="Calibri"/>
        <family val="2"/>
        <scheme val="minor"/>
      </rPr>
      <t xml:space="preserve">, or </t>
    </r>
    <r>
      <rPr>
        <b/>
        <sz val="11"/>
        <color theme="1"/>
        <rFont val="Calibri"/>
        <family val="2"/>
        <scheme val="minor"/>
      </rPr>
      <t>Incident.</t>
    </r>
    <r>
      <rPr>
        <sz val="11"/>
        <color theme="1"/>
        <rFont val="Calibri"/>
        <family val="2"/>
        <scheme val="minor"/>
      </rPr>
      <t xml:space="preserve"> and either or both of the </t>
    </r>
    <r>
      <rPr>
        <b/>
        <sz val="11"/>
        <color theme="1"/>
        <rFont val="Calibri"/>
        <family val="2"/>
        <scheme val="minor"/>
      </rPr>
      <t>Date</t>
    </r>
    <r>
      <rPr>
        <sz val="11"/>
        <color theme="1"/>
        <rFont val="Calibri"/>
        <family val="2"/>
        <scheme val="minor"/>
      </rPr>
      <t xml:space="preserve"> or </t>
    </r>
    <r>
      <rPr>
        <b/>
        <sz val="11"/>
        <color theme="1"/>
        <rFont val="Calibri"/>
        <family val="2"/>
        <scheme val="minor"/>
      </rPr>
      <t>Province Territory</t>
    </r>
    <r>
      <rPr>
        <sz val="11"/>
        <color theme="1"/>
        <rFont val="Calibri"/>
        <family val="2"/>
        <scheme val="minor"/>
      </rPr>
      <t xml:space="preserve"> fields are blank, a </t>
    </r>
    <r>
      <rPr>
        <b/>
        <sz val="11"/>
        <color theme="1"/>
        <rFont val="Calibri"/>
        <family val="2"/>
        <scheme val="minor"/>
      </rPr>
      <t>Meal Allowance Error</t>
    </r>
    <r>
      <rPr>
        <sz val="11"/>
        <color theme="1"/>
        <rFont val="Calibri"/>
        <family val="2"/>
        <scheme val="minor"/>
      </rPr>
      <t xml:space="preserve"> will occur.  All of the </t>
    </r>
    <r>
      <rPr>
        <b/>
        <sz val="11"/>
        <color theme="1"/>
        <rFont val="Calibri"/>
        <family val="2"/>
        <scheme val="minor"/>
      </rPr>
      <t>Date</t>
    </r>
    <r>
      <rPr>
        <sz val="11"/>
        <color theme="1"/>
        <rFont val="Calibri"/>
        <family val="2"/>
        <scheme val="minor"/>
      </rPr>
      <t xml:space="preserve"> or </t>
    </r>
    <r>
      <rPr>
        <b/>
        <sz val="11"/>
        <color theme="1"/>
        <rFont val="Calibri"/>
        <family val="2"/>
        <scheme val="minor"/>
      </rPr>
      <t>Province Territory</t>
    </r>
    <r>
      <rPr>
        <sz val="11"/>
        <color theme="1"/>
        <rFont val="Calibri"/>
        <family val="2"/>
        <scheme val="minor"/>
      </rPr>
      <t xml:space="preserve">, </t>
    </r>
    <r>
      <rPr>
        <b/>
        <sz val="11"/>
        <color theme="1"/>
        <rFont val="Calibri"/>
        <family val="2"/>
        <scheme val="minor"/>
      </rPr>
      <t>Breakfast</t>
    </r>
    <r>
      <rPr>
        <sz val="11"/>
        <color theme="1"/>
        <rFont val="Calibri"/>
        <family val="2"/>
        <scheme val="minor"/>
      </rPr>
      <t xml:space="preserve">, </t>
    </r>
    <r>
      <rPr>
        <b/>
        <sz val="11"/>
        <color theme="1"/>
        <rFont val="Calibri"/>
        <family val="2"/>
        <scheme val="minor"/>
      </rPr>
      <t>Lunch</t>
    </r>
    <r>
      <rPr>
        <sz val="11"/>
        <color theme="1"/>
        <rFont val="Calibri"/>
        <family val="2"/>
        <scheme val="minor"/>
      </rPr>
      <t xml:space="preserve">, </t>
    </r>
    <r>
      <rPr>
        <b/>
        <sz val="11"/>
        <color theme="1"/>
        <rFont val="Calibri"/>
        <family val="2"/>
        <scheme val="minor"/>
      </rPr>
      <t>Dinner</t>
    </r>
    <r>
      <rPr>
        <sz val="11"/>
        <color theme="1"/>
        <rFont val="Calibri"/>
        <family val="2"/>
        <scheme val="minor"/>
      </rPr>
      <t xml:space="preserve">, and </t>
    </r>
    <r>
      <rPr>
        <b/>
        <sz val="11"/>
        <color theme="1"/>
        <rFont val="Calibri"/>
        <family val="2"/>
        <scheme val="minor"/>
      </rPr>
      <t>Incident</t>
    </r>
    <r>
      <rPr>
        <sz val="11"/>
        <color theme="1"/>
        <rFont val="Calibri"/>
        <family val="2"/>
        <scheme val="minor"/>
      </rPr>
      <t xml:space="preserve">. fields will be shaded in </t>
    </r>
    <r>
      <rPr>
        <b/>
        <sz val="11"/>
        <color rgb="FFFF0000"/>
        <rFont val="Calibri"/>
        <family val="2"/>
        <scheme val="minor"/>
      </rPr>
      <t>red</t>
    </r>
    <r>
      <rPr>
        <sz val="11"/>
        <color theme="1"/>
        <rFont val="Calibri"/>
        <family val="2"/>
        <scheme val="minor"/>
      </rPr>
      <t xml:space="preserve"> indicating an error has occurred in one or more of those fields. 
 </t>
    </r>
  </si>
  <si>
    <r>
      <rPr>
        <b/>
        <sz val="11"/>
        <color theme="1"/>
        <rFont val="Calibri"/>
        <family val="2"/>
        <scheme val="minor"/>
      </rPr>
      <t>Meal Allowance Mismatch</t>
    </r>
    <r>
      <rPr>
        <sz val="11"/>
        <color theme="1"/>
        <rFont val="Calibri"/>
        <family val="2"/>
        <scheme val="minor"/>
      </rPr>
      <t xml:space="preserve">
The </t>
    </r>
    <r>
      <rPr>
        <b/>
        <sz val="11"/>
        <color theme="1"/>
        <rFont val="Calibri"/>
        <family val="2"/>
        <scheme val="minor"/>
      </rPr>
      <t>Breakfast</t>
    </r>
    <r>
      <rPr>
        <sz val="11"/>
        <color theme="1"/>
        <rFont val="Calibri"/>
        <family val="2"/>
        <scheme val="minor"/>
      </rPr>
      <t xml:space="preserve">, </t>
    </r>
    <r>
      <rPr>
        <b/>
        <sz val="11"/>
        <color theme="1"/>
        <rFont val="Calibri"/>
        <family val="2"/>
        <scheme val="minor"/>
      </rPr>
      <t>Lunch</t>
    </r>
    <r>
      <rPr>
        <sz val="11"/>
        <color theme="1"/>
        <rFont val="Calibri"/>
        <family val="2"/>
        <scheme val="minor"/>
      </rPr>
      <t xml:space="preserve">, </t>
    </r>
    <r>
      <rPr>
        <b/>
        <sz val="11"/>
        <color theme="1"/>
        <rFont val="Calibri"/>
        <family val="2"/>
        <scheme val="minor"/>
      </rPr>
      <t>Dinner</t>
    </r>
    <r>
      <rPr>
        <sz val="11"/>
        <color theme="1"/>
        <rFont val="Calibri"/>
        <family val="2"/>
        <scheme val="minor"/>
      </rPr>
      <t xml:space="preserve">, and </t>
    </r>
    <r>
      <rPr>
        <b/>
        <sz val="11"/>
        <color theme="1"/>
        <rFont val="Calibri"/>
        <family val="2"/>
        <scheme val="minor"/>
      </rPr>
      <t>Incident.</t>
    </r>
    <r>
      <rPr>
        <sz val="11"/>
        <color theme="1"/>
        <rFont val="Calibri"/>
        <family val="2"/>
        <scheme val="minor"/>
      </rPr>
      <t xml:space="preserve"> fields in a single row must either all be blank, or must all have a </t>
    </r>
    <r>
      <rPr>
        <b/>
        <sz val="11"/>
        <color theme="1"/>
        <rFont val="Calibri"/>
        <family val="2"/>
        <scheme val="minor"/>
      </rPr>
      <t>0</t>
    </r>
    <r>
      <rPr>
        <sz val="11"/>
        <color theme="1"/>
        <rFont val="Calibri"/>
        <family val="2"/>
        <scheme val="minor"/>
      </rPr>
      <t xml:space="preserve"> or </t>
    </r>
    <r>
      <rPr>
        <b/>
        <sz val="11"/>
        <color theme="1"/>
        <rFont val="Calibri"/>
        <family val="2"/>
        <scheme val="minor"/>
      </rPr>
      <t>1</t>
    </r>
    <r>
      <rPr>
        <sz val="11"/>
        <color theme="1"/>
        <rFont val="Calibri"/>
        <family val="2"/>
        <scheme val="minor"/>
      </rPr>
      <t xml:space="preserve"> in them.  You may not mix blank with non-blank meal allowance fields.  If there is a </t>
    </r>
    <r>
      <rPr>
        <b/>
        <sz val="11"/>
        <color theme="1"/>
        <rFont val="Calibri"/>
        <family val="2"/>
        <scheme val="minor"/>
      </rPr>
      <t>Meal Allowance Mismatch Error</t>
    </r>
    <r>
      <rPr>
        <sz val="11"/>
        <color theme="1"/>
        <rFont val="Calibri"/>
        <family val="2"/>
        <scheme val="minor"/>
      </rPr>
      <t xml:space="preserve">, the </t>
    </r>
    <r>
      <rPr>
        <b/>
        <sz val="11"/>
        <color theme="1"/>
        <rFont val="Calibri"/>
        <family val="2"/>
        <scheme val="minor"/>
      </rPr>
      <t>Breakfast</t>
    </r>
    <r>
      <rPr>
        <sz val="11"/>
        <color theme="1"/>
        <rFont val="Calibri"/>
        <family val="2"/>
        <scheme val="minor"/>
      </rPr>
      <t xml:space="preserve">, </t>
    </r>
    <r>
      <rPr>
        <b/>
        <sz val="11"/>
        <color theme="1"/>
        <rFont val="Calibri"/>
        <family val="2"/>
        <scheme val="minor"/>
      </rPr>
      <t>Lunch</t>
    </r>
    <r>
      <rPr>
        <sz val="11"/>
        <color theme="1"/>
        <rFont val="Calibri"/>
        <family val="2"/>
        <scheme val="minor"/>
      </rPr>
      <t xml:space="preserve">, </t>
    </r>
    <r>
      <rPr>
        <b/>
        <sz val="11"/>
        <color theme="1"/>
        <rFont val="Calibri"/>
        <family val="2"/>
        <scheme val="minor"/>
      </rPr>
      <t>Dinner</t>
    </r>
    <r>
      <rPr>
        <sz val="11"/>
        <color theme="1"/>
        <rFont val="Calibri"/>
        <family val="2"/>
        <scheme val="minor"/>
      </rPr>
      <t xml:space="preserve">, and </t>
    </r>
    <r>
      <rPr>
        <b/>
        <sz val="11"/>
        <color theme="1"/>
        <rFont val="Calibri"/>
        <family val="2"/>
        <scheme val="minor"/>
      </rPr>
      <t>Incident.</t>
    </r>
    <r>
      <rPr>
        <sz val="11"/>
        <color theme="1"/>
        <rFont val="Calibri"/>
        <family val="2"/>
        <scheme val="minor"/>
      </rPr>
      <t xml:space="preserve"> fields will all be shaded in </t>
    </r>
    <r>
      <rPr>
        <b/>
        <sz val="11"/>
        <color rgb="FFFF0000"/>
        <rFont val="Calibri"/>
        <family val="2"/>
        <scheme val="minor"/>
      </rPr>
      <t>red</t>
    </r>
    <r>
      <rPr>
        <sz val="11"/>
        <color theme="1"/>
        <rFont val="Calibri"/>
        <family val="2"/>
        <scheme val="minor"/>
      </rPr>
      <t xml:space="preserve">, indicating an error has occurred in one or more of these fields. 
This error will naturally occur as you complete the fields in a row, and then resolve once you properly complete all fields. 
 </t>
    </r>
  </si>
  <si>
    <t xml:space="preserve">Do not claim meals for:
- Any meal that EXA or the client supplies or pays for separately
- Any meal that you claimed for separately using a receipt
- Any meals consumed in the National Capital Region or within 50 Km of your home or place of work
 </t>
  </si>
  <si>
    <t xml:space="preserve">Do not split or duplicate a single day's meals across more than one row.  For example, claim all the meals for a specific day on the same row - do not claim different meals on different rows for the same day.
 </t>
  </si>
  <si>
    <r>
      <rPr>
        <b/>
        <sz val="11"/>
        <color theme="1"/>
        <rFont val="Calibri"/>
        <family val="2"/>
        <scheme val="minor"/>
      </rPr>
      <t>Date</t>
    </r>
    <r>
      <rPr>
        <sz val="11"/>
        <color theme="1"/>
        <rFont val="Calibri"/>
        <family val="2"/>
        <scheme val="minor"/>
      </rPr>
      <t xml:space="preserve">
Enter the date you consumed the meals.
 </t>
    </r>
  </si>
  <si>
    <r>
      <rPr>
        <b/>
        <sz val="11"/>
        <color theme="1"/>
        <rFont val="Calibri"/>
        <family val="2"/>
        <scheme val="minor"/>
      </rPr>
      <t>Incident.</t>
    </r>
    <r>
      <rPr>
        <sz val="11"/>
        <color theme="1"/>
        <rFont val="Calibri"/>
        <family val="2"/>
        <scheme val="minor"/>
      </rPr>
      <t xml:space="preserve">
Enter a </t>
    </r>
    <r>
      <rPr>
        <b/>
        <sz val="11"/>
        <color theme="1"/>
        <rFont val="Calibri"/>
        <family val="2"/>
        <scheme val="minor"/>
      </rPr>
      <t>1</t>
    </r>
    <r>
      <rPr>
        <sz val="11"/>
        <color theme="1"/>
        <rFont val="Calibri"/>
        <family val="2"/>
        <scheme val="minor"/>
      </rPr>
      <t xml:space="preserve"> for each day, or partial day, in which you were on business travel for this client.  As a general rule, if you claim at least one meal in a day, then claim the incidental expense as well.  Similarly, if you did not claim any meals for a specific day, then do not claim the incidental expense. 
</t>
    </r>
  </si>
  <si>
    <r>
      <rPr>
        <b/>
        <sz val="11"/>
        <color theme="1"/>
        <rFont val="Calibri"/>
        <family val="2"/>
        <scheme val="minor"/>
      </rPr>
      <t>Travel in the USA</t>
    </r>
    <r>
      <rPr>
        <sz val="11"/>
        <color theme="1"/>
        <rFont val="Calibri"/>
        <family val="2"/>
        <scheme val="minor"/>
      </rPr>
      <t xml:space="preserve">
For travel in the USA, including Alaska, complete the meal allowance fields exactly as described above, but also be sure to enter the correct </t>
    </r>
    <r>
      <rPr>
        <b/>
        <sz val="11"/>
        <color theme="1"/>
        <rFont val="Calibri"/>
        <family val="2"/>
        <scheme val="minor"/>
      </rPr>
      <t>Exchange Rate</t>
    </r>
    <r>
      <rPr>
        <sz val="11"/>
        <color theme="1"/>
        <rFont val="Calibri"/>
        <family val="2"/>
        <scheme val="minor"/>
      </rPr>
      <t xml:space="preserve">.  The Expense Claim Form will automatically adjust the meal and incidental expense allowances by the entered exchange rate. 
 </t>
    </r>
  </si>
  <si>
    <r>
      <t xml:space="preserve">Claim any meal that occurred during your time of travel, whether you actually ate that meal or not, and regardless of what you actually paid for that meal.  
On travel days between your home and the client, claim only those meals that would normally occur during your travel time, based on local times.  For example, if your flight departs at 11 AM local time, and arrives at 7 PM local time, then claim both lunch and dinner.  
If you have meals in two different provinces in the same day, enter the province of the first meal you claimed for that day.
If you do not complete an entry properly, some fields will show red, indicating an error has occurred.  Refer to </t>
    </r>
    <r>
      <rPr>
        <b/>
        <sz val="11"/>
        <color theme="1"/>
        <rFont val="Calibri"/>
        <family val="2"/>
        <scheme val="minor"/>
      </rPr>
      <t>Error Conditions</t>
    </r>
    <r>
      <rPr>
        <sz val="11"/>
        <color theme="1"/>
        <rFont val="Calibri"/>
        <family val="2"/>
        <scheme val="minor"/>
      </rPr>
      <t xml:space="preserve">, below. 
</t>
    </r>
  </si>
  <si>
    <t>Submitting Your Claim</t>
  </si>
  <si>
    <t xml:space="preserve">Fill in the Data Entry Form.  Except for the date field, do not enter any data in the Submitted Claim sheet.  
 </t>
  </si>
  <si>
    <t xml:space="preserve">Once your form is completed with no errors, print, sign, and scan the Submitted Claim sheet to a PDF file.  Rename the resulting PDF file with a name that indicates the project, your name, and the month claimed.
 </t>
  </si>
  <si>
    <t xml:space="preserve">Scan all your receipts into a separate PDF file, and rename it appropriately.  Make sure the receipts are individually numbered corresponding to the line item numbers in the Submitted Claim sheet.
 </t>
  </si>
  <si>
    <r>
      <t xml:space="preserve">Include the total amount claimed from the Submitted Claim sheet as a separate line item in your invoice.  Do </t>
    </r>
    <r>
      <rPr>
        <b/>
        <sz val="11"/>
        <color theme="1"/>
        <rFont val="Calibri"/>
        <family val="2"/>
        <scheme val="minor"/>
      </rPr>
      <t>NOT</t>
    </r>
    <r>
      <rPr>
        <sz val="11"/>
        <color theme="1"/>
        <rFont val="Calibri"/>
        <family val="2"/>
        <scheme val="minor"/>
      </rPr>
      <t xml:space="preserve"> add G/HST to the total amount claimed in your invoice. 
 </t>
    </r>
  </si>
  <si>
    <t xml:space="preserve">Submit your completed, signed Submitted Claim PDF (from Step 1) and your receipts PDF (from Step 2), together with your invoice PDF (from Step 3) as attachments to an email to EXA Consulting.
</t>
  </si>
  <si>
    <t>Effective 1 April 2020</t>
  </si>
  <si>
    <t>Version 1.4
April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</si>
</sst>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quot;$&quot;#,##0.00"/>
    <numFmt numFmtId="8" formatCode="&quot;$&quot;#,##0.00;[Red]\-&quot;$&quot;#,##0.00"/>
    <numFmt numFmtId="44" formatCode="_-&quot;$&quot;* #,##0.00_-;\-&quot;$&quot;* #,##0.00_-;_-&quot;$&quot;* &quot;-&quot;??_-;_-@_-"/>
    <numFmt numFmtId="164" formatCode="ddd\ dd\ mmm\ yyyy"/>
    <numFmt numFmtId="165" formatCode="0.000"/>
    <numFmt numFmtId="166" formatCode="&quot;$&quot;#,##0.00"/>
    <numFmt numFmtId="167" formatCode="yyyy/mmm/dd"/>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b/>
      <sz val="11"/>
      <color rgb="FFFF0000"/>
      <name val="Calibri"/>
      <family val="2"/>
      <scheme val="minor"/>
    </font>
    <font>
      <b/>
      <sz val="12"/>
      <color rgb="FFFF0000"/>
      <name val="Calibri"/>
      <family val="2"/>
      <scheme val="minor"/>
    </font>
    <font>
      <b/>
      <sz val="14"/>
      <color theme="1"/>
      <name val="Calibri"/>
      <family val="2"/>
      <scheme val="minor"/>
    </font>
    <font>
      <b/>
      <sz val="14"/>
      <color rgb="FFFFFF00"/>
      <name val="Calibri"/>
      <family val="2"/>
      <scheme val="minor"/>
    </font>
    <font>
      <b/>
      <sz val="36"/>
      <color theme="1"/>
      <name val="Calibri"/>
      <family val="2"/>
      <scheme val="minor"/>
    </font>
    <font>
      <b/>
      <u/>
      <sz val="11"/>
      <color theme="1"/>
      <name val="Calibri"/>
      <family val="2"/>
      <scheme val="minor"/>
    </font>
    <font>
      <b/>
      <sz val="14"/>
      <color rgb="FFFF0000"/>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theme="3"/>
        <bgColor indexed="64"/>
      </patternFill>
    </fill>
    <fill>
      <patternFill patternType="solid">
        <fgColor theme="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style="medium">
        <color theme="1"/>
      </right>
      <top style="medium">
        <color theme="1"/>
      </top>
      <bottom style="medium">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80">
    <xf numFmtId="0" fontId="0" fillId="0" borderId="0" xfId="0"/>
    <xf numFmtId="0" fontId="0" fillId="0" borderId="0" xfId="0" applyAlignment="1">
      <alignment horizontal="center"/>
    </xf>
    <xf numFmtId="0" fontId="3" fillId="0" borderId="0" xfId="0" applyFont="1" applyAlignment="1">
      <alignment horizontal="center"/>
    </xf>
    <xf numFmtId="0" fontId="3" fillId="0" borderId="0" xfId="0" applyFont="1"/>
    <xf numFmtId="165" fontId="0" fillId="0" borderId="0" xfId="0" applyNumberFormat="1"/>
    <xf numFmtId="8" fontId="0" fillId="0" borderId="0" xfId="0" applyNumberFormat="1"/>
    <xf numFmtId="166" fontId="0" fillId="3" borderId="1" xfId="0" applyNumberFormat="1" applyFill="1" applyBorder="1"/>
    <xf numFmtId="0" fontId="0" fillId="3" borderId="0" xfId="0" applyFill="1" applyAlignment="1">
      <alignment horizontal="center"/>
    </xf>
    <xf numFmtId="166" fontId="0" fillId="0" borderId="0" xfId="0" applyNumberFormat="1"/>
    <xf numFmtId="164" fontId="0" fillId="2" borderId="1" xfId="0" applyNumberFormat="1" applyFill="1" applyBorder="1" applyAlignment="1" applyProtection="1">
      <alignment horizontal="left"/>
      <protection locked="0"/>
    </xf>
    <xf numFmtId="0" fontId="0" fillId="2" borderId="1" xfId="0" applyFill="1" applyBorder="1" applyProtection="1">
      <protection locked="0"/>
    </xf>
    <xf numFmtId="166" fontId="0" fillId="2" borderId="1" xfId="0" applyNumberFormat="1" applyFill="1" applyBorder="1" applyProtection="1">
      <protection locked="0"/>
    </xf>
    <xf numFmtId="165" fontId="0" fillId="2" borderId="1" xfId="0" applyNumberFormat="1" applyFill="1" applyBorder="1" applyProtection="1">
      <protection locked="0"/>
    </xf>
    <xf numFmtId="0" fontId="0" fillId="2" borderId="1" xfId="0" applyFill="1" applyBorder="1" applyAlignment="1" applyProtection="1">
      <alignment horizontal="center"/>
      <protection locked="0"/>
    </xf>
    <xf numFmtId="0" fontId="2" fillId="4" borderId="0" xfId="0" applyFont="1" applyFill="1" applyAlignment="1">
      <alignment horizontal="center"/>
    </xf>
    <xf numFmtId="0" fontId="4"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4" xfId="0" applyFont="1" applyFill="1" applyBorder="1" applyAlignment="1">
      <alignment horizontal="left"/>
    </xf>
    <xf numFmtId="0" fontId="5" fillId="5" borderId="0" xfId="0" applyFont="1" applyFill="1"/>
    <xf numFmtId="0" fontId="5" fillId="5" borderId="0" xfId="0" applyFont="1" applyFill="1" applyAlignment="1">
      <alignment horizontal="center"/>
    </xf>
    <xf numFmtId="0" fontId="5" fillId="5" borderId="0" xfId="0" applyFont="1" applyFill="1" applyAlignment="1">
      <alignment horizontal="right"/>
    </xf>
    <xf numFmtId="166" fontId="3" fillId="3" borderId="0" xfId="0" applyNumberFormat="1" applyFont="1" applyFill="1"/>
    <xf numFmtId="0" fontId="2" fillId="4" borderId="0" xfId="0" applyFont="1" applyFill="1" applyBorder="1" applyAlignment="1">
      <alignment horizontal="left"/>
    </xf>
    <xf numFmtId="0" fontId="5" fillId="4" borderId="4" xfId="0" applyFont="1" applyFill="1" applyBorder="1" applyAlignment="1">
      <alignment horizontal="left"/>
    </xf>
    <xf numFmtId="0" fontId="2" fillId="4" borderId="6" xfId="0" applyFont="1" applyFill="1" applyBorder="1" applyAlignment="1">
      <alignment horizontal="left"/>
    </xf>
    <xf numFmtId="0" fontId="2" fillId="4" borderId="7" xfId="0" applyFont="1" applyFill="1" applyBorder="1" applyAlignment="1">
      <alignment horizontal="left"/>
    </xf>
    <xf numFmtId="0" fontId="2" fillId="4" borderId="8" xfId="0" applyFont="1" applyFill="1" applyBorder="1" applyAlignment="1">
      <alignment horizontal="left"/>
    </xf>
    <xf numFmtId="0" fontId="6" fillId="0" borderId="0" xfId="0" applyFont="1" applyAlignment="1">
      <alignment horizontal="center"/>
    </xf>
    <xf numFmtId="0" fontId="4" fillId="6" borderId="0" xfId="0" applyFont="1" applyFill="1" applyAlignment="1">
      <alignment horizontal="center"/>
    </xf>
    <xf numFmtId="0" fontId="2" fillId="6" borderId="0" xfId="0" applyFont="1" applyFill="1" applyAlignment="1">
      <alignment horizontal="center"/>
    </xf>
    <xf numFmtId="9" fontId="0" fillId="0" borderId="0" xfId="0" applyNumberFormat="1" applyAlignment="1">
      <alignment horizontal="center"/>
    </xf>
    <xf numFmtId="7" fontId="0" fillId="0" borderId="0" xfId="1" applyNumberFormat="1" applyFont="1" applyAlignment="1">
      <alignment horizontal="center"/>
    </xf>
    <xf numFmtId="10" fontId="0" fillId="0" borderId="0" xfId="0" applyNumberFormat="1" applyAlignment="1">
      <alignment horizontal="center"/>
    </xf>
    <xf numFmtId="0" fontId="7" fillId="0" borderId="0" xfId="0" applyFont="1"/>
    <xf numFmtId="164" fontId="0" fillId="7" borderId="1" xfId="0" applyNumberFormat="1" applyFill="1" applyBorder="1" applyAlignment="1" applyProtection="1">
      <alignment horizontal="left"/>
    </xf>
    <xf numFmtId="166" fontId="0" fillId="7" borderId="1" xfId="0" applyNumberFormat="1" applyFill="1" applyBorder="1" applyAlignment="1" applyProtection="1">
      <alignment horizontal="right"/>
    </xf>
    <xf numFmtId="0" fontId="0" fillId="0" borderId="0" xfId="0" applyAlignment="1" applyProtection="1">
      <alignment horizontal="center"/>
    </xf>
    <xf numFmtId="0" fontId="5" fillId="5" borderId="0" xfId="0" applyFont="1" applyFill="1" applyProtection="1"/>
    <xf numFmtId="0" fontId="5" fillId="5" borderId="0" xfId="0" applyFont="1" applyFill="1" applyAlignment="1" applyProtection="1">
      <alignment horizontal="center"/>
    </xf>
    <xf numFmtId="0" fontId="5" fillId="5" borderId="0" xfId="0" applyFont="1" applyFill="1" applyAlignment="1" applyProtection="1">
      <alignment horizontal="right"/>
    </xf>
    <xf numFmtId="0" fontId="0" fillId="0" borderId="0" xfId="0" applyProtection="1"/>
    <xf numFmtId="0" fontId="2" fillId="4" borderId="6" xfId="0" applyFont="1" applyFill="1" applyBorder="1" applyAlignment="1" applyProtection="1">
      <alignment horizontal="left"/>
    </xf>
    <xf numFmtId="0" fontId="2" fillId="4" borderId="4" xfId="0" applyFont="1" applyFill="1" applyBorder="1" applyAlignment="1" applyProtection="1">
      <alignment horizontal="left"/>
    </xf>
    <xf numFmtId="0" fontId="2" fillId="4" borderId="7" xfId="0" applyFont="1" applyFill="1" applyBorder="1" applyAlignment="1" applyProtection="1">
      <alignment horizontal="left"/>
    </xf>
    <xf numFmtId="0" fontId="2" fillId="4" borderId="8" xfId="0" applyFont="1" applyFill="1" applyBorder="1" applyAlignment="1" applyProtection="1">
      <alignment horizontal="left"/>
    </xf>
    <xf numFmtId="0" fontId="2" fillId="4" borderId="3" xfId="0" applyFont="1" applyFill="1" applyBorder="1" applyAlignment="1" applyProtection="1">
      <alignment horizontal="center"/>
    </xf>
    <xf numFmtId="0" fontId="3" fillId="0" borderId="0" xfId="0" applyFont="1" applyAlignment="1" applyProtection="1">
      <alignment horizontal="center"/>
    </xf>
    <xf numFmtId="0" fontId="4" fillId="4" borderId="2" xfId="0" applyFont="1" applyFill="1" applyBorder="1" applyAlignment="1" applyProtection="1">
      <alignment horizontal="center"/>
    </xf>
    <xf numFmtId="0" fontId="2" fillId="4" borderId="4" xfId="0" applyFont="1" applyFill="1" applyBorder="1" applyAlignment="1" applyProtection="1">
      <alignment horizontal="center"/>
    </xf>
    <xf numFmtId="0" fontId="0" fillId="7" borderId="0" xfId="0" applyFill="1" applyAlignment="1" applyProtection="1">
      <alignment horizontal="center"/>
    </xf>
    <xf numFmtId="0" fontId="0" fillId="7" borderId="0" xfId="0" applyFill="1" applyBorder="1" applyProtection="1"/>
    <xf numFmtId="164" fontId="0" fillId="7" borderId="1" xfId="0" applyNumberFormat="1" applyFill="1" applyBorder="1" applyAlignment="1" applyProtection="1">
      <alignment horizontal="center"/>
    </xf>
    <xf numFmtId="0" fontId="8" fillId="0" borderId="0" xfId="0" applyFont="1" applyProtection="1"/>
    <xf numFmtId="166" fontId="8" fillId="3" borderId="1" xfId="0" applyNumberFormat="1" applyFont="1" applyFill="1" applyBorder="1" applyProtection="1"/>
    <xf numFmtId="0" fontId="0" fillId="3" borderId="5" xfId="0" applyFill="1" applyBorder="1" applyProtection="1"/>
    <xf numFmtId="0" fontId="9" fillId="4" borderId="3" xfId="0" applyFont="1" applyFill="1" applyBorder="1" applyAlignment="1" applyProtection="1">
      <alignment horizontal="center"/>
    </xf>
    <xf numFmtId="0" fontId="3" fillId="0" borderId="10" xfId="0" applyFont="1" applyBorder="1" applyAlignment="1" applyProtection="1">
      <alignment horizontal="center"/>
    </xf>
    <xf numFmtId="0" fontId="3" fillId="0" borderId="9" xfId="0" applyFont="1" applyBorder="1" applyAlignment="1" applyProtection="1">
      <alignment horizontal="center"/>
    </xf>
    <xf numFmtId="165" fontId="0" fillId="7" borderId="1" xfId="0" applyNumberFormat="1" applyFill="1" applyBorder="1" applyAlignment="1" applyProtection="1">
      <alignment horizontal="right"/>
    </xf>
    <xf numFmtId="0" fontId="0" fillId="7" borderId="1" xfId="0" applyFill="1" applyBorder="1" applyAlignment="1" applyProtection="1">
      <alignment horizontal="center"/>
    </xf>
    <xf numFmtId="49" fontId="0" fillId="0" borderId="0" xfId="0" applyNumberFormat="1"/>
    <xf numFmtId="49" fontId="0" fillId="0" borderId="0" xfId="0" applyNumberFormat="1" applyAlignment="1">
      <alignment horizontal="left"/>
    </xf>
    <xf numFmtId="0" fontId="0" fillId="2" borderId="5" xfId="0" applyFill="1" applyBorder="1" applyProtection="1">
      <protection locked="0"/>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wrapText="1"/>
    </xf>
    <xf numFmtId="0" fontId="2" fillId="4" borderId="0" xfId="0" applyFont="1" applyFill="1"/>
    <xf numFmtId="0" fontId="4" fillId="4" borderId="0" xfId="0" applyFont="1" applyFill="1"/>
    <xf numFmtId="0" fontId="0" fillId="0" borderId="0" xfId="0" applyAlignment="1">
      <alignment horizontal="center" wrapText="1"/>
    </xf>
    <xf numFmtId="0" fontId="0" fillId="0" borderId="0" xfId="0" applyAlignment="1">
      <alignment vertical="top" wrapText="1"/>
    </xf>
    <xf numFmtId="0" fontId="0" fillId="2" borderId="1" xfId="0" applyFill="1" applyBorder="1" applyAlignment="1" applyProtection="1">
      <alignment horizontal="left"/>
      <protection locked="0"/>
    </xf>
    <xf numFmtId="167" fontId="0" fillId="2" borderId="1" xfId="0" applyNumberFormat="1" applyFill="1" applyBorder="1" applyAlignment="1" applyProtection="1">
      <alignment horizontal="left"/>
      <protection locked="0"/>
    </xf>
    <xf numFmtId="167" fontId="0" fillId="2" borderId="1" xfId="0" applyNumberFormat="1" applyFont="1" applyFill="1" applyBorder="1" applyAlignment="1" applyProtection="1">
      <alignment horizontal="left"/>
      <protection locked="0"/>
    </xf>
    <xf numFmtId="0" fontId="0" fillId="3" borderId="1" xfId="0" applyFill="1" applyBorder="1" applyAlignment="1" applyProtection="1">
      <alignment horizontal="left"/>
    </xf>
    <xf numFmtId="167" fontId="0" fillId="3" borderId="1" xfId="0" applyNumberFormat="1" applyFill="1" applyBorder="1" applyAlignment="1" applyProtection="1">
      <alignment horizontal="left"/>
    </xf>
    <xf numFmtId="164" fontId="0" fillId="2" borderId="11" xfId="0" applyNumberFormat="1" applyFill="1" applyBorder="1" applyAlignment="1" applyProtection="1">
      <alignment horizontal="center" vertical="center"/>
      <protection locked="0"/>
    </xf>
    <xf numFmtId="164" fontId="0" fillId="2" borderId="12" xfId="0" applyNumberFormat="1" applyFill="1" applyBorder="1" applyAlignment="1" applyProtection="1">
      <alignment horizontal="center" vertical="center"/>
      <protection locked="0"/>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cellXfs>
  <cellStyles count="2">
    <cellStyle name="Currency" xfId="1" builtinId="4"/>
    <cellStyle name="Normal" xfId="0" builtinId="0"/>
  </cellStyles>
  <dxfs count="10">
    <dxf>
      <fill>
        <patternFill>
          <bgColor rgb="FFFF0000"/>
        </patternFill>
      </fill>
    </dxf>
    <dxf>
      <fill>
        <patternFill>
          <bgColor rgb="FFFF0000"/>
        </patternFill>
      </fill>
    </dxf>
    <dxf>
      <fill>
        <patternFill>
          <bgColor rgb="FFFF0000"/>
        </patternFill>
      </fill>
    </dxf>
    <dxf>
      <font>
        <b/>
        <i val="0"/>
        <strike val="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7138-933C-415F-9F6C-A603936266A5}">
  <dimension ref="A1:C48"/>
  <sheetViews>
    <sheetView tabSelected="1" zoomScale="220" zoomScaleNormal="220" workbookViewId="0">
      <selection activeCell="A2" sqref="A2"/>
    </sheetView>
  </sheetViews>
  <sheetFormatPr defaultRowHeight="14.4" x14ac:dyDescent="0.55000000000000004"/>
  <cols>
    <col min="1" max="1" width="14.20703125" customWidth="1"/>
    <col min="2" max="2" width="4.26171875" customWidth="1"/>
    <col min="3" max="3" width="71.3671875" customWidth="1"/>
  </cols>
  <sheetData>
    <row r="1" spans="1:3" ht="109.8" x14ac:dyDescent="0.7">
      <c r="A1" s="70" t="s">
        <v>150</v>
      </c>
      <c r="C1" s="69" t="s">
        <v>127</v>
      </c>
    </row>
    <row r="2" spans="1:3" x14ac:dyDescent="0.55000000000000004">
      <c r="B2" s="67" t="s">
        <v>97</v>
      </c>
      <c r="C2" s="68"/>
    </row>
    <row r="3" spans="1:3" ht="43.2" x14ac:dyDescent="0.55000000000000004">
      <c r="B3" s="64">
        <v>1</v>
      </c>
      <c r="C3" s="65" t="s">
        <v>103</v>
      </c>
    </row>
    <row r="4" spans="1:3" ht="43.2" x14ac:dyDescent="0.55000000000000004">
      <c r="B4" s="64">
        <f>B3+1</f>
        <v>2</v>
      </c>
      <c r="C4" s="65" t="s">
        <v>144</v>
      </c>
    </row>
    <row r="5" spans="1:3" ht="28.8" x14ac:dyDescent="0.55000000000000004">
      <c r="B5" s="64">
        <f t="shared" ref="B5:B7" si="0">B4+1</f>
        <v>3</v>
      </c>
      <c r="C5" s="66" t="s">
        <v>104</v>
      </c>
    </row>
    <row r="6" spans="1:3" ht="86.4" x14ac:dyDescent="0.55000000000000004">
      <c r="B6" s="64">
        <f t="shared" si="0"/>
        <v>4</v>
      </c>
      <c r="C6" s="65" t="s">
        <v>105</v>
      </c>
    </row>
    <row r="7" spans="1:3" ht="43.2" x14ac:dyDescent="0.55000000000000004">
      <c r="B7" s="64">
        <f t="shared" si="0"/>
        <v>5</v>
      </c>
      <c r="C7" s="65" t="s">
        <v>126</v>
      </c>
    </row>
    <row r="8" spans="1:3" x14ac:dyDescent="0.55000000000000004">
      <c r="B8" s="67" t="s">
        <v>98</v>
      </c>
      <c r="C8" s="68"/>
    </row>
    <row r="9" spans="1:3" ht="28.8" x14ac:dyDescent="0.55000000000000004">
      <c r="B9" s="64">
        <v>1</v>
      </c>
      <c r="C9" s="65" t="s">
        <v>107</v>
      </c>
    </row>
    <row r="10" spans="1:3" ht="28.8" x14ac:dyDescent="0.55000000000000004">
      <c r="B10" s="64">
        <f>B9+1</f>
        <v>2</v>
      </c>
      <c r="C10" s="65" t="s">
        <v>99</v>
      </c>
    </row>
    <row r="11" spans="1:3" ht="100.8" x14ac:dyDescent="0.55000000000000004">
      <c r="B11" s="64">
        <f t="shared" ref="B11:B13" si="1">B10+1</f>
        <v>3</v>
      </c>
      <c r="C11" s="65" t="s">
        <v>100</v>
      </c>
    </row>
    <row r="12" spans="1:3" ht="86.4" x14ac:dyDescent="0.55000000000000004">
      <c r="B12" s="64">
        <f t="shared" si="1"/>
        <v>4</v>
      </c>
      <c r="C12" s="65" t="s">
        <v>101</v>
      </c>
    </row>
    <row r="13" spans="1:3" ht="28.8" x14ac:dyDescent="0.55000000000000004">
      <c r="B13" s="64">
        <f t="shared" si="1"/>
        <v>5</v>
      </c>
      <c r="C13" s="65" t="s">
        <v>102</v>
      </c>
    </row>
    <row r="14" spans="1:3" x14ac:dyDescent="0.55000000000000004">
      <c r="B14" s="67" t="s">
        <v>106</v>
      </c>
      <c r="C14" s="68"/>
    </row>
    <row r="15" spans="1:3" ht="187.2" x14ac:dyDescent="0.55000000000000004">
      <c r="B15" s="64">
        <v>1</v>
      </c>
      <c r="C15" s="65" t="s">
        <v>128</v>
      </c>
    </row>
    <row r="16" spans="1:3" ht="57.6" x14ac:dyDescent="0.55000000000000004">
      <c r="B16" s="64">
        <f>B15+1</f>
        <v>2</v>
      </c>
      <c r="C16" s="66" t="s">
        <v>108</v>
      </c>
    </row>
    <row r="17" spans="2:3" ht="57.6" x14ac:dyDescent="0.55000000000000004">
      <c r="B17" s="64">
        <f t="shared" ref="B17:B24" si="2">B16+1</f>
        <v>3</v>
      </c>
      <c r="C17" s="66" t="s">
        <v>109</v>
      </c>
    </row>
    <row r="18" spans="2:3" ht="43.2" x14ac:dyDescent="0.55000000000000004">
      <c r="B18" s="64">
        <f t="shared" si="2"/>
        <v>4</v>
      </c>
      <c r="C18" s="66" t="s">
        <v>110</v>
      </c>
    </row>
    <row r="19" spans="2:3" ht="115.2" x14ac:dyDescent="0.55000000000000004">
      <c r="B19" s="64">
        <f t="shared" si="2"/>
        <v>5</v>
      </c>
      <c r="C19" s="66" t="s">
        <v>129</v>
      </c>
    </row>
    <row r="20" spans="2:3" ht="43.2" x14ac:dyDescent="0.55000000000000004">
      <c r="B20" s="64">
        <f t="shared" si="2"/>
        <v>6</v>
      </c>
      <c r="C20" s="66" t="s">
        <v>130</v>
      </c>
    </row>
    <row r="21" spans="2:3" ht="129.6" x14ac:dyDescent="0.55000000000000004">
      <c r="B21" s="64">
        <f t="shared" si="2"/>
        <v>7</v>
      </c>
      <c r="C21" s="66" t="s">
        <v>111</v>
      </c>
    </row>
    <row r="22" spans="2:3" ht="100.8" x14ac:dyDescent="0.55000000000000004">
      <c r="B22" s="64">
        <f t="shared" si="2"/>
        <v>8</v>
      </c>
      <c r="C22" s="66" t="s">
        <v>131</v>
      </c>
    </row>
    <row r="23" spans="2:3" ht="100.8" x14ac:dyDescent="0.55000000000000004">
      <c r="B23" s="64">
        <f t="shared" si="2"/>
        <v>9</v>
      </c>
      <c r="C23" s="66" t="s">
        <v>112</v>
      </c>
    </row>
    <row r="24" spans="2:3" ht="72" x14ac:dyDescent="0.55000000000000004">
      <c r="B24" s="64">
        <f t="shared" si="2"/>
        <v>10</v>
      </c>
      <c r="C24" s="70" t="s">
        <v>125</v>
      </c>
    </row>
    <row r="25" spans="2:3" x14ac:dyDescent="0.55000000000000004">
      <c r="B25" s="67" t="s">
        <v>113</v>
      </c>
      <c r="C25" s="68"/>
    </row>
    <row r="26" spans="2:3" ht="72" x14ac:dyDescent="0.55000000000000004">
      <c r="B26" s="64">
        <v>1</v>
      </c>
      <c r="C26" s="66" t="s">
        <v>132</v>
      </c>
    </row>
    <row r="27" spans="2:3" ht="201.6" x14ac:dyDescent="0.55000000000000004">
      <c r="B27" s="64">
        <f>B26+1</f>
        <v>2</v>
      </c>
      <c r="C27" s="66" t="s">
        <v>142</v>
      </c>
    </row>
    <row r="28" spans="2:3" ht="86.4" x14ac:dyDescent="0.55000000000000004">
      <c r="B28" s="64">
        <f>B27+1</f>
        <v>3</v>
      </c>
      <c r="C28" s="66" t="s">
        <v>137</v>
      </c>
    </row>
    <row r="29" spans="2:3" ht="43.2" x14ac:dyDescent="0.55000000000000004">
      <c r="B29" s="64">
        <f>B28+1</f>
        <v>4</v>
      </c>
      <c r="C29" s="66" t="s">
        <v>114</v>
      </c>
    </row>
    <row r="30" spans="2:3" ht="57.6" x14ac:dyDescent="0.55000000000000004">
      <c r="B30" s="64">
        <f t="shared" ref="B30:B34" si="3">B29+1</f>
        <v>5</v>
      </c>
      <c r="C30" s="66" t="s">
        <v>138</v>
      </c>
    </row>
    <row r="31" spans="2:3" ht="43.2" x14ac:dyDescent="0.55000000000000004">
      <c r="B31" s="64">
        <f t="shared" si="3"/>
        <v>6</v>
      </c>
      <c r="C31" s="66" t="s">
        <v>139</v>
      </c>
    </row>
    <row r="32" spans="2:3" ht="72" x14ac:dyDescent="0.55000000000000004">
      <c r="B32" s="64">
        <f t="shared" si="3"/>
        <v>7</v>
      </c>
      <c r="C32" s="66" t="s">
        <v>133</v>
      </c>
    </row>
    <row r="33" spans="2:3" ht="86.4" x14ac:dyDescent="0.55000000000000004">
      <c r="B33" s="64">
        <f t="shared" si="3"/>
        <v>8</v>
      </c>
      <c r="C33" s="66" t="s">
        <v>140</v>
      </c>
    </row>
    <row r="34" spans="2:3" ht="86.4" x14ac:dyDescent="0.55000000000000004">
      <c r="B34" s="64">
        <f t="shared" si="3"/>
        <v>9</v>
      </c>
      <c r="C34" s="66" t="s">
        <v>141</v>
      </c>
    </row>
    <row r="35" spans="2:3" x14ac:dyDescent="0.55000000000000004">
      <c r="B35" s="67" t="s">
        <v>115</v>
      </c>
      <c r="C35" s="68"/>
    </row>
    <row r="36" spans="2:3" ht="57.6" x14ac:dyDescent="0.55000000000000004">
      <c r="B36" s="64">
        <v>1</v>
      </c>
      <c r="C36" s="66" t="s">
        <v>134</v>
      </c>
    </row>
    <row r="37" spans="2:3" ht="57.6" x14ac:dyDescent="0.55000000000000004">
      <c r="B37" s="64">
        <f>B36+1</f>
        <v>2</v>
      </c>
      <c r="C37" s="66" t="s">
        <v>116</v>
      </c>
    </row>
    <row r="38" spans="2:3" ht="28.8" x14ac:dyDescent="0.55000000000000004">
      <c r="B38" s="64">
        <f>B37+1</f>
        <v>3</v>
      </c>
      <c r="C38" s="66" t="s">
        <v>117</v>
      </c>
    </row>
    <row r="39" spans="2:3" ht="28.8" x14ac:dyDescent="0.55000000000000004">
      <c r="B39" s="64">
        <f t="shared" ref="B39:B43" si="4">B38+1</f>
        <v>4</v>
      </c>
      <c r="C39" s="66" t="s">
        <v>121</v>
      </c>
    </row>
    <row r="40" spans="2:3" ht="115.2" x14ac:dyDescent="0.55000000000000004">
      <c r="B40" s="64">
        <f t="shared" si="4"/>
        <v>5</v>
      </c>
      <c r="C40" s="66" t="s">
        <v>119</v>
      </c>
    </row>
    <row r="41" spans="2:3" ht="86.4" x14ac:dyDescent="0.55000000000000004">
      <c r="B41" s="64">
        <f t="shared" si="4"/>
        <v>6</v>
      </c>
      <c r="C41" s="66" t="s">
        <v>118</v>
      </c>
    </row>
    <row r="42" spans="2:3" ht="86.4" x14ac:dyDescent="0.55000000000000004">
      <c r="B42" s="64">
        <f t="shared" si="4"/>
        <v>7</v>
      </c>
      <c r="C42" s="66" t="s">
        <v>135</v>
      </c>
    </row>
    <row r="43" spans="2:3" ht="144" x14ac:dyDescent="0.55000000000000004">
      <c r="B43" s="64">
        <f t="shared" si="4"/>
        <v>8</v>
      </c>
      <c r="C43" s="66" t="s">
        <v>136</v>
      </c>
    </row>
    <row r="44" spans="2:3" x14ac:dyDescent="0.55000000000000004">
      <c r="B44" s="67" t="s">
        <v>143</v>
      </c>
      <c r="C44" s="68"/>
    </row>
    <row r="45" spans="2:3" ht="57.6" x14ac:dyDescent="0.55000000000000004">
      <c r="B45" s="64">
        <v>1</v>
      </c>
      <c r="C45" s="66" t="s">
        <v>145</v>
      </c>
    </row>
    <row r="46" spans="2:3" ht="57.6" x14ac:dyDescent="0.55000000000000004">
      <c r="B46" s="64">
        <f>B45+1</f>
        <v>2</v>
      </c>
      <c r="C46" s="66" t="s">
        <v>146</v>
      </c>
    </row>
    <row r="47" spans="2:3" ht="43.2" x14ac:dyDescent="0.55000000000000004">
      <c r="B47" s="64">
        <f>B46+1</f>
        <v>3</v>
      </c>
      <c r="C47" s="66" t="s">
        <v>147</v>
      </c>
    </row>
    <row r="48" spans="2:3" ht="57.6" x14ac:dyDescent="0.55000000000000004">
      <c r="B48" s="64">
        <f>B47+1</f>
        <v>4</v>
      </c>
      <c r="C48" s="66" t="s">
        <v>148</v>
      </c>
    </row>
  </sheetData>
  <sheetProtection algorithmName="SHA-512" hashValue="/C63+TAE2i93JsJ0WVC6NWAaYEc+l8/A84on9bWRbVsQ7E9Eg8ZBbrdSuiG+ZWxMjkmrVa+iCpEzw8FaZvULfQ==" saltValue="2JWAAk8uRhOZ4c7dzI4u2A==" spinCount="100000"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7FD9F-DC78-42D9-A33D-EA5610FB5C39}">
  <dimension ref="A1:AQ54"/>
  <sheetViews>
    <sheetView workbookViewId="0"/>
  </sheetViews>
  <sheetFormatPr defaultRowHeight="14.4" x14ac:dyDescent="0.55000000000000004"/>
  <cols>
    <col min="1" max="1" width="6.83984375" style="1" customWidth="1"/>
    <col min="2" max="2" width="16.3671875" customWidth="1"/>
    <col min="3" max="3" width="35.578125" customWidth="1"/>
    <col min="4" max="4" width="17.3671875" customWidth="1"/>
    <col min="6" max="6" width="11.83984375" customWidth="1"/>
    <col min="10" max="10" width="11.578125" customWidth="1"/>
    <col min="11" max="11" width="10.47265625" customWidth="1"/>
    <col min="15" max="15" width="9" customWidth="1"/>
    <col min="16" max="16" width="11.578125" customWidth="1"/>
    <col min="18" max="37" width="8.83984375" hidden="1" customWidth="1"/>
    <col min="38" max="38" width="8.83984375" style="1" hidden="1" customWidth="1"/>
    <col min="39" max="42" width="8.83984375" hidden="1" customWidth="1"/>
    <col min="43" max="44" width="8.83984375" customWidth="1"/>
  </cols>
  <sheetData>
    <row r="1" spans="1:39" ht="18.3" x14ac:dyDescent="0.7">
      <c r="B1" s="19" t="s">
        <v>60</v>
      </c>
      <c r="C1" s="19"/>
      <c r="D1" s="19"/>
      <c r="E1" s="19"/>
      <c r="F1" s="19"/>
      <c r="G1" s="20" t="s">
        <v>61</v>
      </c>
      <c r="H1" s="19"/>
      <c r="I1" s="19"/>
      <c r="J1" s="19"/>
      <c r="K1" s="19"/>
      <c r="L1" s="19"/>
      <c r="M1" s="19"/>
      <c r="N1" s="19"/>
      <c r="O1" s="21" t="s">
        <v>62</v>
      </c>
    </row>
    <row r="2" spans="1:39" ht="14.7" thickBot="1" x14ac:dyDescent="0.6">
      <c r="AB2" s="1">
        <v>3</v>
      </c>
      <c r="AC2" s="1">
        <v>4</v>
      </c>
      <c r="AD2" s="1">
        <v>5</v>
      </c>
      <c r="AE2" s="1">
        <v>6</v>
      </c>
    </row>
    <row r="3" spans="1:39" ht="14.7" thickBot="1" x14ac:dyDescent="0.6">
      <c r="B3" s="25" t="s">
        <v>54</v>
      </c>
      <c r="C3" s="63"/>
      <c r="E3" s="18" t="s">
        <v>57</v>
      </c>
      <c r="F3" s="18"/>
      <c r="G3" s="71"/>
      <c r="H3" s="71"/>
      <c r="I3" s="71"/>
      <c r="J3" s="71"/>
      <c r="K3" s="71"/>
      <c r="M3" s="18" t="s">
        <v>67</v>
      </c>
      <c r="N3" s="73"/>
      <c r="O3" s="73"/>
      <c r="AB3" s="1"/>
      <c r="AC3" s="1"/>
      <c r="AD3" s="1"/>
      <c r="AE3" s="1"/>
    </row>
    <row r="4" spans="1:39" ht="14.7" thickBot="1" x14ac:dyDescent="0.6">
      <c r="B4" s="26" t="s">
        <v>55</v>
      </c>
      <c r="C4" s="63"/>
      <c r="E4" s="18" t="s">
        <v>58</v>
      </c>
      <c r="F4" s="18"/>
      <c r="G4" s="72"/>
      <c r="H4" s="72"/>
      <c r="I4" s="18" t="s">
        <v>59</v>
      </c>
      <c r="J4" s="72"/>
      <c r="K4" s="72"/>
      <c r="AB4" s="1"/>
      <c r="AC4" s="1"/>
      <c r="AD4" s="1"/>
      <c r="AE4" s="1"/>
      <c r="AM4" s="2" t="s">
        <v>8</v>
      </c>
    </row>
    <row r="5" spans="1:39" ht="14.7" thickBot="1" x14ac:dyDescent="0.6">
      <c r="B5" s="27" t="s">
        <v>56</v>
      </c>
      <c r="C5" s="63"/>
      <c r="R5" s="2" t="s">
        <v>49</v>
      </c>
      <c r="S5" s="2" t="s">
        <v>70</v>
      </c>
      <c r="T5" s="2" t="s">
        <v>50</v>
      </c>
      <c r="U5" s="2" t="s">
        <v>94</v>
      </c>
      <c r="V5" s="2" t="s">
        <v>48</v>
      </c>
      <c r="W5" s="2" t="s">
        <v>49</v>
      </c>
      <c r="X5" s="2" t="s">
        <v>50</v>
      </c>
      <c r="Y5" s="2" t="s">
        <v>14</v>
      </c>
      <c r="Z5" s="2" t="s">
        <v>120</v>
      </c>
      <c r="AA5" s="2" t="s">
        <v>33</v>
      </c>
      <c r="AB5" s="2" t="s">
        <v>11</v>
      </c>
      <c r="AC5" s="2" t="s">
        <v>12</v>
      </c>
      <c r="AD5" s="2" t="s">
        <v>13</v>
      </c>
      <c r="AE5" s="2" t="s">
        <v>52</v>
      </c>
      <c r="AF5" s="2"/>
      <c r="AG5" s="2" t="s">
        <v>63</v>
      </c>
      <c r="AH5" s="2" t="s">
        <v>64</v>
      </c>
      <c r="AI5" s="2" t="s">
        <v>0</v>
      </c>
      <c r="AJ5" s="2" t="s">
        <v>65</v>
      </c>
      <c r="AK5" s="2" t="s">
        <v>14</v>
      </c>
      <c r="AL5" s="2" t="s">
        <v>17</v>
      </c>
      <c r="AM5" s="2" t="s">
        <v>9</v>
      </c>
    </row>
    <row r="6" spans="1:39" x14ac:dyDescent="0.55000000000000004">
      <c r="A6" s="16" t="s">
        <v>17</v>
      </c>
      <c r="B6" s="2"/>
      <c r="C6" s="2"/>
      <c r="D6" s="2"/>
      <c r="E6" s="16" t="s">
        <v>45</v>
      </c>
      <c r="F6" s="16" t="s">
        <v>6</v>
      </c>
      <c r="G6" s="16" t="s">
        <v>72</v>
      </c>
      <c r="H6" s="16" t="s">
        <v>7</v>
      </c>
      <c r="I6" s="16" t="s">
        <v>8</v>
      </c>
      <c r="J6" s="16" t="s">
        <v>10</v>
      </c>
      <c r="K6" s="16" t="s">
        <v>7</v>
      </c>
      <c r="L6" s="2"/>
      <c r="M6" s="2"/>
      <c r="N6" s="2"/>
      <c r="O6" s="2"/>
      <c r="P6" s="14" t="s">
        <v>14</v>
      </c>
      <c r="R6" s="2" t="s">
        <v>53</v>
      </c>
      <c r="S6" s="2" t="s">
        <v>53</v>
      </c>
      <c r="T6" s="2" t="s">
        <v>53</v>
      </c>
      <c r="U6" s="2" t="s">
        <v>95</v>
      </c>
      <c r="V6" s="2" t="s">
        <v>8</v>
      </c>
      <c r="W6" s="2" t="s">
        <v>14</v>
      </c>
      <c r="X6" s="2" t="s">
        <v>14</v>
      </c>
      <c r="Y6" s="2" t="s">
        <v>96</v>
      </c>
      <c r="Z6" s="2" t="s">
        <v>14</v>
      </c>
      <c r="AA6" s="2" t="s">
        <v>48</v>
      </c>
      <c r="AF6" s="3"/>
      <c r="AK6" s="2" t="s">
        <v>68</v>
      </c>
      <c r="AL6" s="2" t="s">
        <v>69</v>
      </c>
      <c r="AM6" s="2" t="s">
        <v>73</v>
      </c>
    </row>
    <row r="7" spans="1:39" x14ac:dyDescent="0.55000000000000004">
      <c r="A7" s="15" t="s">
        <v>77</v>
      </c>
      <c r="B7" s="16" t="s">
        <v>1</v>
      </c>
      <c r="C7" s="16" t="s">
        <v>2</v>
      </c>
      <c r="D7" s="16" t="s">
        <v>3</v>
      </c>
      <c r="E7" s="16" t="s">
        <v>46</v>
      </c>
      <c r="F7" s="16" t="s">
        <v>35</v>
      </c>
      <c r="G7" s="16" t="s">
        <v>7</v>
      </c>
      <c r="H7" s="16" t="s">
        <v>34</v>
      </c>
      <c r="I7" s="16" t="s">
        <v>9</v>
      </c>
      <c r="J7" s="16" t="s">
        <v>5</v>
      </c>
      <c r="K7" s="16" t="s">
        <v>35</v>
      </c>
      <c r="L7" s="16" t="s">
        <v>11</v>
      </c>
      <c r="M7" s="16" t="s">
        <v>12</v>
      </c>
      <c r="N7" s="16" t="s">
        <v>13</v>
      </c>
      <c r="O7" s="16" t="s">
        <v>16</v>
      </c>
      <c r="P7" s="17" t="s">
        <v>15</v>
      </c>
      <c r="R7" s="2" t="s">
        <v>47</v>
      </c>
      <c r="S7" s="2" t="s">
        <v>71</v>
      </c>
      <c r="T7" s="2" t="s">
        <v>47</v>
      </c>
      <c r="U7" s="2" t="s">
        <v>51</v>
      </c>
      <c r="V7" s="2" t="s">
        <v>51</v>
      </c>
      <c r="W7" s="2" t="s">
        <v>47</v>
      </c>
      <c r="X7" s="2" t="s">
        <v>47</v>
      </c>
      <c r="Y7" s="2" t="s">
        <v>51</v>
      </c>
      <c r="Z7" s="2" t="s">
        <v>51</v>
      </c>
      <c r="AA7" s="2" t="s">
        <v>9</v>
      </c>
      <c r="AF7" s="3"/>
      <c r="AL7" s="29">
        <v>0</v>
      </c>
    </row>
    <row r="8" spans="1:39" x14ac:dyDescent="0.55000000000000004">
      <c r="A8" s="7" t="str">
        <f>IF(AL8&lt;&gt;AL7,AL8,"")</f>
        <v/>
      </c>
      <c r="B8" s="9"/>
      <c r="C8" s="10"/>
      <c r="D8" s="10"/>
      <c r="E8" s="10"/>
      <c r="F8" s="11"/>
      <c r="G8" s="10"/>
      <c r="H8" s="11"/>
      <c r="I8" s="12">
        <v>1</v>
      </c>
      <c r="J8" s="6" t="str">
        <f t="shared" ref="J8:J43" si="0">IF(T8,I8*F8,"")</f>
        <v/>
      </c>
      <c r="K8" s="6" t="str">
        <f>IF(AND(T8,NOT(V8)),IF(ISNUMBER(H8),H8,F8-F8/(1+AA8)),"")</f>
        <v/>
      </c>
      <c r="L8" s="13"/>
      <c r="M8" s="13"/>
      <c r="N8" s="13"/>
      <c r="O8" s="13"/>
      <c r="P8" s="6" t="str">
        <f>IF(X8,SUM(AB8:AE8),"")</f>
        <v/>
      </c>
      <c r="R8" t="b">
        <f>OR(NOT(ISBLANK(B8)),NOT(ISBLANK(C8)),NOT(ISBLANK(D8)), NOT(ISBLANK(E8)),NOT(ISBLANK(F8)),NOT(ISBLANK(G8)),NOT(ISBLANK(H8)),I8&lt;&gt;1)</f>
        <v>0</v>
      </c>
      <c r="S8" t="b">
        <f>OR(NOT(ISBLANK(C8)),NOT(ISBLANK(D8)), NOT(ISBLANK(F8)),NOT(ISBLANK(G8)),NOT(ISBLANK(H8)),I8&lt;&gt;1)</f>
        <v>0</v>
      </c>
      <c r="T8" t="b">
        <f>AND(NOT(ISBLANK(B8)),NOT(ISBLANK(C8)),NOT(ISBLANK(D8)), NOT(ISBLANK(E8)),NOT(ISBLANK(F8)),OR(NOT(ISBLANK(G8)),NOT(ISBLANK($H8)),I8&lt;&gt;1),NOT(ISBLANK(I8)))</f>
        <v>0</v>
      </c>
      <c r="U8" t="b">
        <f>AND(S8,NOT(T8))</f>
        <v>0</v>
      </c>
      <c r="V8" t="b">
        <f>AND(OR(ISNUMBER(G8),ISNUMBER(H8)),I8&lt;&gt;1,T8)</f>
        <v>0</v>
      </c>
      <c r="W8" t="b">
        <f>OR(NOT(ISBLANK(L8)),NOT(ISBLANK(M8)),NOT(ISBLANK(N8)),NOT(ISBLANK(O8)) )</f>
        <v>0</v>
      </c>
      <c r="X8" t="b">
        <f>AND(NOT(ISBLANK(B8)),NOT(ISBLANK(E8)),OR(NOT(ISBLANK(L8)),NOT(ISBLANK(M8)),NOT(ISBLANK(N8)),NOT(ISBLANK(O8))))</f>
        <v>0</v>
      </c>
      <c r="Y8" t="b">
        <f>AND(W8,NOT(X8))</f>
        <v>0</v>
      </c>
      <c r="Z8" t="b">
        <f>NOT(OR(ISBLANK(L8),ISBLANK(M8),ISBLANK(N8),ISBLANK(O8))=AND(ISBLANK(L8),ISBLANK(M8),ISBLANK(N8),ISBLANK(O8)))</f>
        <v>0</v>
      </c>
      <c r="AA8" t="str">
        <f>IF($T8,VLOOKUP($E8,Lists!$B$10:$C$24,2)*$G8,"")</f>
        <v/>
      </c>
      <c r="AB8" s="8" t="str">
        <f>IF(NOT(ISBLANK($E8)),VLOOKUP($E8,Lists!$B$10:$G$24,AB$2,0)*L8*I8,"")</f>
        <v/>
      </c>
      <c r="AC8" s="8" t="str">
        <f>IF(NOT(ISBLANK($E8)),VLOOKUP($E8,Lists!$B$10:$G$24,AC$2,0)*M8*I8,"")</f>
        <v/>
      </c>
      <c r="AD8" s="8" t="str">
        <f>IF(NOT(ISBLANK($E8)),VLOOKUP($E8,Lists!$B$10:$G$24,AD$2,0)*N8*I8,"")</f>
        <v/>
      </c>
      <c r="AE8" s="8" t="str">
        <f>IF(NOT(ISBLANK($E8)),VLOOKUP($E8,Lists!$B$10:$G$24,AE$2,0)*O8*I8,"")</f>
        <v/>
      </c>
      <c r="AG8" s="1" t="str">
        <f>IF(L8,"B+","")</f>
        <v/>
      </c>
      <c r="AH8" s="1" t="str">
        <f>IF(M8,"L+","")</f>
        <v/>
      </c>
      <c r="AI8" s="1" t="str">
        <f>IF(N8,"D+","")</f>
        <v/>
      </c>
      <c r="AJ8" s="1" t="str">
        <f>IF(O8,"I+","")</f>
        <v/>
      </c>
      <c r="AK8" t="str">
        <f>IF(SUM(L8:O8)&gt;0,LEFT(CONCATENATE(AG8,AH8,AI8,AJ8),LEN(CONCATENATE(AG8,AH8,AI8,AJ8))-1),"")</f>
        <v/>
      </c>
      <c r="AL8" s="1">
        <f>IF(OR(T8,X8),AL7+1,AL7)</f>
        <v>0</v>
      </c>
      <c r="AM8" s="4" t="str">
        <f>IF(ISNUMBER(A8),I8,"")</f>
        <v/>
      </c>
    </row>
    <row r="9" spans="1:39" x14ac:dyDescent="0.55000000000000004">
      <c r="A9" s="7" t="str">
        <f t="shared" ref="A9:A43" si="1">IF(AL9&lt;&gt;AL8,AL9,"")</f>
        <v/>
      </c>
      <c r="B9" s="9"/>
      <c r="C9" s="10"/>
      <c r="D9" s="10"/>
      <c r="E9" s="10"/>
      <c r="F9" s="11"/>
      <c r="G9" s="10"/>
      <c r="H9" s="11"/>
      <c r="I9" s="12">
        <v>1</v>
      </c>
      <c r="J9" s="6" t="str">
        <f t="shared" si="0"/>
        <v/>
      </c>
      <c r="K9" s="6" t="str">
        <f t="shared" ref="K9:K43" si="2">IF(AND(T9,NOT(V9)),IF(ISNUMBER(H9),H9,F9-F9/(1+AA9)),"")</f>
        <v/>
      </c>
      <c r="L9" s="13"/>
      <c r="M9" s="13"/>
      <c r="N9" s="13"/>
      <c r="O9" s="13"/>
      <c r="P9" s="6" t="str">
        <f t="shared" ref="P9:P43" si="3">IF(X9,SUM(AB9:AE9),"")</f>
        <v/>
      </c>
      <c r="R9" t="b">
        <f t="shared" ref="R9:R43" si="4">OR(NOT(ISBLANK(B9)),NOT(ISBLANK(C9)),NOT(ISBLANK(D9)), NOT(ISBLANK(E9)),NOT(ISBLANK(F9)),NOT(ISBLANK(G9)),NOT(ISBLANK(H9)),I9&lt;&gt;1)</f>
        <v>0</v>
      </c>
      <c r="S9" t="b">
        <f t="shared" ref="S9:S43" si="5">OR(NOT(ISBLANK(C9)),NOT(ISBLANK(D9)), NOT(ISBLANK(F9)),NOT(ISBLANK(G9)),NOT(ISBLANK(H9)),I9&lt;&gt;1)</f>
        <v>0</v>
      </c>
      <c r="T9" t="b">
        <f t="shared" ref="T9:T43" si="6">AND(NOT(ISBLANK(B9)),NOT(ISBLANK(C9)),NOT(ISBLANK(D9)), NOT(ISBLANK(E9)),NOT(ISBLANK(F9)),OR(NOT(ISBLANK(G9)),NOT(ISBLANK($H9)),I9&lt;&gt;1),NOT(ISBLANK(I9)))</f>
        <v>0</v>
      </c>
      <c r="U9" t="b">
        <f t="shared" ref="U9:U43" si="7">AND(S9,NOT(T9))</f>
        <v>0</v>
      </c>
      <c r="V9" t="b">
        <f t="shared" ref="V9:V43" si="8">AND(OR(ISNUMBER(G9),ISNUMBER(H9)),I9&lt;&gt;1)</f>
        <v>0</v>
      </c>
      <c r="W9" t="b">
        <f t="shared" ref="W9:W43" si="9">OR(NOT(ISBLANK(L9)),NOT(ISBLANK(M9)),NOT(ISBLANK(N9)),NOT(ISBLANK(O9)) )</f>
        <v>0</v>
      </c>
      <c r="X9" t="b">
        <f t="shared" ref="X9:X43" si="10">AND(NOT(ISBLANK(B9)),NOT(ISBLANK(E9)),OR(NOT(ISBLANK(L9)),NOT(ISBLANK(M9)),NOT(ISBLANK(N9)),NOT(ISBLANK(O9))))</f>
        <v>0</v>
      </c>
      <c r="Y9" t="b">
        <f t="shared" ref="Y9:Y43" si="11">AND(W9,NOT(X9))</f>
        <v>0</v>
      </c>
      <c r="Z9" t="b">
        <f t="shared" ref="Z9:Z43" si="12">NOT(OR(ISBLANK(L9),ISBLANK(M9),ISBLANK(N9),ISBLANK(O9))=AND(ISBLANK(L9),ISBLANK(M9),ISBLANK(N9),ISBLANK(O9)))</f>
        <v>0</v>
      </c>
      <c r="AA9" t="str">
        <f>IF($T9,VLOOKUP($E9,Lists!$B$10:$C$24,2)*$G9,"")</f>
        <v/>
      </c>
      <c r="AB9" s="8" t="str">
        <f>IF(NOT(ISBLANK($E9)),VLOOKUP($E9,Lists!$B$10:$G$24,AB$2,0)*L9*I9,"")</f>
        <v/>
      </c>
      <c r="AC9" s="8" t="str">
        <f>IF(NOT(ISBLANK($E9)),VLOOKUP($E9,Lists!$B$10:$G$24,AC$2,0)*M9*I9,"")</f>
        <v/>
      </c>
      <c r="AD9" s="8" t="str">
        <f>IF(NOT(ISBLANK($E9)),VLOOKUP($E9,Lists!$B$10:$G$24,AD$2,0)*N9*I9,"")</f>
        <v/>
      </c>
      <c r="AE9" s="8" t="str">
        <f>IF(NOT(ISBLANK($E9)),VLOOKUP($E9,Lists!$B$10:$G$24,AE$2,0)*O9*I9,"")</f>
        <v/>
      </c>
      <c r="AG9" s="1" t="str">
        <f t="shared" ref="AG9:AG43" si="13">IF(L9,"B+","")</f>
        <v/>
      </c>
      <c r="AH9" s="1" t="str">
        <f t="shared" ref="AH9:AH43" si="14">IF(M9,"L+","")</f>
        <v/>
      </c>
      <c r="AI9" s="1" t="str">
        <f t="shared" ref="AI9:AI43" si="15">IF(N9,"D+","")</f>
        <v/>
      </c>
      <c r="AJ9" s="1" t="str">
        <f t="shared" ref="AJ9:AJ43" si="16">IF(O9,"I+","")</f>
        <v/>
      </c>
      <c r="AK9" t="str">
        <f t="shared" ref="AK9:AK44" si="17">IF(SUM(L9:O9)&gt;0,LEFT(CONCATENATE(AG9,AH9,AI9,AJ9),LEN(CONCATENATE(AG9,AH9,AI9,AJ9))-1),"")</f>
        <v/>
      </c>
      <c r="AL9" s="1">
        <f>IF(OR(T9,X9),AL8+1,AL8)</f>
        <v>0</v>
      </c>
      <c r="AM9" s="4" t="str">
        <f t="shared" ref="AM9:AM43" si="18">IF(ISNUMBER(A9),I9,"")</f>
        <v/>
      </c>
    </row>
    <row r="10" spans="1:39" x14ac:dyDescent="0.55000000000000004">
      <c r="A10" s="7" t="str">
        <f t="shared" si="1"/>
        <v/>
      </c>
      <c r="B10" s="9"/>
      <c r="C10" s="10"/>
      <c r="D10" s="10"/>
      <c r="E10" s="10"/>
      <c r="F10" s="11"/>
      <c r="G10" s="10"/>
      <c r="H10" s="11"/>
      <c r="I10" s="12">
        <v>1</v>
      </c>
      <c r="J10" s="6" t="str">
        <f t="shared" si="0"/>
        <v/>
      </c>
      <c r="K10" s="6" t="str">
        <f t="shared" si="2"/>
        <v/>
      </c>
      <c r="L10" s="13"/>
      <c r="M10" s="13"/>
      <c r="N10" s="13"/>
      <c r="O10" s="13"/>
      <c r="P10" s="6" t="str">
        <f t="shared" si="3"/>
        <v/>
      </c>
      <c r="R10" t="b">
        <f t="shared" si="4"/>
        <v>0</v>
      </c>
      <c r="S10" t="b">
        <f t="shared" si="5"/>
        <v>0</v>
      </c>
      <c r="T10" t="b">
        <f t="shared" si="6"/>
        <v>0</v>
      </c>
      <c r="U10" t="b">
        <f t="shared" si="7"/>
        <v>0</v>
      </c>
      <c r="V10" t="b">
        <f t="shared" si="8"/>
        <v>0</v>
      </c>
      <c r="W10" t="b">
        <f t="shared" si="9"/>
        <v>0</v>
      </c>
      <c r="X10" t="b">
        <f t="shared" si="10"/>
        <v>0</v>
      </c>
      <c r="Y10" t="b">
        <f t="shared" si="11"/>
        <v>0</v>
      </c>
      <c r="Z10" t="b">
        <f t="shared" si="12"/>
        <v>0</v>
      </c>
      <c r="AA10" t="str">
        <f>IF($T10,VLOOKUP($E10,Lists!$B$10:$C$24,2)*$G10,"")</f>
        <v/>
      </c>
      <c r="AB10" s="8" t="str">
        <f>IF(NOT(ISBLANK($E10)),VLOOKUP($E10,Lists!$B$10:$G$24,AB$2,0)*L10*I10,"")</f>
        <v/>
      </c>
      <c r="AC10" s="8" t="str">
        <f>IF(NOT(ISBLANK($E10)),VLOOKUP($E10,Lists!$B$10:$G$24,AC$2,0)*M10*I10,"")</f>
        <v/>
      </c>
      <c r="AD10" s="8" t="str">
        <f>IF(NOT(ISBLANK($E10)),VLOOKUP($E10,Lists!$B$10:$G$24,AD$2,0)*N10*I10,"")</f>
        <v/>
      </c>
      <c r="AE10" s="8" t="str">
        <f>IF(NOT(ISBLANK($E10)),VLOOKUP($E10,Lists!$B$10:$G$24,AE$2,0)*O10*I10,"")</f>
        <v/>
      </c>
      <c r="AG10" s="1" t="str">
        <f t="shared" si="13"/>
        <v/>
      </c>
      <c r="AH10" s="1" t="str">
        <f t="shared" si="14"/>
        <v/>
      </c>
      <c r="AI10" s="1" t="str">
        <f t="shared" si="15"/>
        <v/>
      </c>
      <c r="AJ10" s="1" t="str">
        <f t="shared" si="16"/>
        <v/>
      </c>
      <c r="AK10" t="str">
        <f t="shared" si="17"/>
        <v/>
      </c>
      <c r="AL10" s="1">
        <f t="shared" ref="AL10:AL43" si="19">IF(OR(T10,X10),AL9+1,AL9)</f>
        <v>0</v>
      </c>
      <c r="AM10" s="4" t="str">
        <f t="shared" si="18"/>
        <v/>
      </c>
    </row>
    <row r="11" spans="1:39" x14ac:dyDescent="0.55000000000000004">
      <c r="A11" s="7" t="str">
        <f t="shared" si="1"/>
        <v/>
      </c>
      <c r="B11" s="9"/>
      <c r="C11" s="10"/>
      <c r="D11" s="10"/>
      <c r="E11" s="10"/>
      <c r="F11" s="11"/>
      <c r="G11" s="10"/>
      <c r="H11" s="11"/>
      <c r="I11" s="12">
        <v>1</v>
      </c>
      <c r="J11" s="6" t="str">
        <f t="shared" si="0"/>
        <v/>
      </c>
      <c r="K11" s="6" t="str">
        <f t="shared" si="2"/>
        <v/>
      </c>
      <c r="L11" s="13"/>
      <c r="M11" s="13"/>
      <c r="N11" s="13"/>
      <c r="O11" s="13"/>
      <c r="P11" s="6" t="str">
        <f t="shared" si="3"/>
        <v/>
      </c>
      <c r="R11" t="b">
        <f t="shared" si="4"/>
        <v>0</v>
      </c>
      <c r="S11" t="b">
        <f t="shared" si="5"/>
        <v>0</v>
      </c>
      <c r="T11" t="b">
        <f t="shared" si="6"/>
        <v>0</v>
      </c>
      <c r="U11" t="b">
        <f t="shared" si="7"/>
        <v>0</v>
      </c>
      <c r="V11" t="b">
        <f t="shared" si="8"/>
        <v>0</v>
      </c>
      <c r="W11" t="b">
        <f t="shared" si="9"/>
        <v>0</v>
      </c>
      <c r="X11" t="b">
        <f t="shared" si="10"/>
        <v>0</v>
      </c>
      <c r="Y11" t="b">
        <f t="shared" si="11"/>
        <v>0</v>
      </c>
      <c r="Z11" t="b">
        <f t="shared" si="12"/>
        <v>0</v>
      </c>
      <c r="AA11" t="str">
        <f>IF($T11,VLOOKUP($E11,Lists!$B$10:$C$24,2)*$G11,"")</f>
        <v/>
      </c>
      <c r="AB11" s="8" t="str">
        <f>IF(NOT(ISBLANK($E11)),VLOOKUP($E11,Lists!$B$10:$G$24,AB$2,0)*L11*I11,"")</f>
        <v/>
      </c>
      <c r="AC11" s="8" t="str">
        <f>IF(NOT(ISBLANK($E11)),VLOOKUP($E11,Lists!$B$10:$G$24,AC$2,0)*M11*I11,"")</f>
        <v/>
      </c>
      <c r="AD11" s="8" t="str">
        <f>IF(NOT(ISBLANK($E11)),VLOOKUP($E11,Lists!$B$10:$G$24,AD$2,0)*N11*I11,"")</f>
        <v/>
      </c>
      <c r="AE11" s="8" t="str">
        <f>IF(NOT(ISBLANK($E11)),VLOOKUP($E11,Lists!$B$10:$G$24,AE$2,0)*O11*I11,"")</f>
        <v/>
      </c>
      <c r="AG11" s="1" t="str">
        <f t="shared" si="13"/>
        <v/>
      </c>
      <c r="AH11" s="1" t="str">
        <f t="shared" si="14"/>
        <v/>
      </c>
      <c r="AI11" s="1" t="str">
        <f t="shared" si="15"/>
        <v/>
      </c>
      <c r="AJ11" s="1" t="str">
        <f t="shared" si="16"/>
        <v/>
      </c>
      <c r="AK11" t="str">
        <f t="shared" si="17"/>
        <v/>
      </c>
      <c r="AL11" s="1">
        <f t="shared" si="19"/>
        <v>0</v>
      </c>
      <c r="AM11" s="4" t="str">
        <f t="shared" si="18"/>
        <v/>
      </c>
    </row>
    <row r="12" spans="1:39" x14ac:dyDescent="0.55000000000000004">
      <c r="A12" s="7" t="str">
        <f t="shared" si="1"/>
        <v/>
      </c>
      <c r="B12" s="9"/>
      <c r="C12" s="10"/>
      <c r="D12" s="10"/>
      <c r="E12" s="10"/>
      <c r="F12" s="11"/>
      <c r="G12" s="10"/>
      <c r="H12" s="11"/>
      <c r="I12" s="12">
        <v>1</v>
      </c>
      <c r="J12" s="6" t="str">
        <f t="shared" si="0"/>
        <v/>
      </c>
      <c r="K12" s="6" t="str">
        <f t="shared" si="2"/>
        <v/>
      </c>
      <c r="L12" s="13"/>
      <c r="M12" s="13"/>
      <c r="N12" s="13"/>
      <c r="O12" s="13"/>
      <c r="P12" s="6" t="str">
        <f t="shared" si="3"/>
        <v/>
      </c>
      <c r="R12" t="b">
        <f t="shared" si="4"/>
        <v>0</v>
      </c>
      <c r="S12" t="b">
        <f t="shared" si="5"/>
        <v>0</v>
      </c>
      <c r="T12" t="b">
        <f t="shared" si="6"/>
        <v>0</v>
      </c>
      <c r="U12" t="b">
        <f t="shared" si="7"/>
        <v>0</v>
      </c>
      <c r="V12" t="b">
        <f t="shared" si="8"/>
        <v>0</v>
      </c>
      <c r="W12" t="b">
        <f t="shared" si="9"/>
        <v>0</v>
      </c>
      <c r="X12" t="b">
        <f t="shared" si="10"/>
        <v>0</v>
      </c>
      <c r="Y12" t="b">
        <f t="shared" si="11"/>
        <v>0</v>
      </c>
      <c r="Z12" t="b">
        <f t="shared" si="12"/>
        <v>0</v>
      </c>
      <c r="AA12" t="str">
        <f>IF($T12,VLOOKUP($E12,Lists!$B$10:$C$24,2)*$G12,"")</f>
        <v/>
      </c>
      <c r="AB12" s="8" t="str">
        <f>IF(NOT(ISBLANK($E12)),VLOOKUP($E12,Lists!$B$10:$G$24,AB$2,0)*L12*I12,"")</f>
        <v/>
      </c>
      <c r="AC12" s="8" t="str">
        <f>IF(NOT(ISBLANK($E12)),VLOOKUP($E12,Lists!$B$10:$G$24,AC$2,0)*M12*I12,"")</f>
        <v/>
      </c>
      <c r="AD12" s="8" t="str">
        <f>IF(NOT(ISBLANK($E12)),VLOOKUP($E12,Lists!$B$10:$G$24,AD$2,0)*N12*I12,"")</f>
        <v/>
      </c>
      <c r="AE12" s="8" t="str">
        <f>IF(NOT(ISBLANK($E12)),VLOOKUP($E12,Lists!$B$10:$G$24,AE$2,0)*O12*I12,"")</f>
        <v/>
      </c>
      <c r="AG12" s="1" t="str">
        <f t="shared" si="13"/>
        <v/>
      </c>
      <c r="AH12" s="1" t="str">
        <f t="shared" si="14"/>
        <v/>
      </c>
      <c r="AI12" s="1" t="str">
        <f t="shared" si="15"/>
        <v/>
      </c>
      <c r="AJ12" s="1" t="str">
        <f t="shared" si="16"/>
        <v/>
      </c>
      <c r="AK12" t="str">
        <f t="shared" si="17"/>
        <v/>
      </c>
      <c r="AL12" s="1">
        <f t="shared" si="19"/>
        <v>0</v>
      </c>
      <c r="AM12" s="4" t="str">
        <f t="shared" si="18"/>
        <v/>
      </c>
    </row>
    <row r="13" spans="1:39" x14ac:dyDescent="0.55000000000000004">
      <c r="A13" s="7" t="str">
        <f t="shared" si="1"/>
        <v/>
      </c>
      <c r="B13" s="9"/>
      <c r="C13" s="10"/>
      <c r="D13" s="10"/>
      <c r="E13" s="10"/>
      <c r="F13" s="11"/>
      <c r="G13" s="10"/>
      <c r="H13" s="11"/>
      <c r="I13" s="12">
        <v>1</v>
      </c>
      <c r="J13" s="6" t="str">
        <f t="shared" si="0"/>
        <v/>
      </c>
      <c r="K13" s="6" t="str">
        <f t="shared" si="2"/>
        <v/>
      </c>
      <c r="L13" s="13"/>
      <c r="M13" s="13"/>
      <c r="N13" s="13"/>
      <c r="O13" s="13"/>
      <c r="P13" s="6" t="str">
        <f t="shared" si="3"/>
        <v/>
      </c>
      <c r="R13" t="b">
        <f t="shared" si="4"/>
        <v>0</v>
      </c>
      <c r="S13" t="b">
        <f t="shared" si="5"/>
        <v>0</v>
      </c>
      <c r="T13" t="b">
        <f t="shared" si="6"/>
        <v>0</v>
      </c>
      <c r="U13" t="b">
        <f t="shared" si="7"/>
        <v>0</v>
      </c>
      <c r="V13" t="b">
        <f t="shared" si="8"/>
        <v>0</v>
      </c>
      <c r="W13" t="b">
        <f t="shared" si="9"/>
        <v>0</v>
      </c>
      <c r="X13" t="b">
        <f t="shared" si="10"/>
        <v>0</v>
      </c>
      <c r="Y13" t="b">
        <f t="shared" si="11"/>
        <v>0</v>
      </c>
      <c r="Z13" t="b">
        <f t="shared" si="12"/>
        <v>0</v>
      </c>
      <c r="AA13" t="str">
        <f>IF($T13,VLOOKUP($E13,Lists!$B$10:$C$24,2)*$G13,"")</f>
        <v/>
      </c>
      <c r="AB13" s="8" t="str">
        <f>IF(NOT(ISBLANK($E13)),VLOOKUP($E13,Lists!$B$10:$G$24,AB$2,0)*L13*I13,"")</f>
        <v/>
      </c>
      <c r="AC13" s="8" t="str">
        <f>IF(NOT(ISBLANK($E13)),VLOOKUP($E13,Lists!$B$10:$G$24,AC$2,0)*M13*I13,"")</f>
        <v/>
      </c>
      <c r="AD13" s="8" t="str">
        <f>IF(NOT(ISBLANK($E13)),VLOOKUP($E13,Lists!$B$10:$G$24,AD$2,0)*N13*I13,"")</f>
        <v/>
      </c>
      <c r="AE13" s="8" t="str">
        <f>IF(NOT(ISBLANK($E13)),VLOOKUP($E13,Lists!$B$10:$G$24,AE$2,0)*O13*I13,"")</f>
        <v/>
      </c>
      <c r="AG13" s="1" t="str">
        <f t="shared" si="13"/>
        <v/>
      </c>
      <c r="AH13" s="1" t="str">
        <f t="shared" si="14"/>
        <v/>
      </c>
      <c r="AI13" s="1" t="str">
        <f t="shared" si="15"/>
        <v/>
      </c>
      <c r="AJ13" s="1" t="str">
        <f t="shared" si="16"/>
        <v/>
      </c>
      <c r="AK13" t="str">
        <f t="shared" si="17"/>
        <v/>
      </c>
      <c r="AL13" s="1">
        <f t="shared" si="19"/>
        <v>0</v>
      </c>
      <c r="AM13" s="4" t="str">
        <f t="shared" si="18"/>
        <v/>
      </c>
    </row>
    <row r="14" spans="1:39" x14ac:dyDescent="0.55000000000000004">
      <c r="A14" s="7" t="str">
        <f t="shared" si="1"/>
        <v/>
      </c>
      <c r="B14" s="9"/>
      <c r="C14" s="10"/>
      <c r="D14" s="10"/>
      <c r="E14" s="10"/>
      <c r="F14" s="11"/>
      <c r="G14" s="10"/>
      <c r="H14" s="11"/>
      <c r="I14" s="12">
        <v>1</v>
      </c>
      <c r="J14" s="6" t="str">
        <f t="shared" si="0"/>
        <v/>
      </c>
      <c r="K14" s="6" t="str">
        <f t="shared" si="2"/>
        <v/>
      </c>
      <c r="L14" s="13"/>
      <c r="M14" s="13"/>
      <c r="N14" s="13"/>
      <c r="O14" s="13"/>
      <c r="P14" s="6" t="str">
        <f t="shared" si="3"/>
        <v/>
      </c>
      <c r="R14" t="b">
        <f t="shared" si="4"/>
        <v>0</v>
      </c>
      <c r="S14" t="b">
        <f t="shared" si="5"/>
        <v>0</v>
      </c>
      <c r="T14" t="b">
        <f t="shared" si="6"/>
        <v>0</v>
      </c>
      <c r="U14" t="b">
        <f t="shared" si="7"/>
        <v>0</v>
      </c>
      <c r="V14" t="b">
        <f t="shared" si="8"/>
        <v>0</v>
      </c>
      <c r="W14" t="b">
        <f t="shared" si="9"/>
        <v>0</v>
      </c>
      <c r="X14" t="b">
        <f t="shared" si="10"/>
        <v>0</v>
      </c>
      <c r="Y14" t="b">
        <f t="shared" si="11"/>
        <v>0</v>
      </c>
      <c r="Z14" t="b">
        <f t="shared" si="12"/>
        <v>0</v>
      </c>
      <c r="AA14" t="str">
        <f>IF($T14,VLOOKUP($E14,Lists!$B$10:$C$24,2)*$G14,"")</f>
        <v/>
      </c>
      <c r="AB14" s="8" t="str">
        <f>IF(NOT(ISBLANK($E14)),VLOOKUP($E14,Lists!$B$10:$G$24,AB$2,0)*L14*I14,"")</f>
        <v/>
      </c>
      <c r="AC14" s="8" t="str">
        <f>IF(NOT(ISBLANK($E14)),VLOOKUP($E14,Lists!$B$10:$G$24,AC$2,0)*M14*I14,"")</f>
        <v/>
      </c>
      <c r="AD14" s="8" t="str">
        <f>IF(NOT(ISBLANK($E14)),VLOOKUP($E14,Lists!$B$10:$G$24,AD$2,0)*N14*I14,"")</f>
        <v/>
      </c>
      <c r="AE14" s="8" t="str">
        <f>IF(NOT(ISBLANK($E14)),VLOOKUP($E14,Lists!$B$10:$G$24,AE$2,0)*O14*I14,"")</f>
        <v/>
      </c>
      <c r="AG14" s="1" t="str">
        <f t="shared" si="13"/>
        <v/>
      </c>
      <c r="AH14" s="1" t="str">
        <f t="shared" si="14"/>
        <v/>
      </c>
      <c r="AI14" s="1" t="str">
        <f t="shared" si="15"/>
        <v/>
      </c>
      <c r="AJ14" s="1" t="str">
        <f t="shared" si="16"/>
        <v/>
      </c>
      <c r="AK14" t="str">
        <f t="shared" si="17"/>
        <v/>
      </c>
      <c r="AL14" s="1">
        <f t="shared" si="19"/>
        <v>0</v>
      </c>
      <c r="AM14" s="4" t="str">
        <f t="shared" si="18"/>
        <v/>
      </c>
    </row>
    <row r="15" spans="1:39" x14ac:dyDescent="0.55000000000000004">
      <c r="A15" s="7" t="str">
        <f t="shared" si="1"/>
        <v/>
      </c>
      <c r="B15" s="9"/>
      <c r="C15" s="10"/>
      <c r="D15" s="10"/>
      <c r="E15" s="10"/>
      <c r="F15" s="11"/>
      <c r="G15" s="10"/>
      <c r="H15" s="11"/>
      <c r="I15" s="12">
        <v>1</v>
      </c>
      <c r="J15" s="6" t="str">
        <f t="shared" si="0"/>
        <v/>
      </c>
      <c r="K15" s="6" t="str">
        <f t="shared" si="2"/>
        <v/>
      </c>
      <c r="L15" s="13"/>
      <c r="M15" s="13"/>
      <c r="N15" s="13"/>
      <c r="O15" s="13"/>
      <c r="P15" s="6" t="str">
        <f t="shared" si="3"/>
        <v/>
      </c>
      <c r="R15" t="b">
        <f t="shared" si="4"/>
        <v>0</v>
      </c>
      <c r="S15" t="b">
        <f t="shared" si="5"/>
        <v>0</v>
      </c>
      <c r="T15" t="b">
        <f t="shared" si="6"/>
        <v>0</v>
      </c>
      <c r="U15" t="b">
        <f t="shared" si="7"/>
        <v>0</v>
      </c>
      <c r="V15" t="b">
        <f t="shared" si="8"/>
        <v>0</v>
      </c>
      <c r="W15" t="b">
        <f t="shared" si="9"/>
        <v>0</v>
      </c>
      <c r="X15" t="b">
        <f t="shared" si="10"/>
        <v>0</v>
      </c>
      <c r="Y15" t="b">
        <f t="shared" si="11"/>
        <v>0</v>
      </c>
      <c r="Z15" t="b">
        <f t="shared" si="12"/>
        <v>0</v>
      </c>
      <c r="AA15" t="str">
        <f>IF($T15,VLOOKUP($E15,Lists!$B$10:$C$24,2)*$G15,"")</f>
        <v/>
      </c>
      <c r="AB15" s="8" t="str">
        <f>IF(NOT(ISBLANK($E15)),VLOOKUP($E15,Lists!$B$10:$G$24,AB$2,0)*L15*I15,"")</f>
        <v/>
      </c>
      <c r="AC15" s="8" t="str">
        <f>IF(NOT(ISBLANK($E15)),VLOOKUP($E15,Lists!$B$10:$G$24,AC$2,0)*M15*I15,"")</f>
        <v/>
      </c>
      <c r="AD15" s="8" t="str">
        <f>IF(NOT(ISBLANK($E15)),VLOOKUP($E15,Lists!$B$10:$G$24,AD$2,0)*N15*I15,"")</f>
        <v/>
      </c>
      <c r="AE15" s="8" t="str">
        <f>IF(NOT(ISBLANK($E15)),VLOOKUP($E15,Lists!$B$10:$G$24,AE$2,0)*O15*I15,"")</f>
        <v/>
      </c>
      <c r="AG15" s="1" t="str">
        <f t="shared" si="13"/>
        <v/>
      </c>
      <c r="AH15" s="1" t="str">
        <f t="shared" si="14"/>
        <v/>
      </c>
      <c r="AI15" s="1" t="str">
        <f t="shared" si="15"/>
        <v/>
      </c>
      <c r="AJ15" s="1" t="str">
        <f t="shared" si="16"/>
        <v/>
      </c>
      <c r="AK15" t="str">
        <f t="shared" si="17"/>
        <v/>
      </c>
      <c r="AL15" s="1">
        <f t="shared" si="19"/>
        <v>0</v>
      </c>
      <c r="AM15" s="4" t="str">
        <f t="shared" si="18"/>
        <v/>
      </c>
    </row>
    <row r="16" spans="1:39" x14ac:dyDescent="0.55000000000000004">
      <c r="A16" s="7" t="str">
        <f t="shared" si="1"/>
        <v/>
      </c>
      <c r="B16" s="9"/>
      <c r="C16" s="10"/>
      <c r="D16" s="10"/>
      <c r="E16" s="10"/>
      <c r="F16" s="11"/>
      <c r="G16" s="10"/>
      <c r="H16" s="11"/>
      <c r="I16" s="12">
        <v>1</v>
      </c>
      <c r="J16" s="6" t="str">
        <f t="shared" si="0"/>
        <v/>
      </c>
      <c r="K16" s="6" t="str">
        <f t="shared" si="2"/>
        <v/>
      </c>
      <c r="L16" s="13"/>
      <c r="M16" s="13"/>
      <c r="N16" s="13"/>
      <c r="O16" s="13"/>
      <c r="P16" s="6" t="str">
        <f t="shared" si="3"/>
        <v/>
      </c>
      <c r="R16" t="b">
        <f t="shared" si="4"/>
        <v>0</v>
      </c>
      <c r="S16" t="b">
        <f t="shared" si="5"/>
        <v>0</v>
      </c>
      <c r="T16" t="b">
        <f t="shared" si="6"/>
        <v>0</v>
      </c>
      <c r="U16" t="b">
        <f t="shared" si="7"/>
        <v>0</v>
      </c>
      <c r="V16" t="b">
        <f t="shared" si="8"/>
        <v>0</v>
      </c>
      <c r="W16" t="b">
        <f t="shared" si="9"/>
        <v>0</v>
      </c>
      <c r="X16" t="b">
        <f t="shared" si="10"/>
        <v>0</v>
      </c>
      <c r="Y16" t="b">
        <f t="shared" si="11"/>
        <v>0</v>
      </c>
      <c r="Z16" t="b">
        <f t="shared" si="12"/>
        <v>0</v>
      </c>
      <c r="AA16" t="str">
        <f>IF($T16,VLOOKUP($E16,Lists!$B$10:$C$24,2)*$G16,"")</f>
        <v/>
      </c>
      <c r="AB16" s="8" t="str">
        <f>IF(NOT(ISBLANK($E16)),VLOOKUP($E16,Lists!$B$10:$G$24,AB$2,0)*L16*I16,"")</f>
        <v/>
      </c>
      <c r="AC16" s="8" t="str">
        <f>IF(NOT(ISBLANK($E16)),VLOOKUP($E16,Lists!$B$10:$G$24,AC$2,0)*M16*I16,"")</f>
        <v/>
      </c>
      <c r="AD16" s="8" t="str">
        <f>IF(NOT(ISBLANK($E16)),VLOOKUP($E16,Lists!$B$10:$G$24,AD$2,0)*N16*I16,"")</f>
        <v/>
      </c>
      <c r="AE16" s="8" t="str">
        <f>IF(NOT(ISBLANK($E16)),VLOOKUP($E16,Lists!$B$10:$G$24,AE$2,0)*O16*I16,"")</f>
        <v/>
      </c>
      <c r="AG16" s="1" t="str">
        <f t="shared" si="13"/>
        <v/>
      </c>
      <c r="AH16" s="1" t="str">
        <f t="shared" si="14"/>
        <v/>
      </c>
      <c r="AI16" s="1" t="str">
        <f t="shared" si="15"/>
        <v/>
      </c>
      <c r="AJ16" s="1" t="str">
        <f t="shared" si="16"/>
        <v/>
      </c>
      <c r="AK16" t="str">
        <f t="shared" si="17"/>
        <v/>
      </c>
      <c r="AL16" s="1">
        <f t="shared" si="19"/>
        <v>0</v>
      </c>
      <c r="AM16" s="4" t="str">
        <f t="shared" si="18"/>
        <v/>
      </c>
    </row>
    <row r="17" spans="1:39" x14ac:dyDescent="0.55000000000000004">
      <c r="A17" s="7" t="str">
        <f t="shared" si="1"/>
        <v/>
      </c>
      <c r="B17" s="9"/>
      <c r="C17" s="10"/>
      <c r="D17" s="10"/>
      <c r="E17" s="10"/>
      <c r="F17" s="11"/>
      <c r="G17" s="10"/>
      <c r="H17" s="11"/>
      <c r="I17" s="12">
        <v>1</v>
      </c>
      <c r="J17" s="6" t="str">
        <f t="shared" si="0"/>
        <v/>
      </c>
      <c r="K17" s="6" t="str">
        <f t="shared" si="2"/>
        <v/>
      </c>
      <c r="L17" s="13"/>
      <c r="M17" s="13"/>
      <c r="N17" s="13"/>
      <c r="O17" s="13"/>
      <c r="P17" s="6" t="str">
        <f t="shared" si="3"/>
        <v/>
      </c>
      <c r="R17" t="b">
        <f t="shared" si="4"/>
        <v>0</v>
      </c>
      <c r="S17" t="b">
        <f t="shared" si="5"/>
        <v>0</v>
      </c>
      <c r="T17" t="b">
        <f t="shared" si="6"/>
        <v>0</v>
      </c>
      <c r="U17" t="b">
        <f t="shared" si="7"/>
        <v>0</v>
      </c>
      <c r="V17" t="b">
        <f t="shared" si="8"/>
        <v>0</v>
      </c>
      <c r="W17" t="b">
        <f t="shared" si="9"/>
        <v>0</v>
      </c>
      <c r="X17" t="b">
        <f t="shared" si="10"/>
        <v>0</v>
      </c>
      <c r="Y17" t="b">
        <f t="shared" si="11"/>
        <v>0</v>
      </c>
      <c r="Z17" t="b">
        <f t="shared" si="12"/>
        <v>0</v>
      </c>
      <c r="AA17" t="str">
        <f>IF($T17,VLOOKUP($E17,Lists!$B$10:$C$24,2)*$G17,"")</f>
        <v/>
      </c>
      <c r="AB17" s="8" t="str">
        <f>IF(NOT(ISBLANK($E17)),VLOOKUP($E17,Lists!$B$10:$G$24,AB$2,0)*L17*I17,"")</f>
        <v/>
      </c>
      <c r="AC17" s="8" t="str">
        <f>IF(NOT(ISBLANK($E17)),VLOOKUP($E17,Lists!$B$10:$G$24,AC$2,0)*M17*I17,"")</f>
        <v/>
      </c>
      <c r="AD17" s="8" t="str">
        <f>IF(NOT(ISBLANK($E17)),VLOOKUP($E17,Lists!$B$10:$G$24,AD$2,0)*N17*I17,"")</f>
        <v/>
      </c>
      <c r="AE17" s="8" t="str">
        <f>IF(NOT(ISBLANK($E17)),VLOOKUP($E17,Lists!$B$10:$G$24,AE$2,0)*O17*I17,"")</f>
        <v/>
      </c>
      <c r="AG17" s="1" t="str">
        <f t="shared" si="13"/>
        <v/>
      </c>
      <c r="AH17" s="1" t="str">
        <f t="shared" si="14"/>
        <v/>
      </c>
      <c r="AI17" s="1" t="str">
        <f t="shared" si="15"/>
        <v/>
      </c>
      <c r="AJ17" s="1" t="str">
        <f t="shared" si="16"/>
        <v/>
      </c>
      <c r="AK17" t="str">
        <f t="shared" si="17"/>
        <v/>
      </c>
      <c r="AL17" s="1">
        <f t="shared" si="19"/>
        <v>0</v>
      </c>
      <c r="AM17" s="4" t="str">
        <f t="shared" si="18"/>
        <v/>
      </c>
    </row>
    <row r="18" spans="1:39" x14ac:dyDescent="0.55000000000000004">
      <c r="A18" s="7" t="str">
        <f t="shared" si="1"/>
        <v/>
      </c>
      <c r="B18" s="9"/>
      <c r="C18" s="10"/>
      <c r="D18" s="10"/>
      <c r="E18" s="10"/>
      <c r="F18" s="11"/>
      <c r="G18" s="10"/>
      <c r="H18" s="11"/>
      <c r="I18" s="12">
        <v>1</v>
      </c>
      <c r="J18" s="6" t="str">
        <f t="shared" si="0"/>
        <v/>
      </c>
      <c r="K18" s="6" t="str">
        <f t="shared" si="2"/>
        <v/>
      </c>
      <c r="L18" s="13"/>
      <c r="M18" s="13"/>
      <c r="N18" s="13"/>
      <c r="O18" s="13"/>
      <c r="P18" s="6" t="str">
        <f t="shared" si="3"/>
        <v/>
      </c>
      <c r="R18" t="b">
        <f t="shared" si="4"/>
        <v>0</v>
      </c>
      <c r="S18" t="b">
        <f t="shared" si="5"/>
        <v>0</v>
      </c>
      <c r="T18" t="b">
        <f t="shared" si="6"/>
        <v>0</v>
      </c>
      <c r="U18" t="b">
        <f t="shared" si="7"/>
        <v>0</v>
      </c>
      <c r="V18" t="b">
        <f t="shared" si="8"/>
        <v>0</v>
      </c>
      <c r="W18" t="b">
        <f t="shared" si="9"/>
        <v>0</v>
      </c>
      <c r="X18" t="b">
        <f t="shared" si="10"/>
        <v>0</v>
      </c>
      <c r="Y18" t="b">
        <f t="shared" si="11"/>
        <v>0</v>
      </c>
      <c r="Z18" t="b">
        <f t="shared" si="12"/>
        <v>0</v>
      </c>
      <c r="AA18" t="str">
        <f>IF($T18,VLOOKUP($E18,Lists!$B$10:$C$24,2)*$G18,"")</f>
        <v/>
      </c>
      <c r="AB18" s="8" t="str">
        <f>IF(NOT(ISBLANK($E18)),VLOOKUP($E18,Lists!$B$10:$G$24,AB$2,0)*L18*I18,"")</f>
        <v/>
      </c>
      <c r="AC18" s="8" t="str">
        <f>IF(NOT(ISBLANK($E18)),VLOOKUP($E18,Lists!$B$10:$G$24,AC$2,0)*M18*I18,"")</f>
        <v/>
      </c>
      <c r="AD18" s="8" t="str">
        <f>IF(NOT(ISBLANK($E18)),VLOOKUP($E18,Lists!$B$10:$G$24,AD$2,0)*N18*I18,"")</f>
        <v/>
      </c>
      <c r="AE18" s="8" t="str">
        <f>IF(NOT(ISBLANK($E18)),VLOOKUP($E18,Lists!$B$10:$G$24,AE$2,0)*O18*I18,"")</f>
        <v/>
      </c>
      <c r="AG18" s="1" t="str">
        <f t="shared" si="13"/>
        <v/>
      </c>
      <c r="AH18" s="1" t="str">
        <f t="shared" si="14"/>
        <v/>
      </c>
      <c r="AI18" s="1" t="str">
        <f t="shared" si="15"/>
        <v/>
      </c>
      <c r="AJ18" s="1" t="str">
        <f t="shared" si="16"/>
        <v/>
      </c>
      <c r="AK18" t="str">
        <f t="shared" si="17"/>
        <v/>
      </c>
      <c r="AL18" s="1">
        <f t="shared" si="19"/>
        <v>0</v>
      </c>
      <c r="AM18" s="4" t="str">
        <f t="shared" si="18"/>
        <v/>
      </c>
    </row>
    <row r="19" spans="1:39" x14ac:dyDescent="0.55000000000000004">
      <c r="A19" s="7" t="str">
        <f t="shared" si="1"/>
        <v/>
      </c>
      <c r="B19" s="9"/>
      <c r="C19" s="10"/>
      <c r="D19" s="10"/>
      <c r="E19" s="10"/>
      <c r="F19" s="11"/>
      <c r="G19" s="10"/>
      <c r="H19" s="11"/>
      <c r="I19" s="12">
        <v>1</v>
      </c>
      <c r="J19" s="6" t="str">
        <f t="shared" si="0"/>
        <v/>
      </c>
      <c r="K19" s="6" t="str">
        <f t="shared" si="2"/>
        <v/>
      </c>
      <c r="L19" s="13"/>
      <c r="M19" s="13"/>
      <c r="N19" s="13"/>
      <c r="O19" s="13"/>
      <c r="P19" s="6" t="str">
        <f t="shared" si="3"/>
        <v/>
      </c>
      <c r="R19" t="b">
        <f t="shared" si="4"/>
        <v>0</v>
      </c>
      <c r="S19" t="b">
        <f t="shared" si="5"/>
        <v>0</v>
      </c>
      <c r="T19" t="b">
        <f t="shared" si="6"/>
        <v>0</v>
      </c>
      <c r="U19" t="b">
        <f t="shared" si="7"/>
        <v>0</v>
      </c>
      <c r="V19" t="b">
        <f t="shared" si="8"/>
        <v>0</v>
      </c>
      <c r="W19" t="b">
        <f t="shared" si="9"/>
        <v>0</v>
      </c>
      <c r="X19" t="b">
        <f t="shared" si="10"/>
        <v>0</v>
      </c>
      <c r="Y19" t="b">
        <f t="shared" si="11"/>
        <v>0</v>
      </c>
      <c r="Z19" t="b">
        <f t="shared" si="12"/>
        <v>0</v>
      </c>
      <c r="AA19" t="str">
        <f>IF($T19,VLOOKUP($E19,Lists!$B$10:$C$24,2)*$G19,"")</f>
        <v/>
      </c>
      <c r="AB19" s="8" t="str">
        <f>IF(NOT(ISBLANK($E19)),VLOOKUP($E19,Lists!$B$10:$G$24,AB$2,0)*L19*I19,"")</f>
        <v/>
      </c>
      <c r="AC19" s="8" t="str">
        <f>IF(NOT(ISBLANK($E19)),VLOOKUP($E19,Lists!$B$10:$G$24,AC$2,0)*M19*I19,"")</f>
        <v/>
      </c>
      <c r="AD19" s="8" t="str">
        <f>IF(NOT(ISBLANK($E19)),VLOOKUP($E19,Lists!$B$10:$G$24,AD$2,0)*N19*I19,"")</f>
        <v/>
      </c>
      <c r="AE19" s="8" t="str">
        <f>IF(NOT(ISBLANK($E19)),VLOOKUP($E19,Lists!$B$10:$G$24,AE$2,0)*O19*I19,"")</f>
        <v/>
      </c>
      <c r="AG19" s="1" t="str">
        <f t="shared" si="13"/>
        <v/>
      </c>
      <c r="AH19" s="1" t="str">
        <f t="shared" si="14"/>
        <v/>
      </c>
      <c r="AI19" s="1" t="str">
        <f t="shared" si="15"/>
        <v/>
      </c>
      <c r="AJ19" s="1" t="str">
        <f t="shared" si="16"/>
        <v/>
      </c>
      <c r="AK19" t="str">
        <f t="shared" si="17"/>
        <v/>
      </c>
      <c r="AL19" s="1">
        <f t="shared" si="19"/>
        <v>0</v>
      </c>
      <c r="AM19" s="4" t="str">
        <f t="shared" si="18"/>
        <v/>
      </c>
    </row>
    <row r="20" spans="1:39" x14ac:dyDescent="0.55000000000000004">
      <c r="A20" s="7" t="str">
        <f t="shared" si="1"/>
        <v/>
      </c>
      <c r="B20" s="9"/>
      <c r="C20" s="10"/>
      <c r="D20" s="10"/>
      <c r="E20" s="10"/>
      <c r="F20" s="11"/>
      <c r="G20" s="10"/>
      <c r="H20" s="11"/>
      <c r="I20" s="12">
        <v>1</v>
      </c>
      <c r="J20" s="6" t="str">
        <f t="shared" si="0"/>
        <v/>
      </c>
      <c r="K20" s="6" t="str">
        <f t="shared" si="2"/>
        <v/>
      </c>
      <c r="L20" s="13"/>
      <c r="M20" s="13"/>
      <c r="N20" s="13"/>
      <c r="O20" s="13"/>
      <c r="P20" s="6" t="str">
        <f t="shared" si="3"/>
        <v/>
      </c>
      <c r="R20" t="b">
        <f t="shared" si="4"/>
        <v>0</v>
      </c>
      <c r="S20" t="b">
        <f t="shared" si="5"/>
        <v>0</v>
      </c>
      <c r="T20" t="b">
        <f t="shared" si="6"/>
        <v>0</v>
      </c>
      <c r="U20" t="b">
        <f t="shared" si="7"/>
        <v>0</v>
      </c>
      <c r="V20" t="b">
        <f t="shared" si="8"/>
        <v>0</v>
      </c>
      <c r="W20" t="b">
        <f t="shared" si="9"/>
        <v>0</v>
      </c>
      <c r="X20" t="b">
        <f t="shared" si="10"/>
        <v>0</v>
      </c>
      <c r="Y20" t="b">
        <f t="shared" si="11"/>
        <v>0</v>
      </c>
      <c r="Z20" t="b">
        <f t="shared" si="12"/>
        <v>0</v>
      </c>
      <c r="AA20" t="str">
        <f>IF($T20,VLOOKUP($E20,Lists!$B$10:$C$24,2)*$G20,"")</f>
        <v/>
      </c>
      <c r="AB20" s="8" t="str">
        <f>IF(NOT(ISBLANK($E20)),VLOOKUP($E20,Lists!$B$10:$G$24,AB$2,0)*L20*I20,"")</f>
        <v/>
      </c>
      <c r="AC20" s="8" t="str">
        <f>IF(NOT(ISBLANK($E20)),VLOOKUP($E20,Lists!$B$10:$G$24,AC$2,0)*M20*I20,"")</f>
        <v/>
      </c>
      <c r="AD20" s="8" t="str">
        <f>IF(NOT(ISBLANK($E20)),VLOOKUP($E20,Lists!$B$10:$G$24,AD$2,0)*N20*I20,"")</f>
        <v/>
      </c>
      <c r="AE20" s="8" t="str">
        <f>IF(NOT(ISBLANK($E20)),VLOOKUP($E20,Lists!$B$10:$G$24,AE$2,0)*O20*I20,"")</f>
        <v/>
      </c>
      <c r="AG20" s="1" t="str">
        <f t="shared" si="13"/>
        <v/>
      </c>
      <c r="AH20" s="1" t="str">
        <f t="shared" si="14"/>
        <v/>
      </c>
      <c r="AI20" s="1" t="str">
        <f t="shared" si="15"/>
        <v/>
      </c>
      <c r="AJ20" s="1" t="str">
        <f t="shared" si="16"/>
        <v/>
      </c>
      <c r="AK20" t="str">
        <f t="shared" si="17"/>
        <v/>
      </c>
      <c r="AL20" s="1">
        <f t="shared" si="19"/>
        <v>0</v>
      </c>
      <c r="AM20" s="4" t="str">
        <f t="shared" si="18"/>
        <v/>
      </c>
    </row>
    <row r="21" spans="1:39" x14ac:dyDescent="0.55000000000000004">
      <c r="A21" s="7" t="str">
        <f t="shared" si="1"/>
        <v/>
      </c>
      <c r="B21" s="9"/>
      <c r="C21" s="10"/>
      <c r="D21" s="10"/>
      <c r="E21" s="10"/>
      <c r="F21" s="11"/>
      <c r="G21" s="10"/>
      <c r="H21" s="11"/>
      <c r="I21" s="12">
        <v>1</v>
      </c>
      <c r="J21" s="6" t="str">
        <f t="shared" si="0"/>
        <v/>
      </c>
      <c r="K21" s="6" t="str">
        <f t="shared" si="2"/>
        <v/>
      </c>
      <c r="L21" s="13"/>
      <c r="M21" s="13"/>
      <c r="N21" s="13"/>
      <c r="O21" s="13"/>
      <c r="P21" s="6" t="str">
        <f t="shared" si="3"/>
        <v/>
      </c>
      <c r="R21" t="b">
        <f t="shared" si="4"/>
        <v>0</v>
      </c>
      <c r="S21" t="b">
        <f t="shared" si="5"/>
        <v>0</v>
      </c>
      <c r="T21" t="b">
        <f t="shared" si="6"/>
        <v>0</v>
      </c>
      <c r="U21" t="b">
        <f t="shared" si="7"/>
        <v>0</v>
      </c>
      <c r="V21" t="b">
        <f t="shared" si="8"/>
        <v>0</v>
      </c>
      <c r="W21" t="b">
        <f t="shared" si="9"/>
        <v>0</v>
      </c>
      <c r="X21" t="b">
        <f t="shared" si="10"/>
        <v>0</v>
      </c>
      <c r="Y21" t="b">
        <f t="shared" si="11"/>
        <v>0</v>
      </c>
      <c r="Z21" t="b">
        <f t="shared" si="12"/>
        <v>0</v>
      </c>
      <c r="AA21" t="str">
        <f>IF($T21,VLOOKUP($E21,Lists!$B$10:$C$24,2)*$G21,"")</f>
        <v/>
      </c>
      <c r="AB21" s="8" t="str">
        <f>IF(NOT(ISBLANK($E21)),VLOOKUP($E21,Lists!$B$10:$G$24,AB$2,0)*L21*I21,"")</f>
        <v/>
      </c>
      <c r="AC21" s="8" t="str">
        <f>IF(NOT(ISBLANK($E21)),VLOOKUP($E21,Lists!$B$10:$G$24,AC$2,0)*M21*I21,"")</f>
        <v/>
      </c>
      <c r="AD21" s="8" t="str">
        <f>IF(NOT(ISBLANK($E21)),VLOOKUP($E21,Lists!$B$10:$G$24,AD$2,0)*N21*I21,"")</f>
        <v/>
      </c>
      <c r="AE21" s="8" t="str">
        <f>IF(NOT(ISBLANK($E21)),VLOOKUP($E21,Lists!$B$10:$G$24,AE$2,0)*O21*I21,"")</f>
        <v/>
      </c>
      <c r="AG21" s="1" t="str">
        <f t="shared" si="13"/>
        <v/>
      </c>
      <c r="AH21" s="1" t="str">
        <f t="shared" si="14"/>
        <v/>
      </c>
      <c r="AI21" s="1" t="str">
        <f t="shared" si="15"/>
        <v/>
      </c>
      <c r="AJ21" s="1" t="str">
        <f t="shared" si="16"/>
        <v/>
      </c>
      <c r="AK21" t="str">
        <f t="shared" si="17"/>
        <v/>
      </c>
      <c r="AL21" s="1">
        <f t="shared" si="19"/>
        <v>0</v>
      </c>
      <c r="AM21" s="4" t="str">
        <f t="shared" si="18"/>
        <v/>
      </c>
    </row>
    <row r="22" spans="1:39" x14ac:dyDescent="0.55000000000000004">
      <c r="A22" s="7" t="str">
        <f t="shared" si="1"/>
        <v/>
      </c>
      <c r="B22" s="9"/>
      <c r="C22" s="10"/>
      <c r="D22" s="10"/>
      <c r="E22" s="10"/>
      <c r="F22" s="11"/>
      <c r="G22" s="10"/>
      <c r="H22" s="11"/>
      <c r="I22" s="12">
        <v>1</v>
      </c>
      <c r="J22" s="6" t="str">
        <f t="shared" si="0"/>
        <v/>
      </c>
      <c r="K22" s="6" t="str">
        <f t="shared" si="2"/>
        <v/>
      </c>
      <c r="L22" s="13"/>
      <c r="M22" s="13"/>
      <c r="N22" s="13"/>
      <c r="O22" s="13"/>
      <c r="P22" s="6" t="str">
        <f t="shared" si="3"/>
        <v/>
      </c>
      <c r="R22" t="b">
        <f t="shared" si="4"/>
        <v>0</v>
      </c>
      <c r="S22" t="b">
        <f t="shared" si="5"/>
        <v>0</v>
      </c>
      <c r="T22" t="b">
        <f t="shared" si="6"/>
        <v>0</v>
      </c>
      <c r="U22" t="b">
        <f t="shared" si="7"/>
        <v>0</v>
      </c>
      <c r="V22" t="b">
        <f t="shared" si="8"/>
        <v>0</v>
      </c>
      <c r="W22" t="b">
        <f t="shared" si="9"/>
        <v>0</v>
      </c>
      <c r="X22" t="b">
        <f t="shared" si="10"/>
        <v>0</v>
      </c>
      <c r="Y22" t="b">
        <f t="shared" si="11"/>
        <v>0</v>
      </c>
      <c r="Z22" t="b">
        <f t="shared" si="12"/>
        <v>0</v>
      </c>
      <c r="AA22" t="str">
        <f>IF($T22,VLOOKUP($E22,Lists!$B$10:$C$24,2)*$G22,"")</f>
        <v/>
      </c>
      <c r="AB22" s="8" t="str">
        <f>IF(NOT(ISBLANK($E22)),VLOOKUP($E22,Lists!$B$10:$G$24,AB$2,0)*L22*I22,"")</f>
        <v/>
      </c>
      <c r="AC22" s="8" t="str">
        <f>IF(NOT(ISBLANK($E22)),VLOOKUP($E22,Lists!$B$10:$G$24,AC$2,0)*M22*I22,"")</f>
        <v/>
      </c>
      <c r="AD22" s="8" t="str">
        <f>IF(NOT(ISBLANK($E22)),VLOOKUP($E22,Lists!$B$10:$G$24,AD$2,0)*N22*I22,"")</f>
        <v/>
      </c>
      <c r="AE22" s="8" t="str">
        <f>IF(NOT(ISBLANK($E22)),VLOOKUP($E22,Lists!$B$10:$G$24,AE$2,0)*O22*I22,"")</f>
        <v/>
      </c>
      <c r="AG22" s="1" t="str">
        <f t="shared" si="13"/>
        <v/>
      </c>
      <c r="AH22" s="1" t="str">
        <f t="shared" si="14"/>
        <v/>
      </c>
      <c r="AI22" s="1" t="str">
        <f t="shared" si="15"/>
        <v/>
      </c>
      <c r="AJ22" s="1" t="str">
        <f t="shared" si="16"/>
        <v/>
      </c>
      <c r="AK22" t="str">
        <f t="shared" si="17"/>
        <v/>
      </c>
      <c r="AL22" s="1">
        <f t="shared" si="19"/>
        <v>0</v>
      </c>
      <c r="AM22" s="4" t="str">
        <f t="shared" si="18"/>
        <v/>
      </c>
    </row>
    <row r="23" spans="1:39" x14ac:dyDescent="0.55000000000000004">
      <c r="A23" s="7" t="str">
        <f t="shared" si="1"/>
        <v/>
      </c>
      <c r="B23" s="9"/>
      <c r="C23" s="10"/>
      <c r="D23" s="10"/>
      <c r="E23" s="10"/>
      <c r="F23" s="11"/>
      <c r="G23" s="10"/>
      <c r="H23" s="11"/>
      <c r="I23" s="12">
        <v>1</v>
      </c>
      <c r="J23" s="6" t="str">
        <f t="shared" si="0"/>
        <v/>
      </c>
      <c r="K23" s="6" t="str">
        <f t="shared" si="2"/>
        <v/>
      </c>
      <c r="L23" s="13"/>
      <c r="M23" s="13"/>
      <c r="N23" s="13"/>
      <c r="O23" s="13"/>
      <c r="P23" s="6" t="str">
        <f t="shared" si="3"/>
        <v/>
      </c>
      <c r="R23" t="b">
        <f t="shared" si="4"/>
        <v>0</v>
      </c>
      <c r="S23" t="b">
        <f t="shared" si="5"/>
        <v>0</v>
      </c>
      <c r="T23" t="b">
        <f t="shared" si="6"/>
        <v>0</v>
      </c>
      <c r="U23" t="b">
        <f t="shared" si="7"/>
        <v>0</v>
      </c>
      <c r="V23" t="b">
        <f t="shared" si="8"/>
        <v>0</v>
      </c>
      <c r="W23" t="b">
        <f t="shared" si="9"/>
        <v>0</v>
      </c>
      <c r="X23" t="b">
        <f t="shared" si="10"/>
        <v>0</v>
      </c>
      <c r="Y23" t="b">
        <f t="shared" si="11"/>
        <v>0</v>
      </c>
      <c r="Z23" t="b">
        <f t="shared" si="12"/>
        <v>0</v>
      </c>
      <c r="AA23" t="str">
        <f>IF($T23,VLOOKUP($E23,Lists!$B$10:$C$24,2)*$G23,"")</f>
        <v/>
      </c>
      <c r="AB23" s="8" t="str">
        <f>IF(NOT(ISBLANK($E23)),VLOOKUP($E23,Lists!$B$10:$G$24,AB$2,0)*L23*I23,"")</f>
        <v/>
      </c>
      <c r="AC23" s="8" t="str">
        <f>IF(NOT(ISBLANK($E23)),VLOOKUP($E23,Lists!$B$10:$G$24,AC$2,0)*M23*I23,"")</f>
        <v/>
      </c>
      <c r="AD23" s="8" t="str">
        <f>IF(NOT(ISBLANK($E23)),VLOOKUP($E23,Lists!$B$10:$G$24,AD$2,0)*N23*I23,"")</f>
        <v/>
      </c>
      <c r="AE23" s="8" t="str">
        <f>IF(NOT(ISBLANK($E23)),VLOOKUP($E23,Lists!$B$10:$G$24,AE$2,0)*O23*I23,"")</f>
        <v/>
      </c>
      <c r="AG23" s="1" t="str">
        <f t="shared" si="13"/>
        <v/>
      </c>
      <c r="AH23" s="1" t="str">
        <f t="shared" si="14"/>
        <v/>
      </c>
      <c r="AI23" s="1" t="str">
        <f t="shared" si="15"/>
        <v/>
      </c>
      <c r="AJ23" s="1" t="str">
        <f t="shared" si="16"/>
        <v/>
      </c>
      <c r="AK23" t="str">
        <f t="shared" si="17"/>
        <v/>
      </c>
      <c r="AL23" s="1">
        <f t="shared" si="19"/>
        <v>0</v>
      </c>
      <c r="AM23" s="4" t="str">
        <f t="shared" si="18"/>
        <v/>
      </c>
    </row>
    <row r="24" spans="1:39" x14ac:dyDescent="0.55000000000000004">
      <c r="A24" s="7" t="str">
        <f t="shared" si="1"/>
        <v/>
      </c>
      <c r="B24" s="9"/>
      <c r="C24" s="10"/>
      <c r="D24" s="10"/>
      <c r="E24" s="10"/>
      <c r="F24" s="11"/>
      <c r="G24" s="10"/>
      <c r="H24" s="11"/>
      <c r="I24" s="12">
        <v>1</v>
      </c>
      <c r="J24" s="6" t="str">
        <f t="shared" si="0"/>
        <v/>
      </c>
      <c r="K24" s="6" t="str">
        <f t="shared" si="2"/>
        <v/>
      </c>
      <c r="L24" s="13"/>
      <c r="M24" s="13"/>
      <c r="N24" s="13"/>
      <c r="O24" s="13"/>
      <c r="P24" s="6" t="str">
        <f t="shared" si="3"/>
        <v/>
      </c>
      <c r="R24" t="b">
        <f t="shared" si="4"/>
        <v>0</v>
      </c>
      <c r="S24" t="b">
        <f t="shared" si="5"/>
        <v>0</v>
      </c>
      <c r="T24" t="b">
        <f t="shared" si="6"/>
        <v>0</v>
      </c>
      <c r="U24" t="b">
        <f t="shared" si="7"/>
        <v>0</v>
      </c>
      <c r="V24" t="b">
        <f t="shared" si="8"/>
        <v>0</v>
      </c>
      <c r="W24" t="b">
        <f t="shared" si="9"/>
        <v>0</v>
      </c>
      <c r="X24" t="b">
        <f t="shared" si="10"/>
        <v>0</v>
      </c>
      <c r="Y24" t="b">
        <f t="shared" si="11"/>
        <v>0</v>
      </c>
      <c r="Z24" t="b">
        <f t="shared" si="12"/>
        <v>0</v>
      </c>
      <c r="AA24" t="str">
        <f>IF($T24,VLOOKUP($E24,Lists!$B$10:$C$24,2)*$G24,"")</f>
        <v/>
      </c>
      <c r="AB24" s="8" t="str">
        <f>IF(NOT(ISBLANK($E24)),VLOOKUP($E24,Lists!$B$10:$G$24,AB$2,0)*L24*I24,"")</f>
        <v/>
      </c>
      <c r="AC24" s="8" t="str">
        <f>IF(NOT(ISBLANK($E24)),VLOOKUP($E24,Lists!$B$10:$G$24,AC$2,0)*M24*I24,"")</f>
        <v/>
      </c>
      <c r="AD24" s="8" t="str">
        <f>IF(NOT(ISBLANK($E24)),VLOOKUP($E24,Lists!$B$10:$G$24,AD$2,0)*N24*I24,"")</f>
        <v/>
      </c>
      <c r="AE24" s="8" t="str">
        <f>IF(NOT(ISBLANK($E24)),VLOOKUP($E24,Lists!$B$10:$G$24,AE$2,0)*O24*I24,"")</f>
        <v/>
      </c>
      <c r="AG24" s="1" t="str">
        <f t="shared" si="13"/>
        <v/>
      </c>
      <c r="AH24" s="1" t="str">
        <f t="shared" si="14"/>
        <v/>
      </c>
      <c r="AI24" s="1" t="str">
        <f t="shared" si="15"/>
        <v/>
      </c>
      <c r="AJ24" s="1" t="str">
        <f t="shared" si="16"/>
        <v/>
      </c>
      <c r="AK24" t="str">
        <f t="shared" si="17"/>
        <v/>
      </c>
      <c r="AL24" s="1">
        <f t="shared" si="19"/>
        <v>0</v>
      </c>
      <c r="AM24" s="4" t="str">
        <f t="shared" si="18"/>
        <v/>
      </c>
    </row>
    <row r="25" spans="1:39" x14ac:dyDescent="0.55000000000000004">
      <c r="A25" s="7" t="str">
        <f t="shared" si="1"/>
        <v/>
      </c>
      <c r="B25" s="9"/>
      <c r="C25" s="10"/>
      <c r="D25" s="10"/>
      <c r="E25" s="10"/>
      <c r="F25" s="11"/>
      <c r="G25" s="10"/>
      <c r="H25" s="11"/>
      <c r="I25" s="12">
        <v>1</v>
      </c>
      <c r="J25" s="6" t="str">
        <f t="shared" si="0"/>
        <v/>
      </c>
      <c r="K25" s="6" t="str">
        <f t="shared" si="2"/>
        <v/>
      </c>
      <c r="L25" s="13"/>
      <c r="M25" s="13"/>
      <c r="N25" s="13"/>
      <c r="O25" s="13"/>
      <c r="P25" s="6" t="str">
        <f t="shared" si="3"/>
        <v/>
      </c>
      <c r="R25" t="b">
        <f t="shared" si="4"/>
        <v>0</v>
      </c>
      <c r="S25" t="b">
        <f t="shared" si="5"/>
        <v>0</v>
      </c>
      <c r="T25" t="b">
        <f t="shared" si="6"/>
        <v>0</v>
      </c>
      <c r="U25" t="b">
        <f t="shared" si="7"/>
        <v>0</v>
      </c>
      <c r="V25" t="b">
        <f t="shared" si="8"/>
        <v>0</v>
      </c>
      <c r="W25" t="b">
        <f t="shared" si="9"/>
        <v>0</v>
      </c>
      <c r="X25" t="b">
        <f t="shared" si="10"/>
        <v>0</v>
      </c>
      <c r="Y25" t="b">
        <f t="shared" si="11"/>
        <v>0</v>
      </c>
      <c r="Z25" t="b">
        <f t="shared" si="12"/>
        <v>0</v>
      </c>
      <c r="AA25" t="str">
        <f>IF($T25,VLOOKUP($E25,Lists!$B$10:$C$24,2)*$G25,"")</f>
        <v/>
      </c>
      <c r="AB25" s="8" t="str">
        <f>IF(NOT(ISBLANK($E25)),VLOOKUP($E25,Lists!$B$10:$G$24,AB$2,0)*L25*I25,"")</f>
        <v/>
      </c>
      <c r="AC25" s="8" t="str">
        <f>IF(NOT(ISBLANK($E25)),VLOOKUP($E25,Lists!$B$10:$G$24,AC$2,0)*M25*I25,"")</f>
        <v/>
      </c>
      <c r="AD25" s="8" t="str">
        <f>IF(NOT(ISBLANK($E25)),VLOOKUP($E25,Lists!$B$10:$G$24,AD$2,0)*N25*I25,"")</f>
        <v/>
      </c>
      <c r="AE25" s="8" t="str">
        <f>IF(NOT(ISBLANK($E25)),VLOOKUP($E25,Lists!$B$10:$G$24,AE$2,0)*O25*I25,"")</f>
        <v/>
      </c>
      <c r="AG25" s="1" t="str">
        <f t="shared" si="13"/>
        <v/>
      </c>
      <c r="AH25" s="1" t="str">
        <f t="shared" si="14"/>
        <v/>
      </c>
      <c r="AI25" s="1" t="str">
        <f t="shared" si="15"/>
        <v/>
      </c>
      <c r="AJ25" s="1" t="str">
        <f t="shared" si="16"/>
        <v/>
      </c>
      <c r="AK25" t="str">
        <f t="shared" si="17"/>
        <v/>
      </c>
      <c r="AL25" s="1">
        <f t="shared" si="19"/>
        <v>0</v>
      </c>
      <c r="AM25" s="4" t="str">
        <f t="shared" si="18"/>
        <v/>
      </c>
    </row>
    <row r="26" spans="1:39" x14ac:dyDescent="0.55000000000000004">
      <c r="A26" s="7" t="str">
        <f t="shared" si="1"/>
        <v/>
      </c>
      <c r="B26" s="9"/>
      <c r="C26" s="10"/>
      <c r="D26" s="10"/>
      <c r="E26" s="10"/>
      <c r="F26" s="11"/>
      <c r="G26" s="10"/>
      <c r="H26" s="11"/>
      <c r="I26" s="12">
        <v>1</v>
      </c>
      <c r="J26" s="6" t="str">
        <f t="shared" si="0"/>
        <v/>
      </c>
      <c r="K26" s="6" t="str">
        <f t="shared" si="2"/>
        <v/>
      </c>
      <c r="L26" s="13"/>
      <c r="M26" s="13"/>
      <c r="N26" s="13"/>
      <c r="O26" s="13"/>
      <c r="P26" s="6" t="str">
        <f t="shared" si="3"/>
        <v/>
      </c>
      <c r="R26" t="b">
        <f t="shared" si="4"/>
        <v>0</v>
      </c>
      <c r="S26" t="b">
        <f t="shared" si="5"/>
        <v>0</v>
      </c>
      <c r="T26" t="b">
        <f t="shared" si="6"/>
        <v>0</v>
      </c>
      <c r="U26" t="b">
        <f t="shared" si="7"/>
        <v>0</v>
      </c>
      <c r="V26" t="b">
        <f t="shared" si="8"/>
        <v>0</v>
      </c>
      <c r="W26" t="b">
        <f t="shared" si="9"/>
        <v>0</v>
      </c>
      <c r="X26" t="b">
        <f t="shared" si="10"/>
        <v>0</v>
      </c>
      <c r="Y26" t="b">
        <f t="shared" si="11"/>
        <v>0</v>
      </c>
      <c r="Z26" t="b">
        <f t="shared" si="12"/>
        <v>0</v>
      </c>
      <c r="AA26" t="str">
        <f>IF($T26,VLOOKUP($E26,Lists!$B$10:$C$24,2)*$G26,"")</f>
        <v/>
      </c>
      <c r="AB26" s="8" t="str">
        <f>IF(NOT(ISBLANK($E26)),VLOOKUP($E26,Lists!$B$10:$G$24,AB$2,0)*L26*I26,"")</f>
        <v/>
      </c>
      <c r="AC26" s="8" t="str">
        <f>IF(NOT(ISBLANK($E26)),VLOOKUP($E26,Lists!$B$10:$G$24,AC$2,0)*M26*I26,"")</f>
        <v/>
      </c>
      <c r="AD26" s="8" t="str">
        <f>IF(NOT(ISBLANK($E26)),VLOOKUP($E26,Lists!$B$10:$G$24,AD$2,0)*N26*I26,"")</f>
        <v/>
      </c>
      <c r="AE26" s="8" t="str">
        <f>IF(NOT(ISBLANK($E26)),VLOOKUP($E26,Lists!$B$10:$G$24,AE$2,0)*O26*I26,"")</f>
        <v/>
      </c>
      <c r="AG26" s="1" t="str">
        <f t="shared" si="13"/>
        <v/>
      </c>
      <c r="AH26" s="1" t="str">
        <f t="shared" si="14"/>
        <v/>
      </c>
      <c r="AI26" s="1" t="str">
        <f t="shared" si="15"/>
        <v/>
      </c>
      <c r="AJ26" s="1" t="str">
        <f t="shared" si="16"/>
        <v/>
      </c>
      <c r="AK26" t="str">
        <f t="shared" si="17"/>
        <v/>
      </c>
      <c r="AL26" s="1">
        <f t="shared" si="19"/>
        <v>0</v>
      </c>
      <c r="AM26" s="4" t="str">
        <f t="shared" si="18"/>
        <v/>
      </c>
    </row>
    <row r="27" spans="1:39" x14ac:dyDescent="0.55000000000000004">
      <c r="A27" s="7" t="str">
        <f t="shared" si="1"/>
        <v/>
      </c>
      <c r="B27" s="9"/>
      <c r="C27" s="10"/>
      <c r="D27" s="10"/>
      <c r="E27" s="10"/>
      <c r="F27" s="11"/>
      <c r="G27" s="10"/>
      <c r="H27" s="11"/>
      <c r="I27" s="12">
        <v>1</v>
      </c>
      <c r="J27" s="6" t="str">
        <f t="shared" si="0"/>
        <v/>
      </c>
      <c r="K27" s="6" t="str">
        <f t="shared" si="2"/>
        <v/>
      </c>
      <c r="L27" s="13"/>
      <c r="M27" s="13"/>
      <c r="N27" s="13"/>
      <c r="O27" s="13"/>
      <c r="P27" s="6" t="str">
        <f t="shared" si="3"/>
        <v/>
      </c>
      <c r="R27" t="b">
        <f t="shared" si="4"/>
        <v>0</v>
      </c>
      <c r="S27" t="b">
        <f t="shared" si="5"/>
        <v>0</v>
      </c>
      <c r="T27" t="b">
        <f t="shared" si="6"/>
        <v>0</v>
      </c>
      <c r="U27" t="b">
        <f t="shared" si="7"/>
        <v>0</v>
      </c>
      <c r="V27" t="b">
        <f t="shared" si="8"/>
        <v>0</v>
      </c>
      <c r="W27" t="b">
        <f t="shared" si="9"/>
        <v>0</v>
      </c>
      <c r="X27" t="b">
        <f t="shared" si="10"/>
        <v>0</v>
      </c>
      <c r="Y27" t="b">
        <f t="shared" si="11"/>
        <v>0</v>
      </c>
      <c r="Z27" t="b">
        <f t="shared" si="12"/>
        <v>0</v>
      </c>
      <c r="AA27" t="str">
        <f>IF($T27,VLOOKUP($E27,Lists!$B$10:$C$24,2)*$G27,"")</f>
        <v/>
      </c>
      <c r="AB27" s="8" t="str">
        <f>IF(NOT(ISBLANK($E27)),VLOOKUP($E27,Lists!$B$10:$G$24,AB$2,0)*L27*I27,"")</f>
        <v/>
      </c>
      <c r="AC27" s="8" t="str">
        <f>IF(NOT(ISBLANK($E27)),VLOOKUP($E27,Lists!$B$10:$G$24,AC$2,0)*M27*I27,"")</f>
        <v/>
      </c>
      <c r="AD27" s="8" t="str">
        <f>IF(NOT(ISBLANK($E27)),VLOOKUP($E27,Lists!$B$10:$G$24,AD$2,0)*N27*I27,"")</f>
        <v/>
      </c>
      <c r="AE27" s="8" t="str">
        <f>IF(NOT(ISBLANK($E27)),VLOOKUP($E27,Lists!$B$10:$G$24,AE$2,0)*O27*I27,"")</f>
        <v/>
      </c>
      <c r="AG27" s="1" t="str">
        <f t="shared" si="13"/>
        <v/>
      </c>
      <c r="AH27" s="1" t="str">
        <f t="shared" si="14"/>
        <v/>
      </c>
      <c r="AI27" s="1" t="str">
        <f t="shared" si="15"/>
        <v/>
      </c>
      <c r="AJ27" s="1" t="str">
        <f t="shared" si="16"/>
        <v/>
      </c>
      <c r="AK27" t="str">
        <f t="shared" si="17"/>
        <v/>
      </c>
      <c r="AL27" s="1">
        <f t="shared" si="19"/>
        <v>0</v>
      </c>
      <c r="AM27" s="4" t="str">
        <f t="shared" si="18"/>
        <v/>
      </c>
    </row>
    <row r="28" spans="1:39" x14ac:dyDescent="0.55000000000000004">
      <c r="A28" s="7" t="str">
        <f t="shared" si="1"/>
        <v/>
      </c>
      <c r="B28" s="9"/>
      <c r="C28" s="10"/>
      <c r="D28" s="10"/>
      <c r="E28" s="10"/>
      <c r="F28" s="11"/>
      <c r="G28" s="10"/>
      <c r="H28" s="11"/>
      <c r="I28" s="12">
        <v>1</v>
      </c>
      <c r="J28" s="6" t="str">
        <f t="shared" si="0"/>
        <v/>
      </c>
      <c r="K28" s="6" t="str">
        <f t="shared" si="2"/>
        <v/>
      </c>
      <c r="L28" s="13"/>
      <c r="M28" s="13"/>
      <c r="N28" s="13"/>
      <c r="O28" s="13"/>
      <c r="P28" s="6" t="str">
        <f t="shared" si="3"/>
        <v/>
      </c>
      <c r="R28" t="b">
        <f t="shared" si="4"/>
        <v>0</v>
      </c>
      <c r="S28" t="b">
        <f t="shared" si="5"/>
        <v>0</v>
      </c>
      <c r="T28" t="b">
        <f t="shared" si="6"/>
        <v>0</v>
      </c>
      <c r="U28" t="b">
        <f t="shared" si="7"/>
        <v>0</v>
      </c>
      <c r="V28" t="b">
        <f t="shared" si="8"/>
        <v>0</v>
      </c>
      <c r="W28" t="b">
        <f t="shared" si="9"/>
        <v>0</v>
      </c>
      <c r="X28" t="b">
        <f t="shared" si="10"/>
        <v>0</v>
      </c>
      <c r="Y28" t="b">
        <f t="shared" si="11"/>
        <v>0</v>
      </c>
      <c r="Z28" t="b">
        <f t="shared" si="12"/>
        <v>0</v>
      </c>
      <c r="AA28" t="str">
        <f>IF($T28,VLOOKUP($E28,Lists!$B$10:$C$24,2)*$G28,"")</f>
        <v/>
      </c>
      <c r="AB28" s="8" t="str">
        <f>IF(NOT(ISBLANK($E28)),VLOOKUP($E28,Lists!$B$10:$G$24,AB$2,0)*L28*I28,"")</f>
        <v/>
      </c>
      <c r="AC28" s="8" t="str">
        <f>IF(NOT(ISBLANK($E28)),VLOOKUP($E28,Lists!$B$10:$G$24,AC$2,0)*M28*I28,"")</f>
        <v/>
      </c>
      <c r="AD28" s="8" t="str">
        <f>IF(NOT(ISBLANK($E28)),VLOOKUP($E28,Lists!$B$10:$G$24,AD$2,0)*N28*I28,"")</f>
        <v/>
      </c>
      <c r="AE28" s="8" t="str">
        <f>IF(NOT(ISBLANK($E28)),VLOOKUP($E28,Lists!$B$10:$G$24,AE$2,0)*O28*I28,"")</f>
        <v/>
      </c>
      <c r="AG28" s="1" t="str">
        <f t="shared" si="13"/>
        <v/>
      </c>
      <c r="AH28" s="1" t="str">
        <f t="shared" si="14"/>
        <v/>
      </c>
      <c r="AI28" s="1" t="str">
        <f t="shared" si="15"/>
        <v/>
      </c>
      <c r="AJ28" s="1" t="str">
        <f t="shared" si="16"/>
        <v/>
      </c>
      <c r="AK28" t="str">
        <f t="shared" si="17"/>
        <v/>
      </c>
      <c r="AL28" s="1">
        <f t="shared" si="19"/>
        <v>0</v>
      </c>
      <c r="AM28" s="4" t="str">
        <f t="shared" si="18"/>
        <v/>
      </c>
    </row>
    <row r="29" spans="1:39" x14ac:dyDescent="0.55000000000000004">
      <c r="A29" s="7" t="str">
        <f t="shared" si="1"/>
        <v/>
      </c>
      <c r="B29" s="9"/>
      <c r="C29" s="10"/>
      <c r="D29" s="10"/>
      <c r="E29" s="10"/>
      <c r="F29" s="11"/>
      <c r="G29" s="10"/>
      <c r="H29" s="11"/>
      <c r="I29" s="12">
        <v>1</v>
      </c>
      <c r="J29" s="6" t="str">
        <f t="shared" si="0"/>
        <v/>
      </c>
      <c r="K29" s="6" t="str">
        <f t="shared" si="2"/>
        <v/>
      </c>
      <c r="L29" s="13"/>
      <c r="M29" s="13"/>
      <c r="N29" s="13"/>
      <c r="O29" s="13"/>
      <c r="P29" s="6" t="str">
        <f t="shared" si="3"/>
        <v/>
      </c>
      <c r="R29" t="b">
        <f t="shared" si="4"/>
        <v>0</v>
      </c>
      <c r="S29" t="b">
        <f t="shared" si="5"/>
        <v>0</v>
      </c>
      <c r="T29" t="b">
        <f t="shared" si="6"/>
        <v>0</v>
      </c>
      <c r="U29" t="b">
        <f t="shared" si="7"/>
        <v>0</v>
      </c>
      <c r="V29" t="b">
        <f t="shared" si="8"/>
        <v>0</v>
      </c>
      <c r="W29" t="b">
        <f t="shared" si="9"/>
        <v>0</v>
      </c>
      <c r="X29" t="b">
        <f t="shared" si="10"/>
        <v>0</v>
      </c>
      <c r="Y29" t="b">
        <f t="shared" si="11"/>
        <v>0</v>
      </c>
      <c r="Z29" t="b">
        <f t="shared" si="12"/>
        <v>0</v>
      </c>
      <c r="AA29" t="str">
        <f>IF($T29,VLOOKUP($E29,Lists!$B$10:$C$24,2)*$G29,"")</f>
        <v/>
      </c>
      <c r="AB29" s="8" t="str">
        <f>IF(NOT(ISBLANK($E29)),VLOOKUP($E29,Lists!$B$10:$G$24,AB$2,0)*L29*I29,"")</f>
        <v/>
      </c>
      <c r="AC29" s="8" t="str">
        <f>IF(NOT(ISBLANK($E29)),VLOOKUP($E29,Lists!$B$10:$G$24,AC$2,0)*M29*I29,"")</f>
        <v/>
      </c>
      <c r="AD29" s="8" t="str">
        <f>IF(NOT(ISBLANK($E29)),VLOOKUP($E29,Lists!$B$10:$G$24,AD$2,0)*N29*I29,"")</f>
        <v/>
      </c>
      <c r="AE29" s="8" t="str">
        <f>IF(NOT(ISBLANK($E29)),VLOOKUP($E29,Lists!$B$10:$G$24,AE$2,0)*O29*I29,"")</f>
        <v/>
      </c>
      <c r="AG29" s="1" t="str">
        <f t="shared" si="13"/>
        <v/>
      </c>
      <c r="AH29" s="1" t="str">
        <f t="shared" si="14"/>
        <v/>
      </c>
      <c r="AI29" s="1" t="str">
        <f t="shared" si="15"/>
        <v/>
      </c>
      <c r="AJ29" s="1" t="str">
        <f t="shared" si="16"/>
        <v/>
      </c>
      <c r="AK29" t="str">
        <f t="shared" si="17"/>
        <v/>
      </c>
      <c r="AL29" s="1">
        <f t="shared" si="19"/>
        <v>0</v>
      </c>
      <c r="AM29" s="4" t="str">
        <f t="shared" si="18"/>
        <v/>
      </c>
    </row>
    <row r="30" spans="1:39" x14ac:dyDescent="0.55000000000000004">
      <c r="A30" s="7" t="str">
        <f t="shared" si="1"/>
        <v/>
      </c>
      <c r="B30" s="9"/>
      <c r="C30" s="10"/>
      <c r="D30" s="10"/>
      <c r="E30" s="10"/>
      <c r="F30" s="11"/>
      <c r="G30" s="10"/>
      <c r="H30" s="11"/>
      <c r="I30" s="12">
        <v>1</v>
      </c>
      <c r="J30" s="6" t="str">
        <f t="shared" si="0"/>
        <v/>
      </c>
      <c r="K30" s="6" t="str">
        <f t="shared" si="2"/>
        <v/>
      </c>
      <c r="L30" s="13"/>
      <c r="M30" s="13"/>
      <c r="N30" s="13"/>
      <c r="O30" s="13"/>
      <c r="P30" s="6" t="str">
        <f t="shared" si="3"/>
        <v/>
      </c>
      <c r="R30" t="b">
        <f t="shared" si="4"/>
        <v>0</v>
      </c>
      <c r="S30" t="b">
        <f t="shared" si="5"/>
        <v>0</v>
      </c>
      <c r="T30" t="b">
        <f t="shared" si="6"/>
        <v>0</v>
      </c>
      <c r="U30" t="b">
        <f t="shared" si="7"/>
        <v>0</v>
      </c>
      <c r="V30" t="b">
        <f t="shared" si="8"/>
        <v>0</v>
      </c>
      <c r="W30" t="b">
        <f t="shared" si="9"/>
        <v>0</v>
      </c>
      <c r="X30" t="b">
        <f t="shared" si="10"/>
        <v>0</v>
      </c>
      <c r="Y30" t="b">
        <f t="shared" si="11"/>
        <v>0</v>
      </c>
      <c r="Z30" t="b">
        <f t="shared" si="12"/>
        <v>0</v>
      </c>
      <c r="AA30" t="str">
        <f>IF($T30,VLOOKUP($E30,Lists!$B$10:$C$24,2)*$G30,"")</f>
        <v/>
      </c>
      <c r="AB30" s="8" t="str">
        <f>IF(NOT(ISBLANK($E30)),VLOOKUP($E30,Lists!$B$10:$G$24,AB$2,0)*L30*I30,"")</f>
        <v/>
      </c>
      <c r="AC30" s="8" t="str">
        <f>IF(NOT(ISBLANK($E30)),VLOOKUP($E30,Lists!$B$10:$G$24,AC$2,0)*M30*I30,"")</f>
        <v/>
      </c>
      <c r="AD30" s="8" t="str">
        <f>IF(NOT(ISBLANK($E30)),VLOOKUP($E30,Lists!$B$10:$G$24,AD$2,0)*N30*I30,"")</f>
        <v/>
      </c>
      <c r="AE30" s="8" t="str">
        <f>IF(NOT(ISBLANK($E30)),VLOOKUP($E30,Lists!$B$10:$G$24,AE$2,0)*O30*I30,"")</f>
        <v/>
      </c>
      <c r="AG30" s="1" t="str">
        <f t="shared" si="13"/>
        <v/>
      </c>
      <c r="AH30" s="1" t="str">
        <f t="shared" si="14"/>
        <v/>
      </c>
      <c r="AI30" s="1" t="str">
        <f t="shared" si="15"/>
        <v/>
      </c>
      <c r="AJ30" s="1" t="str">
        <f t="shared" si="16"/>
        <v/>
      </c>
      <c r="AK30" t="str">
        <f t="shared" si="17"/>
        <v/>
      </c>
      <c r="AL30" s="1">
        <f t="shared" si="19"/>
        <v>0</v>
      </c>
      <c r="AM30" s="4" t="str">
        <f t="shared" si="18"/>
        <v/>
      </c>
    </row>
    <row r="31" spans="1:39" x14ac:dyDescent="0.55000000000000004">
      <c r="A31" s="7" t="str">
        <f t="shared" si="1"/>
        <v/>
      </c>
      <c r="B31" s="9"/>
      <c r="C31" s="10"/>
      <c r="D31" s="10"/>
      <c r="E31" s="10"/>
      <c r="F31" s="11"/>
      <c r="G31" s="10"/>
      <c r="H31" s="11"/>
      <c r="I31" s="12">
        <v>1</v>
      </c>
      <c r="J31" s="6" t="str">
        <f t="shared" si="0"/>
        <v/>
      </c>
      <c r="K31" s="6" t="str">
        <f t="shared" si="2"/>
        <v/>
      </c>
      <c r="L31" s="13"/>
      <c r="M31" s="13"/>
      <c r="N31" s="13"/>
      <c r="O31" s="13"/>
      <c r="P31" s="6" t="str">
        <f t="shared" si="3"/>
        <v/>
      </c>
      <c r="R31" t="b">
        <f t="shared" si="4"/>
        <v>0</v>
      </c>
      <c r="S31" t="b">
        <f t="shared" si="5"/>
        <v>0</v>
      </c>
      <c r="T31" t="b">
        <f t="shared" si="6"/>
        <v>0</v>
      </c>
      <c r="U31" t="b">
        <f t="shared" si="7"/>
        <v>0</v>
      </c>
      <c r="V31" t="b">
        <f t="shared" si="8"/>
        <v>0</v>
      </c>
      <c r="W31" t="b">
        <f t="shared" si="9"/>
        <v>0</v>
      </c>
      <c r="X31" t="b">
        <f t="shared" si="10"/>
        <v>0</v>
      </c>
      <c r="Y31" t="b">
        <f t="shared" si="11"/>
        <v>0</v>
      </c>
      <c r="Z31" t="b">
        <f t="shared" si="12"/>
        <v>0</v>
      </c>
      <c r="AA31" t="str">
        <f>IF($T31,VLOOKUP($E31,Lists!$B$10:$C$24,2)*$G31,"")</f>
        <v/>
      </c>
      <c r="AB31" s="8" t="str">
        <f>IF(NOT(ISBLANK($E31)),VLOOKUP($E31,Lists!$B$10:$G$24,AB$2,0)*L31*I31,"")</f>
        <v/>
      </c>
      <c r="AC31" s="8" t="str">
        <f>IF(NOT(ISBLANK($E31)),VLOOKUP($E31,Lists!$B$10:$G$24,AC$2,0)*M31*I31,"")</f>
        <v/>
      </c>
      <c r="AD31" s="8" t="str">
        <f>IF(NOT(ISBLANK($E31)),VLOOKUP($E31,Lists!$B$10:$G$24,AD$2,0)*N31*I31,"")</f>
        <v/>
      </c>
      <c r="AE31" s="8" t="str">
        <f>IF(NOT(ISBLANK($E31)),VLOOKUP($E31,Lists!$B$10:$G$24,AE$2,0)*O31*I31,"")</f>
        <v/>
      </c>
      <c r="AG31" s="1" t="str">
        <f t="shared" si="13"/>
        <v/>
      </c>
      <c r="AH31" s="1" t="str">
        <f t="shared" si="14"/>
        <v/>
      </c>
      <c r="AI31" s="1" t="str">
        <f t="shared" si="15"/>
        <v/>
      </c>
      <c r="AJ31" s="1" t="str">
        <f t="shared" si="16"/>
        <v/>
      </c>
      <c r="AK31" t="str">
        <f t="shared" si="17"/>
        <v/>
      </c>
      <c r="AL31" s="1">
        <f t="shared" si="19"/>
        <v>0</v>
      </c>
      <c r="AM31" s="4" t="str">
        <f t="shared" si="18"/>
        <v/>
      </c>
    </row>
    <row r="32" spans="1:39" x14ac:dyDescent="0.55000000000000004">
      <c r="A32" s="7" t="str">
        <f t="shared" si="1"/>
        <v/>
      </c>
      <c r="B32" s="9"/>
      <c r="C32" s="10"/>
      <c r="D32" s="10"/>
      <c r="E32" s="10"/>
      <c r="F32" s="11"/>
      <c r="G32" s="10"/>
      <c r="H32" s="11"/>
      <c r="I32" s="12">
        <v>1</v>
      </c>
      <c r="J32" s="6" t="str">
        <f t="shared" si="0"/>
        <v/>
      </c>
      <c r="K32" s="6" t="str">
        <f t="shared" si="2"/>
        <v/>
      </c>
      <c r="L32" s="13"/>
      <c r="M32" s="13"/>
      <c r="N32" s="13"/>
      <c r="O32" s="13"/>
      <c r="P32" s="6" t="str">
        <f t="shared" si="3"/>
        <v/>
      </c>
      <c r="R32" t="b">
        <f t="shared" si="4"/>
        <v>0</v>
      </c>
      <c r="S32" t="b">
        <f t="shared" si="5"/>
        <v>0</v>
      </c>
      <c r="T32" t="b">
        <f t="shared" si="6"/>
        <v>0</v>
      </c>
      <c r="U32" t="b">
        <f t="shared" si="7"/>
        <v>0</v>
      </c>
      <c r="V32" t="b">
        <f t="shared" si="8"/>
        <v>0</v>
      </c>
      <c r="W32" t="b">
        <f t="shared" si="9"/>
        <v>0</v>
      </c>
      <c r="X32" t="b">
        <f t="shared" si="10"/>
        <v>0</v>
      </c>
      <c r="Y32" t="b">
        <f t="shared" si="11"/>
        <v>0</v>
      </c>
      <c r="Z32" t="b">
        <f t="shared" si="12"/>
        <v>0</v>
      </c>
      <c r="AA32" t="str">
        <f>IF($T32,VLOOKUP($E32,Lists!$B$10:$C$24,2)*$G32,"")</f>
        <v/>
      </c>
      <c r="AB32" s="8" t="str">
        <f>IF(NOT(ISBLANK($E32)),VLOOKUP($E32,Lists!$B$10:$G$24,AB$2,0)*L32*I32,"")</f>
        <v/>
      </c>
      <c r="AC32" s="8" t="str">
        <f>IF(NOT(ISBLANK($E32)),VLOOKUP($E32,Lists!$B$10:$G$24,AC$2,0)*M32*I32,"")</f>
        <v/>
      </c>
      <c r="AD32" s="8" t="str">
        <f>IF(NOT(ISBLANK($E32)),VLOOKUP($E32,Lists!$B$10:$G$24,AD$2,0)*N32*I32,"")</f>
        <v/>
      </c>
      <c r="AE32" s="8" t="str">
        <f>IF(NOT(ISBLANK($E32)),VLOOKUP($E32,Lists!$B$10:$G$24,AE$2,0)*O32*I32,"")</f>
        <v/>
      </c>
      <c r="AG32" s="1" t="str">
        <f t="shared" si="13"/>
        <v/>
      </c>
      <c r="AH32" s="1" t="str">
        <f t="shared" si="14"/>
        <v/>
      </c>
      <c r="AI32" s="1" t="str">
        <f t="shared" si="15"/>
        <v/>
      </c>
      <c r="AJ32" s="1" t="str">
        <f t="shared" si="16"/>
        <v/>
      </c>
      <c r="AK32" t="str">
        <f t="shared" si="17"/>
        <v/>
      </c>
      <c r="AL32" s="1">
        <f t="shared" si="19"/>
        <v>0</v>
      </c>
      <c r="AM32" s="4" t="str">
        <f t="shared" si="18"/>
        <v/>
      </c>
    </row>
    <row r="33" spans="1:39" x14ac:dyDescent="0.55000000000000004">
      <c r="A33" s="7" t="str">
        <f t="shared" si="1"/>
        <v/>
      </c>
      <c r="B33" s="9"/>
      <c r="C33" s="10"/>
      <c r="D33" s="10"/>
      <c r="E33" s="10"/>
      <c r="F33" s="11"/>
      <c r="G33" s="10"/>
      <c r="H33" s="11"/>
      <c r="I33" s="12">
        <v>1</v>
      </c>
      <c r="J33" s="6" t="str">
        <f t="shared" si="0"/>
        <v/>
      </c>
      <c r="K33" s="6" t="str">
        <f t="shared" si="2"/>
        <v/>
      </c>
      <c r="L33" s="13"/>
      <c r="M33" s="13"/>
      <c r="N33" s="13"/>
      <c r="O33" s="13"/>
      <c r="P33" s="6" t="str">
        <f t="shared" si="3"/>
        <v/>
      </c>
      <c r="R33" t="b">
        <f t="shared" si="4"/>
        <v>0</v>
      </c>
      <c r="S33" t="b">
        <f t="shared" si="5"/>
        <v>0</v>
      </c>
      <c r="T33" t="b">
        <f t="shared" si="6"/>
        <v>0</v>
      </c>
      <c r="U33" t="b">
        <f t="shared" si="7"/>
        <v>0</v>
      </c>
      <c r="V33" t="b">
        <f t="shared" si="8"/>
        <v>0</v>
      </c>
      <c r="W33" t="b">
        <f t="shared" si="9"/>
        <v>0</v>
      </c>
      <c r="X33" t="b">
        <f t="shared" si="10"/>
        <v>0</v>
      </c>
      <c r="Y33" t="b">
        <f t="shared" si="11"/>
        <v>0</v>
      </c>
      <c r="Z33" t="b">
        <f t="shared" si="12"/>
        <v>0</v>
      </c>
      <c r="AA33" t="str">
        <f>IF($T33,VLOOKUP($E33,Lists!$B$10:$C$24,2)*$G33,"")</f>
        <v/>
      </c>
      <c r="AB33" s="8" t="str">
        <f>IF(NOT(ISBLANK($E33)),VLOOKUP($E33,Lists!$B$10:$G$24,AB$2,0)*L33*I33,"")</f>
        <v/>
      </c>
      <c r="AC33" s="8" t="str">
        <f>IF(NOT(ISBLANK($E33)),VLOOKUP($E33,Lists!$B$10:$G$24,AC$2,0)*M33*I33,"")</f>
        <v/>
      </c>
      <c r="AD33" s="8" t="str">
        <f>IF(NOT(ISBLANK($E33)),VLOOKUP($E33,Lists!$B$10:$G$24,AD$2,0)*N33*I33,"")</f>
        <v/>
      </c>
      <c r="AE33" s="8" t="str">
        <f>IF(NOT(ISBLANK($E33)),VLOOKUP($E33,Lists!$B$10:$G$24,AE$2,0)*O33*I33,"")</f>
        <v/>
      </c>
      <c r="AG33" s="1" t="str">
        <f t="shared" si="13"/>
        <v/>
      </c>
      <c r="AH33" s="1" t="str">
        <f t="shared" si="14"/>
        <v/>
      </c>
      <c r="AI33" s="1" t="str">
        <f t="shared" si="15"/>
        <v/>
      </c>
      <c r="AJ33" s="1" t="str">
        <f t="shared" si="16"/>
        <v/>
      </c>
      <c r="AK33" t="str">
        <f t="shared" si="17"/>
        <v/>
      </c>
      <c r="AL33" s="1">
        <f t="shared" si="19"/>
        <v>0</v>
      </c>
      <c r="AM33" s="4" t="str">
        <f t="shared" si="18"/>
        <v/>
      </c>
    </row>
    <row r="34" spans="1:39" x14ac:dyDescent="0.55000000000000004">
      <c r="A34" s="7" t="str">
        <f t="shared" si="1"/>
        <v/>
      </c>
      <c r="B34" s="9"/>
      <c r="C34" s="10"/>
      <c r="D34" s="10"/>
      <c r="E34" s="10"/>
      <c r="F34" s="11"/>
      <c r="G34" s="10"/>
      <c r="H34" s="11"/>
      <c r="I34" s="12">
        <v>1</v>
      </c>
      <c r="J34" s="6" t="str">
        <f t="shared" si="0"/>
        <v/>
      </c>
      <c r="K34" s="6" t="str">
        <f t="shared" si="2"/>
        <v/>
      </c>
      <c r="L34" s="13"/>
      <c r="M34" s="13"/>
      <c r="N34" s="13"/>
      <c r="O34" s="13"/>
      <c r="P34" s="6" t="str">
        <f t="shared" si="3"/>
        <v/>
      </c>
      <c r="R34" t="b">
        <f t="shared" si="4"/>
        <v>0</v>
      </c>
      <c r="S34" t="b">
        <f t="shared" si="5"/>
        <v>0</v>
      </c>
      <c r="T34" t="b">
        <f t="shared" si="6"/>
        <v>0</v>
      </c>
      <c r="U34" t="b">
        <f t="shared" si="7"/>
        <v>0</v>
      </c>
      <c r="V34" t="b">
        <f t="shared" si="8"/>
        <v>0</v>
      </c>
      <c r="W34" t="b">
        <f t="shared" si="9"/>
        <v>0</v>
      </c>
      <c r="X34" t="b">
        <f t="shared" si="10"/>
        <v>0</v>
      </c>
      <c r="Y34" t="b">
        <f t="shared" si="11"/>
        <v>0</v>
      </c>
      <c r="Z34" t="b">
        <f t="shared" si="12"/>
        <v>0</v>
      </c>
      <c r="AA34" t="str">
        <f>IF($T34,VLOOKUP($E34,Lists!$B$10:$C$24,2)*$G34,"")</f>
        <v/>
      </c>
      <c r="AB34" s="8" t="str">
        <f>IF(NOT(ISBLANK($E34)),VLOOKUP($E34,Lists!$B$10:$G$24,AB$2,0)*L34*I34,"")</f>
        <v/>
      </c>
      <c r="AC34" s="8" t="str">
        <f>IF(NOT(ISBLANK($E34)),VLOOKUP($E34,Lists!$B$10:$G$24,AC$2,0)*M34*I34,"")</f>
        <v/>
      </c>
      <c r="AD34" s="8" t="str">
        <f>IF(NOT(ISBLANK($E34)),VLOOKUP($E34,Lists!$B$10:$G$24,AD$2,0)*N34*I34,"")</f>
        <v/>
      </c>
      <c r="AE34" s="8" t="str">
        <f>IF(NOT(ISBLANK($E34)),VLOOKUP($E34,Lists!$B$10:$G$24,AE$2,0)*O34*I34,"")</f>
        <v/>
      </c>
      <c r="AG34" s="1" t="str">
        <f t="shared" si="13"/>
        <v/>
      </c>
      <c r="AH34" s="1" t="str">
        <f t="shared" si="14"/>
        <v/>
      </c>
      <c r="AI34" s="1" t="str">
        <f t="shared" si="15"/>
        <v/>
      </c>
      <c r="AJ34" s="1" t="str">
        <f t="shared" si="16"/>
        <v/>
      </c>
      <c r="AK34" t="str">
        <f t="shared" si="17"/>
        <v/>
      </c>
      <c r="AL34" s="1">
        <f t="shared" si="19"/>
        <v>0</v>
      </c>
      <c r="AM34" s="4" t="str">
        <f t="shared" si="18"/>
        <v/>
      </c>
    </row>
    <row r="35" spans="1:39" x14ac:dyDescent="0.55000000000000004">
      <c r="A35" s="7" t="str">
        <f t="shared" si="1"/>
        <v/>
      </c>
      <c r="B35" s="9"/>
      <c r="C35" s="10"/>
      <c r="D35" s="10"/>
      <c r="E35" s="10"/>
      <c r="F35" s="11"/>
      <c r="G35" s="10"/>
      <c r="H35" s="11"/>
      <c r="I35" s="12">
        <v>1</v>
      </c>
      <c r="J35" s="6" t="str">
        <f t="shared" si="0"/>
        <v/>
      </c>
      <c r="K35" s="6" t="str">
        <f t="shared" si="2"/>
        <v/>
      </c>
      <c r="L35" s="13"/>
      <c r="M35" s="13"/>
      <c r="N35" s="13"/>
      <c r="O35" s="13"/>
      <c r="P35" s="6" t="str">
        <f t="shared" si="3"/>
        <v/>
      </c>
      <c r="R35" t="b">
        <f t="shared" si="4"/>
        <v>0</v>
      </c>
      <c r="S35" t="b">
        <f t="shared" si="5"/>
        <v>0</v>
      </c>
      <c r="T35" t="b">
        <f t="shared" si="6"/>
        <v>0</v>
      </c>
      <c r="U35" t="b">
        <f t="shared" si="7"/>
        <v>0</v>
      </c>
      <c r="V35" t="b">
        <f t="shared" si="8"/>
        <v>0</v>
      </c>
      <c r="W35" t="b">
        <f t="shared" si="9"/>
        <v>0</v>
      </c>
      <c r="X35" t="b">
        <f t="shared" si="10"/>
        <v>0</v>
      </c>
      <c r="Y35" t="b">
        <f t="shared" si="11"/>
        <v>0</v>
      </c>
      <c r="Z35" t="b">
        <f t="shared" si="12"/>
        <v>0</v>
      </c>
      <c r="AA35" t="str">
        <f>IF($T35,VLOOKUP($E35,Lists!$B$10:$C$24,2)*$G35,"")</f>
        <v/>
      </c>
      <c r="AB35" s="8" t="str">
        <f>IF(NOT(ISBLANK($E35)),VLOOKUP($E35,Lists!$B$10:$G$24,AB$2,0)*L35*I35,"")</f>
        <v/>
      </c>
      <c r="AC35" s="8" t="str">
        <f>IF(NOT(ISBLANK($E35)),VLOOKUP($E35,Lists!$B$10:$G$24,AC$2,0)*M35*I35,"")</f>
        <v/>
      </c>
      <c r="AD35" s="8" t="str">
        <f>IF(NOT(ISBLANK($E35)),VLOOKUP($E35,Lists!$B$10:$G$24,AD$2,0)*N35*I35,"")</f>
        <v/>
      </c>
      <c r="AE35" s="8" t="str">
        <f>IF(NOT(ISBLANK($E35)),VLOOKUP($E35,Lists!$B$10:$G$24,AE$2,0)*O35*I35,"")</f>
        <v/>
      </c>
      <c r="AG35" s="1" t="str">
        <f t="shared" si="13"/>
        <v/>
      </c>
      <c r="AH35" s="1" t="str">
        <f t="shared" si="14"/>
        <v/>
      </c>
      <c r="AI35" s="1" t="str">
        <f t="shared" si="15"/>
        <v/>
      </c>
      <c r="AJ35" s="1" t="str">
        <f t="shared" si="16"/>
        <v/>
      </c>
      <c r="AK35" t="str">
        <f t="shared" si="17"/>
        <v/>
      </c>
      <c r="AL35" s="1">
        <f t="shared" si="19"/>
        <v>0</v>
      </c>
      <c r="AM35" s="4" t="str">
        <f t="shared" si="18"/>
        <v/>
      </c>
    </row>
    <row r="36" spans="1:39" x14ac:dyDescent="0.55000000000000004">
      <c r="A36" s="7" t="str">
        <f t="shared" si="1"/>
        <v/>
      </c>
      <c r="B36" s="9"/>
      <c r="C36" s="10"/>
      <c r="D36" s="10"/>
      <c r="E36" s="10"/>
      <c r="F36" s="11"/>
      <c r="G36" s="10"/>
      <c r="H36" s="11"/>
      <c r="I36" s="12">
        <v>1</v>
      </c>
      <c r="J36" s="6" t="str">
        <f t="shared" si="0"/>
        <v/>
      </c>
      <c r="K36" s="6" t="str">
        <f t="shared" si="2"/>
        <v/>
      </c>
      <c r="L36" s="13"/>
      <c r="M36" s="13"/>
      <c r="N36" s="13"/>
      <c r="O36" s="13"/>
      <c r="P36" s="6" t="str">
        <f t="shared" si="3"/>
        <v/>
      </c>
      <c r="R36" t="b">
        <f t="shared" si="4"/>
        <v>0</v>
      </c>
      <c r="S36" t="b">
        <f t="shared" si="5"/>
        <v>0</v>
      </c>
      <c r="T36" t="b">
        <f t="shared" si="6"/>
        <v>0</v>
      </c>
      <c r="U36" t="b">
        <f t="shared" si="7"/>
        <v>0</v>
      </c>
      <c r="V36" t="b">
        <f t="shared" si="8"/>
        <v>0</v>
      </c>
      <c r="W36" t="b">
        <f t="shared" si="9"/>
        <v>0</v>
      </c>
      <c r="X36" t="b">
        <f t="shared" si="10"/>
        <v>0</v>
      </c>
      <c r="Y36" t="b">
        <f t="shared" si="11"/>
        <v>0</v>
      </c>
      <c r="Z36" t="b">
        <f t="shared" si="12"/>
        <v>0</v>
      </c>
      <c r="AA36" t="str">
        <f>IF($T36,VLOOKUP($E36,Lists!$B$10:$C$24,2)*$G36,"")</f>
        <v/>
      </c>
      <c r="AB36" s="8" t="str">
        <f>IF(NOT(ISBLANK($E36)),VLOOKUP($E36,Lists!$B$10:$G$24,AB$2,0)*L36*I36,"")</f>
        <v/>
      </c>
      <c r="AC36" s="8" t="str">
        <f>IF(NOT(ISBLANK($E36)),VLOOKUP($E36,Lists!$B$10:$G$24,AC$2,0)*M36*I36,"")</f>
        <v/>
      </c>
      <c r="AD36" s="8" t="str">
        <f>IF(NOT(ISBLANK($E36)),VLOOKUP($E36,Lists!$B$10:$G$24,AD$2,0)*N36*I36,"")</f>
        <v/>
      </c>
      <c r="AE36" s="8" t="str">
        <f>IF(NOT(ISBLANK($E36)),VLOOKUP($E36,Lists!$B$10:$G$24,AE$2,0)*O36*I36,"")</f>
        <v/>
      </c>
      <c r="AG36" s="1" t="str">
        <f t="shared" si="13"/>
        <v/>
      </c>
      <c r="AH36" s="1" t="str">
        <f t="shared" si="14"/>
        <v/>
      </c>
      <c r="AI36" s="1" t="str">
        <f t="shared" si="15"/>
        <v/>
      </c>
      <c r="AJ36" s="1" t="str">
        <f t="shared" si="16"/>
        <v/>
      </c>
      <c r="AK36" t="str">
        <f t="shared" si="17"/>
        <v/>
      </c>
      <c r="AL36" s="1">
        <f t="shared" si="19"/>
        <v>0</v>
      </c>
      <c r="AM36" s="4" t="str">
        <f t="shared" si="18"/>
        <v/>
      </c>
    </row>
    <row r="37" spans="1:39" x14ac:dyDescent="0.55000000000000004">
      <c r="A37" s="7" t="str">
        <f t="shared" si="1"/>
        <v/>
      </c>
      <c r="B37" s="9"/>
      <c r="C37" s="10"/>
      <c r="D37" s="10"/>
      <c r="E37" s="10"/>
      <c r="F37" s="11"/>
      <c r="G37" s="10"/>
      <c r="H37" s="11"/>
      <c r="I37" s="12">
        <v>1</v>
      </c>
      <c r="J37" s="6" t="str">
        <f t="shared" si="0"/>
        <v/>
      </c>
      <c r="K37" s="6" t="str">
        <f t="shared" si="2"/>
        <v/>
      </c>
      <c r="L37" s="13"/>
      <c r="M37" s="13"/>
      <c r="N37" s="13"/>
      <c r="O37" s="13"/>
      <c r="P37" s="6" t="str">
        <f t="shared" si="3"/>
        <v/>
      </c>
      <c r="R37" t="b">
        <f t="shared" si="4"/>
        <v>0</v>
      </c>
      <c r="S37" t="b">
        <f t="shared" si="5"/>
        <v>0</v>
      </c>
      <c r="T37" t="b">
        <f t="shared" si="6"/>
        <v>0</v>
      </c>
      <c r="U37" t="b">
        <f t="shared" si="7"/>
        <v>0</v>
      </c>
      <c r="V37" t="b">
        <f t="shared" si="8"/>
        <v>0</v>
      </c>
      <c r="W37" t="b">
        <f t="shared" si="9"/>
        <v>0</v>
      </c>
      <c r="X37" t="b">
        <f t="shared" si="10"/>
        <v>0</v>
      </c>
      <c r="Y37" t="b">
        <f t="shared" si="11"/>
        <v>0</v>
      </c>
      <c r="Z37" t="b">
        <f t="shared" si="12"/>
        <v>0</v>
      </c>
      <c r="AA37" t="str">
        <f>IF($T37,VLOOKUP($E37,Lists!$B$10:$C$24,2)*$G37,"")</f>
        <v/>
      </c>
      <c r="AB37" s="8" t="str">
        <f>IF(NOT(ISBLANK($E37)),VLOOKUP($E37,Lists!$B$10:$G$24,AB$2,0)*L37*I37,"")</f>
        <v/>
      </c>
      <c r="AC37" s="8" t="str">
        <f>IF(NOT(ISBLANK($E37)),VLOOKUP($E37,Lists!$B$10:$G$24,AC$2,0)*M37*I37,"")</f>
        <v/>
      </c>
      <c r="AD37" s="8" t="str">
        <f>IF(NOT(ISBLANK($E37)),VLOOKUP($E37,Lists!$B$10:$G$24,AD$2,0)*N37*I37,"")</f>
        <v/>
      </c>
      <c r="AE37" s="8" t="str">
        <f>IF(NOT(ISBLANK($E37)),VLOOKUP($E37,Lists!$B$10:$G$24,AE$2,0)*O37*I37,"")</f>
        <v/>
      </c>
      <c r="AG37" s="1" t="str">
        <f t="shared" si="13"/>
        <v/>
      </c>
      <c r="AH37" s="1" t="str">
        <f t="shared" si="14"/>
        <v/>
      </c>
      <c r="AI37" s="1" t="str">
        <f t="shared" si="15"/>
        <v/>
      </c>
      <c r="AJ37" s="1" t="str">
        <f t="shared" si="16"/>
        <v/>
      </c>
      <c r="AK37" t="str">
        <f t="shared" si="17"/>
        <v/>
      </c>
      <c r="AL37" s="1">
        <f t="shared" si="19"/>
        <v>0</v>
      </c>
      <c r="AM37" s="4" t="str">
        <f t="shared" si="18"/>
        <v/>
      </c>
    </row>
    <row r="38" spans="1:39" x14ac:dyDescent="0.55000000000000004">
      <c r="A38" s="7" t="str">
        <f t="shared" si="1"/>
        <v/>
      </c>
      <c r="B38" s="9"/>
      <c r="C38" s="10"/>
      <c r="D38" s="10"/>
      <c r="E38" s="10"/>
      <c r="F38" s="11"/>
      <c r="G38" s="10"/>
      <c r="H38" s="11"/>
      <c r="I38" s="12">
        <v>1</v>
      </c>
      <c r="J38" s="6" t="str">
        <f t="shared" si="0"/>
        <v/>
      </c>
      <c r="K38" s="6" t="str">
        <f t="shared" si="2"/>
        <v/>
      </c>
      <c r="L38" s="13"/>
      <c r="M38" s="13"/>
      <c r="N38" s="13"/>
      <c r="O38" s="13"/>
      <c r="P38" s="6" t="str">
        <f t="shared" si="3"/>
        <v/>
      </c>
      <c r="R38" t="b">
        <f t="shared" si="4"/>
        <v>0</v>
      </c>
      <c r="S38" t="b">
        <f t="shared" si="5"/>
        <v>0</v>
      </c>
      <c r="T38" t="b">
        <f t="shared" si="6"/>
        <v>0</v>
      </c>
      <c r="U38" t="b">
        <f t="shared" si="7"/>
        <v>0</v>
      </c>
      <c r="V38" t="b">
        <f t="shared" si="8"/>
        <v>0</v>
      </c>
      <c r="W38" t="b">
        <f t="shared" si="9"/>
        <v>0</v>
      </c>
      <c r="X38" t="b">
        <f t="shared" si="10"/>
        <v>0</v>
      </c>
      <c r="Y38" t="b">
        <f t="shared" si="11"/>
        <v>0</v>
      </c>
      <c r="Z38" t="b">
        <f t="shared" si="12"/>
        <v>0</v>
      </c>
      <c r="AA38" t="str">
        <f>IF($T38,VLOOKUP($E38,Lists!$B$10:$C$24,2)*$G38,"")</f>
        <v/>
      </c>
      <c r="AB38" s="8" t="str">
        <f>IF(NOT(ISBLANK($E38)),VLOOKUP($E38,Lists!$B$10:$G$24,AB$2,0)*L38*I38,"")</f>
        <v/>
      </c>
      <c r="AC38" s="8" t="str">
        <f>IF(NOT(ISBLANK($E38)),VLOOKUP($E38,Lists!$B$10:$G$24,AC$2,0)*M38*I38,"")</f>
        <v/>
      </c>
      <c r="AD38" s="8" t="str">
        <f>IF(NOT(ISBLANK($E38)),VLOOKUP($E38,Lists!$B$10:$G$24,AD$2,0)*N38*I38,"")</f>
        <v/>
      </c>
      <c r="AE38" s="8" t="str">
        <f>IF(NOT(ISBLANK($E38)),VLOOKUP($E38,Lists!$B$10:$G$24,AE$2,0)*O38*I38,"")</f>
        <v/>
      </c>
      <c r="AG38" s="1" t="str">
        <f t="shared" si="13"/>
        <v/>
      </c>
      <c r="AH38" s="1" t="str">
        <f t="shared" si="14"/>
        <v/>
      </c>
      <c r="AI38" s="1" t="str">
        <f t="shared" si="15"/>
        <v/>
      </c>
      <c r="AJ38" s="1" t="str">
        <f t="shared" si="16"/>
        <v/>
      </c>
      <c r="AK38" t="str">
        <f t="shared" si="17"/>
        <v/>
      </c>
      <c r="AL38" s="1">
        <f t="shared" si="19"/>
        <v>0</v>
      </c>
      <c r="AM38" s="4" t="str">
        <f t="shared" si="18"/>
        <v/>
      </c>
    </row>
    <row r="39" spans="1:39" x14ac:dyDescent="0.55000000000000004">
      <c r="A39" s="7" t="str">
        <f t="shared" si="1"/>
        <v/>
      </c>
      <c r="B39" s="9"/>
      <c r="C39" s="10"/>
      <c r="D39" s="10"/>
      <c r="E39" s="10"/>
      <c r="F39" s="11"/>
      <c r="G39" s="10"/>
      <c r="H39" s="11"/>
      <c r="I39" s="12">
        <v>1</v>
      </c>
      <c r="J39" s="6" t="str">
        <f t="shared" si="0"/>
        <v/>
      </c>
      <c r="K39" s="6" t="str">
        <f t="shared" si="2"/>
        <v/>
      </c>
      <c r="L39" s="13"/>
      <c r="M39" s="13"/>
      <c r="N39" s="13"/>
      <c r="O39" s="13"/>
      <c r="P39" s="6" t="str">
        <f t="shared" si="3"/>
        <v/>
      </c>
      <c r="R39" t="b">
        <f t="shared" si="4"/>
        <v>0</v>
      </c>
      <c r="S39" t="b">
        <f t="shared" si="5"/>
        <v>0</v>
      </c>
      <c r="T39" t="b">
        <f t="shared" si="6"/>
        <v>0</v>
      </c>
      <c r="U39" t="b">
        <f t="shared" si="7"/>
        <v>0</v>
      </c>
      <c r="V39" t="b">
        <f t="shared" si="8"/>
        <v>0</v>
      </c>
      <c r="W39" t="b">
        <f t="shared" si="9"/>
        <v>0</v>
      </c>
      <c r="X39" t="b">
        <f t="shared" si="10"/>
        <v>0</v>
      </c>
      <c r="Y39" t="b">
        <f t="shared" si="11"/>
        <v>0</v>
      </c>
      <c r="Z39" t="b">
        <f t="shared" si="12"/>
        <v>0</v>
      </c>
      <c r="AA39" t="str">
        <f>IF($T39,VLOOKUP($E39,Lists!$B$10:$C$24,2)*$G39,"")</f>
        <v/>
      </c>
      <c r="AB39" s="8" t="str">
        <f>IF(NOT(ISBLANK($E39)),VLOOKUP($E39,Lists!$B$10:$G$24,AB$2,0)*L39*I39,"")</f>
        <v/>
      </c>
      <c r="AC39" s="8" t="str">
        <f>IF(NOT(ISBLANK($E39)),VLOOKUP($E39,Lists!$B$10:$G$24,AC$2,0)*M39*I39,"")</f>
        <v/>
      </c>
      <c r="AD39" s="8" t="str">
        <f>IF(NOT(ISBLANK($E39)),VLOOKUP($E39,Lists!$B$10:$G$24,AD$2,0)*N39*I39,"")</f>
        <v/>
      </c>
      <c r="AE39" s="8" t="str">
        <f>IF(NOT(ISBLANK($E39)),VLOOKUP($E39,Lists!$B$10:$G$24,AE$2,0)*O39*I39,"")</f>
        <v/>
      </c>
      <c r="AG39" s="1" t="str">
        <f t="shared" si="13"/>
        <v/>
      </c>
      <c r="AH39" s="1" t="str">
        <f t="shared" si="14"/>
        <v/>
      </c>
      <c r="AI39" s="1" t="str">
        <f t="shared" si="15"/>
        <v/>
      </c>
      <c r="AJ39" s="1" t="str">
        <f t="shared" si="16"/>
        <v/>
      </c>
      <c r="AK39" t="str">
        <f t="shared" si="17"/>
        <v/>
      </c>
      <c r="AL39" s="1">
        <f t="shared" si="19"/>
        <v>0</v>
      </c>
      <c r="AM39" s="4" t="str">
        <f t="shared" si="18"/>
        <v/>
      </c>
    </row>
    <row r="40" spans="1:39" x14ac:dyDescent="0.55000000000000004">
      <c r="A40" s="7" t="str">
        <f t="shared" si="1"/>
        <v/>
      </c>
      <c r="B40" s="9"/>
      <c r="C40" s="10"/>
      <c r="D40" s="10"/>
      <c r="E40" s="10"/>
      <c r="F40" s="11"/>
      <c r="G40" s="10"/>
      <c r="H40" s="11"/>
      <c r="I40" s="12">
        <v>1</v>
      </c>
      <c r="J40" s="6" t="str">
        <f t="shared" si="0"/>
        <v/>
      </c>
      <c r="K40" s="6" t="str">
        <f t="shared" si="2"/>
        <v/>
      </c>
      <c r="L40" s="13"/>
      <c r="M40" s="13"/>
      <c r="N40" s="13"/>
      <c r="O40" s="13"/>
      <c r="P40" s="6" t="str">
        <f t="shared" si="3"/>
        <v/>
      </c>
      <c r="R40" t="b">
        <f t="shared" si="4"/>
        <v>0</v>
      </c>
      <c r="S40" t="b">
        <f t="shared" si="5"/>
        <v>0</v>
      </c>
      <c r="T40" t="b">
        <f t="shared" si="6"/>
        <v>0</v>
      </c>
      <c r="U40" t="b">
        <f t="shared" si="7"/>
        <v>0</v>
      </c>
      <c r="V40" t="b">
        <f t="shared" si="8"/>
        <v>0</v>
      </c>
      <c r="W40" t="b">
        <f t="shared" si="9"/>
        <v>0</v>
      </c>
      <c r="X40" t="b">
        <f t="shared" si="10"/>
        <v>0</v>
      </c>
      <c r="Y40" t="b">
        <f t="shared" si="11"/>
        <v>0</v>
      </c>
      <c r="Z40" t="b">
        <f t="shared" si="12"/>
        <v>0</v>
      </c>
      <c r="AA40" t="str">
        <f>IF($T40,VLOOKUP($E40,Lists!$B$10:$C$24,2)*$G40,"")</f>
        <v/>
      </c>
      <c r="AB40" s="8" t="str">
        <f>IF(NOT(ISBLANK($E40)),VLOOKUP($E40,Lists!$B$10:$G$24,AB$2,0)*L40*I40,"")</f>
        <v/>
      </c>
      <c r="AC40" s="8" t="str">
        <f>IF(NOT(ISBLANK($E40)),VLOOKUP($E40,Lists!$B$10:$G$24,AC$2,0)*M40*I40,"")</f>
        <v/>
      </c>
      <c r="AD40" s="8" t="str">
        <f>IF(NOT(ISBLANK($E40)),VLOOKUP($E40,Lists!$B$10:$G$24,AD$2,0)*N40*I40,"")</f>
        <v/>
      </c>
      <c r="AE40" s="8" t="str">
        <f>IF(NOT(ISBLANK($E40)),VLOOKUP($E40,Lists!$B$10:$G$24,AE$2,0)*O40*I40,"")</f>
        <v/>
      </c>
      <c r="AG40" s="1" t="str">
        <f t="shared" si="13"/>
        <v/>
      </c>
      <c r="AH40" s="1" t="str">
        <f t="shared" si="14"/>
        <v/>
      </c>
      <c r="AI40" s="1" t="str">
        <f t="shared" si="15"/>
        <v/>
      </c>
      <c r="AJ40" s="1" t="str">
        <f t="shared" si="16"/>
        <v/>
      </c>
      <c r="AK40" t="str">
        <f t="shared" si="17"/>
        <v/>
      </c>
      <c r="AL40" s="1">
        <f t="shared" si="19"/>
        <v>0</v>
      </c>
      <c r="AM40" s="4" t="str">
        <f t="shared" si="18"/>
        <v/>
      </c>
    </row>
    <row r="41" spans="1:39" x14ac:dyDescent="0.55000000000000004">
      <c r="A41" s="7" t="str">
        <f t="shared" si="1"/>
        <v/>
      </c>
      <c r="B41" s="9"/>
      <c r="C41" s="10"/>
      <c r="D41" s="10"/>
      <c r="E41" s="10"/>
      <c r="F41" s="11"/>
      <c r="G41" s="10"/>
      <c r="H41" s="11"/>
      <c r="I41" s="12">
        <v>1</v>
      </c>
      <c r="J41" s="6" t="str">
        <f t="shared" si="0"/>
        <v/>
      </c>
      <c r="K41" s="6" t="str">
        <f t="shared" si="2"/>
        <v/>
      </c>
      <c r="L41" s="13"/>
      <c r="M41" s="13"/>
      <c r="N41" s="13"/>
      <c r="O41" s="13"/>
      <c r="P41" s="6" t="str">
        <f t="shared" si="3"/>
        <v/>
      </c>
      <c r="R41" t="b">
        <f t="shared" si="4"/>
        <v>0</v>
      </c>
      <c r="S41" t="b">
        <f t="shared" si="5"/>
        <v>0</v>
      </c>
      <c r="T41" t="b">
        <f t="shared" si="6"/>
        <v>0</v>
      </c>
      <c r="U41" t="b">
        <f t="shared" si="7"/>
        <v>0</v>
      </c>
      <c r="V41" t="b">
        <f t="shared" si="8"/>
        <v>0</v>
      </c>
      <c r="W41" t="b">
        <f t="shared" si="9"/>
        <v>0</v>
      </c>
      <c r="X41" t="b">
        <f t="shared" si="10"/>
        <v>0</v>
      </c>
      <c r="Y41" t="b">
        <f t="shared" si="11"/>
        <v>0</v>
      </c>
      <c r="Z41" t="b">
        <f t="shared" si="12"/>
        <v>0</v>
      </c>
      <c r="AA41" t="str">
        <f>IF($T41,VLOOKUP($E41,Lists!$B$10:$C$24,2)*$G41,"")</f>
        <v/>
      </c>
      <c r="AB41" s="8" t="str">
        <f>IF(NOT(ISBLANK($E41)),VLOOKUP($E41,Lists!$B$10:$G$24,AB$2,0)*L41*I41,"")</f>
        <v/>
      </c>
      <c r="AC41" s="8" t="str">
        <f>IF(NOT(ISBLANK($E41)),VLOOKUP($E41,Lists!$B$10:$G$24,AC$2,0)*M41*I41,"")</f>
        <v/>
      </c>
      <c r="AD41" s="8" t="str">
        <f>IF(NOT(ISBLANK($E41)),VLOOKUP($E41,Lists!$B$10:$G$24,AD$2,0)*N41*I41,"")</f>
        <v/>
      </c>
      <c r="AE41" s="8" t="str">
        <f>IF(NOT(ISBLANK($E41)),VLOOKUP($E41,Lists!$B$10:$G$24,AE$2,0)*O41*I41,"")</f>
        <v/>
      </c>
      <c r="AG41" s="1" t="str">
        <f t="shared" si="13"/>
        <v/>
      </c>
      <c r="AH41" s="1" t="str">
        <f t="shared" si="14"/>
        <v/>
      </c>
      <c r="AI41" s="1" t="str">
        <f t="shared" si="15"/>
        <v/>
      </c>
      <c r="AJ41" s="1" t="str">
        <f t="shared" si="16"/>
        <v/>
      </c>
      <c r="AK41" t="str">
        <f t="shared" si="17"/>
        <v/>
      </c>
      <c r="AL41" s="1">
        <f t="shared" si="19"/>
        <v>0</v>
      </c>
      <c r="AM41" s="4" t="str">
        <f t="shared" si="18"/>
        <v/>
      </c>
    </row>
    <row r="42" spans="1:39" x14ac:dyDescent="0.55000000000000004">
      <c r="A42" s="7" t="str">
        <f t="shared" si="1"/>
        <v/>
      </c>
      <c r="B42" s="9"/>
      <c r="C42" s="10"/>
      <c r="D42" s="10"/>
      <c r="E42" s="10"/>
      <c r="F42" s="11"/>
      <c r="G42" s="10"/>
      <c r="H42" s="11"/>
      <c r="I42" s="12">
        <v>1</v>
      </c>
      <c r="J42" s="6" t="str">
        <f t="shared" si="0"/>
        <v/>
      </c>
      <c r="K42" s="6" t="str">
        <f t="shared" si="2"/>
        <v/>
      </c>
      <c r="L42" s="13"/>
      <c r="M42" s="13"/>
      <c r="N42" s="13"/>
      <c r="O42" s="13"/>
      <c r="P42" s="6" t="str">
        <f t="shared" si="3"/>
        <v/>
      </c>
      <c r="R42" t="b">
        <f t="shared" si="4"/>
        <v>0</v>
      </c>
      <c r="S42" t="b">
        <f t="shared" si="5"/>
        <v>0</v>
      </c>
      <c r="T42" t="b">
        <f t="shared" si="6"/>
        <v>0</v>
      </c>
      <c r="U42" t="b">
        <f t="shared" si="7"/>
        <v>0</v>
      </c>
      <c r="V42" t="b">
        <f t="shared" si="8"/>
        <v>0</v>
      </c>
      <c r="W42" t="b">
        <f t="shared" si="9"/>
        <v>0</v>
      </c>
      <c r="X42" t="b">
        <f t="shared" si="10"/>
        <v>0</v>
      </c>
      <c r="Y42" t="b">
        <f t="shared" si="11"/>
        <v>0</v>
      </c>
      <c r="Z42" t="b">
        <f t="shared" si="12"/>
        <v>0</v>
      </c>
      <c r="AA42" t="str">
        <f>IF($T42,VLOOKUP($E42,Lists!$B$10:$C$24,2)*$G42,"")</f>
        <v/>
      </c>
      <c r="AB42" s="8" t="str">
        <f>IF(NOT(ISBLANK($E42)),VLOOKUP($E42,Lists!$B$10:$G$24,AB$2,0)*L42*I42,"")</f>
        <v/>
      </c>
      <c r="AC42" s="8" t="str">
        <f>IF(NOT(ISBLANK($E42)),VLOOKUP($E42,Lists!$B$10:$G$24,AC$2,0)*M42*I42,"")</f>
        <v/>
      </c>
      <c r="AD42" s="8" t="str">
        <f>IF(NOT(ISBLANK($E42)),VLOOKUP($E42,Lists!$B$10:$G$24,AD$2,0)*N42*I42,"")</f>
        <v/>
      </c>
      <c r="AE42" s="8" t="str">
        <f>IF(NOT(ISBLANK($E42)),VLOOKUP($E42,Lists!$B$10:$G$24,AE$2,0)*O42*I42,"")</f>
        <v/>
      </c>
      <c r="AG42" s="1" t="str">
        <f t="shared" si="13"/>
        <v/>
      </c>
      <c r="AH42" s="1" t="str">
        <f t="shared" si="14"/>
        <v/>
      </c>
      <c r="AI42" s="1" t="str">
        <f t="shared" si="15"/>
        <v/>
      </c>
      <c r="AJ42" s="1" t="str">
        <f t="shared" si="16"/>
        <v/>
      </c>
      <c r="AK42" t="str">
        <f t="shared" si="17"/>
        <v/>
      </c>
      <c r="AL42" s="1">
        <f t="shared" si="19"/>
        <v>0</v>
      </c>
      <c r="AM42" s="4" t="str">
        <f t="shared" si="18"/>
        <v/>
      </c>
    </row>
    <row r="43" spans="1:39" x14ac:dyDescent="0.55000000000000004">
      <c r="A43" s="7" t="str">
        <f t="shared" si="1"/>
        <v/>
      </c>
      <c r="B43" s="9"/>
      <c r="C43" s="10"/>
      <c r="D43" s="10"/>
      <c r="E43" s="10"/>
      <c r="F43" s="11"/>
      <c r="G43" s="10"/>
      <c r="H43" s="11"/>
      <c r="I43" s="12">
        <v>1</v>
      </c>
      <c r="J43" s="6" t="str">
        <f t="shared" si="0"/>
        <v/>
      </c>
      <c r="K43" s="6" t="str">
        <f t="shared" si="2"/>
        <v/>
      </c>
      <c r="L43" s="13"/>
      <c r="M43" s="13"/>
      <c r="N43" s="13"/>
      <c r="O43" s="13"/>
      <c r="P43" s="6" t="str">
        <f t="shared" si="3"/>
        <v/>
      </c>
      <c r="R43" t="b">
        <f t="shared" si="4"/>
        <v>0</v>
      </c>
      <c r="S43" t="b">
        <f t="shared" si="5"/>
        <v>0</v>
      </c>
      <c r="T43" t="b">
        <f t="shared" si="6"/>
        <v>0</v>
      </c>
      <c r="U43" t="b">
        <f t="shared" si="7"/>
        <v>0</v>
      </c>
      <c r="V43" t="b">
        <f t="shared" si="8"/>
        <v>0</v>
      </c>
      <c r="W43" t="b">
        <f t="shared" si="9"/>
        <v>0</v>
      </c>
      <c r="X43" t="b">
        <f t="shared" si="10"/>
        <v>0</v>
      </c>
      <c r="Y43" t="b">
        <f t="shared" si="11"/>
        <v>0</v>
      </c>
      <c r="Z43" t="b">
        <f t="shared" si="12"/>
        <v>0</v>
      </c>
      <c r="AA43" t="str">
        <f>IF($T43,VLOOKUP($E43,Lists!$B$10:$C$24,2)*$G43,"")</f>
        <v/>
      </c>
      <c r="AB43" s="8" t="str">
        <f>IF(NOT(ISBLANK($E43)),VLOOKUP($E43,Lists!$B$10:$G$24,AB$2,0)*L43*I43,"")</f>
        <v/>
      </c>
      <c r="AC43" s="8" t="str">
        <f>IF(NOT(ISBLANK($E43)),VLOOKUP($E43,Lists!$B$10:$G$24,AC$2,0)*M43*I43,"")</f>
        <v/>
      </c>
      <c r="AD43" s="8" t="str">
        <f>IF(NOT(ISBLANK($E43)),VLOOKUP($E43,Lists!$B$10:$G$24,AD$2,0)*N43*I43,"")</f>
        <v/>
      </c>
      <c r="AE43" s="8" t="str">
        <f>IF(NOT(ISBLANK($E43)),VLOOKUP($E43,Lists!$B$10:$G$24,AE$2,0)*O43*I43,"")</f>
        <v/>
      </c>
      <c r="AG43" s="1" t="str">
        <f t="shared" si="13"/>
        <v/>
      </c>
      <c r="AH43" s="1" t="str">
        <f t="shared" si="14"/>
        <v/>
      </c>
      <c r="AI43" s="1" t="str">
        <f t="shared" si="15"/>
        <v/>
      </c>
      <c r="AJ43" s="1" t="str">
        <f t="shared" si="16"/>
        <v/>
      </c>
      <c r="AK43" t="str">
        <f t="shared" si="17"/>
        <v/>
      </c>
      <c r="AL43" s="1">
        <f t="shared" si="19"/>
        <v>0</v>
      </c>
      <c r="AM43" s="4" t="str">
        <f t="shared" si="18"/>
        <v/>
      </c>
    </row>
    <row r="44" spans="1:39" x14ac:dyDescent="0.55000000000000004">
      <c r="U44" t="b">
        <f>OR(U8:U43)</f>
        <v>0</v>
      </c>
      <c r="V44" t="b">
        <f>OR(V8:V43)</f>
        <v>0</v>
      </c>
      <c r="Y44" t="b">
        <f>OR(Y8:Y43)</f>
        <v>0</v>
      </c>
      <c r="Z44" t="b">
        <f>OR(Z8:Z43)</f>
        <v>0</v>
      </c>
      <c r="AK44" t="str">
        <f t="shared" si="17"/>
        <v/>
      </c>
      <c r="AL44" s="30">
        <f>AL43</f>
        <v>0</v>
      </c>
      <c r="AM44" s="4" t="str">
        <f>IF(ISERROR(AVERAGE(AM8:AM43)),"--",AVERAGE(AM8:AM43))</f>
        <v>--</v>
      </c>
    </row>
    <row r="45" spans="1:39" x14ac:dyDescent="0.55000000000000004">
      <c r="F45" s="16" t="s">
        <v>6</v>
      </c>
      <c r="J45" s="16" t="s">
        <v>66</v>
      </c>
      <c r="U45" t="b">
        <f>OR(U44,V44,Y44,Z44)</f>
        <v>0</v>
      </c>
      <c r="AM45" s="3" t="s">
        <v>74</v>
      </c>
    </row>
    <row r="46" spans="1:39" x14ac:dyDescent="0.55000000000000004">
      <c r="F46" s="16" t="s">
        <v>35</v>
      </c>
      <c r="J46" s="16" t="s">
        <v>10</v>
      </c>
      <c r="K46" s="16" t="s">
        <v>7</v>
      </c>
      <c r="P46" s="14" t="s">
        <v>14</v>
      </c>
      <c r="AM46" t="b">
        <f>COUNTIF(AM8:AM43,AM44)&lt;&gt;AL44</f>
        <v>0</v>
      </c>
    </row>
    <row r="47" spans="1:39" x14ac:dyDescent="0.55000000000000004">
      <c r="F47" s="16"/>
      <c r="J47" s="16" t="s">
        <v>5</v>
      </c>
      <c r="K47" s="16" t="s">
        <v>35</v>
      </c>
      <c r="P47" s="17" t="s">
        <v>15</v>
      </c>
    </row>
    <row r="48" spans="1:39" ht="18.3" x14ac:dyDescent="0.7">
      <c r="B48" s="34"/>
      <c r="D48" s="24" t="s">
        <v>76</v>
      </c>
      <c r="E48" s="23"/>
      <c r="F48" s="22">
        <f>IF(U45,"ERROR",SUM(F8:F43))</f>
        <v>0</v>
      </c>
      <c r="G48" s="18"/>
      <c r="H48" s="23"/>
      <c r="I48" s="23"/>
      <c r="J48" s="22">
        <f>IF(U45,"ERROR",SUM(J8:J43)-K48)</f>
        <v>0</v>
      </c>
      <c r="K48" s="22">
        <f>IF(U45,"ERROR",SUM(K8:K43))</f>
        <v>0</v>
      </c>
      <c r="L48" s="18"/>
      <c r="M48" s="23"/>
      <c r="N48" s="23"/>
      <c r="O48" s="23"/>
      <c r="P48" s="22">
        <f>IF(U45,"ERROR",SUM(P8:P43))</f>
        <v>0</v>
      </c>
    </row>
    <row r="49" spans="2:43" x14ac:dyDescent="0.55000000000000004">
      <c r="F49" s="28" t="str">
        <f>IF(AM46, "Mixed Exchange Rates","")</f>
        <v/>
      </c>
    </row>
    <row r="50" spans="2:43" x14ac:dyDescent="0.55000000000000004">
      <c r="F50" s="28"/>
      <c r="J50" s="16" t="s">
        <v>66</v>
      </c>
      <c r="K50" s="16" t="s">
        <v>7</v>
      </c>
    </row>
    <row r="51" spans="2:43" ht="18.3" x14ac:dyDescent="0.7">
      <c r="B51" s="61" t="s">
        <v>89</v>
      </c>
      <c r="D51" s="24" t="s">
        <v>75</v>
      </c>
      <c r="E51" s="23"/>
      <c r="F51" s="23"/>
      <c r="G51" s="23"/>
      <c r="H51" s="23"/>
      <c r="I51" s="23"/>
      <c r="J51" s="22">
        <f>IF(U45,"ERROR",J48+P48)</f>
        <v>0</v>
      </c>
      <c r="K51" s="22">
        <f>IF(U45,"ERROR",K48)</f>
        <v>0</v>
      </c>
    </row>
    <row r="52" spans="2:43" x14ac:dyDescent="0.55000000000000004">
      <c r="B52" s="62" t="s">
        <v>90</v>
      </c>
    </row>
    <row r="53" spans="2:43" x14ac:dyDescent="0.55000000000000004">
      <c r="G53" s="2" t="s">
        <v>91</v>
      </c>
    </row>
    <row r="54" spans="2:43" hidden="1" x14ac:dyDescent="0.55000000000000004">
      <c r="B54" s="1">
        <v>2</v>
      </c>
      <c r="C54" s="1">
        <v>3</v>
      </c>
      <c r="D54" s="1">
        <v>4</v>
      </c>
      <c r="E54" s="1">
        <v>5</v>
      </c>
      <c r="F54" s="1">
        <v>6</v>
      </c>
      <c r="G54" s="1">
        <v>7</v>
      </c>
      <c r="H54" s="1">
        <v>8</v>
      </c>
      <c r="I54" s="1">
        <v>9</v>
      </c>
      <c r="J54" s="1">
        <v>10</v>
      </c>
      <c r="K54" s="1">
        <v>11</v>
      </c>
      <c r="L54" s="1">
        <v>12</v>
      </c>
      <c r="M54" s="1">
        <v>13</v>
      </c>
      <c r="N54" s="1">
        <v>14</v>
      </c>
      <c r="O54" s="1">
        <v>15</v>
      </c>
      <c r="P54" s="1">
        <v>16</v>
      </c>
      <c r="Q54" s="1">
        <v>17</v>
      </c>
      <c r="R54" s="1">
        <v>18</v>
      </c>
      <c r="S54" s="1">
        <v>19</v>
      </c>
      <c r="T54" s="1">
        <v>20</v>
      </c>
      <c r="U54" s="1">
        <v>21</v>
      </c>
      <c r="V54" s="1">
        <v>22</v>
      </c>
      <c r="W54" s="1">
        <v>23</v>
      </c>
      <c r="X54" s="1">
        <v>24</v>
      </c>
      <c r="Y54" s="1">
        <v>25</v>
      </c>
      <c r="Z54" s="1">
        <v>26</v>
      </c>
      <c r="AA54" s="1">
        <v>27</v>
      </c>
      <c r="AB54" s="1">
        <v>28</v>
      </c>
      <c r="AC54" s="1">
        <v>29</v>
      </c>
      <c r="AD54" s="1">
        <v>30</v>
      </c>
      <c r="AE54" s="1">
        <v>31</v>
      </c>
      <c r="AF54" s="1">
        <v>32</v>
      </c>
      <c r="AG54" s="1">
        <v>33</v>
      </c>
      <c r="AH54" s="1">
        <v>34</v>
      </c>
      <c r="AI54" s="1">
        <v>35</v>
      </c>
      <c r="AJ54" s="1">
        <v>36</v>
      </c>
      <c r="AK54" s="1">
        <v>37</v>
      </c>
      <c r="AL54" s="1">
        <v>38</v>
      </c>
      <c r="AM54" s="1">
        <v>39</v>
      </c>
      <c r="AN54" s="1">
        <v>40</v>
      </c>
      <c r="AO54" s="1"/>
      <c r="AP54" s="1"/>
      <c r="AQ54" s="1"/>
    </row>
  </sheetData>
  <sheetProtection algorithmName="SHA-512" hashValue="rubfoTLkQ6raDidWYRbxLuGr1Me8BCCWVT6hdBAJbdqzfjuCQXW9teWGHAKZFRmFcWRBdbtnnbzpICVzUYb1lA==" saltValue="BmFRj6dqWFjz4EYPL3Heeg==" spinCount="100000" sheet="1" objects="1" scenarios="1"/>
  <mergeCells count="4">
    <mergeCell ref="G3:K3"/>
    <mergeCell ref="G4:H4"/>
    <mergeCell ref="J4:K4"/>
    <mergeCell ref="N3:O3"/>
  </mergeCells>
  <conditionalFormatting sqref="B8:I8">
    <cfRule type="expression" dxfId="9" priority="10">
      <formula>$U8</formula>
    </cfRule>
  </conditionalFormatting>
  <conditionalFormatting sqref="G8:I8">
    <cfRule type="expression" dxfId="8" priority="9">
      <formula>$V8</formula>
    </cfRule>
  </conditionalFormatting>
  <conditionalFormatting sqref="B8 E8 L8:O8">
    <cfRule type="expression" dxfId="7" priority="8">
      <formula>$Y8</formula>
    </cfRule>
  </conditionalFormatting>
  <conditionalFormatting sqref="B9:I43">
    <cfRule type="expression" dxfId="6" priority="7">
      <formula>$U9</formula>
    </cfRule>
  </conditionalFormatting>
  <conditionalFormatting sqref="G9:I43">
    <cfRule type="expression" dxfId="5" priority="6">
      <formula>$V9</formula>
    </cfRule>
  </conditionalFormatting>
  <conditionalFormatting sqref="B9:B43 E9:E43">
    <cfRule type="expression" dxfId="4" priority="5">
      <formula>$Y9</formula>
    </cfRule>
  </conditionalFormatting>
  <conditionalFormatting sqref="F48 J48:K48 P48 J51:K51">
    <cfRule type="expression" dxfId="3" priority="4">
      <formula>$U$45</formula>
    </cfRule>
  </conditionalFormatting>
  <conditionalFormatting sqref="L8:O8">
    <cfRule type="expression" dxfId="2" priority="3">
      <formula>$Z8</formula>
    </cfRule>
  </conditionalFormatting>
  <conditionalFormatting sqref="L9:O43">
    <cfRule type="expression" dxfId="1" priority="2">
      <formula>$Y9</formula>
    </cfRule>
  </conditionalFormatting>
  <conditionalFormatting sqref="L9:O43">
    <cfRule type="expression" dxfId="0" priority="1">
      <formula>$Z9</formula>
    </cfRule>
  </conditionalFormatting>
  <dataValidations count="16">
    <dataValidation type="whole" allowBlank="1" showInputMessage="1" showErrorMessage="1" promptTitle="Was GST Paid for this Item?" prompt="0 = No_x000a_1 = Yes_x000a__x000a_Ignored if a value is entered in the G/HST Override field" sqref="G8:G43" xr:uid="{FB6E5ECD-A56F-4A2B-AC8D-6E90339AF1D0}">
      <formula1>0</formula1>
      <formula2>1</formula2>
    </dataValidation>
    <dataValidation allowBlank="1" showInputMessage="1" showErrorMessage="1" promptTitle="Override GST Calculation" prompt="Any amount entered here ignores the Subject To G/HST Field_x000a__x000a_Enter the actual amount of GST paid." sqref="H8:H43" xr:uid="{1DAAA249-92B6-4A96-B334-40D719FD0176}"/>
    <dataValidation type="decimal" operator="greaterThan" allowBlank="1" showInputMessage="1" showErrorMessage="1" promptTitle="Foreign Exchange Rate" prompt="Use only for foreign expenses.  Leave at 1.000 for Canadian expenses._x000a__x000a_Enter the exchange rate applicable to this expense. " sqref="I8:I43" xr:uid="{7E97A3B0-289F-4F54-8368-02AE5136E2C4}">
      <formula1>0</formula1>
    </dataValidation>
    <dataValidation type="whole" allowBlank="1" showInputMessage="1" showErrorMessage="1" promptTitle="Breakfast Claim" prompt="0 = No Breakfast Claimed for this day_x000a_1 = Breakfast Claimed for this day" sqref="L8:L43" xr:uid="{FED79BDD-F081-46E7-BF49-D631B9525E39}">
      <formula1>0</formula1>
      <formula2>1</formula2>
    </dataValidation>
    <dataValidation type="whole" allowBlank="1" showInputMessage="1" showErrorMessage="1" promptTitle="Lunch Claim" prompt="0 = No Lunch Claimed for this day_x000a_1 = Lunch Claimed for this day" sqref="M8:M43" xr:uid="{7652A4DB-6B4E-4305-9525-8AA7B6193CB0}">
      <formula1>0</formula1>
      <formula2>1</formula2>
    </dataValidation>
    <dataValidation type="whole" allowBlank="1" showInputMessage="1" showErrorMessage="1" promptTitle="Dinner Claim" prompt="0 = No Dinner Claimed for this day_x000a_1 = Dinner Claimed for this day" sqref="N8:N43" xr:uid="{F0969007-6662-4678-B2A2-F8B5D0C1B6A1}">
      <formula1>0</formula1>
      <formula2>1</formula2>
    </dataValidation>
    <dataValidation type="whole" allowBlank="1" showInputMessage="1" showErrorMessage="1" promptTitle="Incidental Expense Claim" prompt="0 = No Incidental Claimed for this day_x000a_1 = Incidental Claimed for this day" sqref="O8:O43" xr:uid="{42DF2C09-E6B4-4DC1-BCAA-32341C52A9BF}">
      <formula1>0</formula1>
      <formula2>1</formula2>
    </dataValidation>
    <dataValidation type="date" allowBlank="1" showInputMessage="1" showErrorMessage="1" promptTitle="Date of Expense" prompt="Enter the date the expense was incurred or the date of the receipt." sqref="B8:B43" xr:uid="{14BE96C9-99F7-4DF9-82AC-D79A8638AA9A}">
      <formula1>43101</formula1>
      <formula2>73050</formula2>
    </dataValidation>
    <dataValidation allowBlank="1" showInputMessage="1" showErrorMessage="1" promptTitle="Description of Expense" prompt="Very brief description of the expensed item" sqref="C8:C43" xr:uid="{962D7094-599A-4CDE-887C-100AF74DF4C2}"/>
    <dataValidation allowBlank="1" showInputMessage="1" showErrorMessage="1" promptTitle="Name" prompt="Enter your own name" sqref="C3" xr:uid="{15B17C9C-5765-4876-85E5-4BC957782AD4}"/>
    <dataValidation allowBlank="1" showInputMessage="1" showErrorMessage="1" promptTitle="EXA Client" prompt="Enter the name of the EXA client you worked for" sqref="C4" xr:uid="{4E9DA662-AE03-4F7C-B01A-9B704109F1E4}"/>
    <dataValidation allowBlank="1" showInputMessage="1" showErrorMessage="1" promptTitle="Project Name" prompt="Enter the name of the EXA project you worked on" sqref="C5" xr:uid="{6AC481BC-AA10-4075-BD54-FAB9C07BE58C}"/>
    <dataValidation allowBlank="1" showInputMessage="1" showErrorMessage="1" promptTitle="Purpose of Trip" prompt="Enter brief description" sqref="G3:K3" xr:uid="{1F60C23C-EF60-4278-ACBE-D72D8482E471}"/>
    <dataValidation allowBlank="1" showInputMessage="1" showErrorMessage="1" promptTitle="Start Date" prompt="Enter the first date of travel or the first date of the reporting period" sqref="G4:H4" xr:uid="{56DEA77F-B0C4-4AD3-8897-003AE5EDFCCA}"/>
    <dataValidation type="date" allowBlank="1" showInputMessage="1" showErrorMessage="1" promptTitle="End Date" prompt="Enter the laste of travel or the last date of the reporting period" sqref="J4:K4" xr:uid="{D9B88413-9F0C-4FAE-884D-6CE0A446CA67}">
      <formula1>43101</formula1>
      <formula2>73050</formula2>
    </dataValidation>
    <dataValidation type="date" allowBlank="1" showInputMessage="1" showErrorMessage="1" promptTitle="Report Date" prompt="Enter the date of this report" sqref="N3:O3" xr:uid="{9AC5AB8D-FD87-4BF6-9150-ED3B222FC2DA}">
      <formula1>43101</formula1>
      <formula2>73020</formula2>
    </dataValidation>
  </dataValidations>
  <pageMargins left="0.7" right="0.7" top="0.75" bottom="0.75" header="0.3" footer="0.3"/>
  <pageSetup paperSize="5" scale="66"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itle="Expense Category" prompt="Select a category from the Pull-down list" xr:uid="{58281C17-CFD4-4DD8-9F41-03DD138B94F3}">
          <x14:formula1>
            <xm:f>Lists!$B$28:$B$35</xm:f>
          </x14:formula1>
          <xm:sqref>D8:D43</xm:sqref>
        </x14:dataValidation>
        <x14:dataValidation type="list" allowBlank="1" showInputMessage="1" showErrorMessage="1" promptTitle="Province / Terrirory" prompt="Use the Pull-down list to select the province or terrirory in whcih the expense was incurred." xr:uid="{47E56333-C942-40B7-81C7-4E9D613D3271}">
          <x14:formula1>
            <xm:f>Lists!$B$10:$B$24</xm:f>
          </x14:formula1>
          <xm:sqref>E8:E43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2B592-FBA1-473D-8D09-304C49719EEE}">
  <dimension ref="A1:AK56"/>
  <sheetViews>
    <sheetView topLeftCell="B1" workbookViewId="0"/>
  </sheetViews>
  <sheetFormatPr defaultRowHeight="14.4" x14ac:dyDescent="0.55000000000000004"/>
  <cols>
    <col min="1" max="1" width="5.68359375" hidden="1" customWidth="1"/>
    <col min="2" max="2" width="6.83984375" style="1" customWidth="1"/>
    <col min="3" max="3" width="16.3671875" customWidth="1"/>
    <col min="4" max="4" width="35.578125" customWidth="1"/>
    <col min="5" max="5" width="17.3671875" customWidth="1"/>
    <col min="7" max="7" width="13.68359375" customWidth="1"/>
    <col min="9" max="9" width="13.734375" customWidth="1"/>
    <col min="10" max="10" width="13.15625" customWidth="1"/>
    <col min="11" max="11" width="11.578125" customWidth="1"/>
    <col min="12" max="12" width="13.62890625" customWidth="1"/>
    <col min="13" max="13" width="15.9453125" customWidth="1"/>
    <col min="16" max="16" width="9" customWidth="1"/>
    <col min="17" max="17" width="11.578125" customWidth="1"/>
    <col min="19" max="19" width="8.83984375" hidden="1" customWidth="1"/>
    <col min="36" max="36" width="8.83984375" style="1"/>
  </cols>
  <sheetData>
    <row r="1" spans="1:37" ht="18.3" x14ac:dyDescent="0.7">
      <c r="B1" s="38" t="s">
        <v>60</v>
      </c>
      <c r="C1" s="38"/>
      <c r="D1" s="38"/>
      <c r="E1" s="38"/>
      <c r="F1" s="39"/>
      <c r="G1" s="39" t="s">
        <v>61</v>
      </c>
      <c r="H1" s="38"/>
      <c r="I1" s="38"/>
      <c r="J1" s="38"/>
      <c r="K1" s="38"/>
      <c r="L1" s="38"/>
      <c r="M1" s="40" t="s">
        <v>85</v>
      </c>
      <c r="N1" s="41"/>
      <c r="O1" s="41"/>
      <c r="Q1" s="41"/>
    </row>
    <row r="2" spans="1:37" ht="14.7" thickBot="1" x14ac:dyDescent="0.6">
      <c r="B2" s="37"/>
      <c r="C2" s="41"/>
      <c r="D2" s="41"/>
      <c r="E2" s="41"/>
      <c r="F2" s="41"/>
      <c r="G2" s="41"/>
      <c r="H2" s="41"/>
      <c r="I2" s="41"/>
      <c r="J2" s="41"/>
      <c r="K2" s="41"/>
      <c r="L2" s="41"/>
      <c r="M2" s="41"/>
      <c r="N2" s="41"/>
      <c r="O2" s="41"/>
      <c r="P2" s="41"/>
      <c r="Q2" s="41"/>
      <c r="Z2" s="1"/>
      <c r="AA2" s="1"/>
      <c r="AB2" s="1"/>
      <c r="AC2" s="1"/>
    </row>
    <row r="3" spans="1:37" ht="14.7" thickBot="1" x14ac:dyDescent="0.6">
      <c r="B3" s="37"/>
      <c r="C3" s="42" t="s">
        <v>54</v>
      </c>
      <c r="D3" s="55" t="str">
        <f>IF('Data Entry Form'!C3="","",'Data Entry Form'!C3)</f>
        <v/>
      </c>
      <c r="E3" s="41"/>
      <c r="F3" s="43" t="s">
        <v>57</v>
      </c>
      <c r="G3" s="43"/>
      <c r="H3" s="74" t="str">
        <f>IF('Data Entry Form'!G3="","",'Data Entry Form'!G3)</f>
        <v/>
      </c>
      <c r="I3" s="74"/>
      <c r="J3" s="74"/>
      <c r="K3" s="74"/>
      <c r="L3" s="74"/>
      <c r="M3" s="41"/>
      <c r="Q3" s="41"/>
      <c r="Z3" s="1"/>
      <c r="AA3" s="1"/>
      <c r="AB3" s="1"/>
      <c r="AC3" s="1"/>
    </row>
    <row r="4" spans="1:37" ht="14.7" thickBot="1" x14ac:dyDescent="0.6">
      <c r="B4" s="37"/>
      <c r="C4" s="44" t="s">
        <v>55</v>
      </c>
      <c r="D4" s="55" t="str">
        <f>IF('Data Entry Form'!C4="","",'Data Entry Form'!C4)</f>
        <v/>
      </c>
      <c r="E4" s="41"/>
      <c r="F4" s="43" t="s">
        <v>58</v>
      </c>
      <c r="G4" s="43"/>
      <c r="H4" s="75" t="str">
        <f>IF('Data Entry Form'!G4="","",'Data Entry Form'!G4)</f>
        <v/>
      </c>
      <c r="I4" s="75"/>
      <c r="J4" s="43" t="s">
        <v>59</v>
      </c>
      <c r="K4" s="75" t="str">
        <f>IF('Data Entry Form'!J4="","",'Data Entry Form'!J4)</f>
        <v/>
      </c>
      <c r="L4" s="75"/>
      <c r="M4" s="41"/>
      <c r="N4" s="41"/>
      <c r="O4" s="41"/>
      <c r="P4" s="41"/>
      <c r="Q4" s="41"/>
      <c r="Z4" s="1"/>
      <c r="AA4" s="1"/>
      <c r="AB4" s="1"/>
      <c r="AC4" s="1"/>
      <c r="AK4" s="2"/>
    </row>
    <row r="5" spans="1:37" ht="14.7" thickBot="1" x14ac:dyDescent="0.6">
      <c r="B5" s="37"/>
      <c r="C5" s="45" t="s">
        <v>56</v>
      </c>
      <c r="D5" s="55" t="str">
        <f>IF('Data Entry Form'!C5="","",'Data Entry Form'!C5)</f>
        <v/>
      </c>
      <c r="E5" s="41"/>
      <c r="F5" s="43" t="s">
        <v>79</v>
      </c>
      <c r="G5" s="43"/>
      <c r="H5" s="75" t="str">
        <f>IF('Data Entry Form'!N3="","",'Data Entry Form'!N3)</f>
        <v/>
      </c>
      <c r="I5" s="75"/>
      <c r="J5" s="41"/>
      <c r="K5" s="41"/>
      <c r="L5" s="41"/>
      <c r="M5" s="41"/>
      <c r="N5" s="41"/>
      <c r="O5" s="41"/>
      <c r="P5" s="41"/>
      <c r="Q5" s="41"/>
      <c r="S5" s="2">
        <f>'Data Entry Form'!AL44</f>
        <v>0</v>
      </c>
      <c r="T5" s="2"/>
      <c r="U5" s="2"/>
      <c r="V5" s="2"/>
      <c r="W5" s="2"/>
      <c r="X5" s="2"/>
      <c r="Y5" s="2"/>
      <c r="Z5" s="2"/>
      <c r="AA5" s="2"/>
      <c r="AB5" s="2"/>
      <c r="AC5" s="2"/>
      <c r="AE5" s="2"/>
      <c r="AF5" s="2"/>
      <c r="AG5" s="2"/>
      <c r="AH5" s="2"/>
      <c r="AI5" s="2"/>
      <c r="AJ5" s="2"/>
      <c r="AK5" s="2"/>
    </row>
    <row r="6" spans="1:37" x14ac:dyDescent="0.55000000000000004">
      <c r="B6" s="37"/>
      <c r="C6" s="51"/>
      <c r="D6" s="51"/>
      <c r="E6" s="41"/>
      <c r="F6" s="41"/>
      <c r="G6" s="41"/>
      <c r="H6" s="41"/>
      <c r="I6" s="41"/>
      <c r="J6" s="41"/>
      <c r="K6" s="41"/>
      <c r="L6" s="41"/>
      <c r="M6" s="41"/>
      <c r="N6" s="41"/>
      <c r="O6" s="41"/>
      <c r="P6" s="41"/>
      <c r="Q6" s="41"/>
      <c r="S6" s="2"/>
      <c r="T6" s="2"/>
      <c r="U6" s="2"/>
      <c r="V6" s="2"/>
      <c r="W6" s="2"/>
      <c r="X6" s="2"/>
      <c r="Y6" s="2"/>
      <c r="Z6" s="2"/>
      <c r="AA6" s="2"/>
      <c r="AB6" s="2"/>
      <c r="AC6" s="2"/>
      <c r="AE6" s="2"/>
      <c r="AF6" s="2"/>
      <c r="AG6" s="2"/>
      <c r="AH6" s="2"/>
      <c r="AI6" s="2"/>
      <c r="AJ6" s="2"/>
      <c r="AK6" s="2"/>
    </row>
    <row r="7" spans="1:37" x14ac:dyDescent="0.55000000000000004">
      <c r="B7" s="37"/>
      <c r="C7" s="51"/>
      <c r="D7" s="51"/>
      <c r="E7" s="41"/>
      <c r="F7" s="41"/>
      <c r="G7" s="41"/>
      <c r="H7" s="41"/>
      <c r="I7" s="41"/>
      <c r="J7" s="41"/>
      <c r="K7" s="41"/>
      <c r="L7" s="41"/>
      <c r="M7" s="41"/>
      <c r="N7" s="41"/>
      <c r="O7" s="41"/>
      <c r="P7" s="41"/>
      <c r="Q7" s="41"/>
      <c r="S7" s="2"/>
      <c r="T7" s="2"/>
      <c r="U7" s="2"/>
      <c r="V7" s="2"/>
      <c r="W7" s="2"/>
      <c r="X7" s="2"/>
      <c r="Y7" s="2"/>
      <c r="Z7" s="2"/>
      <c r="AA7" s="2"/>
      <c r="AB7" s="2"/>
      <c r="AC7" s="2"/>
      <c r="AE7" s="2"/>
      <c r="AF7" s="2"/>
      <c r="AG7" s="2"/>
      <c r="AH7" s="2"/>
      <c r="AI7" s="2"/>
      <c r="AJ7" s="2"/>
      <c r="AK7" s="2"/>
    </row>
    <row r="8" spans="1:37" x14ac:dyDescent="0.55000000000000004">
      <c r="B8" s="46" t="s">
        <v>17</v>
      </c>
      <c r="C8" s="47"/>
      <c r="D8" s="47"/>
      <c r="E8" s="47"/>
      <c r="F8" s="46" t="s">
        <v>45</v>
      </c>
      <c r="G8" s="46" t="s">
        <v>6</v>
      </c>
      <c r="H8" s="46" t="s">
        <v>8</v>
      </c>
      <c r="I8" s="46" t="s">
        <v>10</v>
      </c>
      <c r="J8" s="46" t="s">
        <v>7</v>
      </c>
      <c r="K8" s="49" t="s">
        <v>78</v>
      </c>
      <c r="L8" s="49" t="s">
        <v>14</v>
      </c>
      <c r="M8" s="49" t="s">
        <v>84</v>
      </c>
      <c r="N8" s="47"/>
      <c r="O8" s="47"/>
      <c r="P8" s="47"/>
      <c r="Q8" s="47"/>
      <c r="R8" s="2"/>
      <c r="S8" s="2"/>
      <c r="T8" s="2"/>
      <c r="AD8" s="2"/>
      <c r="AE8" s="2"/>
      <c r="AF8" s="2"/>
      <c r="AJ8"/>
    </row>
    <row r="9" spans="1:37" x14ac:dyDescent="0.55000000000000004">
      <c r="B9" s="48" t="s">
        <v>77</v>
      </c>
      <c r="C9" s="46" t="s">
        <v>1</v>
      </c>
      <c r="D9" s="46" t="s">
        <v>2</v>
      </c>
      <c r="E9" s="46" t="s">
        <v>3</v>
      </c>
      <c r="F9" s="46" t="s">
        <v>46</v>
      </c>
      <c r="G9" s="46" t="s">
        <v>35</v>
      </c>
      <c r="H9" s="46" t="s">
        <v>9</v>
      </c>
      <c r="I9" s="46" t="s">
        <v>81</v>
      </c>
      <c r="J9" s="46" t="s">
        <v>35</v>
      </c>
      <c r="K9" s="49" t="s">
        <v>10</v>
      </c>
      <c r="L9" s="49" t="s">
        <v>15</v>
      </c>
      <c r="M9" s="49" t="s">
        <v>80</v>
      </c>
      <c r="N9" s="47"/>
      <c r="O9" s="47"/>
      <c r="P9" s="47"/>
      <c r="Q9" s="47"/>
      <c r="R9" s="2"/>
      <c r="S9" s="2"/>
      <c r="T9" s="2"/>
      <c r="AE9" s="29"/>
      <c r="AJ9"/>
    </row>
    <row r="10" spans="1:37" x14ac:dyDescent="0.55000000000000004">
      <c r="B10" s="50" t="str">
        <f>IF(A11&lt;=$S$5,A11,"")</f>
        <v/>
      </c>
      <c r="C10" s="35" t="str">
        <f>IF(ISNUMBER($B10),IF(VLOOKUP($B10,'Data Entry Form'!$A$8:$AM$43,C$56,0)="","",VLOOKUP($B10,'Data Entry Form'!$A$8:$AM$43,C$56,0) ),"")</f>
        <v/>
      </c>
      <c r="D10" s="35" t="str">
        <f>IF(ISNUMBER($B10),IF(VLOOKUP($B10,'Data Entry Form'!$A$8:$AM$43,D$56,0)="","",VLOOKUP($B10,'Data Entry Form'!$A$8:$AM$43,D$56,0) ),"")</f>
        <v/>
      </c>
      <c r="E10" s="35" t="str">
        <f>IF(ISNUMBER($B10),IF(VLOOKUP($B10,'Data Entry Form'!$A$8:$AM$43,E$56,0)="","",VLOOKUP($B10,'Data Entry Form'!$A$8:$AM$43,E$56,0) ),"")</f>
        <v/>
      </c>
      <c r="F10" s="52" t="str">
        <f>IF(ISNUMBER($B10),IF(VLOOKUP($B10,'Data Entry Form'!$A$8:$AM$43,F$56,0)="","",VLOOKUP($B10,'Data Entry Form'!$A$8:$AM$43,F$56,0) ),"")</f>
        <v/>
      </c>
      <c r="G10" s="36" t="str">
        <f>IF(ISNUMBER($B10),IF(VLOOKUP($B10,'Data Entry Form'!$A$8:$AM$43,G$56,0)="","",VLOOKUP($B10,'Data Entry Form'!$A$8:$AM$43,G$56,0) ),"")</f>
        <v/>
      </c>
      <c r="H10" s="59" t="str">
        <f>IF(ISNUMBER($B10),IF(VLOOKUP($B10,'Data Entry Form'!$A$8:$AM$43,H$56,0)="","",VLOOKUP($B10,'Data Entry Form'!$A$8:$AM$43,H$56,0) ),"")</f>
        <v/>
      </c>
      <c r="I10" s="36" t="str">
        <f>IF(ISNUMBER($B10),IF(VLOOKUP($B10,'Data Entry Form'!$A$8:$AM$43,I$56,0)="","",VLOOKUP($B10,'Data Entry Form'!$A$8:$AM$43,I$56,0) ),"")</f>
        <v/>
      </c>
      <c r="J10" s="36" t="str">
        <f>IF(ISNUMBER($B10),IF(VLOOKUP($B10,'Data Entry Form'!$A$8:$AM$43,J$56,0)="","",VLOOKUP($B10,'Data Entry Form'!$A$8:$AM$43,J$56,0) ),"")</f>
        <v/>
      </c>
      <c r="K10" s="60" t="str">
        <f>IF(ISNUMBER($B10),IF(VLOOKUP($B10,'Data Entry Form'!$A$8:$AM$43,K$56,0)="","",VLOOKUP($B10,'Data Entry Form'!$A$8:$AM$43,K$56,0) ),"")</f>
        <v/>
      </c>
      <c r="L10" s="36" t="str">
        <f>IF(ISNUMBER($B10),IF(VLOOKUP($B10,'Data Entry Form'!$A$8:$AM$43,L$56,0)="","",VLOOKUP($B10,'Data Entry Form'!$A$8:$AM$43,L$56,0) ),"")</f>
        <v/>
      </c>
      <c r="M10" s="36" t="str">
        <f>IF(ISNUMBER(B10),SUM(I10,L10),"")</f>
        <v/>
      </c>
      <c r="N10" s="41"/>
      <c r="O10" s="41"/>
      <c r="P10" s="41"/>
      <c r="Q10" s="41"/>
      <c r="U10" s="8"/>
      <c r="V10" s="8"/>
      <c r="W10" s="8"/>
      <c r="X10" s="8"/>
      <c r="Z10" s="1"/>
      <c r="AA10" s="1"/>
      <c r="AB10" s="1"/>
      <c r="AC10" s="1"/>
      <c r="AE10" s="1"/>
      <c r="AF10" s="4"/>
      <c r="AJ10"/>
    </row>
    <row r="11" spans="1:37" x14ac:dyDescent="0.55000000000000004">
      <c r="A11" s="1">
        <v>1</v>
      </c>
      <c r="B11" s="50" t="str">
        <f t="shared" ref="B11:B45" si="0">IF(A12&lt;=$S$5,A12,"")</f>
        <v/>
      </c>
      <c r="C11" s="35" t="str">
        <f>IF(ISNUMBER($B11),IF(VLOOKUP($B11,'Data Entry Form'!$A$8:$AM$43,C$56,0)="","",VLOOKUP($B11,'Data Entry Form'!$A$8:$AM$43,C$56,0) ),"")</f>
        <v/>
      </c>
      <c r="D11" s="35" t="str">
        <f>IF(ISNUMBER($B11),IF(VLOOKUP($B11,'Data Entry Form'!$A$8:$AM$43,D$56,0)="","",VLOOKUP($B11,'Data Entry Form'!$A$8:$AM$43,D$56,0) ),"")</f>
        <v/>
      </c>
      <c r="E11" s="35" t="str">
        <f>IF(ISNUMBER($B11),IF(VLOOKUP($B11,'Data Entry Form'!$A$8:$AM$43,E$56,0)="","",VLOOKUP($B11,'Data Entry Form'!$A$8:$AM$43,E$56,0) ),"")</f>
        <v/>
      </c>
      <c r="F11" s="52" t="str">
        <f>IF(ISNUMBER($B11),IF(VLOOKUP($B11,'Data Entry Form'!$A$8:$AM$43,F$56,0)="","",VLOOKUP($B11,'Data Entry Form'!$A$8:$AM$43,F$56,0) ),"")</f>
        <v/>
      </c>
      <c r="G11" s="36" t="str">
        <f>IF(ISNUMBER($B11),IF(VLOOKUP($B11,'Data Entry Form'!$A$8:$AM$43,G$56,0)="","",VLOOKUP($B11,'Data Entry Form'!$A$8:$AM$43,G$56,0) ),"")</f>
        <v/>
      </c>
      <c r="H11" s="59" t="str">
        <f>IF(ISNUMBER($B11),IF(VLOOKUP($B11,'Data Entry Form'!$A$8:$AM$43,H$56,0)="","",VLOOKUP($B11,'Data Entry Form'!$A$8:$AM$43,H$56,0) ),"")</f>
        <v/>
      </c>
      <c r="I11" s="36" t="str">
        <f>IF(ISNUMBER($B11),IF(VLOOKUP($B11,'Data Entry Form'!$A$8:$AM$43,I$56,0)="","",VLOOKUP($B11,'Data Entry Form'!$A$8:$AM$43,I$56,0) ),"")</f>
        <v/>
      </c>
      <c r="J11" s="36" t="str">
        <f>IF(ISNUMBER($B11),IF(VLOOKUP($B11,'Data Entry Form'!$A$8:$AM$43,J$56,0)="","",VLOOKUP($B11,'Data Entry Form'!$A$8:$AM$43,J$56,0) ),"")</f>
        <v/>
      </c>
      <c r="K11" s="60" t="str">
        <f>IF(ISNUMBER($B11),IF(VLOOKUP($B11,'Data Entry Form'!$A$8:$AM$43,K$56,0)="","",VLOOKUP($B11,'Data Entry Form'!$A$8:$AM$43,K$56,0) ),"")</f>
        <v/>
      </c>
      <c r="L11" s="36" t="str">
        <f>IF(ISNUMBER($B11),IF(VLOOKUP($B11,'Data Entry Form'!$A$8:$AM$43,L$56,0)="","",VLOOKUP($B11,'Data Entry Form'!$A$8:$AM$43,L$56,0) ),"")</f>
        <v/>
      </c>
      <c r="M11" s="36" t="str">
        <f t="shared" ref="M11:M45" si="1">IF(ISNUMBER(B11),SUM(I11,L11),"")</f>
        <v/>
      </c>
      <c r="N11" s="41"/>
      <c r="O11" s="41"/>
      <c r="P11" s="41"/>
      <c r="Q11" s="41"/>
      <c r="U11" s="8"/>
      <c r="V11" s="8"/>
      <c r="W11" s="8"/>
      <c r="X11" s="8"/>
      <c r="Z11" s="1"/>
      <c r="AA11" s="1"/>
      <c r="AB11" s="1"/>
      <c r="AC11" s="1"/>
      <c r="AE11" s="1"/>
      <c r="AF11" s="4"/>
      <c r="AJ11"/>
    </row>
    <row r="12" spans="1:37" x14ac:dyDescent="0.55000000000000004">
      <c r="A12" s="1">
        <v>2</v>
      </c>
      <c r="B12" s="50" t="str">
        <f t="shared" si="0"/>
        <v/>
      </c>
      <c r="C12" s="35" t="str">
        <f>IF(ISNUMBER($B12),IF(VLOOKUP($B12,'Data Entry Form'!$A$8:$AM$43,C$56,0)="","",VLOOKUP($B12,'Data Entry Form'!$A$8:$AM$43,C$56,0) ),"")</f>
        <v/>
      </c>
      <c r="D12" s="35" t="str">
        <f>IF(ISNUMBER($B12),IF(VLOOKUP($B12,'Data Entry Form'!$A$8:$AM$43,D$56,0)="","",VLOOKUP($B12,'Data Entry Form'!$A$8:$AM$43,D$56,0) ),"")</f>
        <v/>
      </c>
      <c r="E12" s="35" t="str">
        <f>IF(ISNUMBER($B12),IF(VLOOKUP($B12,'Data Entry Form'!$A$8:$AM$43,E$56,0)="","",VLOOKUP($B12,'Data Entry Form'!$A$8:$AM$43,E$56,0) ),"")</f>
        <v/>
      </c>
      <c r="F12" s="52" t="str">
        <f>IF(ISNUMBER($B12),IF(VLOOKUP($B12,'Data Entry Form'!$A$8:$AM$43,F$56,0)="","",VLOOKUP($B12,'Data Entry Form'!$A$8:$AM$43,F$56,0) ),"")</f>
        <v/>
      </c>
      <c r="G12" s="36" t="str">
        <f>IF(ISNUMBER($B12),IF(VLOOKUP($B12,'Data Entry Form'!$A$8:$AM$43,G$56,0)="","",VLOOKUP($B12,'Data Entry Form'!$A$8:$AM$43,G$56,0) ),"")</f>
        <v/>
      </c>
      <c r="H12" s="59" t="str">
        <f>IF(ISNUMBER($B12),IF(VLOOKUP($B12,'Data Entry Form'!$A$8:$AM$43,H$56,0)="","",VLOOKUP($B12,'Data Entry Form'!$A$8:$AM$43,H$56,0) ),"")</f>
        <v/>
      </c>
      <c r="I12" s="36" t="str">
        <f>IF(ISNUMBER($B12),IF(VLOOKUP($B12,'Data Entry Form'!$A$8:$AM$43,I$56,0)="","",VLOOKUP($B12,'Data Entry Form'!$A$8:$AM$43,I$56,0) ),"")</f>
        <v/>
      </c>
      <c r="J12" s="36" t="str">
        <f>IF(ISNUMBER($B12),IF(VLOOKUP($B12,'Data Entry Form'!$A$8:$AM$43,J$56,0)="","",VLOOKUP($B12,'Data Entry Form'!$A$8:$AM$43,J$56,0) ),"")</f>
        <v/>
      </c>
      <c r="K12" s="60" t="str">
        <f>IF(ISNUMBER($B12),IF(VLOOKUP($B12,'Data Entry Form'!$A$8:$AM$43,K$56,0)="","",VLOOKUP($B12,'Data Entry Form'!$A$8:$AM$43,K$56,0) ),"")</f>
        <v/>
      </c>
      <c r="L12" s="36" t="str">
        <f>IF(ISNUMBER($B12),IF(VLOOKUP($B12,'Data Entry Form'!$A$8:$AM$43,L$56,0)="","",VLOOKUP($B12,'Data Entry Form'!$A$8:$AM$43,L$56,0) ),"")</f>
        <v/>
      </c>
      <c r="M12" s="36" t="str">
        <f t="shared" si="1"/>
        <v/>
      </c>
      <c r="N12" s="41"/>
      <c r="O12" s="41"/>
      <c r="P12" s="41"/>
      <c r="Q12" s="41"/>
      <c r="U12" s="8"/>
      <c r="V12" s="8"/>
      <c r="W12" s="8"/>
      <c r="X12" s="8"/>
      <c r="Z12" s="1"/>
      <c r="AA12" s="1"/>
      <c r="AB12" s="1"/>
      <c r="AC12" s="1"/>
      <c r="AE12" s="1"/>
      <c r="AF12" s="4"/>
      <c r="AJ12"/>
    </row>
    <row r="13" spans="1:37" x14ac:dyDescent="0.55000000000000004">
      <c r="A13" s="1">
        <v>3</v>
      </c>
      <c r="B13" s="50" t="str">
        <f t="shared" si="0"/>
        <v/>
      </c>
      <c r="C13" s="35" t="str">
        <f>IF(ISNUMBER($B13),IF(VLOOKUP($B13,'Data Entry Form'!$A$8:$AM$43,C$56,0)="","",VLOOKUP($B13,'Data Entry Form'!$A$8:$AM$43,C$56,0) ),"")</f>
        <v/>
      </c>
      <c r="D13" s="35" t="str">
        <f>IF(ISNUMBER($B13),IF(VLOOKUP($B13,'Data Entry Form'!$A$8:$AM$43,D$56,0)="","",VLOOKUP($B13,'Data Entry Form'!$A$8:$AM$43,D$56,0) ),"")</f>
        <v/>
      </c>
      <c r="E13" s="35" t="str">
        <f>IF(ISNUMBER($B13),IF(VLOOKUP($B13,'Data Entry Form'!$A$8:$AM$43,E$56,0)="","",VLOOKUP($B13,'Data Entry Form'!$A$8:$AM$43,E$56,0) ),"")</f>
        <v/>
      </c>
      <c r="F13" s="52" t="str">
        <f>IF(ISNUMBER($B13),IF(VLOOKUP($B13,'Data Entry Form'!$A$8:$AM$43,F$56,0)="","",VLOOKUP($B13,'Data Entry Form'!$A$8:$AM$43,F$56,0) ),"")</f>
        <v/>
      </c>
      <c r="G13" s="36" t="str">
        <f>IF(ISNUMBER($B13),IF(VLOOKUP($B13,'Data Entry Form'!$A$8:$AM$43,G$56,0)="","",VLOOKUP($B13,'Data Entry Form'!$A$8:$AM$43,G$56,0) ),"")</f>
        <v/>
      </c>
      <c r="H13" s="59" t="str">
        <f>IF(ISNUMBER($B13),IF(VLOOKUP($B13,'Data Entry Form'!$A$8:$AM$43,H$56,0)="","",VLOOKUP($B13,'Data Entry Form'!$A$8:$AM$43,H$56,0) ),"")</f>
        <v/>
      </c>
      <c r="I13" s="36" t="str">
        <f>IF(ISNUMBER($B13),IF(VLOOKUP($B13,'Data Entry Form'!$A$8:$AM$43,I$56,0)="","",VLOOKUP($B13,'Data Entry Form'!$A$8:$AM$43,I$56,0) ),"")</f>
        <v/>
      </c>
      <c r="J13" s="36" t="str">
        <f>IF(ISNUMBER($B13),IF(VLOOKUP($B13,'Data Entry Form'!$A$8:$AM$43,J$56,0)="","",VLOOKUP($B13,'Data Entry Form'!$A$8:$AM$43,J$56,0) ),"")</f>
        <v/>
      </c>
      <c r="K13" s="60" t="str">
        <f>IF(ISNUMBER($B13),IF(VLOOKUP($B13,'Data Entry Form'!$A$8:$AM$43,K$56,0)="","",VLOOKUP($B13,'Data Entry Form'!$A$8:$AM$43,K$56,0) ),"")</f>
        <v/>
      </c>
      <c r="L13" s="36" t="str">
        <f>IF(ISNUMBER($B13),IF(VLOOKUP($B13,'Data Entry Form'!$A$8:$AM$43,L$56,0)="","",VLOOKUP($B13,'Data Entry Form'!$A$8:$AM$43,L$56,0) ),"")</f>
        <v/>
      </c>
      <c r="M13" s="36" t="str">
        <f t="shared" si="1"/>
        <v/>
      </c>
      <c r="N13" s="41"/>
      <c r="O13" s="41"/>
      <c r="P13" s="41"/>
      <c r="Q13" s="41"/>
      <c r="U13" s="8"/>
      <c r="V13" s="8"/>
      <c r="W13" s="8"/>
      <c r="X13" s="8"/>
      <c r="Z13" s="1"/>
      <c r="AA13" s="1"/>
      <c r="AB13" s="1"/>
      <c r="AC13" s="1"/>
      <c r="AE13" s="1"/>
      <c r="AF13" s="4"/>
      <c r="AJ13"/>
    </row>
    <row r="14" spans="1:37" x14ac:dyDescent="0.55000000000000004">
      <c r="A14" s="1">
        <v>4</v>
      </c>
      <c r="B14" s="50" t="str">
        <f t="shared" si="0"/>
        <v/>
      </c>
      <c r="C14" s="35" t="str">
        <f>IF(ISNUMBER($B14),IF(VLOOKUP($B14,'Data Entry Form'!$A$8:$AM$43,C$56,0)="","",VLOOKUP($B14,'Data Entry Form'!$A$8:$AM$43,C$56,0) ),"")</f>
        <v/>
      </c>
      <c r="D14" s="35" t="str">
        <f>IF(ISNUMBER($B14),IF(VLOOKUP($B14,'Data Entry Form'!$A$8:$AM$43,D$56,0)="","",VLOOKUP($B14,'Data Entry Form'!$A$8:$AM$43,D$56,0) ),"")</f>
        <v/>
      </c>
      <c r="E14" s="35" t="str">
        <f>IF(ISNUMBER($B14),IF(VLOOKUP($B14,'Data Entry Form'!$A$8:$AM$43,E$56,0)="","",VLOOKUP($B14,'Data Entry Form'!$A$8:$AM$43,E$56,0) ),"")</f>
        <v/>
      </c>
      <c r="F14" s="52" t="str">
        <f>IF(ISNUMBER($B14),IF(VLOOKUP($B14,'Data Entry Form'!$A$8:$AM$43,F$56,0)="","",VLOOKUP($B14,'Data Entry Form'!$A$8:$AM$43,F$56,0) ),"")</f>
        <v/>
      </c>
      <c r="G14" s="36" t="str">
        <f>IF(ISNUMBER($B14),IF(VLOOKUP($B14,'Data Entry Form'!$A$8:$AM$43,G$56,0)="","",VLOOKUP($B14,'Data Entry Form'!$A$8:$AM$43,G$56,0) ),"")</f>
        <v/>
      </c>
      <c r="H14" s="59" t="str">
        <f>IF(ISNUMBER($B14),IF(VLOOKUP($B14,'Data Entry Form'!$A$8:$AM$43,H$56,0)="","",VLOOKUP($B14,'Data Entry Form'!$A$8:$AM$43,H$56,0) ),"")</f>
        <v/>
      </c>
      <c r="I14" s="36" t="str">
        <f>IF(ISNUMBER($B14),IF(VLOOKUP($B14,'Data Entry Form'!$A$8:$AM$43,I$56,0)="","",VLOOKUP($B14,'Data Entry Form'!$A$8:$AM$43,I$56,0) ),"")</f>
        <v/>
      </c>
      <c r="J14" s="36" t="str">
        <f>IF(ISNUMBER($B14),IF(VLOOKUP($B14,'Data Entry Form'!$A$8:$AM$43,J$56,0)="","",VLOOKUP($B14,'Data Entry Form'!$A$8:$AM$43,J$56,0) ),"")</f>
        <v/>
      </c>
      <c r="K14" s="60" t="str">
        <f>IF(ISNUMBER($B14),IF(VLOOKUP($B14,'Data Entry Form'!$A$8:$AM$43,K$56,0)="","",VLOOKUP($B14,'Data Entry Form'!$A$8:$AM$43,K$56,0) ),"")</f>
        <v/>
      </c>
      <c r="L14" s="36" t="str">
        <f>IF(ISNUMBER($B14),IF(VLOOKUP($B14,'Data Entry Form'!$A$8:$AM$43,L$56,0)="","",VLOOKUP($B14,'Data Entry Form'!$A$8:$AM$43,L$56,0) ),"")</f>
        <v/>
      </c>
      <c r="M14" s="36" t="str">
        <f t="shared" si="1"/>
        <v/>
      </c>
      <c r="N14" s="41"/>
      <c r="O14" s="41"/>
      <c r="P14" s="41"/>
      <c r="Q14" s="41"/>
      <c r="U14" s="8"/>
      <c r="V14" s="8"/>
      <c r="W14" s="8"/>
      <c r="X14" s="8"/>
      <c r="Z14" s="1"/>
      <c r="AA14" s="1"/>
      <c r="AB14" s="1"/>
      <c r="AC14" s="1"/>
      <c r="AE14" s="1"/>
      <c r="AF14" s="4"/>
      <c r="AJ14"/>
    </row>
    <row r="15" spans="1:37" x14ac:dyDescent="0.55000000000000004">
      <c r="A15" s="1">
        <v>5</v>
      </c>
      <c r="B15" s="50" t="str">
        <f t="shared" si="0"/>
        <v/>
      </c>
      <c r="C15" s="35" t="str">
        <f>IF(ISNUMBER($B15),IF(VLOOKUP($B15,'Data Entry Form'!$A$8:$AM$43,C$56,0)="","",VLOOKUP($B15,'Data Entry Form'!$A$8:$AM$43,C$56,0) ),"")</f>
        <v/>
      </c>
      <c r="D15" s="35" t="str">
        <f>IF(ISNUMBER($B15),IF(VLOOKUP($B15,'Data Entry Form'!$A$8:$AM$43,D$56,0)="","",VLOOKUP($B15,'Data Entry Form'!$A$8:$AM$43,D$56,0) ),"")</f>
        <v/>
      </c>
      <c r="E15" s="35" t="str">
        <f>IF(ISNUMBER($B15),IF(VLOOKUP($B15,'Data Entry Form'!$A$8:$AM$43,E$56,0)="","",VLOOKUP($B15,'Data Entry Form'!$A$8:$AM$43,E$56,0) ),"")</f>
        <v/>
      </c>
      <c r="F15" s="52" t="str">
        <f>IF(ISNUMBER($B15),IF(VLOOKUP($B15,'Data Entry Form'!$A$8:$AM$43,F$56,0)="","",VLOOKUP($B15,'Data Entry Form'!$A$8:$AM$43,F$56,0) ),"")</f>
        <v/>
      </c>
      <c r="G15" s="36" t="str">
        <f>IF(ISNUMBER($B15),IF(VLOOKUP($B15,'Data Entry Form'!$A$8:$AM$43,G$56,0)="","",VLOOKUP($B15,'Data Entry Form'!$A$8:$AM$43,G$56,0) ),"")</f>
        <v/>
      </c>
      <c r="H15" s="59" t="str">
        <f>IF(ISNUMBER($B15),IF(VLOOKUP($B15,'Data Entry Form'!$A$8:$AM$43,H$56,0)="","",VLOOKUP($B15,'Data Entry Form'!$A$8:$AM$43,H$56,0) ),"")</f>
        <v/>
      </c>
      <c r="I15" s="36" t="str">
        <f>IF(ISNUMBER($B15),IF(VLOOKUP($B15,'Data Entry Form'!$A$8:$AM$43,I$56,0)="","",VLOOKUP($B15,'Data Entry Form'!$A$8:$AM$43,I$56,0) ),"")</f>
        <v/>
      </c>
      <c r="J15" s="36" t="str">
        <f>IF(ISNUMBER($B15),IF(VLOOKUP($B15,'Data Entry Form'!$A$8:$AM$43,J$56,0)="","",VLOOKUP($B15,'Data Entry Form'!$A$8:$AM$43,J$56,0) ),"")</f>
        <v/>
      </c>
      <c r="K15" s="60" t="str">
        <f>IF(ISNUMBER($B15),IF(VLOOKUP($B15,'Data Entry Form'!$A$8:$AM$43,K$56,0)="","",VLOOKUP($B15,'Data Entry Form'!$A$8:$AM$43,K$56,0) ),"")</f>
        <v/>
      </c>
      <c r="L15" s="36" t="str">
        <f>IF(ISNUMBER($B15),IF(VLOOKUP($B15,'Data Entry Form'!$A$8:$AM$43,L$56,0)="","",VLOOKUP($B15,'Data Entry Form'!$A$8:$AM$43,L$56,0) ),"")</f>
        <v/>
      </c>
      <c r="M15" s="36" t="str">
        <f t="shared" si="1"/>
        <v/>
      </c>
      <c r="N15" s="41"/>
      <c r="O15" s="41"/>
      <c r="P15" s="41"/>
      <c r="Q15" s="41"/>
      <c r="U15" s="8"/>
      <c r="V15" s="8"/>
      <c r="W15" s="8"/>
      <c r="X15" s="8"/>
      <c r="Z15" s="1"/>
      <c r="AA15" s="1"/>
      <c r="AB15" s="1"/>
      <c r="AC15" s="1"/>
      <c r="AE15" s="1"/>
      <c r="AF15" s="4"/>
      <c r="AJ15"/>
    </row>
    <row r="16" spans="1:37" x14ac:dyDescent="0.55000000000000004">
      <c r="A16" s="1">
        <v>6</v>
      </c>
      <c r="B16" s="50" t="str">
        <f t="shared" si="0"/>
        <v/>
      </c>
      <c r="C16" s="35" t="str">
        <f>IF(ISNUMBER($B16),IF(VLOOKUP($B16,'Data Entry Form'!$A$8:$AM$43,C$56,0)="","",VLOOKUP($B16,'Data Entry Form'!$A$8:$AM$43,C$56,0) ),"")</f>
        <v/>
      </c>
      <c r="D16" s="35" t="str">
        <f>IF(ISNUMBER($B16),IF(VLOOKUP($B16,'Data Entry Form'!$A$8:$AM$43,D$56,0)="","",VLOOKUP($B16,'Data Entry Form'!$A$8:$AM$43,D$56,0) ),"")</f>
        <v/>
      </c>
      <c r="E16" s="35" t="str">
        <f>IF(ISNUMBER($B16),IF(VLOOKUP($B16,'Data Entry Form'!$A$8:$AM$43,E$56,0)="","",VLOOKUP($B16,'Data Entry Form'!$A$8:$AM$43,E$56,0) ),"")</f>
        <v/>
      </c>
      <c r="F16" s="52" t="str">
        <f>IF(ISNUMBER($B16),IF(VLOOKUP($B16,'Data Entry Form'!$A$8:$AM$43,F$56,0)="","",VLOOKUP($B16,'Data Entry Form'!$A$8:$AM$43,F$56,0) ),"")</f>
        <v/>
      </c>
      <c r="G16" s="36" t="str">
        <f>IF(ISNUMBER($B16),IF(VLOOKUP($B16,'Data Entry Form'!$A$8:$AM$43,G$56,0)="","",VLOOKUP($B16,'Data Entry Form'!$A$8:$AM$43,G$56,0) ),"")</f>
        <v/>
      </c>
      <c r="H16" s="59" t="str">
        <f>IF(ISNUMBER($B16),IF(VLOOKUP($B16,'Data Entry Form'!$A$8:$AM$43,H$56,0)="","",VLOOKUP($B16,'Data Entry Form'!$A$8:$AM$43,H$56,0) ),"")</f>
        <v/>
      </c>
      <c r="I16" s="36" t="str">
        <f>IF(ISNUMBER($B16),IF(VLOOKUP($B16,'Data Entry Form'!$A$8:$AM$43,I$56,0)="","",VLOOKUP($B16,'Data Entry Form'!$A$8:$AM$43,I$56,0) ),"")</f>
        <v/>
      </c>
      <c r="J16" s="36" t="str">
        <f>IF(ISNUMBER($B16),IF(VLOOKUP($B16,'Data Entry Form'!$A$8:$AM$43,J$56,0)="","",VLOOKUP($B16,'Data Entry Form'!$A$8:$AM$43,J$56,0) ),"")</f>
        <v/>
      </c>
      <c r="K16" s="60" t="str">
        <f>IF(ISNUMBER($B16),IF(VLOOKUP($B16,'Data Entry Form'!$A$8:$AM$43,K$56,0)="","",VLOOKUP($B16,'Data Entry Form'!$A$8:$AM$43,K$56,0) ),"")</f>
        <v/>
      </c>
      <c r="L16" s="36" t="str">
        <f>IF(ISNUMBER($B16),IF(VLOOKUP($B16,'Data Entry Form'!$A$8:$AM$43,L$56,0)="","",VLOOKUP($B16,'Data Entry Form'!$A$8:$AM$43,L$56,0) ),"")</f>
        <v/>
      </c>
      <c r="M16" s="36" t="str">
        <f t="shared" si="1"/>
        <v/>
      </c>
      <c r="N16" s="41"/>
      <c r="O16" s="41"/>
      <c r="P16" s="41"/>
      <c r="Q16" s="41"/>
      <c r="U16" s="8"/>
      <c r="V16" s="8"/>
      <c r="W16" s="8"/>
      <c r="X16" s="8"/>
      <c r="Z16" s="1"/>
      <c r="AA16" s="1"/>
      <c r="AB16" s="1"/>
      <c r="AC16" s="1"/>
      <c r="AE16" s="1"/>
      <c r="AF16" s="4"/>
      <c r="AJ16"/>
    </row>
    <row r="17" spans="1:36" x14ac:dyDescent="0.55000000000000004">
      <c r="A17" s="1">
        <v>7</v>
      </c>
      <c r="B17" s="50" t="str">
        <f t="shared" si="0"/>
        <v/>
      </c>
      <c r="C17" s="35" t="str">
        <f>IF(ISNUMBER($B17),IF(VLOOKUP($B17,'Data Entry Form'!$A$8:$AM$43,C$56,0)="","",VLOOKUP($B17,'Data Entry Form'!$A$8:$AM$43,C$56,0) ),"")</f>
        <v/>
      </c>
      <c r="D17" s="35" t="str">
        <f>IF(ISNUMBER($B17),IF(VLOOKUP($B17,'Data Entry Form'!$A$8:$AM$43,D$56,0)="","",VLOOKUP($B17,'Data Entry Form'!$A$8:$AM$43,D$56,0) ),"")</f>
        <v/>
      </c>
      <c r="E17" s="35" t="str">
        <f>IF(ISNUMBER($B17),IF(VLOOKUP($B17,'Data Entry Form'!$A$8:$AM$43,E$56,0)="","",VLOOKUP($B17,'Data Entry Form'!$A$8:$AM$43,E$56,0) ),"")</f>
        <v/>
      </c>
      <c r="F17" s="52" t="str">
        <f>IF(ISNUMBER($B17),IF(VLOOKUP($B17,'Data Entry Form'!$A$8:$AM$43,F$56,0)="","",VLOOKUP($B17,'Data Entry Form'!$A$8:$AM$43,F$56,0) ),"")</f>
        <v/>
      </c>
      <c r="G17" s="36" t="str">
        <f>IF(ISNUMBER($B17),IF(VLOOKUP($B17,'Data Entry Form'!$A$8:$AM$43,G$56,0)="","",VLOOKUP($B17,'Data Entry Form'!$A$8:$AM$43,G$56,0) ),"")</f>
        <v/>
      </c>
      <c r="H17" s="59" t="str">
        <f>IF(ISNUMBER($B17),IF(VLOOKUP($B17,'Data Entry Form'!$A$8:$AM$43,H$56,0)="","",VLOOKUP($B17,'Data Entry Form'!$A$8:$AM$43,H$56,0) ),"")</f>
        <v/>
      </c>
      <c r="I17" s="36" t="str">
        <f>IF(ISNUMBER($B17),IF(VLOOKUP($B17,'Data Entry Form'!$A$8:$AM$43,I$56,0)="","",VLOOKUP($B17,'Data Entry Form'!$A$8:$AM$43,I$56,0) ),"")</f>
        <v/>
      </c>
      <c r="J17" s="36" t="str">
        <f>IF(ISNUMBER($B17),IF(VLOOKUP($B17,'Data Entry Form'!$A$8:$AM$43,J$56,0)="","",VLOOKUP($B17,'Data Entry Form'!$A$8:$AM$43,J$56,0) ),"")</f>
        <v/>
      </c>
      <c r="K17" s="60" t="str">
        <f>IF(ISNUMBER($B17),IF(VLOOKUP($B17,'Data Entry Form'!$A$8:$AM$43,K$56,0)="","",VLOOKUP($B17,'Data Entry Form'!$A$8:$AM$43,K$56,0) ),"")</f>
        <v/>
      </c>
      <c r="L17" s="36" t="str">
        <f>IF(ISNUMBER($B17),IF(VLOOKUP($B17,'Data Entry Form'!$A$8:$AM$43,L$56,0)="","",VLOOKUP($B17,'Data Entry Form'!$A$8:$AM$43,L$56,0) ),"")</f>
        <v/>
      </c>
      <c r="M17" s="36" t="str">
        <f t="shared" si="1"/>
        <v/>
      </c>
      <c r="N17" s="41"/>
      <c r="O17" s="41"/>
      <c r="P17" s="41"/>
      <c r="Q17" s="41"/>
      <c r="U17" s="8"/>
      <c r="V17" s="8"/>
      <c r="W17" s="8"/>
      <c r="X17" s="8"/>
      <c r="Z17" s="1"/>
      <c r="AA17" s="1"/>
      <c r="AB17" s="1"/>
      <c r="AC17" s="1"/>
      <c r="AE17" s="1"/>
      <c r="AF17" s="4"/>
      <c r="AJ17"/>
    </row>
    <row r="18" spans="1:36" x14ac:dyDescent="0.55000000000000004">
      <c r="A18" s="1">
        <v>8</v>
      </c>
      <c r="B18" s="50" t="str">
        <f t="shared" si="0"/>
        <v/>
      </c>
      <c r="C18" s="35" t="str">
        <f>IF(ISNUMBER($B18),IF(VLOOKUP($B18,'Data Entry Form'!$A$8:$AM$43,C$56,0)="","",VLOOKUP($B18,'Data Entry Form'!$A$8:$AM$43,C$56,0) ),"")</f>
        <v/>
      </c>
      <c r="D18" s="35" t="str">
        <f>IF(ISNUMBER($B18),IF(VLOOKUP($B18,'Data Entry Form'!$A$8:$AM$43,D$56,0)="","",VLOOKUP($B18,'Data Entry Form'!$A$8:$AM$43,D$56,0) ),"")</f>
        <v/>
      </c>
      <c r="E18" s="35" t="str">
        <f>IF(ISNUMBER($B18),IF(VLOOKUP($B18,'Data Entry Form'!$A$8:$AM$43,E$56,0)="","",VLOOKUP($B18,'Data Entry Form'!$A$8:$AM$43,E$56,0) ),"")</f>
        <v/>
      </c>
      <c r="F18" s="52" t="str">
        <f>IF(ISNUMBER($B18),IF(VLOOKUP($B18,'Data Entry Form'!$A$8:$AM$43,F$56,0)="","",VLOOKUP($B18,'Data Entry Form'!$A$8:$AM$43,F$56,0) ),"")</f>
        <v/>
      </c>
      <c r="G18" s="36" t="str">
        <f>IF(ISNUMBER($B18),IF(VLOOKUP($B18,'Data Entry Form'!$A$8:$AM$43,G$56,0)="","",VLOOKUP($B18,'Data Entry Form'!$A$8:$AM$43,G$56,0) ),"")</f>
        <v/>
      </c>
      <c r="H18" s="59" t="str">
        <f>IF(ISNUMBER($B18),IF(VLOOKUP($B18,'Data Entry Form'!$A$8:$AM$43,H$56,0)="","",VLOOKUP($B18,'Data Entry Form'!$A$8:$AM$43,H$56,0) ),"")</f>
        <v/>
      </c>
      <c r="I18" s="36" t="str">
        <f>IF(ISNUMBER($B18),IF(VLOOKUP($B18,'Data Entry Form'!$A$8:$AM$43,I$56,0)="","",VLOOKUP($B18,'Data Entry Form'!$A$8:$AM$43,I$56,0) ),"")</f>
        <v/>
      </c>
      <c r="J18" s="36" t="str">
        <f>IF(ISNUMBER($B18),IF(VLOOKUP($B18,'Data Entry Form'!$A$8:$AM$43,J$56,0)="","",VLOOKUP($B18,'Data Entry Form'!$A$8:$AM$43,J$56,0) ),"")</f>
        <v/>
      </c>
      <c r="K18" s="60" t="str">
        <f>IF(ISNUMBER($B18),IF(VLOOKUP($B18,'Data Entry Form'!$A$8:$AM$43,K$56,0)="","",VLOOKUP($B18,'Data Entry Form'!$A$8:$AM$43,K$56,0) ),"")</f>
        <v/>
      </c>
      <c r="L18" s="36" t="str">
        <f>IF(ISNUMBER($B18),IF(VLOOKUP($B18,'Data Entry Form'!$A$8:$AM$43,L$56,0)="","",VLOOKUP($B18,'Data Entry Form'!$A$8:$AM$43,L$56,0) ),"")</f>
        <v/>
      </c>
      <c r="M18" s="36" t="str">
        <f t="shared" si="1"/>
        <v/>
      </c>
      <c r="N18" s="41"/>
      <c r="O18" s="41"/>
      <c r="P18" s="41"/>
      <c r="Q18" s="41"/>
      <c r="U18" s="8"/>
      <c r="V18" s="8"/>
      <c r="W18" s="8"/>
      <c r="X18" s="8"/>
      <c r="Z18" s="1"/>
      <c r="AA18" s="1"/>
      <c r="AB18" s="1"/>
      <c r="AC18" s="1"/>
      <c r="AE18" s="1"/>
      <c r="AF18" s="4"/>
      <c r="AJ18"/>
    </row>
    <row r="19" spans="1:36" x14ac:dyDescent="0.55000000000000004">
      <c r="A19" s="1">
        <v>9</v>
      </c>
      <c r="B19" s="50" t="str">
        <f t="shared" si="0"/>
        <v/>
      </c>
      <c r="C19" s="35" t="str">
        <f>IF(ISNUMBER($B19),IF(VLOOKUP($B19,'Data Entry Form'!$A$8:$AM$43,C$56,0)="","",VLOOKUP($B19,'Data Entry Form'!$A$8:$AM$43,C$56,0) ),"")</f>
        <v/>
      </c>
      <c r="D19" s="35" t="str">
        <f>IF(ISNUMBER($B19),IF(VLOOKUP($B19,'Data Entry Form'!$A$8:$AM$43,D$56,0)="","",VLOOKUP($B19,'Data Entry Form'!$A$8:$AM$43,D$56,0) ),"")</f>
        <v/>
      </c>
      <c r="E19" s="35" t="str">
        <f>IF(ISNUMBER($B19),IF(VLOOKUP($B19,'Data Entry Form'!$A$8:$AM$43,E$56,0)="","",VLOOKUP($B19,'Data Entry Form'!$A$8:$AM$43,E$56,0) ),"")</f>
        <v/>
      </c>
      <c r="F19" s="52" t="str">
        <f>IF(ISNUMBER($B19),IF(VLOOKUP($B19,'Data Entry Form'!$A$8:$AM$43,F$56,0)="","",VLOOKUP($B19,'Data Entry Form'!$A$8:$AM$43,F$56,0) ),"")</f>
        <v/>
      </c>
      <c r="G19" s="36" t="str">
        <f>IF(ISNUMBER($B19),IF(VLOOKUP($B19,'Data Entry Form'!$A$8:$AM$43,G$56,0)="","",VLOOKUP($B19,'Data Entry Form'!$A$8:$AM$43,G$56,0) ),"")</f>
        <v/>
      </c>
      <c r="H19" s="59" t="str">
        <f>IF(ISNUMBER($B19),IF(VLOOKUP($B19,'Data Entry Form'!$A$8:$AM$43,H$56,0)="","",VLOOKUP($B19,'Data Entry Form'!$A$8:$AM$43,H$56,0) ),"")</f>
        <v/>
      </c>
      <c r="I19" s="36" t="str">
        <f>IF(ISNUMBER($B19),IF(VLOOKUP($B19,'Data Entry Form'!$A$8:$AM$43,I$56,0)="","",VLOOKUP($B19,'Data Entry Form'!$A$8:$AM$43,I$56,0) ),"")</f>
        <v/>
      </c>
      <c r="J19" s="36" t="str">
        <f>IF(ISNUMBER($B19),IF(VLOOKUP($B19,'Data Entry Form'!$A$8:$AM$43,J$56,0)="","",VLOOKUP($B19,'Data Entry Form'!$A$8:$AM$43,J$56,0) ),"")</f>
        <v/>
      </c>
      <c r="K19" s="60" t="str">
        <f>IF(ISNUMBER($B19),IF(VLOOKUP($B19,'Data Entry Form'!$A$8:$AM$43,K$56,0)="","",VLOOKUP($B19,'Data Entry Form'!$A$8:$AM$43,K$56,0) ),"")</f>
        <v/>
      </c>
      <c r="L19" s="36" t="str">
        <f>IF(ISNUMBER($B19),IF(VLOOKUP($B19,'Data Entry Form'!$A$8:$AM$43,L$56,0)="","",VLOOKUP($B19,'Data Entry Form'!$A$8:$AM$43,L$56,0) ),"")</f>
        <v/>
      </c>
      <c r="M19" s="36" t="str">
        <f t="shared" si="1"/>
        <v/>
      </c>
      <c r="N19" s="41"/>
      <c r="O19" s="41"/>
      <c r="P19" s="41"/>
      <c r="Q19" s="41"/>
      <c r="U19" s="8"/>
      <c r="V19" s="8"/>
      <c r="W19" s="8"/>
      <c r="X19" s="8"/>
      <c r="Z19" s="1"/>
      <c r="AA19" s="1"/>
      <c r="AB19" s="1"/>
      <c r="AC19" s="1"/>
      <c r="AE19" s="1"/>
      <c r="AF19" s="4"/>
      <c r="AJ19"/>
    </row>
    <row r="20" spans="1:36" x14ac:dyDescent="0.55000000000000004">
      <c r="A20" s="1">
        <v>10</v>
      </c>
      <c r="B20" s="50" t="str">
        <f t="shared" si="0"/>
        <v/>
      </c>
      <c r="C20" s="35" t="str">
        <f>IF(ISNUMBER($B20),IF(VLOOKUP($B20,'Data Entry Form'!$A$8:$AM$43,C$56,0)="","",VLOOKUP($B20,'Data Entry Form'!$A$8:$AM$43,C$56,0) ),"")</f>
        <v/>
      </c>
      <c r="D20" s="35" t="str">
        <f>IF(ISNUMBER($B20),IF(VLOOKUP($B20,'Data Entry Form'!$A$8:$AM$43,D$56,0)="","",VLOOKUP($B20,'Data Entry Form'!$A$8:$AM$43,D$56,0) ),"")</f>
        <v/>
      </c>
      <c r="E20" s="35" t="str">
        <f>IF(ISNUMBER($B20),IF(VLOOKUP($B20,'Data Entry Form'!$A$8:$AM$43,E$56,0)="","",VLOOKUP($B20,'Data Entry Form'!$A$8:$AM$43,E$56,0) ),"")</f>
        <v/>
      </c>
      <c r="F20" s="52" t="str">
        <f>IF(ISNUMBER($B20),IF(VLOOKUP($B20,'Data Entry Form'!$A$8:$AM$43,F$56,0)="","",VLOOKUP($B20,'Data Entry Form'!$A$8:$AM$43,F$56,0) ),"")</f>
        <v/>
      </c>
      <c r="G20" s="36" t="str">
        <f>IF(ISNUMBER($B20),IF(VLOOKUP($B20,'Data Entry Form'!$A$8:$AM$43,G$56,0)="","",VLOOKUP($B20,'Data Entry Form'!$A$8:$AM$43,G$56,0) ),"")</f>
        <v/>
      </c>
      <c r="H20" s="59" t="str">
        <f>IF(ISNUMBER($B20),IF(VLOOKUP($B20,'Data Entry Form'!$A$8:$AM$43,H$56,0)="","",VLOOKUP($B20,'Data Entry Form'!$A$8:$AM$43,H$56,0) ),"")</f>
        <v/>
      </c>
      <c r="I20" s="36" t="str">
        <f>IF(ISNUMBER($B20),IF(VLOOKUP($B20,'Data Entry Form'!$A$8:$AM$43,I$56,0)="","",VLOOKUP($B20,'Data Entry Form'!$A$8:$AM$43,I$56,0) ),"")</f>
        <v/>
      </c>
      <c r="J20" s="36" t="str">
        <f>IF(ISNUMBER($B20),IF(VLOOKUP($B20,'Data Entry Form'!$A$8:$AM$43,J$56,0)="","",VLOOKUP($B20,'Data Entry Form'!$A$8:$AM$43,J$56,0) ),"")</f>
        <v/>
      </c>
      <c r="K20" s="60" t="str">
        <f>IF(ISNUMBER($B20),IF(VLOOKUP($B20,'Data Entry Form'!$A$8:$AM$43,K$56,0)="","",VLOOKUP($B20,'Data Entry Form'!$A$8:$AM$43,K$56,0) ),"")</f>
        <v/>
      </c>
      <c r="L20" s="36" t="str">
        <f>IF(ISNUMBER($B20),IF(VLOOKUP($B20,'Data Entry Form'!$A$8:$AM$43,L$56,0)="","",VLOOKUP($B20,'Data Entry Form'!$A$8:$AM$43,L$56,0) ),"")</f>
        <v/>
      </c>
      <c r="M20" s="36" t="str">
        <f t="shared" si="1"/>
        <v/>
      </c>
      <c r="N20" s="41"/>
      <c r="O20" s="41"/>
      <c r="P20" s="41"/>
      <c r="Q20" s="41"/>
      <c r="U20" s="8"/>
      <c r="V20" s="8"/>
      <c r="W20" s="8"/>
      <c r="X20" s="8"/>
      <c r="Z20" s="1"/>
      <c r="AA20" s="1"/>
      <c r="AB20" s="1"/>
      <c r="AC20" s="1"/>
      <c r="AE20" s="1"/>
      <c r="AF20" s="4"/>
      <c r="AJ20"/>
    </row>
    <row r="21" spans="1:36" x14ac:dyDescent="0.55000000000000004">
      <c r="A21" s="1">
        <v>11</v>
      </c>
      <c r="B21" s="50" t="str">
        <f t="shared" si="0"/>
        <v/>
      </c>
      <c r="C21" s="35" t="str">
        <f>IF(ISNUMBER($B21),IF(VLOOKUP($B21,'Data Entry Form'!$A$8:$AM$43,C$56,0)="","",VLOOKUP($B21,'Data Entry Form'!$A$8:$AM$43,C$56,0) ),"")</f>
        <v/>
      </c>
      <c r="D21" s="35" t="str">
        <f>IF(ISNUMBER($B21),IF(VLOOKUP($B21,'Data Entry Form'!$A$8:$AM$43,D$56,0)="","",VLOOKUP($B21,'Data Entry Form'!$A$8:$AM$43,D$56,0) ),"")</f>
        <v/>
      </c>
      <c r="E21" s="35" t="str">
        <f>IF(ISNUMBER($B21),IF(VLOOKUP($B21,'Data Entry Form'!$A$8:$AM$43,E$56,0)="","",VLOOKUP($B21,'Data Entry Form'!$A$8:$AM$43,E$56,0) ),"")</f>
        <v/>
      </c>
      <c r="F21" s="52" t="str">
        <f>IF(ISNUMBER($B21),IF(VLOOKUP($B21,'Data Entry Form'!$A$8:$AM$43,F$56,0)="","",VLOOKUP($B21,'Data Entry Form'!$A$8:$AM$43,F$56,0) ),"")</f>
        <v/>
      </c>
      <c r="G21" s="36" t="str">
        <f>IF(ISNUMBER($B21),IF(VLOOKUP($B21,'Data Entry Form'!$A$8:$AM$43,G$56,0)="","",VLOOKUP($B21,'Data Entry Form'!$A$8:$AM$43,G$56,0) ),"")</f>
        <v/>
      </c>
      <c r="H21" s="59" t="str">
        <f>IF(ISNUMBER($B21),IF(VLOOKUP($B21,'Data Entry Form'!$A$8:$AM$43,H$56,0)="","",VLOOKUP($B21,'Data Entry Form'!$A$8:$AM$43,H$56,0) ),"")</f>
        <v/>
      </c>
      <c r="I21" s="36" t="str">
        <f>IF(ISNUMBER($B21),IF(VLOOKUP($B21,'Data Entry Form'!$A$8:$AM$43,I$56,0)="","",VLOOKUP($B21,'Data Entry Form'!$A$8:$AM$43,I$56,0) ),"")</f>
        <v/>
      </c>
      <c r="J21" s="36" t="str">
        <f>IF(ISNUMBER($B21),IF(VLOOKUP($B21,'Data Entry Form'!$A$8:$AM$43,J$56,0)="","",VLOOKUP($B21,'Data Entry Form'!$A$8:$AM$43,J$56,0) ),"")</f>
        <v/>
      </c>
      <c r="K21" s="60" t="str">
        <f>IF(ISNUMBER($B21),IF(VLOOKUP($B21,'Data Entry Form'!$A$8:$AM$43,K$56,0)="","",VLOOKUP($B21,'Data Entry Form'!$A$8:$AM$43,K$56,0) ),"")</f>
        <v/>
      </c>
      <c r="L21" s="36" t="str">
        <f>IF(ISNUMBER($B21),IF(VLOOKUP($B21,'Data Entry Form'!$A$8:$AM$43,L$56,0)="","",VLOOKUP($B21,'Data Entry Form'!$A$8:$AM$43,L$56,0) ),"")</f>
        <v/>
      </c>
      <c r="M21" s="36" t="str">
        <f t="shared" si="1"/>
        <v/>
      </c>
      <c r="N21" s="41"/>
      <c r="O21" s="41"/>
      <c r="P21" s="41"/>
      <c r="Q21" s="41"/>
      <c r="U21" s="8"/>
      <c r="V21" s="8"/>
      <c r="W21" s="8"/>
      <c r="X21" s="8"/>
      <c r="Z21" s="1"/>
      <c r="AA21" s="1"/>
      <c r="AB21" s="1"/>
      <c r="AC21" s="1"/>
      <c r="AE21" s="1"/>
      <c r="AF21" s="4"/>
      <c r="AJ21"/>
    </row>
    <row r="22" spans="1:36" x14ac:dyDescent="0.55000000000000004">
      <c r="A22" s="1">
        <v>12</v>
      </c>
      <c r="B22" s="50" t="str">
        <f t="shared" si="0"/>
        <v/>
      </c>
      <c r="C22" s="35" t="str">
        <f>IF(ISNUMBER($B22),IF(VLOOKUP($B22,'Data Entry Form'!$A$8:$AM$43,C$56,0)="","",VLOOKUP($B22,'Data Entry Form'!$A$8:$AM$43,C$56,0) ),"")</f>
        <v/>
      </c>
      <c r="D22" s="35" t="str">
        <f>IF(ISNUMBER($B22),IF(VLOOKUP($B22,'Data Entry Form'!$A$8:$AM$43,D$56,0)="","",VLOOKUP($B22,'Data Entry Form'!$A$8:$AM$43,D$56,0) ),"")</f>
        <v/>
      </c>
      <c r="E22" s="35" t="str">
        <f>IF(ISNUMBER($B22),IF(VLOOKUP($B22,'Data Entry Form'!$A$8:$AM$43,E$56,0)="","",VLOOKUP($B22,'Data Entry Form'!$A$8:$AM$43,E$56,0) ),"")</f>
        <v/>
      </c>
      <c r="F22" s="52" t="str">
        <f>IF(ISNUMBER($B22),IF(VLOOKUP($B22,'Data Entry Form'!$A$8:$AM$43,F$56,0)="","",VLOOKUP($B22,'Data Entry Form'!$A$8:$AM$43,F$56,0) ),"")</f>
        <v/>
      </c>
      <c r="G22" s="36" t="str">
        <f>IF(ISNUMBER($B22),IF(VLOOKUP($B22,'Data Entry Form'!$A$8:$AM$43,G$56,0)="","",VLOOKUP($B22,'Data Entry Form'!$A$8:$AM$43,G$56,0) ),"")</f>
        <v/>
      </c>
      <c r="H22" s="59" t="str">
        <f>IF(ISNUMBER($B22),IF(VLOOKUP($B22,'Data Entry Form'!$A$8:$AM$43,H$56,0)="","",VLOOKUP($B22,'Data Entry Form'!$A$8:$AM$43,H$56,0) ),"")</f>
        <v/>
      </c>
      <c r="I22" s="36" t="str">
        <f>IF(ISNUMBER($B22),IF(VLOOKUP($B22,'Data Entry Form'!$A$8:$AM$43,I$56,0)="","",VLOOKUP($B22,'Data Entry Form'!$A$8:$AM$43,I$56,0) ),"")</f>
        <v/>
      </c>
      <c r="J22" s="36" t="str">
        <f>IF(ISNUMBER($B22),IF(VLOOKUP($B22,'Data Entry Form'!$A$8:$AM$43,J$56,0)="","",VLOOKUP($B22,'Data Entry Form'!$A$8:$AM$43,J$56,0) ),"")</f>
        <v/>
      </c>
      <c r="K22" s="60" t="str">
        <f>IF(ISNUMBER($B22),IF(VLOOKUP($B22,'Data Entry Form'!$A$8:$AM$43,K$56,0)="","",VLOOKUP($B22,'Data Entry Form'!$A$8:$AM$43,K$56,0) ),"")</f>
        <v/>
      </c>
      <c r="L22" s="36" t="str">
        <f>IF(ISNUMBER($B22),IF(VLOOKUP($B22,'Data Entry Form'!$A$8:$AM$43,L$56,0)="","",VLOOKUP($B22,'Data Entry Form'!$A$8:$AM$43,L$56,0) ),"")</f>
        <v/>
      </c>
      <c r="M22" s="36" t="str">
        <f t="shared" si="1"/>
        <v/>
      </c>
      <c r="N22" s="41"/>
      <c r="O22" s="41"/>
      <c r="P22" s="41"/>
      <c r="Q22" s="41"/>
      <c r="U22" s="8"/>
      <c r="V22" s="8"/>
      <c r="W22" s="8"/>
      <c r="X22" s="8"/>
      <c r="Z22" s="1"/>
      <c r="AA22" s="1"/>
      <c r="AB22" s="1"/>
      <c r="AC22" s="1"/>
      <c r="AE22" s="1"/>
      <c r="AF22" s="4"/>
      <c r="AJ22"/>
    </row>
    <row r="23" spans="1:36" x14ac:dyDescent="0.55000000000000004">
      <c r="A23" s="1">
        <v>13</v>
      </c>
      <c r="B23" s="50" t="str">
        <f t="shared" si="0"/>
        <v/>
      </c>
      <c r="C23" s="35" t="str">
        <f>IF(ISNUMBER($B23),IF(VLOOKUP($B23,'Data Entry Form'!$A$8:$AM$43,C$56,0)="","",VLOOKUP($B23,'Data Entry Form'!$A$8:$AM$43,C$56,0) ),"")</f>
        <v/>
      </c>
      <c r="D23" s="35" t="str">
        <f>IF(ISNUMBER($B23),IF(VLOOKUP($B23,'Data Entry Form'!$A$8:$AM$43,D$56,0)="","",VLOOKUP($B23,'Data Entry Form'!$A$8:$AM$43,D$56,0) ),"")</f>
        <v/>
      </c>
      <c r="E23" s="35" t="str">
        <f>IF(ISNUMBER($B23),IF(VLOOKUP($B23,'Data Entry Form'!$A$8:$AM$43,E$56,0)="","",VLOOKUP($B23,'Data Entry Form'!$A$8:$AM$43,E$56,0) ),"")</f>
        <v/>
      </c>
      <c r="F23" s="52" t="str">
        <f>IF(ISNUMBER($B23),IF(VLOOKUP($B23,'Data Entry Form'!$A$8:$AM$43,F$56,0)="","",VLOOKUP($B23,'Data Entry Form'!$A$8:$AM$43,F$56,0) ),"")</f>
        <v/>
      </c>
      <c r="G23" s="36" t="str">
        <f>IF(ISNUMBER($B23),IF(VLOOKUP($B23,'Data Entry Form'!$A$8:$AM$43,G$56,0)="","",VLOOKUP($B23,'Data Entry Form'!$A$8:$AM$43,G$56,0) ),"")</f>
        <v/>
      </c>
      <c r="H23" s="59" t="str">
        <f>IF(ISNUMBER($B23),IF(VLOOKUP($B23,'Data Entry Form'!$A$8:$AM$43,H$56,0)="","",VLOOKUP($B23,'Data Entry Form'!$A$8:$AM$43,H$56,0) ),"")</f>
        <v/>
      </c>
      <c r="I23" s="36" t="str">
        <f>IF(ISNUMBER($B23),IF(VLOOKUP($B23,'Data Entry Form'!$A$8:$AM$43,I$56,0)="","",VLOOKUP($B23,'Data Entry Form'!$A$8:$AM$43,I$56,0) ),"")</f>
        <v/>
      </c>
      <c r="J23" s="36" t="str">
        <f>IF(ISNUMBER($B23),IF(VLOOKUP($B23,'Data Entry Form'!$A$8:$AM$43,J$56,0)="","",VLOOKUP($B23,'Data Entry Form'!$A$8:$AM$43,J$56,0) ),"")</f>
        <v/>
      </c>
      <c r="K23" s="60" t="str">
        <f>IF(ISNUMBER($B23),IF(VLOOKUP($B23,'Data Entry Form'!$A$8:$AM$43,K$56,0)="","",VLOOKUP($B23,'Data Entry Form'!$A$8:$AM$43,K$56,0) ),"")</f>
        <v/>
      </c>
      <c r="L23" s="36" t="str">
        <f>IF(ISNUMBER($B23),IF(VLOOKUP($B23,'Data Entry Form'!$A$8:$AM$43,L$56,0)="","",VLOOKUP($B23,'Data Entry Form'!$A$8:$AM$43,L$56,0) ),"")</f>
        <v/>
      </c>
      <c r="M23" s="36" t="str">
        <f t="shared" si="1"/>
        <v/>
      </c>
      <c r="N23" s="41"/>
      <c r="O23" s="41"/>
      <c r="P23" s="41"/>
      <c r="Q23" s="41"/>
      <c r="U23" s="8"/>
      <c r="V23" s="8"/>
      <c r="W23" s="8"/>
      <c r="X23" s="8"/>
      <c r="Z23" s="1"/>
      <c r="AA23" s="1"/>
      <c r="AB23" s="1"/>
      <c r="AC23" s="1"/>
      <c r="AE23" s="1"/>
      <c r="AF23" s="4"/>
      <c r="AJ23"/>
    </row>
    <row r="24" spans="1:36" x14ac:dyDescent="0.55000000000000004">
      <c r="A24" s="1">
        <v>14</v>
      </c>
      <c r="B24" s="50" t="str">
        <f t="shared" si="0"/>
        <v/>
      </c>
      <c r="C24" s="35" t="str">
        <f>IF(ISNUMBER($B24),IF(VLOOKUP($B24,'Data Entry Form'!$A$8:$AM$43,C$56,0)="","",VLOOKUP($B24,'Data Entry Form'!$A$8:$AM$43,C$56,0) ),"")</f>
        <v/>
      </c>
      <c r="D24" s="35" t="str">
        <f>IF(ISNUMBER($B24),IF(VLOOKUP($B24,'Data Entry Form'!$A$8:$AM$43,D$56,0)="","",VLOOKUP($B24,'Data Entry Form'!$A$8:$AM$43,D$56,0) ),"")</f>
        <v/>
      </c>
      <c r="E24" s="35" t="str">
        <f>IF(ISNUMBER($B24),IF(VLOOKUP($B24,'Data Entry Form'!$A$8:$AM$43,E$56,0)="","",VLOOKUP($B24,'Data Entry Form'!$A$8:$AM$43,E$56,0) ),"")</f>
        <v/>
      </c>
      <c r="F24" s="52" t="str">
        <f>IF(ISNUMBER($B24),IF(VLOOKUP($B24,'Data Entry Form'!$A$8:$AM$43,F$56,0)="","",VLOOKUP($B24,'Data Entry Form'!$A$8:$AM$43,F$56,0) ),"")</f>
        <v/>
      </c>
      <c r="G24" s="36" t="str">
        <f>IF(ISNUMBER($B24),IF(VLOOKUP($B24,'Data Entry Form'!$A$8:$AM$43,G$56,0)="","",VLOOKUP($B24,'Data Entry Form'!$A$8:$AM$43,G$56,0) ),"")</f>
        <v/>
      </c>
      <c r="H24" s="59" t="str">
        <f>IF(ISNUMBER($B24),IF(VLOOKUP($B24,'Data Entry Form'!$A$8:$AM$43,H$56,0)="","",VLOOKUP($B24,'Data Entry Form'!$A$8:$AM$43,H$56,0) ),"")</f>
        <v/>
      </c>
      <c r="I24" s="36" t="str">
        <f>IF(ISNUMBER($B24),IF(VLOOKUP($B24,'Data Entry Form'!$A$8:$AM$43,I$56,0)="","",VLOOKUP($B24,'Data Entry Form'!$A$8:$AM$43,I$56,0) ),"")</f>
        <v/>
      </c>
      <c r="J24" s="36" t="str">
        <f>IF(ISNUMBER($B24),IF(VLOOKUP($B24,'Data Entry Form'!$A$8:$AM$43,J$56,0)="","",VLOOKUP($B24,'Data Entry Form'!$A$8:$AM$43,J$56,0) ),"")</f>
        <v/>
      </c>
      <c r="K24" s="60" t="str">
        <f>IF(ISNUMBER($B24),IF(VLOOKUP($B24,'Data Entry Form'!$A$8:$AM$43,K$56,0)="","",VLOOKUP($B24,'Data Entry Form'!$A$8:$AM$43,K$56,0) ),"")</f>
        <v/>
      </c>
      <c r="L24" s="36" t="str">
        <f>IF(ISNUMBER($B24),IF(VLOOKUP($B24,'Data Entry Form'!$A$8:$AM$43,L$56,0)="","",VLOOKUP($B24,'Data Entry Form'!$A$8:$AM$43,L$56,0) ),"")</f>
        <v/>
      </c>
      <c r="M24" s="36" t="str">
        <f t="shared" si="1"/>
        <v/>
      </c>
      <c r="N24" s="41"/>
      <c r="O24" s="41"/>
      <c r="P24" s="41"/>
      <c r="Q24" s="41"/>
      <c r="U24" s="8"/>
      <c r="V24" s="8"/>
      <c r="W24" s="8"/>
      <c r="X24" s="8"/>
      <c r="Z24" s="1"/>
      <c r="AA24" s="1"/>
      <c r="AB24" s="1"/>
      <c r="AC24" s="1"/>
      <c r="AE24" s="1"/>
      <c r="AF24" s="4"/>
      <c r="AJ24"/>
    </row>
    <row r="25" spans="1:36" x14ac:dyDescent="0.55000000000000004">
      <c r="A25" s="1">
        <v>15</v>
      </c>
      <c r="B25" s="50" t="str">
        <f t="shared" si="0"/>
        <v/>
      </c>
      <c r="C25" s="35" t="str">
        <f>IF(ISNUMBER($B25),IF(VLOOKUP($B25,'Data Entry Form'!$A$8:$AM$43,C$56,0)="","",VLOOKUP($B25,'Data Entry Form'!$A$8:$AM$43,C$56,0) ),"")</f>
        <v/>
      </c>
      <c r="D25" s="35" t="str">
        <f>IF(ISNUMBER($B25),IF(VLOOKUP($B25,'Data Entry Form'!$A$8:$AM$43,D$56,0)="","",VLOOKUP($B25,'Data Entry Form'!$A$8:$AM$43,D$56,0) ),"")</f>
        <v/>
      </c>
      <c r="E25" s="35" t="str">
        <f>IF(ISNUMBER($B25),IF(VLOOKUP($B25,'Data Entry Form'!$A$8:$AM$43,E$56,0)="","",VLOOKUP($B25,'Data Entry Form'!$A$8:$AM$43,E$56,0) ),"")</f>
        <v/>
      </c>
      <c r="F25" s="52" t="str">
        <f>IF(ISNUMBER($B25),IF(VLOOKUP($B25,'Data Entry Form'!$A$8:$AM$43,F$56,0)="","",VLOOKUP($B25,'Data Entry Form'!$A$8:$AM$43,F$56,0) ),"")</f>
        <v/>
      </c>
      <c r="G25" s="36" t="str">
        <f>IF(ISNUMBER($B25),IF(VLOOKUP($B25,'Data Entry Form'!$A$8:$AM$43,G$56,0)="","",VLOOKUP($B25,'Data Entry Form'!$A$8:$AM$43,G$56,0) ),"")</f>
        <v/>
      </c>
      <c r="H25" s="59" t="str">
        <f>IF(ISNUMBER($B25),IF(VLOOKUP($B25,'Data Entry Form'!$A$8:$AM$43,H$56,0)="","",VLOOKUP($B25,'Data Entry Form'!$A$8:$AM$43,H$56,0) ),"")</f>
        <v/>
      </c>
      <c r="I25" s="36" t="str">
        <f>IF(ISNUMBER($B25),IF(VLOOKUP($B25,'Data Entry Form'!$A$8:$AM$43,I$56,0)="","",VLOOKUP($B25,'Data Entry Form'!$A$8:$AM$43,I$56,0) ),"")</f>
        <v/>
      </c>
      <c r="J25" s="36" t="str">
        <f>IF(ISNUMBER($B25),IF(VLOOKUP($B25,'Data Entry Form'!$A$8:$AM$43,J$56,0)="","",VLOOKUP($B25,'Data Entry Form'!$A$8:$AM$43,J$56,0) ),"")</f>
        <v/>
      </c>
      <c r="K25" s="60" t="str">
        <f>IF(ISNUMBER($B25),IF(VLOOKUP($B25,'Data Entry Form'!$A$8:$AM$43,K$56,0)="","",VLOOKUP($B25,'Data Entry Form'!$A$8:$AM$43,K$56,0) ),"")</f>
        <v/>
      </c>
      <c r="L25" s="36" t="str">
        <f>IF(ISNUMBER($B25),IF(VLOOKUP($B25,'Data Entry Form'!$A$8:$AM$43,L$56,0)="","",VLOOKUP($B25,'Data Entry Form'!$A$8:$AM$43,L$56,0) ),"")</f>
        <v/>
      </c>
      <c r="M25" s="36" t="str">
        <f t="shared" si="1"/>
        <v/>
      </c>
      <c r="N25" s="41"/>
      <c r="O25" s="41"/>
      <c r="P25" s="41"/>
      <c r="Q25" s="41"/>
      <c r="U25" s="8"/>
      <c r="V25" s="8"/>
      <c r="W25" s="8"/>
      <c r="X25" s="8"/>
      <c r="Z25" s="1"/>
      <c r="AA25" s="1"/>
      <c r="AB25" s="1"/>
      <c r="AC25" s="1"/>
      <c r="AE25" s="1"/>
      <c r="AF25" s="4"/>
      <c r="AJ25"/>
    </row>
    <row r="26" spans="1:36" x14ac:dyDescent="0.55000000000000004">
      <c r="A26" s="1">
        <v>16</v>
      </c>
      <c r="B26" s="50" t="str">
        <f t="shared" si="0"/>
        <v/>
      </c>
      <c r="C26" s="35" t="str">
        <f>IF(ISNUMBER($B26),IF(VLOOKUP($B26,'Data Entry Form'!$A$8:$AM$43,C$56,0)="","",VLOOKUP($B26,'Data Entry Form'!$A$8:$AM$43,C$56,0) ),"")</f>
        <v/>
      </c>
      <c r="D26" s="35" t="str">
        <f>IF(ISNUMBER($B26),IF(VLOOKUP($B26,'Data Entry Form'!$A$8:$AM$43,D$56,0)="","",VLOOKUP($B26,'Data Entry Form'!$A$8:$AM$43,D$56,0) ),"")</f>
        <v/>
      </c>
      <c r="E26" s="35" t="str">
        <f>IF(ISNUMBER($B26),IF(VLOOKUP($B26,'Data Entry Form'!$A$8:$AM$43,E$56,0)="","",VLOOKUP($B26,'Data Entry Form'!$A$8:$AM$43,E$56,0) ),"")</f>
        <v/>
      </c>
      <c r="F26" s="52" t="str">
        <f>IF(ISNUMBER($B26),IF(VLOOKUP($B26,'Data Entry Form'!$A$8:$AM$43,F$56,0)="","",VLOOKUP($B26,'Data Entry Form'!$A$8:$AM$43,F$56,0) ),"")</f>
        <v/>
      </c>
      <c r="G26" s="36" t="str">
        <f>IF(ISNUMBER($B26),IF(VLOOKUP($B26,'Data Entry Form'!$A$8:$AM$43,G$56,0)="","",VLOOKUP($B26,'Data Entry Form'!$A$8:$AM$43,G$56,0) ),"")</f>
        <v/>
      </c>
      <c r="H26" s="59" t="str">
        <f>IF(ISNUMBER($B26),IF(VLOOKUP($B26,'Data Entry Form'!$A$8:$AM$43,H$56,0)="","",VLOOKUP($B26,'Data Entry Form'!$A$8:$AM$43,H$56,0) ),"")</f>
        <v/>
      </c>
      <c r="I26" s="36" t="str">
        <f>IF(ISNUMBER($B26),IF(VLOOKUP($B26,'Data Entry Form'!$A$8:$AM$43,I$56,0)="","",VLOOKUP($B26,'Data Entry Form'!$A$8:$AM$43,I$56,0) ),"")</f>
        <v/>
      </c>
      <c r="J26" s="36" t="str">
        <f>IF(ISNUMBER($B26),IF(VLOOKUP($B26,'Data Entry Form'!$A$8:$AM$43,J$56,0)="","",VLOOKUP($B26,'Data Entry Form'!$A$8:$AM$43,J$56,0) ),"")</f>
        <v/>
      </c>
      <c r="K26" s="60" t="str">
        <f>IF(ISNUMBER($B26),IF(VLOOKUP($B26,'Data Entry Form'!$A$8:$AM$43,K$56,0)="","",VLOOKUP($B26,'Data Entry Form'!$A$8:$AM$43,K$56,0) ),"")</f>
        <v/>
      </c>
      <c r="L26" s="36" t="str">
        <f>IF(ISNUMBER($B26),IF(VLOOKUP($B26,'Data Entry Form'!$A$8:$AM$43,L$56,0)="","",VLOOKUP($B26,'Data Entry Form'!$A$8:$AM$43,L$56,0) ),"")</f>
        <v/>
      </c>
      <c r="M26" s="36" t="str">
        <f t="shared" si="1"/>
        <v/>
      </c>
      <c r="N26" s="41"/>
      <c r="O26" s="41"/>
      <c r="P26" s="41"/>
      <c r="Q26" s="41"/>
      <c r="U26" s="8"/>
      <c r="V26" s="8"/>
      <c r="W26" s="8"/>
      <c r="X26" s="8"/>
      <c r="Z26" s="1"/>
      <c r="AA26" s="1"/>
      <c r="AB26" s="1"/>
      <c r="AC26" s="1"/>
      <c r="AE26" s="1"/>
      <c r="AF26" s="4"/>
      <c r="AJ26"/>
    </row>
    <row r="27" spans="1:36" x14ac:dyDescent="0.55000000000000004">
      <c r="A27" s="1">
        <v>17</v>
      </c>
      <c r="B27" s="50" t="str">
        <f t="shared" si="0"/>
        <v/>
      </c>
      <c r="C27" s="35" t="str">
        <f>IF(ISNUMBER($B27),IF(VLOOKUP($B27,'Data Entry Form'!$A$8:$AM$43,C$56,0)="","",VLOOKUP($B27,'Data Entry Form'!$A$8:$AM$43,C$56,0) ),"")</f>
        <v/>
      </c>
      <c r="D27" s="35" t="str">
        <f>IF(ISNUMBER($B27),IF(VLOOKUP($B27,'Data Entry Form'!$A$8:$AM$43,D$56,0)="","",VLOOKUP($B27,'Data Entry Form'!$A$8:$AM$43,D$56,0) ),"")</f>
        <v/>
      </c>
      <c r="E27" s="35" t="str">
        <f>IF(ISNUMBER($B27),IF(VLOOKUP($B27,'Data Entry Form'!$A$8:$AM$43,E$56,0)="","",VLOOKUP($B27,'Data Entry Form'!$A$8:$AM$43,E$56,0) ),"")</f>
        <v/>
      </c>
      <c r="F27" s="52" t="str">
        <f>IF(ISNUMBER($B27),IF(VLOOKUP($B27,'Data Entry Form'!$A$8:$AM$43,F$56,0)="","",VLOOKUP($B27,'Data Entry Form'!$A$8:$AM$43,F$56,0) ),"")</f>
        <v/>
      </c>
      <c r="G27" s="36" t="str">
        <f>IF(ISNUMBER($B27),IF(VLOOKUP($B27,'Data Entry Form'!$A$8:$AM$43,G$56,0)="","",VLOOKUP($B27,'Data Entry Form'!$A$8:$AM$43,G$56,0) ),"")</f>
        <v/>
      </c>
      <c r="H27" s="59" t="str">
        <f>IF(ISNUMBER($B27),IF(VLOOKUP($B27,'Data Entry Form'!$A$8:$AM$43,H$56,0)="","",VLOOKUP($B27,'Data Entry Form'!$A$8:$AM$43,H$56,0) ),"")</f>
        <v/>
      </c>
      <c r="I27" s="36" t="str">
        <f>IF(ISNUMBER($B27),IF(VLOOKUP($B27,'Data Entry Form'!$A$8:$AM$43,I$56,0)="","",VLOOKUP($B27,'Data Entry Form'!$A$8:$AM$43,I$56,0) ),"")</f>
        <v/>
      </c>
      <c r="J27" s="36" t="str">
        <f>IF(ISNUMBER($B27),IF(VLOOKUP($B27,'Data Entry Form'!$A$8:$AM$43,J$56,0)="","",VLOOKUP($B27,'Data Entry Form'!$A$8:$AM$43,J$56,0) ),"")</f>
        <v/>
      </c>
      <c r="K27" s="60" t="str">
        <f>IF(ISNUMBER($B27),IF(VLOOKUP($B27,'Data Entry Form'!$A$8:$AM$43,K$56,0)="","",VLOOKUP($B27,'Data Entry Form'!$A$8:$AM$43,K$56,0) ),"")</f>
        <v/>
      </c>
      <c r="L27" s="36" t="str">
        <f>IF(ISNUMBER($B27),IF(VLOOKUP($B27,'Data Entry Form'!$A$8:$AM$43,L$56,0)="","",VLOOKUP($B27,'Data Entry Form'!$A$8:$AM$43,L$56,0) ),"")</f>
        <v/>
      </c>
      <c r="M27" s="36" t="str">
        <f t="shared" si="1"/>
        <v/>
      </c>
      <c r="N27" s="41"/>
      <c r="O27" s="41"/>
      <c r="P27" s="41"/>
      <c r="Q27" s="41"/>
      <c r="U27" s="8"/>
      <c r="V27" s="8"/>
      <c r="W27" s="8"/>
      <c r="X27" s="8"/>
      <c r="Z27" s="1"/>
      <c r="AA27" s="1"/>
      <c r="AB27" s="1"/>
      <c r="AC27" s="1"/>
      <c r="AE27" s="1"/>
      <c r="AF27" s="4"/>
      <c r="AJ27"/>
    </row>
    <row r="28" spans="1:36" x14ac:dyDescent="0.55000000000000004">
      <c r="A28" s="1">
        <v>18</v>
      </c>
      <c r="B28" s="50" t="str">
        <f t="shared" si="0"/>
        <v/>
      </c>
      <c r="C28" s="35" t="str">
        <f>IF(ISNUMBER($B28),IF(VLOOKUP($B28,'Data Entry Form'!$A$8:$AM$43,C$56,0)="","",VLOOKUP($B28,'Data Entry Form'!$A$8:$AM$43,C$56,0) ),"")</f>
        <v/>
      </c>
      <c r="D28" s="35" t="str">
        <f>IF(ISNUMBER($B28),IF(VLOOKUP($B28,'Data Entry Form'!$A$8:$AM$43,D$56,0)="","",VLOOKUP($B28,'Data Entry Form'!$A$8:$AM$43,D$56,0) ),"")</f>
        <v/>
      </c>
      <c r="E28" s="35" t="str">
        <f>IF(ISNUMBER($B28),IF(VLOOKUP($B28,'Data Entry Form'!$A$8:$AM$43,E$56,0)="","",VLOOKUP($B28,'Data Entry Form'!$A$8:$AM$43,E$56,0) ),"")</f>
        <v/>
      </c>
      <c r="F28" s="52" t="str">
        <f>IF(ISNUMBER($B28),IF(VLOOKUP($B28,'Data Entry Form'!$A$8:$AM$43,F$56,0)="","",VLOOKUP($B28,'Data Entry Form'!$A$8:$AM$43,F$56,0) ),"")</f>
        <v/>
      </c>
      <c r="G28" s="36" t="str">
        <f>IF(ISNUMBER($B28),IF(VLOOKUP($B28,'Data Entry Form'!$A$8:$AM$43,G$56,0)="","",VLOOKUP($B28,'Data Entry Form'!$A$8:$AM$43,G$56,0) ),"")</f>
        <v/>
      </c>
      <c r="H28" s="59" t="str">
        <f>IF(ISNUMBER($B28),IF(VLOOKUP($B28,'Data Entry Form'!$A$8:$AM$43,H$56,0)="","",VLOOKUP($B28,'Data Entry Form'!$A$8:$AM$43,H$56,0) ),"")</f>
        <v/>
      </c>
      <c r="I28" s="36" t="str">
        <f>IF(ISNUMBER($B28),IF(VLOOKUP($B28,'Data Entry Form'!$A$8:$AM$43,I$56,0)="","",VLOOKUP($B28,'Data Entry Form'!$A$8:$AM$43,I$56,0) ),"")</f>
        <v/>
      </c>
      <c r="J28" s="36" t="str">
        <f>IF(ISNUMBER($B28),IF(VLOOKUP($B28,'Data Entry Form'!$A$8:$AM$43,J$56,0)="","",VLOOKUP($B28,'Data Entry Form'!$A$8:$AM$43,J$56,0) ),"")</f>
        <v/>
      </c>
      <c r="K28" s="60" t="str">
        <f>IF(ISNUMBER($B28),IF(VLOOKUP($B28,'Data Entry Form'!$A$8:$AM$43,K$56,0)="","",VLOOKUP($B28,'Data Entry Form'!$A$8:$AM$43,K$56,0) ),"")</f>
        <v/>
      </c>
      <c r="L28" s="36" t="str">
        <f>IF(ISNUMBER($B28),IF(VLOOKUP($B28,'Data Entry Form'!$A$8:$AM$43,L$56,0)="","",VLOOKUP($B28,'Data Entry Form'!$A$8:$AM$43,L$56,0) ),"")</f>
        <v/>
      </c>
      <c r="M28" s="36" t="str">
        <f t="shared" si="1"/>
        <v/>
      </c>
      <c r="N28" s="41"/>
      <c r="O28" s="41"/>
      <c r="P28" s="41"/>
      <c r="Q28" s="41"/>
      <c r="U28" s="8"/>
      <c r="V28" s="8"/>
      <c r="W28" s="8"/>
      <c r="X28" s="8"/>
      <c r="Z28" s="1"/>
      <c r="AA28" s="1"/>
      <c r="AB28" s="1"/>
      <c r="AC28" s="1"/>
      <c r="AE28" s="1"/>
      <c r="AF28" s="4"/>
      <c r="AJ28"/>
    </row>
    <row r="29" spans="1:36" x14ac:dyDescent="0.55000000000000004">
      <c r="A29" s="1">
        <v>19</v>
      </c>
      <c r="B29" s="50" t="str">
        <f t="shared" si="0"/>
        <v/>
      </c>
      <c r="C29" s="35" t="str">
        <f>IF(ISNUMBER($B29),IF(VLOOKUP($B29,'Data Entry Form'!$A$8:$AM$43,C$56,0)="","",VLOOKUP($B29,'Data Entry Form'!$A$8:$AM$43,C$56,0) ),"")</f>
        <v/>
      </c>
      <c r="D29" s="35" t="str">
        <f>IF(ISNUMBER($B29),IF(VLOOKUP($B29,'Data Entry Form'!$A$8:$AM$43,D$56,0)="","",VLOOKUP($B29,'Data Entry Form'!$A$8:$AM$43,D$56,0) ),"")</f>
        <v/>
      </c>
      <c r="E29" s="35" t="str">
        <f>IF(ISNUMBER($B29),IF(VLOOKUP($B29,'Data Entry Form'!$A$8:$AM$43,E$56,0)="","",VLOOKUP($B29,'Data Entry Form'!$A$8:$AM$43,E$56,0) ),"")</f>
        <v/>
      </c>
      <c r="F29" s="52" t="str">
        <f>IF(ISNUMBER($B29),IF(VLOOKUP($B29,'Data Entry Form'!$A$8:$AM$43,F$56,0)="","",VLOOKUP($B29,'Data Entry Form'!$A$8:$AM$43,F$56,0) ),"")</f>
        <v/>
      </c>
      <c r="G29" s="36" t="str">
        <f>IF(ISNUMBER($B29),IF(VLOOKUP($B29,'Data Entry Form'!$A$8:$AM$43,G$56,0)="","",VLOOKUP($B29,'Data Entry Form'!$A$8:$AM$43,G$56,0) ),"")</f>
        <v/>
      </c>
      <c r="H29" s="59" t="str">
        <f>IF(ISNUMBER($B29),IF(VLOOKUP($B29,'Data Entry Form'!$A$8:$AM$43,H$56,0)="","",VLOOKUP($B29,'Data Entry Form'!$A$8:$AM$43,H$56,0) ),"")</f>
        <v/>
      </c>
      <c r="I29" s="36" t="str">
        <f>IF(ISNUMBER($B29),IF(VLOOKUP($B29,'Data Entry Form'!$A$8:$AM$43,I$56,0)="","",VLOOKUP($B29,'Data Entry Form'!$A$8:$AM$43,I$56,0) ),"")</f>
        <v/>
      </c>
      <c r="J29" s="36" t="str">
        <f>IF(ISNUMBER($B29),IF(VLOOKUP($B29,'Data Entry Form'!$A$8:$AM$43,J$56,0)="","",VLOOKUP($B29,'Data Entry Form'!$A$8:$AM$43,J$56,0) ),"")</f>
        <v/>
      </c>
      <c r="K29" s="60" t="str">
        <f>IF(ISNUMBER($B29),IF(VLOOKUP($B29,'Data Entry Form'!$A$8:$AM$43,K$56,0)="","",VLOOKUP($B29,'Data Entry Form'!$A$8:$AM$43,K$56,0) ),"")</f>
        <v/>
      </c>
      <c r="L29" s="36" t="str">
        <f>IF(ISNUMBER($B29),IF(VLOOKUP($B29,'Data Entry Form'!$A$8:$AM$43,L$56,0)="","",VLOOKUP($B29,'Data Entry Form'!$A$8:$AM$43,L$56,0) ),"")</f>
        <v/>
      </c>
      <c r="M29" s="36" t="str">
        <f t="shared" si="1"/>
        <v/>
      </c>
      <c r="N29" s="41"/>
      <c r="O29" s="41"/>
      <c r="P29" s="41"/>
      <c r="Q29" s="41"/>
      <c r="U29" s="8"/>
      <c r="V29" s="8"/>
      <c r="W29" s="8"/>
      <c r="X29" s="8"/>
      <c r="Z29" s="1"/>
      <c r="AA29" s="1"/>
      <c r="AB29" s="1"/>
      <c r="AC29" s="1"/>
      <c r="AE29" s="1"/>
      <c r="AF29" s="4"/>
      <c r="AJ29"/>
    </row>
    <row r="30" spans="1:36" x14ac:dyDescent="0.55000000000000004">
      <c r="A30" s="1">
        <v>20</v>
      </c>
      <c r="B30" s="50" t="str">
        <f t="shared" si="0"/>
        <v/>
      </c>
      <c r="C30" s="35" t="str">
        <f>IF(ISNUMBER($B30),IF(VLOOKUP($B30,'Data Entry Form'!$A$8:$AM$43,C$56,0)="","",VLOOKUP($B30,'Data Entry Form'!$A$8:$AM$43,C$56,0) ),"")</f>
        <v/>
      </c>
      <c r="D30" s="35" t="str">
        <f>IF(ISNUMBER($B30),IF(VLOOKUP($B30,'Data Entry Form'!$A$8:$AM$43,D$56,0)="","",VLOOKUP($B30,'Data Entry Form'!$A$8:$AM$43,D$56,0) ),"")</f>
        <v/>
      </c>
      <c r="E30" s="35" t="str">
        <f>IF(ISNUMBER($B30),IF(VLOOKUP($B30,'Data Entry Form'!$A$8:$AM$43,E$56,0)="","",VLOOKUP($B30,'Data Entry Form'!$A$8:$AM$43,E$56,0) ),"")</f>
        <v/>
      </c>
      <c r="F30" s="52" t="str">
        <f>IF(ISNUMBER($B30),IF(VLOOKUP($B30,'Data Entry Form'!$A$8:$AM$43,F$56,0)="","",VLOOKUP($B30,'Data Entry Form'!$A$8:$AM$43,F$56,0) ),"")</f>
        <v/>
      </c>
      <c r="G30" s="36" t="str">
        <f>IF(ISNUMBER($B30),IF(VLOOKUP($B30,'Data Entry Form'!$A$8:$AM$43,G$56,0)="","",VLOOKUP($B30,'Data Entry Form'!$A$8:$AM$43,G$56,0) ),"")</f>
        <v/>
      </c>
      <c r="H30" s="59" t="str">
        <f>IF(ISNUMBER($B30),IF(VLOOKUP($B30,'Data Entry Form'!$A$8:$AM$43,H$56,0)="","",VLOOKUP($B30,'Data Entry Form'!$A$8:$AM$43,H$56,0) ),"")</f>
        <v/>
      </c>
      <c r="I30" s="36" t="str">
        <f>IF(ISNUMBER($B30),IF(VLOOKUP($B30,'Data Entry Form'!$A$8:$AM$43,I$56,0)="","",VLOOKUP($B30,'Data Entry Form'!$A$8:$AM$43,I$56,0) ),"")</f>
        <v/>
      </c>
      <c r="J30" s="36" t="str">
        <f>IF(ISNUMBER($B30),IF(VLOOKUP($B30,'Data Entry Form'!$A$8:$AM$43,J$56,0)="","",VLOOKUP($B30,'Data Entry Form'!$A$8:$AM$43,J$56,0) ),"")</f>
        <v/>
      </c>
      <c r="K30" s="60" t="str">
        <f>IF(ISNUMBER($B30),IF(VLOOKUP($B30,'Data Entry Form'!$A$8:$AM$43,K$56,0)="","",VLOOKUP($B30,'Data Entry Form'!$A$8:$AM$43,K$56,0) ),"")</f>
        <v/>
      </c>
      <c r="L30" s="36" t="str">
        <f>IF(ISNUMBER($B30),IF(VLOOKUP($B30,'Data Entry Form'!$A$8:$AM$43,L$56,0)="","",VLOOKUP($B30,'Data Entry Form'!$A$8:$AM$43,L$56,0) ),"")</f>
        <v/>
      </c>
      <c r="M30" s="36" t="str">
        <f t="shared" si="1"/>
        <v/>
      </c>
      <c r="N30" s="41"/>
      <c r="O30" s="41"/>
      <c r="P30" s="41"/>
      <c r="Q30" s="41"/>
      <c r="U30" s="8"/>
      <c r="V30" s="8"/>
      <c r="W30" s="8"/>
      <c r="X30" s="8"/>
      <c r="Z30" s="1"/>
      <c r="AA30" s="1"/>
      <c r="AB30" s="1"/>
      <c r="AC30" s="1"/>
      <c r="AE30" s="1"/>
      <c r="AF30" s="4"/>
      <c r="AJ30"/>
    </row>
    <row r="31" spans="1:36" x14ac:dyDescent="0.55000000000000004">
      <c r="A31" s="1">
        <v>21</v>
      </c>
      <c r="B31" s="50" t="str">
        <f t="shared" si="0"/>
        <v/>
      </c>
      <c r="C31" s="35" t="str">
        <f>IF(ISNUMBER($B31),IF(VLOOKUP($B31,'Data Entry Form'!$A$8:$AM$43,C$56,0)="","",VLOOKUP($B31,'Data Entry Form'!$A$8:$AM$43,C$56,0) ),"")</f>
        <v/>
      </c>
      <c r="D31" s="35" t="str">
        <f>IF(ISNUMBER($B31),IF(VLOOKUP($B31,'Data Entry Form'!$A$8:$AM$43,D$56,0)="","",VLOOKUP($B31,'Data Entry Form'!$A$8:$AM$43,D$56,0) ),"")</f>
        <v/>
      </c>
      <c r="E31" s="35" t="str">
        <f>IF(ISNUMBER($B31),IF(VLOOKUP($B31,'Data Entry Form'!$A$8:$AM$43,E$56,0)="","",VLOOKUP($B31,'Data Entry Form'!$A$8:$AM$43,E$56,0) ),"")</f>
        <v/>
      </c>
      <c r="F31" s="52" t="str">
        <f>IF(ISNUMBER($B31),IF(VLOOKUP($B31,'Data Entry Form'!$A$8:$AM$43,F$56,0)="","",VLOOKUP($B31,'Data Entry Form'!$A$8:$AM$43,F$56,0) ),"")</f>
        <v/>
      </c>
      <c r="G31" s="36" t="str">
        <f>IF(ISNUMBER($B31),IF(VLOOKUP($B31,'Data Entry Form'!$A$8:$AM$43,G$56,0)="","",VLOOKUP($B31,'Data Entry Form'!$A$8:$AM$43,G$56,0) ),"")</f>
        <v/>
      </c>
      <c r="H31" s="59" t="str">
        <f>IF(ISNUMBER($B31),IF(VLOOKUP($B31,'Data Entry Form'!$A$8:$AM$43,H$56,0)="","",VLOOKUP($B31,'Data Entry Form'!$A$8:$AM$43,H$56,0) ),"")</f>
        <v/>
      </c>
      <c r="I31" s="36" t="str">
        <f>IF(ISNUMBER($B31),IF(VLOOKUP($B31,'Data Entry Form'!$A$8:$AM$43,I$56,0)="","",VLOOKUP($B31,'Data Entry Form'!$A$8:$AM$43,I$56,0) ),"")</f>
        <v/>
      </c>
      <c r="J31" s="36" t="str">
        <f>IF(ISNUMBER($B31),IF(VLOOKUP($B31,'Data Entry Form'!$A$8:$AM$43,J$56,0)="","",VLOOKUP($B31,'Data Entry Form'!$A$8:$AM$43,J$56,0) ),"")</f>
        <v/>
      </c>
      <c r="K31" s="60" t="str">
        <f>IF(ISNUMBER($B31),IF(VLOOKUP($B31,'Data Entry Form'!$A$8:$AM$43,K$56,0)="","",VLOOKUP($B31,'Data Entry Form'!$A$8:$AM$43,K$56,0) ),"")</f>
        <v/>
      </c>
      <c r="L31" s="36" t="str">
        <f>IF(ISNUMBER($B31),IF(VLOOKUP($B31,'Data Entry Form'!$A$8:$AM$43,L$56,0)="","",VLOOKUP($B31,'Data Entry Form'!$A$8:$AM$43,L$56,0) ),"")</f>
        <v/>
      </c>
      <c r="M31" s="36" t="str">
        <f t="shared" si="1"/>
        <v/>
      </c>
      <c r="N31" s="41"/>
      <c r="O31" s="41"/>
      <c r="P31" s="41"/>
      <c r="Q31" s="41"/>
      <c r="U31" s="8"/>
      <c r="V31" s="8"/>
      <c r="W31" s="8"/>
      <c r="X31" s="8"/>
      <c r="Z31" s="1"/>
      <c r="AA31" s="1"/>
      <c r="AB31" s="1"/>
      <c r="AC31" s="1"/>
      <c r="AE31" s="1"/>
      <c r="AF31" s="4"/>
      <c r="AJ31"/>
    </row>
    <row r="32" spans="1:36" x14ac:dyDescent="0.55000000000000004">
      <c r="A32" s="1">
        <v>22</v>
      </c>
      <c r="B32" s="50" t="str">
        <f t="shared" si="0"/>
        <v/>
      </c>
      <c r="C32" s="35" t="str">
        <f>IF(ISNUMBER($B32),IF(VLOOKUP($B32,'Data Entry Form'!$A$8:$AM$43,C$56,0)="","",VLOOKUP($B32,'Data Entry Form'!$A$8:$AM$43,C$56,0) ),"")</f>
        <v/>
      </c>
      <c r="D32" s="35" t="str">
        <f>IF(ISNUMBER($B32),IF(VLOOKUP($B32,'Data Entry Form'!$A$8:$AM$43,D$56,0)="","",VLOOKUP($B32,'Data Entry Form'!$A$8:$AM$43,D$56,0) ),"")</f>
        <v/>
      </c>
      <c r="E32" s="35" t="str">
        <f>IF(ISNUMBER($B32),IF(VLOOKUP($B32,'Data Entry Form'!$A$8:$AM$43,E$56,0)="","",VLOOKUP($B32,'Data Entry Form'!$A$8:$AM$43,E$56,0) ),"")</f>
        <v/>
      </c>
      <c r="F32" s="52" t="str">
        <f>IF(ISNUMBER($B32),IF(VLOOKUP($B32,'Data Entry Form'!$A$8:$AM$43,F$56,0)="","",VLOOKUP($B32,'Data Entry Form'!$A$8:$AM$43,F$56,0) ),"")</f>
        <v/>
      </c>
      <c r="G32" s="36" t="str">
        <f>IF(ISNUMBER($B32),IF(VLOOKUP($B32,'Data Entry Form'!$A$8:$AM$43,G$56,0)="","",VLOOKUP($B32,'Data Entry Form'!$A$8:$AM$43,G$56,0) ),"")</f>
        <v/>
      </c>
      <c r="H32" s="59" t="str">
        <f>IF(ISNUMBER($B32),IF(VLOOKUP($B32,'Data Entry Form'!$A$8:$AM$43,H$56,0)="","",VLOOKUP($B32,'Data Entry Form'!$A$8:$AM$43,H$56,0) ),"")</f>
        <v/>
      </c>
      <c r="I32" s="36" t="str">
        <f>IF(ISNUMBER($B32),IF(VLOOKUP($B32,'Data Entry Form'!$A$8:$AM$43,I$56,0)="","",VLOOKUP($B32,'Data Entry Form'!$A$8:$AM$43,I$56,0) ),"")</f>
        <v/>
      </c>
      <c r="J32" s="36" t="str">
        <f>IF(ISNUMBER($B32),IF(VLOOKUP($B32,'Data Entry Form'!$A$8:$AM$43,J$56,0)="","",VLOOKUP($B32,'Data Entry Form'!$A$8:$AM$43,J$56,0) ),"")</f>
        <v/>
      </c>
      <c r="K32" s="60" t="str">
        <f>IF(ISNUMBER($B32),IF(VLOOKUP($B32,'Data Entry Form'!$A$8:$AM$43,K$56,0)="","",VLOOKUP($B32,'Data Entry Form'!$A$8:$AM$43,K$56,0) ),"")</f>
        <v/>
      </c>
      <c r="L32" s="36" t="str">
        <f>IF(ISNUMBER($B32),IF(VLOOKUP($B32,'Data Entry Form'!$A$8:$AM$43,L$56,0)="","",VLOOKUP($B32,'Data Entry Form'!$A$8:$AM$43,L$56,0) ),"")</f>
        <v/>
      </c>
      <c r="M32" s="36" t="str">
        <f t="shared" si="1"/>
        <v/>
      </c>
      <c r="N32" s="41"/>
      <c r="O32" s="41"/>
      <c r="P32" s="41"/>
      <c r="Q32" s="41"/>
      <c r="U32" s="8"/>
      <c r="V32" s="8"/>
      <c r="W32" s="8"/>
      <c r="X32" s="8"/>
      <c r="Z32" s="1"/>
      <c r="AA32" s="1"/>
      <c r="AB32" s="1"/>
      <c r="AC32" s="1"/>
      <c r="AE32" s="1"/>
      <c r="AF32" s="4"/>
      <c r="AJ32"/>
    </row>
    <row r="33" spans="1:37" x14ac:dyDescent="0.55000000000000004">
      <c r="A33" s="1">
        <v>23</v>
      </c>
      <c r="B33" s="50" t="str">
        <f t="shared" si="0"/>
        <v/>
      </c>
      <c r="C33" s="35" t="str">
        <f>IF(ISNUMBER($B33),IF(VLOOKUP($B33,'Data Entry Form'!$A$8:$AM$43,C$56,0)="","",VLOOKUP($B33,'Data Entry Form'!$A$8:$AM$43,C$56,0) ),"")</f>
        <v/>
      </c>
      <c r="D33" s="35" t="str">
        <f>IF(ISNUMBER($B33),IF(VLOOKUP($B33,'Data Entry Form'!$A$8:$AM$43,D$56,0)="","",VLOOKUP($B33,'Data Entry Form'!$A$8:$AM$43,D$56,0) ),"")</f>
        <v/>
      </c>
      <c r="E33" s="35" t="str">
        <f>IF(ISNUMBER($B33),IF(VLOOKUP($B33,'Data Entry Form'!$A$8:$AM$43,E$56,0)="","",VLOOKUP($B33,'Data Entry Form'!$A$8:$AM$43,E$56,0) ),"")</f>
        <v/>
      </c>
      <c r="F33" s="52" t="str">
        <f>IF(ISNUMBER($B33),IF(VLOOKUP($B33,'Data Entry Form'!$A$8:$AM$43,F$56,0)="","",VLOOKUP($B33,'Data Entry Form'!$A$8:$AM$43,F$56,0) ),"")</f>
        <v/>
      </c>
      <c r="G33" s="36" t="str">
        <f>IF(ISNUMBER($B33),IF(VLOOKUP($B33,'Data Entry Form'!$A$8:$AM$43,G$56,0)="","",VLOOKUP($B33,'Data Entry Form'!$A$8:$AM$43,G$56,0) ),"")</f>
        <v/>
      </c>
      <c r="H33" s="59" t="str">
        <f>IF(ISNUMBER($B33),IF(VLOOKUP($B33,'Data Entry Form'!$A$8:$AM$43,H$56,0)="","",VLOOKUP($B33,'Data Entry Form'!$A$8:$AM$43,H$56,0) ),"")</f>
        <v/>
      </c>
      <c r="I33" s="36" t="str">
        <f>IF(ISNUMBER($B33),IF(VLOOKUP($B33,'Data Entry Form'!$A$8:$AM$43,I$56,0)="","",VLOOKUP($B33,'Data Entry Form'!$A$8:$AM$43,I$56,0) ),"")</f>
        <v/>
      </c>
      <c r="J33" s="36" t="str">
        <f>IF(ISNUMBER($B33),IF(VLOOKUP($B33,'Data Entry Form'!$A$8:$AM$43,J$56,0)="","",VLOOKUP($B33,'Data Entry Form'!$A$8:$AM$43,J$56,0) ),"")</f>
        <v/>
      </c>
      <c r="K33" s="60" t="str">
        <f>IF(ISNUMBER($B33),IF(VLOOKUP($B33,'Data Entry Form'!$A$8:$AM$43,K$56,0)="","",VLOOKUP($B33,'Data Entry Form'!$A$8:$AM$43,K$56,0) ),"")</f>
        <v/>
      </c>
      <c r="L33" s="36" t="str">
        <f>IF(ISNUMBER($B33),IF(VLOOKUP($B33,'Data Entry Form'!$A$8:$AM$43,L$56,0)="","",VLOOKUP($B33,'Data Entry Form'!$A$8:$AM$43,L$56,0) ),"")</f>
        <v/>
      </c>
      <c r="M33" s="36" t="str">
        <f t="shared" si="1"/>
        <v/>
      </c>
      <c r="N33" s="41"/>
      <c r="O33" s="41"/>
      <c r="P33" s="41"/>
      <c r="Q33" s="41"/>
      <c r="U33" s="8"/>
      <c r="V33" s="8"/>
      <c r="W33" s="8"/>
      <c r="X33" s="8"/>
      <c r="Z33" s="1"/>
      <c r="AA33" s="1"/>
      <c r="AB33" s="1"/>
      <c r="AC33" s="1"/>
      <c r="AE33" s="1"/>
      <c r="AF33" s="4"/>
      <c r="AJ33"/>
    </row>
    <row r="34" spans="1:37" x14ac:dyDescent="0.55000000000000004">
      <c r="A34" s="1">
        <v>24</v>
      </c>
      <c r="B34" s="50" t="str">
        <f t="shared" si="0"/>
        <v/>
      </c>
      <c r="C34" s="35" t="str">
        <f>IF(ISNUMBER($B34),IF(VLOOKUP($B34,'Data Entry Form'!$A$8:$AM$43,C$56,0)="","",VLOOKUP($B34,'Data Entry Form'!$A$8:$AM$43,C$56,0) ),"")</f>
        <v/>
      </c>
      <c r="D34" s="35" t="str">
        <f>IF(ISNUMBER($B34),IF(VLOOKUP($B34,'Data Entry Form'!$A$8:$AM$43,D$56,0)="","",VLOOKUP($B34,'Data Entry Form'!$A$8:$AM$43,D$56,0) ),"")</f>
        <v/>
      </c>
      <c r="E34" s="35" t="str">
        <f>IF(ISNUMBER($B34),IF(VLOOKUP($B34,'Data Entry Form'!$A$8:$AM$43,E$56,0)="","",VLOOKUP($B34,'Data Entry Form'!$A$8:$AM$43,E$56,0) ),"")</f>
        <v/>
      </c>
      <c r="F34" s="52" t="str">
        <f>IF(ISNUMBER($B34),IF(VLOOKUP($B34,'Data Entry Form'!$A$8:$AM$43,F$56,0)="","",VLOOKUP($B34,'Data Entry Form'!$A$8:$AM$43,F$56,0) ),"")</f>
        <v/>
      </c>
      <c r="G34" s="36" t="str">
        <f>IF(ISNUMBER($B34),IF(VLOOKUP($B34,'Data Entry Form'!$A$8:$AM$43,G$56,0)="","",VLOOKUP($B34,'Data Entry Form'!$A$8:$AM$43,G$56,0) ),"")</f>
        <v/>
      </c>
      <c r="H34" s="59" t="str">
        <f>IF(ISNUMBER($B34),IF(VLOOKUP($B34,'Data Entry Form'!$A$8:$AM$43,H$56,0)="","",VLOOKUP($B34,'Data Entry Form'!$A$8:$AM$43,H$56,0) ),"")</f>
        <v/>
      </c>
      <c r="I34" s="36" t="str">
        <f>IF(ISNUMBER($B34),IF(VLOOKUP($B34,'Data Entry Form'!$A$8:$AM$43,I$56,0)="","",VLOOKUP($B34,'Data Entry Form'!$A$8:$AM$43,I$56,0) ),"")</f>
        <v/>
      </c>
      <c r="J34" s="36" t="str">
        <f>IF(ISNUMBER($B34),IF(VLOOKUP($B34,'Data Entry Form'!$A$8:$AM$43,J$56,0)="","",VLOOKUP($B34,'Data Entry Form'!$A$8:$AM$43,J$56,0) ),"")</f>
        <v/>
      </c>
      <c r="K34" s="60" t="str">
        <f>IF(ISNUMBER($B34),IF(VLOOKUP($B34,'Data Entry Form'!$A$8:$AM$43,K$56,0)="","",VLOOKUP($B34,'Data Entry Form'!$A$8:$AM$43,K$56,0) ),"")</f>
        <v/>
      </c>
      <c r="L34" s="36" t="str">
        <f>IF(ISNUMBER($B34),IF(VLOOKUP($B34,'Data Entry Form'!$A$8:$AM$43,L$56,0)="","",VLOOKUP($B34,'Data Entry Form'!$A$8:$AM$43,L$56,0) ),"")</f>
        <v/>
      </c>
      <c r="M34" s="36" t="str">
        <f t="shared" si="1"/>
        <v/>
      </c>
      <c r="N34" s="41"/>
      <c r="O34" s="41"/>
      <c r="P34" s="41"/>
      <c r="Q34" s="41"/>
      <c r="U34" s="8"/>
      <c r="V34" s="8"/>
      <c r="W34" s="8"/>
      <c r="X34" s="8"/>
      <c r="Z34" s="1"/>
      <c r="AA34" s="1"/>
      <c r="AB34" s="1"/>
      <c r="AC34" s="1"/>
      <c r="AE34" s="1"/>
      <c r="AF34" s="4"/>
      <c r="AJ34"/>
    </row>
    <row r="35" spans="1:37" x14ac:dyDescent="0.55000000000000004">
      <c r="A35" s="1">
        <v>25</v>
      </c>
      <c r="B35" s="50" t="str">
        <f t="shared" si="0"/>
        <v/>
      </c>
      <c r="C35" s="35" t="str">
        <f>IF(ISNUMBER($B35),IF(VLOOKUP($B35,'Data Entry Form'!$A$8:$AM$43,C$56,0)="","",VLOOKUP($B35,'Data Entry Form'!$A$8:$AM$43,C$56,0) ),"")</f>
        <v/>
      </c>
      <c r="D35" s="35" t="str">
        <f>IF(ISNUMBER($B35),IF(VLOOKUP($B35,'Data Entry Form'!$A$8:$AM$43,D$56,0)="","",VLOOKUP($B35,'Data Entry Form'!$A$8:$AM$43,D$56,0) ),"")</f>
        <v/>
      </c>
      <c r="E35" s="35" t="str">
        <f>IF(ISNUMBER($B35),IF(VLOOKUP($B35,'Data Entry Form'!$A$8:$AM$43,E$56,0)="","",VLOOKUP($B35,'Data Entry Form'!$A$8:$AM$43,E$56,0) ),"")</f>
        <v/>
      </c>
      <c r="F35" s="52" t="str">
        <f>IF(ISNUMBER($B35),IF(VLOOKUP($B35,'Data Entry Form'!$A$8:$AM$43,F$56,0)="","",VLOOKUP($B35,'Data Entry Form'!$A$8:$AM$43,F$56,0) ),"")</f>
        <v/>
      </c>
      <c r="G35" s="36" t="str">
        <f>IF(ISNUMBER($B35),IF(VLOOKUP($B35,'Data Entry Form'!$A$8:$AM$43,G$56,0)="","",VLOOKUP($B35,'Data Entry Form'!$A$8:$AM$43,G$56,0) ),"")</f>
        <v/>
      </c>
      <c r="H35" s="59" t="str">
        <f>IF(ISNUMBER($B35),IF(VLOOKUP($B35,'Data Entry Form'!$A$8:$AM$43,H$56,0)="","",VLOOKUP($B35,'Data Entry Form'!$A$8:$AM$43,H$56,0) ),"")</f>
        <v/>
      </c>
      <c r="I35" s="36" t="str">
        <f>IF(ISNUMBER($B35),IF(VLOOKUP($B35,'Data Entry Form'!$A$8:$AM$43,I$56,0)="","",VLOOKUP($B35,'Data Entry Form'!$A$8:$AM$43,I$56,0) ),"")</f>
        <v/>
      </c>
      <c r="J35" s="36" t="str">
        <f>IF(ISNUMBER($B35),IF(VLOOKUP($B35,'Data Entry Form'!$A$8:$AM$43,J$56,0)="","",VLOOKUP($B35,'Data Entry Form'!$A$8:$AM$43,J$56,0) ),"")</f>
        <v/>
      </c>
      <c r="K35" s="60" t="str">
        <f>IF(ISNUMBER($B35),IF(VLOOKUP($B35,'Data Entry Form'!$A$8:$AM$43,K$56,0)="","",VLOOKUP($B35,'Data Entry Form'!$A$8:$AM$43,K$56,0) ),"")</f>
        <v/>
      </c>
      <c r="L35" s="36" t="str">
        <f>IF(ISNUMBER($B35),IF(VLOOKUP($B35,'Data Entry Form'!$A$8:$AM$43,L$56,0)="","",VLOOKUP($B35,'Data Entry Form'!$A$8:$AM$43,L$56,0) ),"")</f>
        <v/>
      </c>
      <c r="M35" s="36" t="str">
        <f t="shared" si="1"/>
        <v/>
      </c>
      <c r="N35" s="41"/>
      <c r="O35" s="41"/>
      <c r="P35" s="41"/>
      <c r="Q35" s="41"/>
      <c r="U35" s="8"/>
      <c r="V35" s="8"/>
      <c r="W35" s="8"/>
      <c r="X35" s="8"/>
      <c r="Z35" s="1"/>
      <c r="AA35" s="1"/>
      <c r="AB35" s="1"/>
      <c r="AC35" s="1"/>
      <c r="AE35" s="1"/>
      <c r="AF35" s="4"/>
      <c r="AJ35"/>
    </row>
    <row r="36" spans="1:37" x14ac:dyDescent="0.55000000000000004">
      <c r="A36" s="1">
        <v>26</v>
      </c>
      <c r="B36" s="50" t="str">
        <f t="shared" si="0"/>
        <v/>
      </c>
      <c r="C36" s="35" t="str">
        <f>IF(ISNUMBER($B36),IF(VLOOKUP($B36,'Data Entry Form'!$A$8:$AM$43,C$56,0)="","",VLOOKUP($B36,'Data Entry Form'!$A$8:$AM$43,C$56,0) ),"")</f>
        <v/>
      </c>
      <c r="D36" s="35" t="str">
        <f>IF(ISNUMBER($B36),IF(VLOOKUP($B36,'Data Entry Form'!$A$8:$AM$43,D$56,0)="","",VLOOKUP($B36,'Data Entry Form'!$A$8:$AM$43,D$56,0) ),"")</f>
        <v/>
      </c>
      <c r="E36" s="35" t="str">
        <f>IF(ISNUMBER($B36),IF(VLOOKUP($B36,'Data Entry Form'!$A$8:$AM$43,E$56,0)="","",VLOOKUP($B36,'Data Entry Form'!$A$8:$AM$43,E$56,0) ),"")</f>
        <v/>
      </c>
      <c r="F36" s="52" t="str">
        <f>IF(ISNUMBER($B36),IF(VLOOKUP($B36,'Data Entry Form'!$A$8:$AM$43,F$56,0)="","",VLOOKUP($B36,'Data Entry Form'!$A$8:$AM$43,F$56,0) ),"")</f>
        <v/>
      </c>
      <c r="G36" s="36" t="str">
        <f>IF(ISNUMBER($B36),IF(VLOOKUP($B36,'Data Entry Form'!$A$8:$AM$43,G$56,0)="","",VLOOKUP($B36,'Data Entry Form'!$A$8:$AM$43,G$56,0) ),"")</f>
        <v/>
      </c>
      <c r="H36" s="59" t="str">
        <f>IF(ISNUMBER($B36),IF(VLOOKUP($B36,'Data Entry Form'!$A$8:$AM$43,H$56,0)="","",VLOOKUP($B36,'Data Entry Form'!$A$8:$AM$43,H$56,0) ),"")</f>
        <v/>
      </c>
      <c r="I36" s="36" t="str">
        <f>IF(ISNUMBER($B36),IF(VLOOKUP($B36,'Data Entry Form'!$A$8:$AM$43,I$56,0)="","",VLOOKUP($B36,'Data Entry Form'!$A$8:$AM$43,I$56,0) ),"")</f>
        <v/>
      </c>
      <c r="J36" s="36" t="str">
        <f>IF(ISNUMBER($B36),IF(VLOOKUP($B36,'Data Entry Form'!$A$8:$AM$43,J$56,0)="","",VLOOKUP($B36,'Data Entry Form'!$A$8:$AM$43,J$56,0) ),"")</f>
        <v/>
      </c>
      <c r="K36" s="60" t="str">
        <f>IF(ISNUMBER($B36),IF(VLOOKUP($B36,'Data Entry Form'!$A$8:$AM$43,K$56,0)="","",VLOOKUP($B36,'Data Entry Form'!$A$8:$AM$43,K$56,0) ),"")</f>
        <v/>
      </c>
      <c r="L36" s="36" t="str">
        <f>IF(ISNUMBER($B36),IF(VLOOKUP($B36,'Data Entry Form'!$A$8:$AM$43,L$56,0)="","",VLOOKUP($B36,'Data Entry Form'!$A$8:$AM$43,L$56,0) ),"")</f>
        <v/>
      </c>
      <c r="M36" s="36" t="str">
        <f t="shared" si="1"/>
        <v/>
      </c>
      <c r="N36" s="41"/>
      <c r="O36" s="41"/>
      <c r="P36" s="41"/>
      <c r="Q36" s="41"/>
      <c r="U36" s="8"/>
      <c r="V36" s="8"/>
      <c r="W36" s="8"/>
      <c r="X36" s="8"/>
      <c r="Z36" s="1"/>
      <c r="AA36" s="1"/>
      <c r="AB36" s="1"/>
      <c r="AC36" s="1"/>
      <c r="AE36" s="1"/>
      <c r="AF36" s="4"/>
      <c r="AJ36"/>
    </row>
    <row r="37" spans="1:37" x14ac:dyDescent="0.55000000000000004">
      <c r="A37" s="1">
        <v>27</v>
      </c>
      <c r="B37" s="50" t="str">
        <f t="shared" si="0"/>
        <v/>
      </c>
      <c r="C37" s="35" t="str">
        <f>IF(ISNUMBER($B37),IF(VLOOKUP($B37,'Data Entry Form'!$A$8:$AM$43,C$56,0)="","",VLOOKUP($B37,'Data Entry Form'!$A$8:$AM$43,C$56,0) ),"")</f>
        <v/>
      </c>
      <c r="D37" s="35" t="str">
        <f>IF(ISNUMBER($B37),IF(VLOOKUP($B37,'Data Entry Form'!$A$8:$AM$43,D$56,0)="","",VLOOKUP($B37,'Data Entry Form'!$A$8:$AM$43,D$56,0) ),"")</f>
        <v/>
      </c>
      <c r="E37" s="35" t="str">
        <f>IF(ISNUMBER($B37),IF(VLOOKUP($B37,'Data Entry Form'!$A$8:$AM$43,E$56,0)="","",VLOOKUP($B37,'Data Entry Form'!$A$8:$AM$43,E$56,0) ),"")</f>
        <v/>
      </c>
      <c r="F37" s="52" t="str">
        <f>IF(ISNUMBER($B37),IF(VLOOKUP($B37,'Data Entry Form'!$A$8:$AM$43,F$56,0)="","",VLOOKUP($B37,'Data Entry Form'!$A$8:$AM$43,F$56,0) ),"")</f>
        <v/>
      </c>
      <c r="G37" s="36" t="str">
        <f>IF(ISNUMBER($B37),IF(VLOOKUP($B37,'Data Entry Form'!$A$8:$AM$43,G$56,0)="","",VLOOKUP($B37,'Data Entry Form'!$A$8:$AM$43,G$56,0) ),"")</f>
        <v/>
      </c>
      <c r="H37" s="59" t="str">
        <f>IF(ISNUMBER($B37),IF(VLOOKUP($B37,'Data Entry Form'!$A$8:$AM$43,H$56,0)="","",VLOOKUP($B37,'Data Entry Form'!$A$8:$AM$43,H$56,0) ),"")</f>
        <v/>
      </c>
      <c r="I37" s="36" t="str">
        <f>IF(ISNUMBER($B37),IF(VLOOKUP($B37,'Data Entry Form'!$A$8:$AM$43,I$56,0)="","",VLOOKUP($B37,'Data Entry Form'!$A$8:$AM$43,I$56,0) ),"")</f>
        <v/>
      </c>
      <c r="J37" s="36" t="str">
        <f>IF(ISNUMBER($B37),IF(VLOOKUP($B37,'Data Entry Form'!$A$8:$AM$43,J$56,0)="","",VLOOKUP($B37,'Data Entry Form'!$A$8:$AM$43,J$56,0) ),"")</f>
        <v/>
      </c>
      <c r="K37" s="60" t="str">
        <f>IF(ISNUMBER($B37),IF(VLOOKUP($B37,'Data Entry Form'!$A$8:$AM$43,K$56,0)="","",VLOOKUP($B37,'Data Entry Form'!$A$8:$AM$43,K$56,0) ),"")</f>
        <v/>
      </c>
      <c r="L37" s="36" t="str">
        <f>IF(ISNUMBER($B37),IF(VLOOKUP($B37,'Data Entry Form'!$A$8:$AM$43,L$56,0)="","",VLOOKUP($B37,'Data Entry Form'!$A$8:$AM$43,L$56,0) ),"")</f>
        <v/>
      </c>
      <c r="M37" s="36" t="str">
        <f t="shared" si="1"/>
        <v/>
      </c>
      <c r="N37" s="41"/>
      <c r="O37" s="41"/>
      <c r="P37" s="41"/>
      <c r="Q37" s="41"/>
      <c r="U37" s="8"/>
      <c r="V37" s="8"/>
      <c r="W37" s="8"/>
      <c r="X37" s="8"/>
      <c r="Z37" s="1"/>
      <c r="AA37" s="1"/>
      <c r="AB37" s="1"/>
      <c r="AC37" s="1"/>
      <c r="AE37" s="1"/>
      <c r="AF37" s="4"/>
      <c r="AJ37"/>
    </row>
    <row r="38" spans="1:37" x14ac:dyDescent="0.55000000000000004">
      <c r="A38" s="1">
        <v>28</v>
      </c>
      <c r="B38" s="50" t="str">
        <f t="shared" si="0"/>
        <v/>
      </c>
      <c r="C38" s="35" t="str">
        <f>IF(ISNUMBER($B38),IF(VLOOKUP($B38,'Data Entry Form'!$A$8:$AM$43,C$56,0)="","",VLOOKUP($B38,'Data Entry Form'!$A$8:$AM$43,C$56,0) ),"")</f>
        <v/>
      </c>
      <c r="D38" s="35" t="str">
        <f>IF(ISNUMBER($B38),IF(VLOOKUP($B38,'Data Entry Form'!$A$8:$AM$43,D$56,0)="","",VLOOKUP($B38,'Data Entry Form'!$A$8:$AM$43,D$56,0) ),"")</f>
        <v/>
      </c>
      <c r="E38" s="35" t="str">
        <f>IF(ISNUMBER($B38),IF(VLOOKUP($B38,'Data Entry Form'!$A$8:$AM$43,E$56,0)="","",VLOOKUP($B38,'Data Entry Form'!$A$8:$AM$43,E$56,0) ),"")</f>
        <v/>
      </c>
      <c r="F38" s="52" t="str">
        <f>IF(ISNUMBER($B38),IF(VLOOKUP($B38,'Data Entry Form'!$A$8:$AM$43,F$56,0)="","",VLOOKUP($B38,'Data Entry Form'!$A$8:$AM$43,F$56,0) ),"")</f>
        <v/>
      </c>
      <c r="G38" s="36" t="str">
        <f>IF(ISNUMBER($B38),IF(VLOOKUP($B38,'Data Entry Form'!$A$8:$AM$43,G$56,0)="","",VLOOKUP($B38,'Data Entry Form'!$A$8:$AM$43,G$56,0) ),"")</f>
        <v/>
      </c>
      <c r="H38" s="59" t="str">
        <f>IF(ISNUMBER($B38),IF(VLOOKUP($B38,'Data Entry Form'!$A$8:$AM$43,H$56,0)="","",VLOOKUP($B38,'Data Entry Form'!$A$8:$AM$43,H$56,0) ),"")</f>
        <v/>
      </c>
      <c r="I38" s="36" t="str">
        <f>IF(ISNUMBER($B38),IF(VLOOKUP($B38,'Data Entry Form'!$A$8:$AM$43,I$56,0)="","",VLOOKUP($B38,'Data Entry Form'!$A$8:$AM$43,I$56,0) ),"")</f>
        <v/>
      </c>
      <c r="J38" s="36" t="str">
        <f>IF(ISNUMBER($B38),IF(VLOOKUP($B38,'Data Entry Form'!$A$8:$AM$43,J$56,0)="","",VLOOKUP($B38,'Data Entry Form'!$A$8:$AM$43,J$56,0) ),"")</f>
        <v/>
      </c>
      <c r="K38" s="60" t="str">
        <f>IF(ISNUMBER($B38),IF(VLOOKUP($B38,'Data Entry Form'!$A$8:$AM$43,K$56,0)="","",VLOOKUP($B38,'Data Entry Form'!$A$8:$AM$43,K$56,0) ),"")</f>
        <v/>
      </c>
      <c r="L38" s="36" t="str">
        <f>IF(ISNUMBER($B38),IF(VLOOKUP($B38,'Data Entry Form'!$A$8:$AM$43,L$56,0)="","",VLOOKUP($B38,'Data Entry Form'!$A$8:$AM$43,L$56,0) ),"")</f>
        <v/>
      </c>
      <c r="M38" s="36" t="str">
        <f t="shared" si="1"/>
        <v/>
      </c>
      <c r="N38" s="41"/>
      <c r="O38" s="41"/>
      <c r="P38" s="41"/>
      <c r="Q38" s="41"/>
      <c r="U38" s="8"/>
      <c r="V38" s="8"/>
      <c r="W38" s="8"/>
      <c r="X38" s="8"/>
      <c r="Z38" s="1"/>
      <c r="AA38" s="1"/>
      <c r="AB38" s="1"/>
      <c r="AC38" s="1"/>
      <c r="AE38" s="1"/>
      <c r="AF38" s="4"/>
      <c r="AJ38"/>
    </row>
    <row r="39" spans="1:37" x14ac:dyDescent="0.55000000000000004">
      <c r="A39" s="1">
        <v>29</v>
      </c>
      <c r="B39" s="50" t="str">
        <f t="shared" si="0"/>
        <v/>
      </c>
      <c r="C39" s="35" t="str">
        <f>IF(ISNUMBER($B39),IF(VLOOKUP($B39,'Data Entry Form'!$A$8:$AM$43,C$56,0)="","",VLOOKUP($B39,'Data Entry Form'!$A$8:$AM$43,C$56,0) ),"")</f>
        <v/>
      </c>
      <c r="D39" s="35" t="str">
        <f>IF(ISNUMBER($B39),IF(VLOOKUP($B39,'Data Entry Form'!$A$8:$AM$43,D$56,0)="","",VLOOKUP($B39,'Data Entry Form'!$A$8:$AM$43,D$56,0) ),"")</f>
        <v/>
      </c>
      <c r="E39" s="35" t="str">
        <f>IF(ISNUMBER($B39),IF(VLOOKUP($B39,'Data Entry Form'!$A$8:$AM$43,E$56,0)="","",VLOOKUP($B39,'Data Entry Form'!$A$8:$AM$43,E$56,0) ),"")</f>
        <v/>
      </c>
      <c r="F39" s="52" t="str">
        <f>IF(ISNUMBER($B39),IF(VLOOKUP($B39,'Data Entry Form'!$A$8:$AM$43,F$56,0)="","",VLOOKUP($B39,'Data Entry Form'!$A$8:$AM$43,F$56,0) ),"")</f>
        <v/>
      </c>
      <c r="G39" s="36" t="str">
        <f>IF(ISNUMBER($B39),IF(VLOOKUP($B39,'Data Entry Form'!$A$8:$AM$43,G$56,0)="","",VLOOKUP($B39,'Data Entry Form'!$A$8:$AM$43,G$56,0) ),"")</f>
        <v/>
      </c>
      <c r="H39" s="59" t="str">
        <f>IF(ISNUMBER($B39),IF(VLOOKUP($B39,'Data Entry Form'!$A$8:$AM$43,H$56,0)="","",VLOOKUP($B39,'Data Entry Form'!$A$8:$AM$43,H$56,0) ),"")</f>
        <v/>
      </c>
      <c r="I39" s="36" t="str">
        <f>IF(ISNUMBER($B39),IF(VLOOKUP($B39,'Data Entry Form'!$A$8:$AM$43,I$56,0)="","",VLOOKUP($B39,'Data Entry Form'!$A$8:$AM$43,I$56,0) ),"")</f>
        <v/>
      </c>
      <c r="J39" s="36" t="str">
        <f>IF(ISNUMBER($B39),IF(VLOOKUP($B39,'Data Entry Form'!$A$8:$AM$43,J$56,0)="","",VLOOKUP($B39,'Data Entry Form'!$A$8:$AM$43,J$56,0) ),"")</f>
        <v/>
      </c>
      <c r="K39" s="60" t="str">
        <f>IF(ISNUMBER($B39),IF(VLOOKUP($B39,'Data Entry Form'!$A$8:$AM$43,K$56,0)="","",VLOOKUP($B39,'Data Entry Form'!$A$8:$AM$43,K$56,0) ),"")</f>
        <v/>
      </c>
      <c r="L39" s="36" t="str">
        <f>IF(ISNUMBER($B39),IF(VLOOKUP($B39,'Data Entry Form'!$A$8:$AM$43,L$56,0)="","",VLOOKUP($B39,'Data Entry Form'!$A$8:$AM$43,L$56,0) ),"")</f>
        <v/>
      </c>
      <c r="M39" s="36" t="str">
        <f t="shared" si="1"/>
        <v/>
      </c>
      <c r="N39" s="41"/>
      <c r="O39" s="41"/>
      <c r="P39" s="41"/>
      <c r="Q39" s="41"/>
      <c r="U39" s="8"/>
      <c r="V39" s="8"/>
      <c r="W39" s="8"/>
      <c r="X39" s="8"/>
      <c r="Z39" s="1"/>
      <c r="AA39" s="1"/>
      <c r="AB39" s="1"/>
      <c r="AC39" s="1"/>
      <c r="AE39" s="1"/>
      <c r="AF39" s="4"/>
      <c r="AJ39"/>
    </row>
    <row r="40" spans="1:37" x14ac:dyDescent="0.55000000000000004">
      <c r="A40" s="1">
        <v>30</v>
      </c>
      <c r="B40" s="50" t="str">
        <f t="shared" si="0"/>
        <v/>
      </c>
      <c r="C40" s="35" t="str">
        <f>IF(ISNUMBER($B40),IF(VLOOKUP($B40,'Data Entry Form'!$A$8:$AM$43,C$56,0)="","",VLOOKUP($B40,'Data Entry Form'!$A$8:$AM$43,C$56,0) ),"")</f>
        <v/>
      </c>
      <c r="D40" s="35" t="str">
        <f>IF(ISNUMBER($B40),IF(VLOOKUP($B40,'Data Entry Form'!$A$8:$AM$43,D$56,0)="","",VLOOKUP($B40,'Data Entry Form'!$A$8:$AM$43,D$56,0) ),"")</f>
        <v/>
      </c>
      <c r="E40" s="35" t="str">
        <f>IF(ISNUMBER($B40),IF(VLOOKUP($B40,'Data Entry Form'!$A$8:$AM$43,E$56,0)="","",VLOOKUP($B40,'Data Entry Form'!$A$8:$AM$43,E$56,0) ),"")</f>
        <v/>
      </c>
      <c r="F40" s="52" t="str">
        <f>IF(ISNUMBER($B40),IF(VLOOKUP($B40,'Data Entry Form'!$A$8:$AM$43,F$56,0)="","",VLOOKUP($B40,'Data Entry Form'!$A$8:$AM$43,F$56,0) ),"")</f>
        <v/>
      </c>
      <c r="G40" s="36" t="str">
        <f>IF(ISNUMBER($B40),IF(VLOOKUP($B40,'Data Entry Form'!$A$8:$AM$43,G$56,0)="","",VLOOKUP($B40,'Data Entry Form'!$A$8:$AM$43,G$56,0) ),"")</f>
        <v/>
      </c>
      <c r="H40" s="59" t="str">
        <f>IF(ISNUMBER($B40),IF(VLOOKUP($B40,'Data Entry Form'!$A$8:$AM$43,H$56,0)="","",VLOOKUP($B40,'Data Entry Form'!$A$8:$AM$43,H$56,0) ),"")</f>
        <v/>
      </c>
      <c r="I40" s="36" t="str">
        <f>IF(ISNUMBER($B40),IF(VLOOKUP($B40,'Data Entry Form'!$A$8:$AM$43,I$56,0)="","",VLOOKUP($B40,'Data Entry Form'!$A$8:$AM$43,I$56,0) ),"")</f>
        <v/>
      </c>
      <c r="J40" s="36" t="str">
        <f>IF(ISNUMBER($B40),IF(VLOOKUP($B40,'Data Entry Form'!$A$8:$AM$43,J$56,0)="","",VLOOKUP($B40,'Data Entry Form'!$A$8:$AM$43,J$56,0) ),"")</f>
        <v/>
      </c>
      <c r="K40" s="60" t="str">
        <f>IF(ISNUMBER($B40),IF(VLOOKUP($B40,'Data Entry Form'!$A$8:$AM$43,K$56,0)="","",VLOOKUP($B40,'Data Entry Form'!$A$8:$AM$43,K$56,0) ),"")</f>
        <v/>
      </c>
      <c r="L40" s="36" t="str">
        <f>IF(ISNUMBER($B40),IF(VLOOKUP($B40,'Data Entry Form'!$A$8:$AM$43,L$56,0)="","",VLOOKUP($B40,'Data Entry Form'!$A$8:$AM$43,L$56,0) ),"")</f>
        <v/>
      </c>
      <c r="M40" s="36" t="str">
        <f t="shared" si="1"/>
        <v/>
      </c>
      <c r="N40" s="41"/>
      <c r="O40" s="41"/>
      <c r="P40" s="41"/>
      <c r="Q40" s="41"/>
      <c r="U40" s="8"/>
      <c r="V40" s="8"/>
      <c r="W40" s="8"/>
      <c r="X40" s="8"/>
      <c r="Z40" s="1"/>
      <c r="AA40" s="1"/>
      <c r="AB40" s="1"/>
      <c r="AC40" s="1"/>
      <c r="AE40" s="1"/>
      <c r="AF40" s="4"/>
      <c r="AJ40"/>
    </row>
    <row r="41" spans="1:37" x14ac:dyDescent="0.55000000000000004">
      <c r="A41" s="1">
        <v>31</v>
      </c>
      <c r="B41" s="50" t="str">
        <f t="shared" si="0"/>
        <v/>
      </c>
      <c r="C41" s="35" t="str">
        <f>IF(ISNUMBER($B41),IF(VLOOKUP($B41,'Data Entry Form'!$A$8:$AM$43,C$56,0)="","",VLOOKUP($B41,'Data Entry Form'!$A$8:$AM$43,C$56,0) ),"")</f>
        <v/>
      </c>
      <c r="D41" s="35" t="str">
        <f>IF(ISNUMBER($B41),IF(VLOOKUP($B41,'Data Entry Form'!$A$8:$AM$43,D$56,0)="","",VLOOKUP($B41,'Data Entry Form'!$A$8:$AM$43,D$56,0) ),"")</f>
        <v/>
      </c>
      <c r="E41" s="35" t="str">
        <f>IF(ISNUMBER($B41),IF(VLOOKUP($B41,'Data Entry Form'!$A$8:$AM$43,E$56,0)="","",VLOOKUP($B41,'Data Entry Form'!$A$8:$AM$43,E$56,0) ),"")</f>
        <v/>
      </c>
      <c r="F41" s="52" t="str">
        <f>IF(ISNUMBER($B41),IF(VLOOKUP($B41,'Data Entry Form'!$A$8:$AM$43,F$56,0)="","",VLOOKUP($B41,'Data Entry Form'!$A$8:$AM$43,F$56,0) ),"")</f>
        <v/>
      </c>
      <c r="G41" s="36" t="str">
        <f>IF(ISNUMBER($B41),IF(VLOOKUP($B41,'Data Entry Form'!$A$8:$AM$43,G$56,0)="","",VLOOKUP($B41,'Data Entry Form'!$A$8:$AM$43,G$56,0) ),"")</f>
        <v/>
      </c>
      <c r="H41" s="59" t="str">
        <f>IF(ISNUMBER($B41),IF(VLOOKUP($B41,'Data Entry Form'!$A$8:$AM$43,H$56,0)="","",VLOOKUP($B41,'Data Entry Form'!$A$8:$AM$43,H$56,0) ),"")</f>
        <v/>
      </c>
      <c r="I41" s="36" t="str">
        <f>IF(ISNUMBER($B41),IF(VLOOKUP($B41,'Data Entry Form'!$A$8:$AM$43,I$56,0)="","",VLOOKUP($B41,'Data Entry Form'!$A$8:$AM$43,I$56,0) ),"")</f>
        <v/>
      </c>
      <c r="J41" s="36" t="str">
        <f>IF(ISNUMBER($B41),IF(VLOOKUP($B41,'Data Entry Form'!$A$8:$AM$43,J$56,0)="","",VLOOKUP($B41,'Data Entry Form'!$A$8:$AM$43,J$56,0) ),"")</f>
        <v/>
      </c>
      <c r="K41" s="60" t="str">
        <f>IF(ISNUMBER($B41),IF(VLOOKUP($B41,'Data Entry Form'!$A$8:$AM$43,K$56,0)="","",VLOOKUP($B41,'Data Entry Form'!$A$8:$AM$43,K$56,0) ),"")</f>
        <v/>
      </c>
      <c r="L41" s="36" t="str">
        <f>IF(ISNUMBER($B41),IF(VLOOKUP($B41,'Data Entry Form'!$A$8:$AM$43,L$56,0)="","",VLOOKUP($B41,'Data Entry Form'!$A$8:$AM$43,L$56,0) ),"")</f>
        <v/>
      </c>
      <c r="M41" s="36" t="str">
        <f t="shared" si="1"/>
        <v/>
      </c>
      <c r="N41" s="41"/>
      <c r="O41" s="41"/>
      <c r="P41" s="41"/>
      <c r="Q41" s="41"/>
      <c r="U41" s="8"/>
      <c r="V41" s="8"/>
      <c r="W41" s="8"/>
      <c r="X41" s="8"/>
      <c r="Z41" s="1"/>
      <c r="AA41" s="1"/>
      <c r="AB41" s="1"/>
      <c r="AC41" s="1"/>
      <c r="AE41" s="1"/>
      <c r="AF41" s="4"/>
      <c r="AJ41"/>
    </row>
    <row r="42" spans="1:37" x14ac:dyDescent="0.55000000000000004">
      <c r="A42" s="1">
        <v>32</v>
      </c>
      <c r="B42" s="50" t="str">
        <f t="shared" si="0"/>
        <v/>
      </c>
      <c r="C42" s="35" t="str">
        <f>IF(ISNUMBER($B42),IF(VLOOKUP($B42,'Data Entry Form'!$A$8:$AM$43,C$56,0)="","",VLOOKUP($B42,'Data Entry Form'!$A$8:$AM$43,C$56,0) ),"")</f>
        <v/>
      </c>
      <c r="D42" s="35" t="str">
        <f>IF(ISNUMBER($B42),IF(VLOOKUP($B42,'Data Entry Form'!$A$8:$AM$43,D$56,0)="","",VLOOKUP($B42,'Data Entry Form'!$A$8:$AM$43,D$56,0) ),"")</f>
        <v/>
      </c>
      <c r="E42" s="35" t="str">
        <f>IF(ISNUMBER($B42),IF(VLOOKUP($B42,'Data Entry Form'!$A$8:$AM$43,E$56,0)="","",VLOOKUP($B42,'Data Entry Form'!$A$8:$AM$43,E$56,0) ),"")</f>
        <v/>
      </c>
      <c r="F42" s="52" t="str">
        <f>IF(ISNUMBER($B42),IF(VLOOKUP($B42,'Data Entry Form'!$A$8:$AM$43,F$56,0)="","",VLOOKUP($B42,'Data Entry Form'!$A$8:$AM$43,F$56,0) ),"")</f>
        <v/>
      </c>
      <c r="G42" s="36" t="str">
        <f>IF(ISNUMBER($B42),IF(VLOOKUP($B42,'Data Entry Form'!$A$8:$AM$43,G$56,0)="","",VLOOKUP($B42,'Data Entry Form'!$A$8:$AM$43,G$56,0) ),"")</f>
        <v/>
      </c>
      <c r="H42" s="59" t="str">
        <f>IF(ISNUMBER($B42),IF(VLOOKUP($B42,'Data Entry Form'!$A$8:$AM$43,H$56,0)="","",VLOOKUP($B42,'Data Entry Form'!$A$8:$AM$43,H$56,0) ),"")</f>
        <v/>
      </c>
      <c r="I42" s="36" t="str">
        <f>IF(ISNUMBER($B42),IF(VLOOKUP($B42,'Data Entry Form'!$A$8:$AM$43,I$56,0)="","",VLOOKUP($B42,'Data Entry Form'!$A$8:$AM$43,I$56,0) ),"")</f>
        <v/>
      </c>
      <c r="J42" s="36" t="str">
        <f>IF(ISNUMBER($B42),IF(VLOOKUP($B42,'Data Entry Form'!$A$8:$AM$43,J$56,0)="","",VLOOKUP($B42,'Data Entry Form'!$A$8:$AM$43,J$56,0) ),"")</f>
        <v/>
      </c>
      <c r="K42" s="60" t="str">
        <f>IF(ISNUMBER($B42),IF(VLOOKUP($B42,'Data Entry Form'!$A$8:$AM$43,K$56,0)="","",VLOOKUP($B42,'Data Entry Form'!$A$8:$AM$43,K$56,0) ),"")</f>
        <v/>
      </c>
      <c r="L42" s="36" t="str">
        <f>IF(ISNUMBER($B42),IF(VLOOKUP($B42,'Data Entry Form'!$A$8:$AM$43,L$56,0)="","",VLOOKUP($B42,'Data Entry Form'!$A$8:$AM$43,L$56,0) ),"")</f>
        <v/>
      </c>
      <c r="M42" s="36" t="str">
        <f t="shared" si="1"/>
        <v/>
      </c>
      <c r="N42" s="41"/>
      <c r="O42" s="41"/>
      <c r="P42" s="41"/>
      <c r="Q42" s="41"/>
      <c r="U42" s="8"/>
      <c r="V42" s="8"/>
      <c r="W42" s="8"/>
      <c r="X42" s="8"/>
      <c r="Z42" s="1"/>
      <c r="AA42" s="1"/>
      <c r="AB42" s="1"/>
      <c r="AC42" s="1"/>
      <c r="AE42" s="1"/>
      <c r="AF42" s="4"/>
      <c r="AJ42"/>
    </row>
    <row r="43" spans="1:37" x14ac:dyDescent="0.55000000000000004">
      <c r="A43" s="1">
        <v>33</v>
      </c>
      <c r="B43" s="50" t="str">
        <f t="shared" si="0"/>
        <v/>
      </c>
      <c r="C43" s="35" t="str">
        <f>IF(ISNUMBER($B43),IF(VLOOKUP($B43,'Data Entry Form'!$A$8:$AM$43,C$56,0)="","",VLOOKUP($B43,'Data Entry Form'!$A$8:$AM$43,C$56,0) ),"")</f>
        <v/>
      </c>
      <c r="D43" s="35" t="str">
        <f>IF(ISNUMBER($B43),IF(VLOOKUP($B43,'Data Entry Form'!$A$8:$AM$43,D$56,0)="","",VLOOKUP($B43,'Data Entry Form'!$A$8:$AM$43,D$56,0) ),"")</f>
        <v/>
      </c>
      <c r="E43" s="35" t="str">
        <f>IF(ISNUMBER($B43),IF(VLOOKUP($B43,'Data Entry Form'!$A$8:$AM$43,E$56,0)="","",VLOOKUP($B43,'Data Entry Form'!$A$8:$AM$43,E$56,0) ),"")</f>
        <v/>
      </c>
      <c r="F43" s="52" t="str">
        <f>IF(ISNUMBER($B43),IF(VLOOKUP($B43,'Data Entry Form'!$A$8:$AM$43,F$56,0)="","",VLOOKUP($B43,'Data Entry Form'!$A$8:$AM$43,F$56,0) ),"")</f>
        <v/>
      </c>
      <c r="G43" s="36" t="str">
        <f>IF(ISNUMBER($B43),IF(VLOOKUP($B43,'Data Entry Form'!$A$8:$AM$43,G$56,0)="","",VLOOKUP($B43,'Data Entry Form'!$A$8:$AM$43,G$56,0) ),"")</f>
        <v/>
      </c>
      <c r="H43" s="59" t="str">
        <f>IF(ISNUMBER($B43),IF(VLOOKUP($B43,'Data Entry Form'!$A$8:$AM$43,H$56,0)="","",VLOOKUP($B43,'Data Entry Form'!$A$8:$AM$43,H$56,0) ),"")</f>
        <v/>
      </c>
      <c r="I43" s="36" t="str">
        <f>IF(ISNUMBER($B43),IF(VLOOKUP($B43,'Data Entry Form'!$A$8:$AM$43,I$56,0)="","",VLOOKUP($B43,'Data Entry Form'!$A$8:$AM$43,I$56,0) ),"")</f>
        <v/>
      </c>
      <c r="J43" s="36" t="str">
        <f>IF(ISNUMBER($B43),IF(VLOOKUP($B43,'Data Entry Form'!$A$8:$AM$43,J$56,0)="","",VLOOKUP($B43,'Data Entry Form'!$A$8:$AM$43,J$56,0) ),"")</f>
        <v/>
      </c>
      <c r="K43" s="60" t="str">
        <f>IF(ISNUMBER($B43),IF(VLOOKUP($B43,'Data Entry Form'!$A$8:$AM$43,K$56,0)="","",VLOOKUP($B43,'Data Entry Form'!$A$8:$AM$43,K$56,0) ),"")</f>
        <v/>
      </c>
      <c r="L43" s="36" t="str">
        <f>IF(ISNUMBER($B43),IF(VLOOKUP($B43,'Data Entry Form'!$A$8:$AM$43,L$56,0)="","",VLOOKUP($B43,'Data Entry Form'!$A$8:$AM$43,L$56,0) ),"")</f>
        <v/>
      </c>
      <c r="M43" s="36" t="str">
        <f t="shared" si="1"/>
        <v/>
      </c>
      <c r="N43" s="41"/>
      <c r="O43" s="41"/>
      <c r="P43" s="41"/>
      <c r="Q43" s="41"/>
      <c r="U43" s="8"/>
      <c r="V43" s="8"/>
      <c r="W43" s="8"/>
      <c r="X43" s="8"/>
      <c r="Z43" s="1"/>
      <c r="AA43" s="1"/>
      <c r="AB43" s="1"/>
      <c r="AC43" s="1"/>
      <c r="AE43" s="1"/>
      <c r="AF43" s="4"/>
      <c r="AJ43"/>
    </row>
    <row r="44" spans="1:37" x14ac:dyDescent="0.55000000000000004">
      <c r="A44" s="1">
        <v>34</v>
      </c>
      <c r="B44" s="50" t="str">
        <f t="shared" si="0"/>
        <v/>
      </c>
      <c r="C44" s="35" t="str">
        <f>IF(ISNUMBER($B44),IF(VLOOKUP($B44,'Data Entry Form'!$A$8:$AM$43,C$56,0)="","",VLOOKUP($B44,'Data Entry Form'!$A$8:$AM$43,C$56,0) ),"")</f>
        <v/>
      </c>
      <c r="D44" s="35" t="str">
        <f>IF(ISNUMBER($B44),IF(VLOOKUP($B44,'Data Entry Form'!$A$8:$AM$43,D$56,0)="","",VLOOKUP($B44,'Data Entry Form'!$A$8:$AM$43,D$56,0) ),"")</f>
        <v/>
      </c>
      <c r="E44" s="35" t="str">
        <f>IF(ISNUMBER($B44),IF(VLOOKUP($B44,'Data Entry Form'!$A$8:$AM$43,E$56,0)="","",VLOOKUP($B44,'Data Entry Form'!$A$8:$AM$43,E$56,0) ),"")</f>
        <v/>
      </c>
      <c r="F44" s="52" t="str">
        <f>IF(ISNUMBER($B44),IF(VLOOKUP($B44,'Data Entry Form'!$A$8:$AM$43,F$56,0)="","",VLOOKUP($B44,'Data Entry Form'!$A$8:$AM$43,F$56,0) ),"")</f>
        <v/>
      </c>
      <c r="G44" s="36" t="str">
        <f>IF(ISNUMBER($B44),IF(VLOOKUP($B44,'Data Entry Form'!$A$8:$AM$43,G$56,0)="","",VLOOKUP($B44,'Data Entry Form'!$A$8:$AM$43,G$56,0) ),"")</f>
        <v/>
      </c>
      <c r="H44" s="59" t="str">
        <f>IF(ISNUMBER($B44),IF(VLOOKUP($B44,'Data Entry Form'!$A$8:$AM$43,H$56,0)="","",VLOOKUP($B44,'Data Entry Form'!$A$8:$AM$43,H$56,0) ),"")</f>
        <v/>
      </c>
      <c r="I44" s="36" t="str">
        <f>IF(ISNUMBER($B44),IF(VLOOKUP($B44,'Data Entry Form'!$A$8:$AM$43,I$56,0)="","",VLOOKUP($B44,'Data Entry Form'!$A$8:$AM$43,I$56,0) ),"")</f>
        <v/>
      </c>
      <c r="J44" s="36" t="str">
        <f>IF(ISNUMBER($B44),IF(VLOOKUP($B44,'Data Entry Form'!$A$8:$AM$43,J$56,0)="","",VLOOKUP($B44,'Data Entry Form'!$A$8:$AM$43,J$56,0) ),"")</f>
        <v/>
      </c>
      <c r="K44" s="60" t="str">
        <f>IF(ISNUMBER($B44),IF(VLOOKUP($B44,'Data Entry Form'!$A$8:$AM$43,K$56,0)="","",VLOOKUP($B44,'Data Entry Form'!$A$8:$AM$43,K$56,0) ),"")</f>
        <v/>
      </c>
      <c r="L44" s="36" t="str">
        <f>IF(ISNUMBER($B44),IF(VLOOKUP($B44,'Data Entry Form'!$A$8:$AM$43,L$56,0)="","",VLOOKUP($B44,'Data Entry Form'!$A$8:$AM$43,L$56,0) ),"")</f>
        <v/>
      </c>
      <c r="M44" s="36" t="str">
        <f t="shared" si="1"/>
        <v/>
      </c>
      <c r="N44" s="41"/>
      <c r="O44" s="41"/>
      <c r="P44" s="41"/>
      <c r="Q44" s="41"/>
      <c r="U44" s="8"/>
      <c r="V44" s="8"/>
      <c r="W44" s="8"/>
      <c r="X44" s="8"/>
      <c r="Z44" s="1"/>
      <c r="AA44" s="1"/>
      <c r="AB44" s="1"/>
      <c r="AC44" s="1"/>
      <c r="AE44" s="1"/>
      <c r="AF44" s="4"/>
      <c r="AJ44"/>
    </row>
    <row r="45" spans="1:37" x14ac:dyDescent="0.55000000000000004">
      <c r="A45" s="1">
        <v>35</v>
      </c>
      <c r="B45" s="50" t="str">
        <f t="shared" si="0"/>
        <v/>
      </c>
      <c r="C45" s="35" t="str">
        <f>IF(ISNUMBER($B45),IF(VLOOKUP($B45,'Data Entry Form'!$A$8:$AM$43,C$56,0)="","",VLOOKUP($B45,'Data Entry Form'!$A$8:$AM$43,C$56,0) ),"")</f>
        <v/>
      </c>
      <c r="D45" s="35" t="str">
        <f>IF(ISNUMBER($B45),IF(VLOOKUP($B45,'Data Entry Form'!$A$8:$AM$43,D$56,0)="","",VLOOKUP($B45,'Data Entry Form'!$A$8:$AM$43,D$56,0) ),"")</f>
        <v/>
      </c>
      <c r="E45" s="35" t="str">
        <f>IF(ISNUMBER($B45),IF(VLOOKUP($B45,'Data Entry Form'!$A$8:$AM$43,E$56,0)="","",VLOOKUP($B45,'Data Entry Form'!$A$8:$AM$43,E$56,0) ),"")</f>
        <v/>
      </c>
      <c r="F45" s="52" t="str">
        <f>IF(ISNUMBER($B45),IF(VLOOKUP($B45,'Data Entry Form'!$A$8:$AM$43,F$56,0)="","",VLOOKUP($B45,'Data Entry Form'!$A$8:$AM$43,F$56,0) ),"")</f>
        <v/>
      </c>
      <c r="G45" s="36" t="str">
        <f>IF(ISNUMBER($B45),IF(VLOOKUP($B45,'Data Entry Form'!$A$8:$AM$43,G$56,0)="","",VLOOKUP($B45,'Data Entry Form'!$A$8:$AM$43,G$56,0) ),"")</f>
        <v/>
      </c>
      <c r="H45" s="59" t="str">
        <f>IF(ISNUMBER($B45),IF(VLOOKUP($B45,'Data Entry Form'!$A$8:$AM$43,H$56,0)="","",VLOOKUP($B45,'Data Entry Form'!$A$8:$AM$43,H$56,0) ),"")</f>
        <v/>
      </c>
      <c r="I45" s="36" t="str">
        <f>IF(ISNUMBER($B45),IF(VLOOKUP($B45,'Data Entry Form'!$A$8:$AM$43,I$56,0)="","",VLOOKUP($B45,'Data Entry Form'!$A$8:$AM$43,I$56,0) ),"")</f>
        <v/>
      </c>
      <c r="J45" s="36" t="str">
        <f>IF(ISNUMBER($B45),IF(VLOOKUP($B45,'Data Entry Form'!$A$8:$AM$43,J$56,0)="","",VLOOKUP($B45,'Data Entry Form'!$A$8:$AM$43,J$56,0) ),"")</f>
        <v/>
      </c>
      <c r="K45" s="60" t="str">
        <f>IF(ISNUMBER($B45),IF(VLOOKUP($B45,'Data Entry Form'!$A$8:$AM$43,K$56,0)="","",VLOOKUP($B45,'Data Entry Form'!$A$8:$AM$43,K$56,0) ),"")</f>
        <v/>
      </c>
      <c r="L45" s="36" t="str">
        <f>IF(ISNUMBER($B45),IF(VLOOKUP($B45,'Data Entry Form'!$A$8:$AM$43,L$56,0)="","",VLOOKUP($B45,'Data Entry Form'!$A$8:$AM$43,L$56,0) ),"")</f>
        <v/>
      </c>
      <c r="M45" s="36" t="str">
        <f t="shared" si="1"/>
        <v/>
      </c>
      <c r="N45" s="41"/>
      <c r="O45" s="41"/>
      <c r="P45" s="41"/>
      <c r="Q45" s="41"/>
      <c r="U45" s="8"/>
      <c r="V45" s="8"/>
      <c r="W45" s="8"/>
      <c r="X45" s="8"/>
      <c r="Z45" s="1"/>
      <c r="AA45" s="1"/>
      <c r="AB45" s="1"/>
      <c r="AC45" s="1"/>
      <c r="AE45" s="1"/>
      <c r="AF45" s="4"/>
      <c r="AJ45"/>
    </row>
    <row r="46" spans="1:37" x14ac:dyDescent="0.55000000000000004">
      <c r="A46" s="1">
        <v>36</v>
      </c>
      <c r="B46" s="37"/>
      <c r="C46" s="41"/>
      <c r="D46" s="41"/>
      <c r="E46" s="41"/>
      <c r="F46" s="41"/>
      <c r="G46" s="41"/>
      <c r="H46" s="41"/>
      <c r="I46" s="41"/>
      <c r="J46" s="41"/>
      <c r="K46" s="41"/>
      <c r="L46" s="41"/>
      <c r="M46" s="41"/>
      <c r="N46" s="41"/>
      <c r="O46" s="41"/>
      <c r="P46" s="41"/>
      <c r="Q46" s="41"/>
      <c r="AJ46" s="30"/>
      <c r="AK46" s="4"/>
    </row>
    <row r="47" spans="1:37" ht="18.3" x14ac:dyDescent="0.7">
      <c r="B47" s="37"/>
      <c r="C47" s="41" t="s">
        <v>87</v>
      </c>
      <c r="D47" s="53"/>
      <c r="E47" s="53"/>
      <c r="F47" s="53"/>
      <c r="I47" s="46" t="s">
        <v>10</v>
      </c>
      <c r="J47" s="46" t="s">
        <v>7</v>
      </c>
      <c r="L47" s="46" t="s">
        <v>14</v>
      </c>
      <c r="M47" s="56" t="s">
        <v>82</v>
      </c>
      <c r="N47" s="41"/>
      <c r="O47" s="41"/>
      <c r="P47" s="41"/>
      <c r="Q47" s="41"/>
      <c r="AH47" s="1"/>
      <c r="AI47" s="3"/>
      <c r="AJ47"/>
    </row>
    <row r="48" spans="1:37" ht="18.600000000000001" thickBot="1" x14ac:dyDescent="0.75">
      <c r="B48" s="37"/>
      <c r="C48" s="41"/>
      <c r="D48" s="53"/>
      <c r="E48" s="53"/>
      <c r="F48" s="53"/>
      <c r="I48" s="46" t="s">
        <v>81</v>
      </c>
      <c r="J48" s="46" t="s">
        <v>35</v>
      </c>
      <c r="L48" s="46" t="s">
        <v>15</v>
      </c>
      <c r="M48" s="56" t="s">
        <v>86</v>
      </c>
      <c r="N48" s="41"/>
      <c r="O48" s="41"/>
      <c r="P48" s="41"/>
      <c r="Q48" s="41"/>
      <c r="AH48" s="1"/>
      <c r="AJ48"/>
    </row>
    <row r="49" spans="2:36" ht="18.3" x14ac:dyDescent="0.7">
      <c r="B49" s="37"/>
      <c r="C49" s="76"/>
      <c r="D49" s="78" t="str">
        <f>IF('Data Entry Form'!U45,"X X X X X","")</f>
        <v/>
      </c>
      <c r="E49" s="53"/>
      <c r="F49" s="53"/>
      <c r="G49" s="24" t="s">
        <v>82</v>
      </c>
      <c r="H49" s="23"/>
      <c r="I49" s="54">
        <f>SUM(I10:I45)</f>
        <v>0</v>
      </c>
      <c r="J49" s="54">
        <f>SUM(J10:J45)</f>
        <v>0</v>
      </c>
      <c r="K49" s="53"/>
      <c r="L49" s="54">
        <f>SUM(L10:L45)</f>
        <v>0</v>
      </c>
      <c r="M49" s="54">
        <f>SUM(M10:M45)</f>
        <v>0</v>
      </c>
      <c r="N49" s="41"/>
      <c r="O49" s="41"/>
      <c r="P49" s="41"/>
      <c r="Q49" s="41"/>
      <c r="AH49" s="1"/>
      <c r="AJ49"/>
    </row>
    <row r="50" spans="2:36" ht="18.600000000000001" thickBot="1" x14ac:dyDescent="0.75">
      <c r="B50" s="37"/>
      <c r="C50" s="77"/>
      <c r="D50" s="79"/>
      <c r="E50" s="41"/>
      <c r="F50" s="41"/>
      <c r="G50" s="53"/>
      <c r="H50" s="41"/>
      <c r="I50" s="41"/>
      <c r="J50" s="41"/>
      <c r="K50" s="41"/>
      <c r="L50" s="41"/>
      <c r="M50" s="41"/>
      <c r="N50" s="41"/>
      <c r="O50" s="41"/>
      <c r="P50" s="41"/>
      <c r="Q50" s="41"/>
      <c r="AH50" s="1"/>
      <c r="AJ50"/>
    </row>
    <row r="51" spans="2:36" ht="18.600000000000001" thickBot="1" x14ac:dyDescent="0.75">
      <c r="B51" s="37"/>
      <c r="C51" s="58" t="s">
        <v>1</v>
      </c>
      <c r="D51" s="57" t="s">
        <v>88</v>
      </c>
      <c r="E51" s="41"/>
      <c r="F51" s="41"/>
      <c r="G51" s="24" t="s">
        <v>83</v>
      </c>
      <c r="H51" s="23"/>
      <c r="I51" s="54">
        <f>I49-J49</f>
        <v>0</v>
      </c>
      <c r="J51" s="41"/>
      <c r="K51" s="41"/>
      <c r="L51" s="41"/>
      <c r="M51" s="41"/>
      <c r="N51" s="41"/>
      <c r="O51" s="41"/>
      <c r="P51" s="41"/>
      <c r="Q51" s="41"/>
      <c r="AH51" s="1"/>
      <c r="AJ51"/>
    </row>
    <row r="52" spans="2:36" x14ac:dyDescent="0.55000000000000004">
      <c r="B52" s="37"/>
      <c r="C52" s="41"/>
      <c r="D52" s="41"/>
      <c r="E52" s="41"/>
      <c r="F52" s="41"/>
      <c r="G52" s="41"/>
      <c r="H52" s="41"/>
      <c r="I52" s="41"/>
      <c r="J52" s="41"/>
      <c r="K52" s="41"/>
      <c r="L52" s="41"/>
      <c r="M52" s="41"/>
      <c r="N52" s="41"/>
      <c r="O52" s="41"/>
      <c r="P52" s="41"/>
      <c r="Q52" s="41"/>
      <c r="AH52" s="1"/>
      <c r="AJ52"/>
    </row>
    <row r="53" spans="2:36" x14ac:dyDescent="0.55000000000000004">
      <c r="B53" s="37"/>
      <c r="C53" s="41"/>
      <c r="D53" s="41"/>
      <c r="E53" s="41"/>
      <c r="G53" s="47" t="s">
        <v>92</v>
      </c>
      <c r="H53" s="41"/>
      <c r="I53" s="41"/>
      <c r="J53" s="41"/>
      <c r="K53" s="41"/>
      <c r="L53" s="41"/>
      <c r="M53" s="41"/>
      <c r="N53" s="41"/>
      <c r="O53" s="41"/>
      <c r="P53" s="41"/>
      <c r="Q53" s="41"/>
      <c r="AH53" s="1"/>
      <c r="AJ53"/>
    </row>
    <row r="54" spans="2:36" x14ac:dyDescent="0.55000000000000004">
      <c r="B54" s="37"/>
      <c r="C54" s="41"/>
      <c r="D54" s="41"/>
      <c r="E54" s="41"/>
      <c r="F54" s="41"/>
      <c r="G54" s="47" t="s">
        <v>93</v>
      </c>
      <c r="H54" s="41"/>
      <c r="I54" s="41"/>
      <c r="J54" s="41"/>
      <c r="K54" s="41"/>
      <c r="L54" s="41"/>
      <c r="M54" s="41"/>
      <c r="N54" s="41"/>
      <c r="O54" s="41"/>
      <c r="P54" s="41"/>
      <c r="Q54" s="41"/>
      <c r="AH54" s="1"/>
      <c r="AJ54"/>
    </row>
    <row r="56" spans="2:36" hidden="1" x14ac:dyDescent="0.55000000000000004">
      <c r="C56" s="1">
        <v>2</v>
      </c>
      <c r="D56" s="1">
        <v>3</v>
      </c>
      <c r="E56" s="1">
        <v>4</v>
      </c>
      <c r="F56" s="1">
        <v>5</v>
      </c>
      <c r="G56" s="1">
        <v>6</v>
      </c>
      <c r="H56" s="1">
        <v>9</v>
      </c>
      <c r="I56" s="1">
        <v>10</v>
      </c>
      <c r="J56" s="1">
        <v>11</v>
      </c>
      <c r="K56" s="1">
        <v>37</v>
      </c>
      <c r="L56" s="1">
        <v>16</v>
      </c>
      <c r="M56" s="1"/>
      <c r="N56" s="1"/>
      <c r="O56" s="1"/>
      <c r="P56" s="1"/>
      <c r="Q56" s="1"/>
    </row>
  </sheetData>
  <sheetProtection algorithmName="SHA-512" hashValue="DwKKgge1DEygzexP0Csk9aq2qadfFg3lGVZjkmcPuERUsPwBNvk722QDDkyyPwnfCwYIz5r+FPd61i4iuaDxsg==" saltValue="RF4w03r37yZ3A/fN+iG9CQ==" spinCount="100000" sheet="1" objects="1" scenarios="1"/>
  <mergeCells count="6">
    <mergeCell ref="H3:L3"/>
    <mergeCell ref="H4:I4"/>
    <mergeCell ref="K4:L4"/>
    <mergeCell ref="H5:I5"/>
    <mergeCell ref="C49:C50"/>
    <mergeCell ref="D49:D50"/>
  </mergeCells>
  <dataValidations count="1">
    <dataValidation allowBlank="1" showInputMessage="1" showErrorMessage="1" promptTitle="Name" prompt="Enter your own name" sqref="D6:D7" xr:uid="{8067D085-BED4-46F2-98DF-B919A44F48DF}"/>
  </dataValidations>
  <pageMargins left="0.7" right="0.7" top="0.75" bottom="0.75" header="0.3" footer="0.3"/>
  <pageSetup scale="65"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5B8ED-F642-46D1-868C-D8F07A9808DB}">
  <dimension ref="B5:H35"/>
  <sheetViews>
    <sheetView topLeftCell="A10" workbookViewId="0">
      <selection activeCell="B8" sqref="B8"/>
    </sheetView>
  </sheetViews>
  <sheetFormatPr defaultRowHeight="14.4" x14ac:dyDescent="0.55000000000000004"/>
  <sheetData>
    <row r="5" spans="2:7" x14ac:dyDescent="0.55000000000000004">
      <c r="D5" s="5"/>
    </row>
    <row r="7" spans="2:7" x14ac:dyDescent="0.55000000000000004">
      <c r="B7" t="s">
        <v>149</v>
      </c>
    </row>
    <row r="9" spans="2:7" x14ac:dyDescent="0.55000000000000004">
      <c r="B9" s="2" t="s">
        <v>4</v>
      </c>
      <c r="C9" s="2" t="s">
        <v>19</v>
      </c>
      <c r="D9" s="2" t="s">
        <v>11</v>
      </c>
      <c r="E9" s="2" t="s">
        <v>12</v>
      </c>
      <c r="F9" s="2" t="s">
        <v>13</v>
      </c>
      <c r="G9" s="2" t="s">
        <v>18</v>
      </c>
    </row>
    <row r="10" spans="2:7" x14ac:dyDescent="0.55000000000000004">
      <c r="B10" s="1" t="s">
        <v>28</v>
      </c>
      <c r="C10" s="31">
        <v>0.05</v>
      </c>
      <c r="D10" s="32">
        <v>20.65</v>
      </c>
      <c r="E10" s="32">
        <v>20.9</v>
      </c>
      <c r="F10" s="32">
        <v>51.25</v>
      </c>
      <c r="G10" s="32">
        <v>17.3</v>
      </c>
    </row>
    <row r="11" spans="2:7" x14ac:dyDescent="0.55000000000000004">
      <c r="B11" s="1" t="s">
        <v>29</v>
      </c>
      <c r="C11" s="31">
        <v>0.12</v>
      </c>
      <c r="D11" s="32">
        <v>20.65</v>
      </c>
      <c r="E11" s="32">
        <v>20.9</v>
      </c>
      <c r="F11" s="32">
        <v>51.25</v>
      </c>
      <c r="G11" s="32">
        <v>17.3</v>
      </c>
    </row>
    <row r="12" spans="2:7" x14ac:dyDescent="0.55000000000000004">
      <c r="B12" s="1" t="s">
        <v>26</v>
      </c>
      <c r="C12" s="31">
        <v>0.13</v>
      </c>
      <c r="D12" s="32">
        <v>20.65</v>
      </c>
      <c r="E12" s="32">
        <v>20.9</v>
      </c>
      <c r="F12" s="32">
        <v>51.25</v>
      </c>
      <c r="G12" s="32">
        <v>17.3</v>
      </c>
    </row>
    <row r="13" spans="2:7" x14ac:dyDescent="0.55000000000000004">
      <c r="B13" s="1" t="s">
        <v>23</v>
      </c>
      <c r="C13" s="31">
        <v>0.15</v>
      </c>
      <c r="D13" s="32">
        <v>20.65</v>
      </c>
      <c r="E13" s="32">
        <v>20.9</v>
      </c>
      <c r="F13" s="32">
        <v>51.25</v>
      </c>
      <c r="G13" s="32">
        <v>17.3</v>
      </c>
    </row>
    <row r="14" spans="2:7" x14ac:dyDescent="0.55000000000000004">
      <c r="B14" s="1" t="s">
        <v>20</v>
      </c>
      <c r="C14" s="31">
        <v>0.15</v>
      </c>
      <c r="D14" s="32">
        <v>20.65</v>
      </c>
      <c r="E14" s="32">
        <v>20.9</v>
      </c>
      <c r="F14" s="32">
        <v>51.25</v>
      </c>
      <c r="G14" s="32">
        <v>17.3</v>
      </c>
    </row>
    <row r="15" spans="2:7" x14ac:dyDescent="0.55000000000000004">
      <c r="B15" s="1" t="s">
        <v>22</v>
      </c>
      <c r="C15" s="31">
        <v>0.15</v>
      </c>
      <c r="D15" s="32">
        <v>20.65</v>
      </c>
      <c r="E15" s="32">
        <v>20.9</v>
      </c>
      <c r="F15" s="32">
        <v>51.25</v>
      </c>
      <c r="G15" s="32">
        <v>17.3</v>
      </c>
    </row>
    <row r="16" spans="2:7" x14ac:dyDescent="0.55000000000000004">
      <c r="B16" s="1" t="s">
        <v>32</v>
      </c>
      <c r="C16" s="31">
        <v>0.05</v>
      </c>
      <c r="D16" s="32">
        <v>27.75</v>
      </c>
      <c r="E16" s="32">
        <v>33.65</v>
      </c>
      <c r="F16" s="32">
        <v>89.7</v>
      </c>
      <c r="G16" s="32">
        <v>17.3</v>
      </c>
    </row>
    <row r="17" spans="2:8" x14ac:dyDescent="0.55000000000000004">
      <c r="B17" s="1" t="s">
        <v>31</v>
      </c>
      <c r="C17" s="31">
        <v>0.05</v>
      </c>
      <c r="D17" s="32">
        <v>24.5</v>
      </c>
      <c r="E17" s="32">
        <v>29.7</v>
      </c>
      <c r="F17" s="32">
        <v>63.6</v>
      </c>
      <c r="G17" s="32">
        <v>17.3</v>
      </c>
    </row>
    <row r="18" spans="2:8" x14ac:dyDescent="0.55000000000000004">
      <c r="B18" s="1" t="s">
        <v>25</v>
      </c>
      <c r="C18" s="31">
        <v>0.13</v>
      </c>
      <c r="D18" s="32">
        <v>20.65</v>
      </c>
      <c r="E18" s="32">
        <v>20.9</v>
      </c>
      <c r="F18" s="32">
        <v>51.25</v>
      </c>
      <c r="G18" s="32">
        <v>17.3</v>
      </c>
    </row>
    <row r="19" spans="2:8" x14ac:dyDescent="0.55000000000000004">
      <c r="B19" s="1" t="s">
        <v>21</v>
      </c>
      <c r="C19" s="31">
        <v>0.15</v>
      </c>
      <c r="D19" s="32">
        <v>20.65</v>
      </c>
      <c r="E19" s="32">
        <v>20.9</v>
      </c>
      <c r="F19" s="32">
        <v>51.25</v>
      </c>
      <c r="G19" s="32">
        <v>17.3</v>
      </c>
    </row>
    <row r="20" spans="2:8" x14ac:dyDescent="0.55000000000000004">
      <c r="B20" s="1" t="s">
        <v>24</v>
      </c>
      <c r="C20" s="33">
        <v>0.14974999999999999</v>
      </c>
      <c r="D20" s="32">
        <v>20.65</v>
      </c>
      <c r="E20" s="32">
        <v>20.9</v>
      </c>
      <c r="F20" s="32">
        <v>51.25</v>
      </c>
      <c r="G20" s="32">
        <v>17.3</v>
      </c>
    </row>
    <row r="21" spans="2:8" x14ac:dyDescent="0.55000000000000004">
      <c r="B21" s="1" t="s">
        <v>27</v>
      </c>
      <c r="C21" s="31">
        <v>0.11</v>
      </c>
      <c r="D21" s="32">
        <v>20.65</v>
      </c>
      <c r="E21" s="32">
        <v>20.9</v>
      </c>
      <c r="F21" s="32">
        <v>51.25</v>
      </c>
      <c r="G21" s="32">
        <v>17.3</v>
      </c>
    </row>
    <row r="22" spans="2:8" x14ac:dyDescent="0.55000000000000004">
      <c r="B22" s="1" t="s">
        <v>30</v>
      </c>
      <c r="C22" s="31">
        <v>0.05</v>
      </c>
      <c r="D22" s="32">
        <v>23.05</v>
      </c>
      <c r="E22" s="32">
        <v>21.2</v>
      </c>
      <c r="F22" s="32">
        <v>61.1</v>
      </c>
      <c r="G22" s="32">
        <v>17.3</v>
      </c>
    </row>
    <row r="23" spans="2:8" x14ac:dyDescent="0.55000000000000004">
      <c r="B23" s="1" t="s">
        <v>123</v>
      </c>
      <c r="C23" s="31">
        <v>0</v>
      </c>
      <c r="D23" s="32">
        <f>D22</f>
        <v>23.05</v>
      </c>
      <c r="E23" s="32">
        <f t="shared" ref="E23:F23" si="0">E22</f>
        <v>21.2</v>
      </c>
      <c r="F23" s="32">
        <f t="shared" si="0"/>
        <v>61.1</v>
      </c>
      <c r="G23" s="32">
        <v>17.3</v>
      </c>
      <c r="H23" t="s">
        <v>124</v>
      </c>
    </row>
    <row r="24" spans="2:8" x14ac:dyDescent="0.55000000000000004">
      <c r="B24" s="1" t="s">
        <v>122</v>
      </c>
      <c r="C24" s="31">
        <v>0</v>
      </c>
      <c r="D24" s="32">
        <f>D18</f>
        <v>20.65</v>
      </c>
      <c r="E24" s="32">
        <f t="shared" ref="E24:F24" si="1">E18</f>
        <v>20.9</v>
      </c>
      <c r="F24" s="32">
        <f t="shared" si="1"/>
        <v>51.25</v>
      </c>
      <c r="G24" s="32">
        <v>17.3</v>
      </c>
      <c r="H24" t="s">
        <v>124</v>
      </c>
    </row>
    <row r="27" spans="2:8" x14ac:dyDescent="0.55000000000000004">
      <c r="B27" s="3" t="s">
        <v>36</v>
      </c>
    </row>
    <row r="28" spans="2:8" x14ac:dyDescent="0.55000000000000004">
      <c r="B28" t="s">
        <v>37</v>
      </c>
    </row>
    <row r="29" spans="2:8" x14ac:dyDescent="0.55000000000000004">
      <c r="B29" t="s">
        <v>38</v>
      </c>
    </row>
    <row r="30" spans="2:8" x14ac:dyDescent="0.55000000000000004">
      <c r="B30" t="s">
        <v>39</v>
      </c>
    </row>
    <row r="31" spans="2:8" x14ac:dyDescent="0.55000000000000004">
      <c r="B31" t="s">
        <v>40</v>
      </c>
    </row>
    <row r="32" spans="2:8" x14ac:dyDescent="0.55000000000000004">
      <c r="B32" t="s">
        <v>41</v>
      </c>
    </row>
    <row r="33" spans="2:2" x14ac:dyDescent="0.55000000000000004">
      <c r="B33" t="s">
        <v>42</v>
      </c>
    </row>
    <row r="34" spans="2:2" x14ac:dyDescent="0.55000000000000004">
      <c r="B34" t="s">
        <v>43</v>
      </c>
    </row>
    <row r="35" spans="2:2" x14ac:dyDescent="0.55000000000000004">
      <c r="B35" t="s">
        <v>44</v>
      </c>
    </row>
  </sheetData>
  <sheetProtection algorithmName="SHA-512" hashValue="AhMLgjgQgvVuy5bea9DA4SvV2cC2HstNU9zlIrO4HnoAe1Jgc8NvZTWbmyZMLzhYtibums1LKD9u8QnlQVfbFA==" saltValue="Ymx7za4Dy5xyxuKHVJjsRQ==" spinCount="100000" sheet="1" objects="1" scenarios="1"/>
  <sortState xmlns:xlrd2="http://schemas.microsoft.com/office/spreadsheetml/2017/richdata2" ref="B10:B24">
    <sortCondition ref="B10:B2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179F702D86386488666570D55340343" ma:contentTypeVersion="7" ma:contentTypeDescription="Create a new document." ma:contentTypeScope="" ma:versionID="6d1b444ad8bd455ce3554d28a6e851f9">
  <xsd:schema xmlns:xsd="http://www.w3.org/2001/XMLSchema" xmlns:xs="http://www.w3.org/2001/XMLSchema" xmlns:p="http://schemas.microsoft.com/office/2006/metadata/properties" xmlns:ns2="a7c119ee-0626-405c-b1a8-491e8d422f77" xmlns:ns3="5f14cd0e-31d7-4c24-b067-5c95c4ae0f02" targetNamespace="http://schemas.microsoft.com/office/2006/metadata/properties" ma:root="true" ma:fieldsID="501ce65c6ac4415e4216d519a0742fe4" ns2:_="" ns3:_="">
    <xsd:import namespace="a7c119ee-0626-405c-b1a8-491e8d422f77"/>
    <xsd:import namespace="5f14cd0e-31d7-4c24-b067-5c95c4ae0f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c119ee-0626-405c-b1a8-491e8d422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14cd0e-31d7-4c24-b067-5c95c4ae0f0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5211FB-FAB0-4CDC-8DAB-4DFED14826D5}">
  <ds:schemaRefs>
    <ds:schemaRef ds:uri="http://schemas.microsoft.com/sharepoint/v3/contenttype/forms"/>
  </ds:schemaRefs>
</ds:datastoreItem>
</file>

<file path=customXml/itemProps2.xml><?xml version="1.0" encoding="utf-8"?>
<ds:datastoreItem xmlns:ds="http://schemas.openxmlformats.org/officeDocument/2006/customXml" ds:itemID="{83A8377A-745C-488C-B446-9A676C4697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c119ee-0626-405c-b1a8-491e8d422f77"/>
    <ds:schemaRef ds:uri="5f14cd0e-31d7-4c24-b067-5c95c4ae0f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E141A8-4FBC-467F-B963-6DE7D2E9E375}">
  <ds:schemaRefs>
    <ds:schemaRef ds:uri="5f14cd0e-31d7-4c24-b067-5c95c4ae0f02"/>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a7c119ee-0626-405c-b1a8-491e8d422f77"/>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Data Entry Form</vt:lpstr>
      <vt:lpstr>Submitted Claim</vt:lpstr>
      <vt:lpstr>Lists</vt:lpstr>
      <vt:lpstr>'Data Entry Form'!Print_Area</vt:lpstr>
      <vt:lpstr>Instructions!Print_Area</vt:lpstr>
      <vt:lpstr>'Submitted Claim'!Print_Area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McPhail</dc:creator>
  <cp:lastModifiedBy>Alex McPhail</cp:lastModifiedBy>
  <cp:lastPrinted>2018-11-27T14:16:18Z</cp:lastPrinted>
  <dcterms:created xsi:type="dcterms:W3CDTF">2018-11-26T18:10:11Z</dcterms:created>
  <dcterms:modified xsi:type="dcterms:W3CDTF">2020-07-18T04:58:08Z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0x010100C179F702D86386488666570D55340343</vt:lpwstr>
  </property>
</Properties>
</file>