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Exa\Sync\Associates\Resources\"/>
    </mc:Choice>
  </mc:AlternateContent>
  <xr:revisionPtr revIDLastSave="0" documentId="13_ncr:201_{4925A6F2-9EA7-4E54-A3E6-30D9F7D05393}" xr6:coauthVersionLast="45" xr6:coauthVersionMax="45" xr10:uidLastSave="{00000000-0000-0000-0000-000000000000}"/>
  <bookViews>
    <workbookView xWindow="-27900" yWindow="3860" windowWidth="17200" windowHeight="17140" xr2:uid="{98BB5B3B-2ECB-44FC-BCC5-FE269107B0CE}"/>
  </bookViews>
  <sheets>
    <sheet name="Control Sheet" sheetId="1" r:id="rId1"/>
    <sheet name="Summary Sheet" sheetId="2" r:id="rId2"/>
    <sheet name="Month 1" sheetId="5" r:id="rId3"/>
    <sheet name="Month 2" sheetId="6" r:id="rId4"/>
    <sheet name="Month 3" sheetId="7" r:id="rId5"/>
    <sheet name="Month 4" sheetId="8" r:id="rId6"/>
    <sheet name="Month 5" sheetId="9" r:id="rId7"/>
    <sheet name="Month 6" sheetId="10" r:id="rId8"/>
    <sheet name="Month 7" sheetId="11" r:id="rId9"/>
    <sheet name="Month 8" sheetId="12" r:id="rId10"/>
    <sheet name="Month 9" sheetId="13" r:id="rId11"/>
    <sheet name="Month 10" sheetId="14" r:id="rId12"/>
    <sheet name="Month 11" sheetId="15" r:id="rId13"/>
    <sheet name="Month 12" sheetId="16" r:id="rId14"/>
    <sheet name="LookUp" sheetId="3" state="hidden" r:id="rId15"/>
  </sheets>
  <definedNames>
    <definedName name="Control_OK">'Control Sheet'!$K$18</definedName>
    <definedName name="Control_Start_Date">'Control Sheet'!$D$15</definedName>
    <definedName name="_xlnm.Print_Area" localSheetId="1">'Summary Sheet'!$A$1:$J$43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6" i="1" l="1"/>
  <c r="K13" i="1"/>
  <c r="K12" i="1"/>
  <c r="K10" i="1"/>
  <c r="K9" i="1"/>
  <c r="K7" i="1"/>
  <c r="U4" i="16" l="1"/>
  <c r="U4" i="15"/>
  <c r="U4" i="14"/>
  <c r="U4" i="13"/>
  <c r="U4" i="12"/>
  <c r="U4" i="11"/>
  <c r="U4" i="10"/>
  <c r="U4" i="9"/>
  <c r="U4" i="8"/>
  <c r="U4" i="7"/>
  <c r="U4" i="6"/>
  <c r="B4" i="1"/>
  <c r="U4" i="5" l="1"/>
  <c r="B4" i="2"/>
  <c r="K15" i="1" l="1"/>
  <c r="F15" i="1" s="1"/>
  <c r="F16" i="1"/>
  <c r="F13" i="1"/>
  <c r="F12" i="1"/>
  <c r="F10" i="1"/>
  <c r="F9" i="1"/>
  <c r="F7" i="1"/>
  <c r="K18" i="1" l="1"/>
  <c r="D17" i="14" l="1"/>
  <c r="D17" i="10"/>
  <c r="D17" i="6"/>
  <c r="D7" i="2"/>
  <c r="D17" i="13"/>
  <c r="D17" i="5"/>
  <c r="D19" i="5"/>
  <c r="D16" i="9"/>
  <c r="D17" i="12"/>
  <c r="D15" i="2"/>
  <c r="D16" i="12"/>
  <c r="D13" i="2"/>
  <c r="D17" i="11"/>
  <c r="D12" i="2"/>
  <c r="D16" i="11"/>
  <c r="D10" i="2"/>
  <c r="D16" i="14"/>
  <c r="D16" i="10"/>
  <c r="D16" i="6"/>
  <c r="D9" i="2"/>
  <c r="D20" i="5"/>
  <c r="D17" i="9"/>
  <c r="D16" i="13"/>
  <c r="D16" i="5"/>
  <c r="D17" i="16"/>
  <c r="D17" i="8"/>
  <c r="D16" i="16"/>
  <c r="D16" i="8"/>
  <c r="D17" i="15"/>
  <c r="D17" i="7"/>
  <c r="D16" i="15"/>
  <c r="D16" i="7"/>
  <c r="D14" i="13"/>
  <c r="D14" i="5"/>
  <c r="D14" i="11"/>
  <c r="D14" i="16"/>
  <c r="D14" i="15"/>
  <c r="D14" i="7"/>
  <c r="D14" i="6"/>
  <c r="D14" i="10"/>
  <c r="D14" i="9"/>
  <c r="D14" i="8"/>
  <c r="D14" i="14"/>
  <c r="D14" i="12"/>
  <c r="Z57" i="16"/>
  <c r="Z49" i="16"/>
  <c r="Z41" i="16"/>
  <c r="Z33" i="16"/>
  <c r="D22" i="16"/>
  <c r="Z53" i="15"/>
  <c r="Z45" i="15"/>
  <c r="Z37" i="15"/>
  <c r="Z29" i="15"/>
  <c r="Z57" i="14"/>
  <c r="Z49" i="14"/>
  <c r="Z41" i="14"/>
  <c r="Z33" i="14"/>
  <c r="D22" i="14"/>
  <c r="Z53" i="13"/>
  <c r="Z45" i="13"/>
  <c r="Z37" i="13"/>
  <c r="Z29" i="13"/>
  <c r="Z57" i="12"/>
  <c r="Z49" i="12"/>
  <c r="Z41" i="12"/>
  <c r="Z33" i="12"/>
  <c r="D22" i="12"/>
  <c r="Z53" i="11"/>
  <c r="Z45" i="11"/>
  <c r="Z37" i="11"/>
  <c r="Z29" i="11"/>
  <c r="Z57" i="10"/>
  <c r="Z49" i="10"/>
  <c r="Z41" i="10"/>
  <c r="Z33" i="10"/>
  <c r="D22" i="10"/>
  <c r="Z53" i="9"/>
  <c r="Z45" i="9"/>
  <c r="Z37" i="9"/>
  <c r="Z29" i="9"/>
  <c r="Z57" i="8"/>
  <c r="Z49" i="8"/>
  <c r="Z41" i="8"/>
  <c r="Z33" i="8"/>
  <c r="D22" i="8"/>
  <c r="D19" i="7"/>
  <c r="Z51" i="6"/>
  <c r="Z43" i="6"/>
  <c r="Z35" i="6"/>
  <c r="Z27" i="6"/>
  <c r="Z50" i="6"/>
  <c r="Z42" i="6"/>
  <c r="Z34" i="6"/>
  <c r="D23" i="6"/>
  <c r="Z42" i="11"/>
  <c r="Z54" i="10"/>
  <c r="Z38" i="10"/>
  <c r="Z56" i="16"/>
  <c r="Z48" i="16"/>
  <c r="Z40" i="16"/>
  <c r="Z32" i="16"/>
  <c r="D20" i="16"/>
  <c r="Z52" i="15"/>
  <c r="Z44" i="15"/>
  <c r="Z36" i="15"/>
  <c r="Z28" i="15"/>
  <c r="Z56" i="14"/>
  <c r="Z48" i="14"/>
  <c r="Z40" i="14"/>
  <c r="Z32" i="14"/>
  <c r="D20" i="14"/>
  <c r="Z52" i="13"/>
  <c r="Z44" i="13"/>
  <c r="Z36" i="13"/>
  <c r="Z28" i="13"/>
  <c r="Z56" i="12"/>
  <c r="Z48" i="12"/>
  <c r="Z40" i="12"/>
  <c r="Z32" i="12"/>
  <c r="D20" i="12"/>
  <c r="Z52" i="11"/>
  <c r="Z44" i="11"/>
  <c r="Z36" i="11"/>
  <c r="Z28" i="11"/>
  <c r="Z56" i="10"/>
  <c r="Z48" i="10"/>
  <c r="Z40" i="10"/>
  <c r="Z32" i="10"/>
  <c r="D20" i="10"/>
  <c r="Z52" i="9"/>
  <c r="Z44" i="9"/>
  <c r="Z36" i="9"/>
  <c r="Z28" i="9"/>
  <c r="Z56" i="8"/>
  <c r="Z48" i="8"/>
  <c r="Z40" i="8"/>
  <c r="Z32" i="8"/>
  <c r="D20" i="8"/>
  <c r="Z56" i="6"/>
  <c r="Z40" i="6"/>
  <c r="D20" i="6"/>
  <c r="Z55" i="16"/>
  <c r="Z47" i="16"/>
  <c r="Z39" i="16"/>
  <c r="Z31" i="16"/>
  <c r="D19" i="16"/>
  <c r="Z51" i="15"/>
  <c r="Z43" i="15"/>
  <c r="Z35" i="15"/>
  <c r="Z27" i="15"/>
  <c r="Z55" i="14"/>
  <c r="Z47" i="14"/>
  <c r="Z39" i="14"/>
  <c r="Z31" i="14"/>
  <c r="D19" i="14"/>
  <c r="Z51" i="13"/>
  <c r="Z43" i="13"/>
  <c r="Z35" i="13"/>
  <c r="Z27" i="13"/>
  <c r="Z55" i="12"/>
  <c r="Z47" i="12"/>
  <c r="Z39" i="12"/>
  <c r="Z31" i="12"/>
  <c r="D19" i="12"/>
  <c r="Z51" i="11"/>
  <c r="Z43" i="11"/>
  <c r="Z35" i="11"/>
  <c r="Z27" i="11"/>
  <c r="Z55" i="10"/>
  <c r="Z47" i="10"/>
  <c r="Z39" i="10"/>
  <c r="Z31" i="10"/>
  <c r="D19" i="10"/>
  <c r="Z51" i="9"/>
  <c r="Z43" i="9"/>
  <c r="Z35" i="9"/>
  <c r="Z27" i="9"/>
  <c r="Z55" i="8"/>
  <c r="Z47" i="8"/>
  <c r="Z39" i="8"/>
  <c r="Z31" i="8"/>
  <c r="D19" i="8"/>
  <c r="Z57" i="6"/>
  <c r="Z49" i="6"/>
  <c r="Z41" i="6"/>
  <c r="Z33" i="6"/>
  <c r="D22" i="6"/>
  <c r="Z38" i="12"/>
  <c r="Z50" i="11"/>
  <c r="Z34" i="11"/>
  <c r="D23" i="11"/>
  <c r="Z46" i="10"/>
  <c r="Z30" i="10"/>
  <c r="Z50" i="9"/>
  <c r="Z42" i="9"/>
  <c r="Z34" i="9"/>
  <c r="D23" i="9"/>
  <c r="Z54" i="8"/>
  <c r="Z46" i="8"/>
  <c r="Z38" i="8"/>
  <c r="Z54" i="16"/>
  <c r="Z46" i="16"/>
  <c r="Z38" i="16"/>
  <c r="Z30" i="16"/>
  <c r="Z50" i="15"/>
  <c r="Z42" i="15"/>
  <c r="Z34" i="15"/>
  <c r="D23" i="15"/>
  <c r="Z54" i="14"/>
  <c r="Z46" i="14"/>
  <c r="Z38" i="14"/>
  <c r="Z30" i="14"/>
  <c r="Z50" i="13"/>
  <c r="Z42" i="13"/>
  <c r="Z34" i="13"/>
  <c r="D23" i="13"/>
  <c r="Z54" i="12"/>
  <c r="Z46" i="12"/>
  <c r="Z30" i="12"/>
  <c r="Z30" i="8"/>
  <c r="Z48" i="6"/>
  <c r="Z32" i="6"/>
  <c r="Z53" i="16"/>
  <c r="Z45" i="16"/>
  <c r="Z37" i="16"/>
  <c r="Z29" i="16"/>
  <c r="Z57" i="15"/>
  <c r="Z49" i="15"/>
  <c r="Z41" i="15"/>
  <c r="Z33" i="15"/>
  <c r="D22" i="15"/>
  <c r="Z53" i="14"/>
  <c r="Z45" i="14"/>
  <c r="Z37" i="14"/>
  <c r="Z29" i="14"/>
  <c r="Z57" i="13"/>
  <c r="Z49" i="13"/>
  <c r="Z41" i="13"/>
  <c r="Z33" i="13"/>
  <c r="D22" i="13"/>
  <c r="Z53" i="12"/>
  <c r="Z45" i="12"/>
  <c r="Z37" i="12"/>
  <c r="Z29" i="12"/>
  <c r="Z57" i="11"/>
  <c r="Z49" i="11"/>
  <c r="Z41" i="11"/>
  <c r="Z33" i="11"/>
  <c r="D22" i="11"/>
  <c r="Z53" i="10"/>
  <c r="Z45" i="10"/>
  <c r="Z37" i="10"/>
  <c r="Z29" i="10"/>
  <c r="Z57" i="9"/>
  <c r="Z49" i="9"/>
  <c r="Z41" i="9"/>
  <c r="Z33" i="9"/>
  <c r="D22" i="9"/>
  <c r="Z53" i="8"/>
  <c r="Z45" i="8"/>
  <c r="Z37" i="8"/>
  <c r="Z29" i="8"/>
  <c r="Z55" i="6"/>
  <c r="Z47" i="6"/>
  <c r="Z39" i="6"/>
  <c r="Z31" i="6"/>
  <c r="D19" i="6"/>
  <c r="Z52" i="16"/>
  <c r="Z44" i="16"/>
  <c r="Z36" i="16"/>
  <c r="Z28" i="16"/>
  <c r="Z56" i="15"/>
  <c r="Z48" i="15"/>
  <c r="Z40" i="15"/>
  <c r="Z32" i="15"/>
  <c r="D20" i="15"/>
  <c r="Z52" i="14"/>
  <c r="Z44" i="14"/>
  <c r="Z36" i="14"/>
  <c r="Z28" i="14"/>
  <c r="Z56" i="13"/>
  <c r="Z48" i="13"/>
  <c r="Z40" i="13"/>
  <c r="Z32" i="13"/>
  <c r="D20" i="13"/>
  <c r="Z52" i="12"/>
  <c r="Z44" i="12"/>
  <c r="Z36" i="12"/>
  <c r="Z28" i="12"/>
  <c r="Z56" i="11"/>
  <c r="Z48" i="11"/>
  <c r="Z40" i="11"/>
  <c r="Z32" i="11"/>
  <c r="D20" i="11"/>
  <c r="Z52" i="10"/>
  <c r="Z44" i="10"/>
  <c r="Z36" i="10"/>
  <c r="Z28" i="10"/>
  <c r="Z56" i="9"/>
  <c r="Z48" i="9"/>
  <c r="Z40" i="9"/>
  <c r="Z32" i="9"/>
  <c r="D20" i="9"/>
  <c r="Z52" i="8"/>
  <c r="Z44" i="8"/>
  <c r="Z36" i="8"/>
  <c r="Z28" i="8"/>
  <c r="D23" i="7"/>
  <c r="Z54" i="6"/>
  <c r="Z46" i="6"/>
  <c r="Z38" i="6"/>
  <c r="Z30" i="6"/>
  <c r="Z42" i="8"/>
  <c r="Z52" i="6"/>
  <c r="Z28" i="6"/>
  <c r="Z51" i="16"/>
  <c r="Z43" i="16"/>
  <c r="Z35" i="16"/>
  <c r="Z27" i="16"/>
  <c r="Z55" i="15"/>
  <c r="Z47" i="15"/>
  <c r="Z39" i="15"/>
  <c r="Z31" i="15"/>
  <c r="D19" i="15"/>
  <c r="Z51" i="14"/>
  <c r="Z43" i="14"/>
  <c r="Z35" i="14"/>
  <c r="Z27" i="14"/>
  <c r="Z55" i="13"/>
  <c r="Z47" i="13"/>
  <c r="Z39" i="13"/>
  <c r="Z31" i="13"/>
  <c r="D19" i="13"/>
  <c r="Z51" i="12"/>
  <c r="Z43" i="12"/>
  <c r="Z35" i="12"/>
  <c r="Z27" i="12"/>
  <c r="Z55" i="11"/>
  <c r="Z47" i="11"/>
  <c r="Z39" i="11"/>
  <c r="Z31" i="11"/>
  <c r="D19" i="11"/>
  <c r="Z51" i="10"/>
  <c r="Z43" i="10"/>
  <c r="Z35" i="10"/>
  <c r="Z27" i="10"/>
  <c r="Z55" i="9"/>
  <c r="Z47" i="9"/>
  <c r="Z39" i="9"/>
  <c r="Z31" i="9"/>
  <c r="D19" i="9"/>
  <c r="Z51" i="8"/>
  <c r="Z43" i="8"/>
  <c r="Z35" i="8"/>
  <c r="Z27" i="8"/>
  <c r="D22" i="7"/>
  <c r="Z53" i="6"/>
  <c r="Z45" i="6"/>
  <c r="Z37" i="6"/>
  <c r="Z29" i="6"/>
  <c r="Z50" i="8"/>
  <c r="Z34" i="8"/>
  <c r="D20" i="7"/>
  <c r="Z36" i="6"/>
  <c r="Z50" i="16"/>
  <c r="Z42" i="16"/>
  <c r="Z34" i="16"/>
  <c r="D23" i="16"/>
  <c r="Z54" i="15"/>
  <c r="Z46" i="15"/>
  <c r="Z38" i="15"/>
  <c r="Z30" i="15"/>
  <c r="Z50" i="14"/>
  <c r="Z42" i="14"/>
  <c r="Z34" i="14"/>
  <c r="D23" i="14"/>
  <c r="Z54" i="13"/>
  <c r="Z46" i="13"/>
  <c r="Z38" i="13"/>
  <c r="Z30" i="13"/>
  <c r="Z50" i="12"/>
  <c r="Z42" i="12"/>
  <c r="Z34" i="12"/>
  <c r="D23" i="12"/>
  <c r="Z54" i="11"/>
  <c r="Z46" i="11"/>
  <c r="Z38" i="11"/>
  <c r="Z30" i="11"/>
  <c r="Z50" i="10"/>
  <c r="Z42" i="10"/>
  <c r="Z34" i="10"/>
  <c r="D23" i="10"/>
  <c r="Z54" i="9"/>
  <c r="Z46" i="9"/>
  <c r="Z38" i="9"/>
  <c r="Z30" i="9"/>
  <c r="D23" i="8"/>
  <c r="Z44" i="6"/>
  <c r="Z49" i="5"/>
  <c r="Z48" i="5"/>
  <c r="Z50" i="5"/>
  <c r="Z52" i="5"/>
  <c r="Z45" i="5"/>
  <c r="Z38" i="5"/>
  <c r="Z54" i="5"/>
  <c r="Z47" i="5"/>
  <c r="Z40" i="5"/>
  <c r="Z51" i="5"/>
  <c r="Z36" i="5"/>
  <c r="Z37" i="5"/>
  <c r="Z53" i="5"/>
  <c r="Z46" i="5"/>
  <c r="Z39" i="5"/>
  <c r="Z55" i="5"/>
  <c r="Z56" i="5"/>
  <c r="D22" i="5"/>
  <c r="D23" i="5"/>
  <c r="D16" i="2"/>
  <c r="O15" i="1"/>
  <c r="M15" i="1"/>
  <c r="N15" i="1"/>
  <c r="F18" i="1"/>
  <c r="F23" i="2" l="1"/>
  <c r="N23" i="2"/>
  <c r="N24" i="2" l="1"/>
  <c r="V4" i="6" s="1"/>
  <c r="V4" i="5"/>
  <c r="O23" i="2"/>
  <c r="X4" i="5"/>
  <c r="D23" i="2"/>
  <c r="N25" i="2" l="1"/>
  <c r="P23" i="2"/>
  <c r="Y4" i="5" s="1"/>
  <c r="D24" i="2"/>
  <c r="F24" i="2"/>
  <c r="Z4" i="5"/>
  <c r="W4" i="5"/>
  <c r="N26" i="5" s="1"/>
  <c r="B4" i="5"/>
  <c r="N26" i="2" l="1"/>
  <c r="V4" i="8" s="1"/>
  <c r="V4" i="7"/>
  <c r="O24" i="2"/>
  <c r="P24" i="2" s="1"/>
  <c r="Y4" i="6" s="1"/>
  <c r="X4" i="6"/>
  <c r="Z4" i="6" s="1"/>
  <c r="W4" i="6"/>
  <c r="B4" i="6"/>
  <c r="D25" i="2"/>
  <c r="K7" i="5"/>
  <c r="K29" i="5" s="1"/>
  <c r="V37" i="5"/>
  <c r="V39" i="5"/>
  <c r="V32" i="5"/>
  <c r="V45" i="5"/>
  <c r="V53" i="5"/>
  <c r="V47" i="5"/>
  <c r="V40" i="5"/>
  <c r="V34" i="5"/>
  <c r="V56" i="5"/>
  <c r="V49" i="5"/>
  <c r="V43" i="5"/>
  <c r="V29" i="5"/>
  <c r="V44" i="5"/>
  <c r="V30" i="5"/>
  <c r="V55" i="5"/>
  <c r="V48" i="5"/>
  <c r="V42" i="5"/>
  <c r="V31" i="5"/>
  <c r="V38" i="5"/>
  <c r="V50" i="5"/>
  <c r="V36" i="5"/>
  <c r="V33" i="5"/>
  <c r="V46" i="5"/>
  <c r="V57" i="5"/>
  <c r="V51" i="5"/>
  <c r="V35" i="5"/>
  <c r="V54" i="5"/>
  <c r="V27" i="5"/>
  <c r="V41" i="5"/>
  <c r="V28" i="5"/>
  <c r="V52" i="5"/>
  <c r="W27" i="5"/>
  <c r="F25" i="2"/>
  <c r="D26" i="2" l="1"/>
  <c r="N27" i="2"/>
  <c r="V4" i="9" s="1"/>
  <c r="B4" i="7"/>
  <c r="W4" i="7"/>
  <c r="O25" i="2"/>
  <c r="P25" i="2" s="1"/>
  <c r="Y4" i="7" s="1"/>
  <c r="X4" i="7"/>
  <c r="Z4" i="7" s="1"/>
  <c r="N26" i="6"/>
  <c r="K7" i="6"/>
  <c r="K29" i="6" s="1"/>
  <c r="K30" i="6" s="1"/>
  <c r="W27" i="6"/>
  <c r="V35" i="6"/>
  <c r="V57" i="6"/>
  <c r="V52" i="6"/>
  <c r="V45" i="6"/>
  <c r="V37" i="6"/>
  <c r="V31" i="6"/>
  <c r="V41" i="6"/>
  <c r="V28" i="6"/>
  <c r="V51" i="6"/>
  <c r="V36" i="6"/>
  <c r="V30" i="6"/>
  <c r="V27" i="6"/>
  <c r="V38" i="6"/>
  <c r="V53" i="6"/>
  <c r="V55" i="6"/>
  <c r="V40" i="6"/>
  <c r="V49" i="6"/>
  <c r="V33" i="6"/>
  <c r="V54" i="6"/>
  <c r="V47" i="6"/>
  <c r="V48" i="6"/>
  <c r="V39" i="6"/>
  <c r="V50" i="6"/>
  <c r="V32" i="6"/>
  <c r="V43" i="6"/>
  <c r="V44" i="6"/>
  <c r="V46" i="6"/>
  <c r="V56" i="6"/>
  <c r="V34" i="6"/>
  <c r="V42" i="6"/>
  <c r="V29" i="6"/>
  <c r="W28" i="6"/>
  <c r="Z57" i="5"/>
  <c r="L7" i="5"/>
  <c r="L29" i="5" s="1"/>
  <c r="X27" i="5"/>
  <c r="W28" i="5"/>
  <c r="X28" i="5" s="1"/>
  <c r="Z28" i="5" s="1"/>
  <c r="F26" i="2"/>
  <c r="X28" i="6" l="1"/>
  <c r="B28" i="6" s="1"/>
  <c r="D27" i="2"/>
  <c r="W4" i="9" s="1"/>
  <c r="L30" i="5"/>
  <c r="N28" i="2"/>
  <c r="V4" i="10" s="1"/>
  <c r="O26" i="2"/>
  <c r="P26" i="2" s="1"/>
  <c r="Y4" i="8" s="1"/>
  <c r="X4" i="8"/>
  <c r="Z4" i="8" s="1"/>
  <c r="B4" i="8"/>
  <c r="W4" i="8"/>
  <c r="K7" i="7"/>
  <c r="K29" i="7" s="1"/>
  <c r="W27" i="7"/>
  <c r="V42" i="7"/>
  <c r="V36" i="7"/>
  <c r="V37" i="7"/>
  <c r="V53" i="7"/>
  <c r="V54" i="7"/>
  <c r="V35" i="7"/>
  <c r="V29" i="7"/>
  <c r="V30" i="7"/>
  <c r="V31" i="7"/>
  <c r="V34" i="7"/>
  <c r="V48" i="7"/>
  <c r="V45" i="7"/>
  <c r="V39" i="7"/>
  <c r="V41" i="7"/>
  <c r="V49" i="7"/>
  <c r="V38" i="7"/>
  <c r="V32" i="7"/>
  <c r="V40" i="7"/>
  <c r="V51" i="7"/>
  <c r="V43" i="7"/>
  <c r="V28" i="7"/>
  <c r="V55" i="7"/>
  <c r="V33" i="7"/>
  <c r="V44" i="7"/>
  <c r="V56" i="7"/>
  <c r="V46" i="7"/>
  <c r="V57" i="7"/>
  <c r="V50" i="7"/>
  <c r="V47" i="7"/>
  <c r="V52" i="7"/>
  <c r="V27" i="7"/>
  <c r="N26" i="7"/>
  <c r="L7" i="6"/>
  <c r="X27" i="6"/>
  <c r="W29" i="6"/>
  <c r="Y27" i="5"/>
  <c r="Z27" i="5"/>
  <c r="K30" i="5" s="1"/>
  <c r="M7" i="5"/>
  <c r="M29" i="5" s="1"/>
  <c r="B27" i="5"/>
  <c r="B28" i="5"/>
  <c r="Y28" i="5"/>
  <c r="W29" i="5"/>
  <c r="X29" i="5" s="1"/>
  <c r="F27" i="2"/>
  <c r="Y28" i="6" l="1"/>
  <c r="D28" i="2"/>
  <c r="W4" i="10" s="1"/>
  <c r="N29" i="2"/>
  <c r="V4" i="11" s="1"/>
  <c r="O27" i="2"/>
  <c r="P27" i="2" s="1"/>
  <c r="Y4" i="9" s="1"/>
  <c r="X4" i="9"/>
  <c r="Z4" i="9" s="1"/>
  <c r="B4" i="9"/>
  <c r="N26" i="8"/>
  <c r="W27" i="8"/>
  <c r="W28" i="8" s="1"/>
  <c r="K7" i="8"/>
  <c r="K29" i="8" s="1"/>
  <c r="K30" i="8" s="1"/>
  <c r="V35" i="8"/>
  <c r="V29" i="8"/>
  <c r="V49" i="8"/>
  <c r="V46" i="8"/>
  <c r="V41" i="8"/>
  <c r="V31" i="8"/>
  <c r="V45" i="8"/>
  <c r="V39" i="8"/>
  <c r="V40" i="8"/>
  <c r="V44" i="8"/>
  <c r="V43" i="8"/>
  <c r="V37" i="8"/>
  <c r="V36" i="8"/>
  <c r="V38" i="8"/>
  <c r="V32" i="8"/>
  <c r="V33" i="8"/>
  <c r="V34" i="8"/>
  <c r="V42" i="8"/>
  <c r="V28" i="8"/>
  <c r="V55" i="8"/>
  <c r="V56" i="8"/>
  <c r="V27" i="8"/>
  <c r="V30" i="8"/>
  <c r="V54" i="8"/>
  <c r="V51" i="8"/>
  <c r="V52" i="8"/>
  <c r="V57" i="8"/>
  <c r="V50" i="8"/>
  <c r="V47" i="8"/>
  <c r="V48" i="8"/>
  <c r="V53" i="8"/>
  <c r="L7" i="7"/>
  <c r="L29" i="7" s="1"/>
  <c r="W28" i="7"/>
  <c r="X27" i="7"/>
  <c r="X29" i="6"/>
  <c r="W30" i="6"/>
  <c r="B27" i="6"/>
  <c r="Y27" i="6"/>
  <c r="L29" i="6"/>
  <c r="L30" i="6" s="1"/>
  <c r="M7" i="6"/>
  <c r="Y29" i="5"/>
  <c r="Z29" i="5"/>
  <c r="M30" i="5" s="1"/>
  <c r="N7" i="5"/>
  <c r="N29" i="5" s="1"/>
  <c r="N30" i="5" s="1"/>
  <c r="F28" i="2"/>
  <c r="B29" i="5"/>
  <c r="W30" i="5"/>
  <c r="X30" i="5" s="1"/>
  <c r="Z30" i="5" s="1"/>
  <c r="D29" i="2" l="1"/>
  <c r="W4" i="11" s="1"/>
  <c r="N30" i="2"/>
  <c r="V4" i="12" s="1"/>
  <c r="O28" i="2"/>
  <c r="P28" i="2" s="1"/>
  <c r="Y4" i="10" s="1"/>
  <c r="X4" i="10"/>
  <c r="Z4" i="10" s="1"/>
  <c r="B4" i="10"/>
  <c r="N26" i="9"/>
  <c r="X28" i="8"/>
  <c r="Y28" i="8" s="1"/>
  <c r="W27" i="9"/>
  <c r="W28" i="9" s="1"/>
  <c r="K7" i="9"/>
  <c r="K29" i="9" s="1"/>
  <c r="K30" i="9" s="1"/>
  <c r="V49" i="9"/>
  <c r="V46" i="9"/>
  <c r="V55" i="9"/>
  <c r="V33" i="9"/>
  <c r="V41" i="9"/>
  <c r="V42" i="9"/>
  <c r="V31" i="9"/>
  <c r="V50" i="9"/>
  <c r="V40" i="9"/>
  <c r="V51" i="9"/>
  <c r="V30" i="9"/>
  <c r="V48" i="9"/>
  <c r="V45" i="9"/>
  <c r="V35" i="9"/>
  <c r="V47" i="9"/>
  <c r="V44" i="9"/>
  <c r="V56" i="9"/>
  <c r="V54" i="9"/>
  <c r="V53" i="9"/>
  <c r="V38" i="9"/>
  <c r="V39" i="9"/>
  <c r="V43" i="9"/>
  <c r="V34" i="9"/>
  <c r="V28" i="9"/>
  <c r="V32" i="9"/>
  <c r="V36" i="9"/>
  <c r="V27" i="9"/>
  <c r="V37" i="9"/>
  <c r="V29" i="9"/>
  <c r="V57" i="9"/>
  <c r="V52" i="9"/>
  <c r="L7" i="8"/>
  <c r="W29" i="8"/>
  <c r="X27" i="8"/>
  <c r="M7" i="7"/>
  <c r="M29" i="7" s="1"/>
  <c r="Z27" i="7"/>
  <c r="Y27" i="7"/>
  <c r="B27" i="7"/>
  <c r="X28" i="7"/>
  <c r="W29" i="7"/>
  <c r="M29" i="6"/>
  <c r="M30" i="6" s="1"/>
  <c r="N7" i="6"/>
  <c r="X30" i="6"/>
  <c r="W31" i="6"/>
  <c r="Y29" i="6"/>
  <c r="B29" i="6"/>
  <c r="F29" i="2"/>
  <c r="O7" i="5"/>
  <c r="O29" i="5" s="1"/>
  <c r="B30" i="5"/>
  <c r="Y30" i="5"/>
  <c r="W31" i="5"/>
  <c r="X31" i="5" s="1"/>
  <c r="K30" i="7" l="1"/>
  <c r="B4" i="11"/>
  <c r="N31" i="2"/>
  <c r="V4" i="13" s="1"/>
  <c r="D30" i="2"/>
  <c r="W4" i="12" s="1"/>
  <c r="B28" i="8"/>
  <c r="O29" i="2"/>
  <c r="P29" i="2" s="1"/>
  <c r="Y4" i="11" s="1"/>
  <c r="X4" i="11"/>
  <c r="Z4" i="11" s="1"/>
  <c r="X28" i="9"/>
  <c r="B28" i="9" s="1"/>
  <c r="N26" i="10"/>
  <c r="K7" i="10"/>
  <c r="K29" i="10" s="1"/>
  <c r="K30" i="10" s="1"/>
  <c r="W27" i="10"/>
  <c r="W28" i="10" s="1"/>
  <c r="V35" i="10"/>
  <c r="V29" i="10"/>
  <c r="V30" i="10"/>
  <c r="V45" i="10"/>
  <c r="V39" i="10"/>
  <c r="V44" i="10"/>
  <c r="V48" i="10"/>
  <c r="V42" i="10"/>
  <c r="V31" i="10"/>
  <c r="V41" i="10"/>
  <c r="V38" i="10"/>
  <c r="V32" i="10"/>
  <c r="V40" i="10"/>
  <c r="V34" i="10"/>
  <c r="V54" i="10"/>
  <c r="V57" i="10"/>
  <c r="V46" i="10"/>
  <c r="V49" i="10"/>
  <c r="V36" i="10"/>
  <c r="V28" i="10"/>
  <c r="V55" i="10"/>
  <c r="V33" i="10"/>
  <c r="V27" i="10"/>
  <c r="V51" i="10"/>
  <c r="V56" i="10"/>
  <c r="V43" i="10"/>
  <c r="V50" i="10"/>
  <c r="V47" i="10"/>
  <c r="V52" i="10"/>
  <c r="V53" i="10"/>
  <c r="V37" i="10"/>
  <c r="W29" i="9"/>
  <c r="X29" i="9" s="1"/>
  <c r="B29" i="9" s="1"/>
  <c r="N7" i="7"/>
  <c r="O7" i="7" s="1"/>
  <c r="L7" i="9"/>
  <c r="X27" i="9"/>
  <c r="L29" i="8"/>
  <c r="L30" i="8" s="1"/>
  <c r="M7" i="8"/>
  <c r="X29" i="8"/>
  <c r="W30" i="8"/>
  <c r="Y27" i="8"/>
  <c r="B27" i="8"/>
  <c r="Z28" i="7"/>
  <c r="B28" i="7"/>
  <c r="Y28" i="7"/>
  <c r="X29" i="7"/>
  <c r="W30" i="7"/>
  <c r="X31" i="6"/>
  <c r="W32" i="6"/>
  <c r="B30" i="6"/>
  <c r="Y30" i="6"/>
  <c r="N29" i="6"/>
  <c r="N30" i="6" s="1"/>
  <c r="O7" i="6"/>
  <c r="F30" i="2"/>
  <c r="Y31" i="5"/>
  <c r="Z31" i="5"/>
  <c r="O30" i="5" s="1"/>
  <c r="P7" i="5"/>
  <c r="P29" i="5" s="1"/>
  <c r="B31" i="5"/>
  <c r="W32" i="5"/>
  <c r="X32" i="5" s="1"/>
  <c r="Z32" i="5" s="1"/>
  <c r="N32" i="2"/>
  <c r="V4" i="14" s="1"/>
  <c r="D31" i="2"/>
  <c r="L30" i="7" l="1"/>
  <c r="P30" i="5"/>
  <c r="W4" i="13"/>
  <c r="O30" i="2"/>
  <c r="P30" i="2" s="1"/>
  <c r="Y4" i="12" s="1"/>
  <c r="X4" i="12"/>
  <c r="Z4" i="12" s="1"/>
  <c r="B4" i="12"/>
  <c r="N26" i="11"/>
  <c r="W27" i="11"/>
  <c r="W28" i="11" s="1"/>
  <c r="K7" i="11"/>
  <c r="K29" i="11" s="1"/>
  <c r="K30" i="11" s="1"/>
  <c r="V42" i="11"/>
  <c r="V35" i="11"/>
  <c r="V29" i="11"/>
  <c r="V44" i="11"/>
  <c r="V51" i="11"/>
  <c r="V52" i="11"/>
  <c r="V41" i="11"/>
  <c r="V45" i="11"/>
  <c r="V39" i="11"/>
  <c r="V40" i="11"/>
  <c r="V34" i="11"/>
  <c r="V54" i="11"/>
  <c r="V53" i="11"/>
  <c r="V30" i="11"/>
  <c r="V38" i="11"/>
  <c r="V32" i="11"/>
  <c r="V33" i="11"/>
  <c r="V27" i="11"/>
  <c r="V43" i="11"/>
  <c r="V37" i="11"/>
  <c r="V28" i="11"/>
  <c r="V55" i="11"/>
  <c r="V56" i="11"/>
  <c r="V57" i="11"/>
  <c r="V46" i="11"/>
  <c r="V36" i="11"/>
  <c r="V31" i="11"/>
  <c r="V50" i="11"/>
  <c r="V47" i="11"/>
  <c r="V48" i="11"/>
  <c r="V49" i="11"/>
  <c r="X28" i="10"/>
  <c r="B28" i="10" s="1"/>
  <c r="Y28" i="9"/>
  <c r="L7" i="10"/>
  <c r="L29" i="10" s="1"/>
  <c r="L30" i="10" s="1"/>
  <c r="X27" i="10"/>
  <c r="W29" i="10"/>
  <c r="Y29" i="9"/>
  <c r="W30" i="9"/>
  <c r="X30" i="9" s="1"/>
  <c r="N29" i="7"/>
  <c r="L29" i="9"/>
  <c r="L30" i="9" s="1"/>
  <c r="M7" i="9"/>
  <c r="B27" i="9"/>
  <c r="Y27" i="9"/>
  <c r="M29" i="8"/>
  <c r="M30" i="8" s="1"/>
  <c r="N7" i="8"/>
  <c r="X30" i="8"/>
  <c r="W31" i="8"/>
  <c r="Y29" i="8"/>
  <c r="B29" i="8"/>
  <c r="O29" i="7"/>
  <c r="P7" i="7"/>
  <c r="Z29" i="7"/>
  <c r="M30" i="7" s="1"/>
  <c r="Y29" i="7"/>
  <c r="B29" i="7"/>
  <c r="X30" i="7"/>
  <c r="W31" i="7"/>
  <c r="O29" i="6"/>
  <c r="O30" i="6" s="1"/>
  <c r="P7" i="6"/>
  <c r="F31" i="2"/>
  <c r="X32" i="6"/>
  <c r="W33" i="6"/>
  <c r="B31" i="6"/>
  <c r="Y31" i="6"/>
  <c r="Q7" i="5"/>
  <c r="Q29" i="5" s="1"/>
  <c r="B32" i="5"/>
  <c r="Y32" i="5"/>
  <c r="W33" i="5"/>
  <c r="X33" i="5" s="1"/>
  <c r="N33" i="2"/>
  <c r="V4" i="15" s="1"/>
  <c r="D32" i="2"/>
  <c r="W4" i="14" l="1"/>
  <c r="O31" i="2"/>
  <c r="P31" i="2" s="1"/>
  <c r="Y4" i="13" s="1"/>
  <c r="X4" i="13"/>
  <c r="Z4" i="13" s="1"/>
  <c r="B4" i="13"/>
  <c r="N26" i="12"/>
  <c r="K7" i="12"/>
  <c r="K29" i="12" s="1"/>
  <c r="K30" i="12" s="1"/>
  <c r="W27" i="12"/>
  <c r="V35" i="12"/>
  <c r="V29" i="12"/>
  <c r="V48" i="12"/>
  <c r="V57" i="12"/>
  <c r="V34" i="12"/>
  <c r="V45" i="12"/>
  <c r="V39" i="12"/>
  <c r="V31" i="12"/>
  <c r="V37" i="12"/>
  <c r="V43" i="12"/>
  <c r="V38" i="12"/>
  <c r="V32" i="12"/>
  <c r="V40" i="12"/>
  <c r="V30" i="12"/>
  <c r="V46" i="12"/>
  <c r="V56" i="12"/>
  <c r="V42" i="12"/>
  <c r="V52" i="12"/>
  <c r="V28" i="12"/>
  <c r="V55" i="12"/>
  <c r="V33" i="12"/>
  <c r="V53" i="12"/>
  <c r="V54" i="12"/>
  <c r="V51" i="12"/>
  <c r="V49" i="12"/>
  <c r="V50" i="12"/>
  <c r="V47" i="12"/>
  <c r="V41" i="12"/>
  <c r="V44" i="12"/>
  <c r="V36" i="12"/>
  <c r="V27" i="12"/>
  <c r="X28" i="11"/>
  <c r="B28" i="11" s="1"/>
  <c r="L7" i="11"/>
  <c r="M7" i="10"/>
  <c r="N7" i="10" s="1"/>
  <c r="W29" i="11"/>
  <c r="X27" i="11"/>
  <c r="Y28" i="10"/>
  <c r="X29" i="10"/>
  <c r="W30" i="10"/>
  <c r="Y27" i="10"/>
  <c r="B27" i="10"/>
  <c r="W31" i="9"/>
  <c r="X31" i="9" s="1"/>
  <c r="M29" i="9"/>
  <c r="M30" i="9" s="1"/>
  <c r="N7" i="9"/>
  <c r="Y30" i="9"/>
  <c r="B30" i="9"/>
  <c r="F32" i="2"/>
  <c r="B4" i="14" s="1"/>
  <c r="O7" i="8"/>
  <c r="N29" i="8"/>
  <c r="N30" i="8" s="1"/>
  <c r="X31" i="8"/>
  <c r="W32" i="8"/>
  <c r="Y30" i="8"/>
  <c r="B30" i="8"/>
  <c r="P29" i="7"/>
  <c r="Q7" i="7"/>
  <c r="X31" i="7"/>
  <c r="W32" i="7"/>
  <c r="Z30" i="7"/>
  <c r="B30" i="7"/>
  <c r="Y30" i="7"/>
  <c r="X33" i="6"/>
  <c r="W34" i="6"/>
  <c r="Y32" i="6"/>
  <c r="B32" i="6"/>
  <c r="P29" i="6"/>
  <c r="P30" i="6" s="1"/>
  <c r="Q7" i="6"/>
  <c r="Y33" i="5"/>
  <c r="Z33" i="5"/>
  <c r="Q30" i="5" s="1"/>
  <c r="S30" i="5" s="1"/>
  <c r="K8" i="5"/>
  <c r="K32" i="5" s="1"/>
  <c r="B33" i="5"/>
  <c r="W34" i="5"/>
  <c r="X34" i="5" s="1"/>
  <c r="Z34" i="5" s="1"/>
  <c r="N34" i="2"/>
  <c r="V4" i="16" s="1"/>
  <c r="D33" i="2"/>
  <c r="N30" i="7" l="1"/>
  <c r="K33" i="5"/>
  <c r="W4" i="15"/>
  <c r="O32" i="2"/>
  <c r="P32" i="2" s="1"/>
  <c r="Y4" i="14" s="1"/>
  <c r="X4" i="14"/>
  <c r="Z4" i="14" s="1"/>
  <c r="N26" i="13"/>
  <c r="W27" i="13"/>
  <c r="W28" i="13" s="1"/>
  <c r="W29" i="13" s="1"/>
  <c r="W30" i="13" s="1"/>
  <c r="K7" i="13"/>
  <c r="K29" i="13" s="1"/>
  <c r="K30" i="13" s="1"/>
  <c r="V42" i="13"/>
  <c r="V36" i="13"/>
  <c r="V37" i="13"/>
  <c r="V41" i="13"/>
  <c r="V29" i="13"/>
  <c r="V30" i="13"/>
  <c r="V57" i="13"/>
  <c r="V50" i="13"/>
  <c r="V52" i="13"/>
  <c r="V35" i="13"/>
  <c r="V45" i="13"/>
  <c r="V39" i="13"/>
  <c r="V40" i="13"/>
  <c r="V44" i="13"/>
  <c r="V49" i="13"/>
  <c r="V38" i="13"/>
  <c r="V32" i="13"/>
  <c r="V33" i="13"/>
  <c r="V34" i="13"/>
  <c r="V28" i="13"/>
  <c r="V31" i="13"/>
  <c r="V54" i="13"/>
  <c r="V51" i="13"/>
  <c r="V56" i="13"/>
  <c r="V55" i="13"/>
  <c r="V27" i="13"/>
  <c r="V43" i="13"/>
  <c r="V53" i="13"/>
  <c r="V48" i="13"/>
  <c r="V47" i="13"/>
  <c r="V46" i="13"/>
  <c r="L7" i="12"/>
  <c r="L29" i="12" s="1"/>
  <c r="L30" i="12" s="1"/>
  <c r="X27" i="12"/>
  <c r="B27" i="12" s="1"/>
  <c r="W28" i="12"/>
  <c r="Y28" i="11"/>
  <c r="M29" i="10"/>
  <c r="M30" i="10" s="1"/>
  <c r="B27" i="11"/>
  <c r="Y27" i="11"/>
  <c r="X29" i="11"/>
  <c r="W30" i="11"/>
  <c r="L29" i="11"/>
  <c r="L30" i="11" s="1"/>
  <c r="M7" i="11"/>
  <c r="W32" i="9"/>
  <c r="X32" i="9" s="1"/>
  <c r="X30" i="10"/>
  <c r="W31" i="10"/>
  <c r="Y29" i="10"/>
  <c r="B29" i="10"/>
  <c r="N29" i="10"/>
  <c r="N30" i="10" s="1"/>
  <c r="O7" i="10"/>
  <c r="Y31" i="9"/>
  <c r="B31" i="9"/>
  <c r="N29" i="9"/>
  <c r="N30" i="9" s="1"/>
  <c r="O7" i="9"/>
  <c r="F33" i="2"/>
  <c r="O29" i="8"/>
  <c r="O30" i="8" s="1"/>
  <c r="P7" i="8"/>
  <c r="X32" i="8"/>
  <c r="W33" i="8"/>
  <c r="Y31" i="8"/>
  <c r="B31" i="8"/>
  <c r="K8" i="7"/>
  <c r="Q29" i="7"/>
  <c r="Z31" i="7"/>
  <c r="B31" i="7"/>
  <c r="Y31" i="7"/>
  <c r="X32" i="7"/>
  <c r="W33" i="7"/>
  <c r="X34" i="6"/>
  <c r="W35" i="6"/>
  <c r="Q29" i="6"/>
  <c r="Q30" i="6" s="1"/>
  <c r="S30" i="6" s="1"/>
  <c r="K8" i="6"/>
  <c r="B33" i="6"/>
  <c r="Y33" i="6"/>
  <c r="L8" i="5"/>
  <c r="L32" i="5" s="1"/>
  <c r="D34" i="2"/>
  <c r="B34" i="5"/>
  <c r="Y34" i="5"/>
  <c r="W35" i="5"/>
  <c r="X35" i="5" s="1"/>
  <c r="Z35" i="5" s="1"/>
  <c r="O30" i="7" l="1"/>
  <c r="L33" i="5"/>
  <c r="W4" i="16"/>
  <c r="O33" i="2"/>
  <c r="P33" i="2" s="1"/>
  <c r="Y4" i="15" s="1"/>
  <c r="X4" i="15"/>
  <c r="Z4" i="15" s="1"/>
  <c r="B4" i="15"/>
  <c r="N26" i="14"/>
  <c r="V35" i="14"/>
  <c r="V29" i="14"/>
  <c r="V31" i="14"/>
  <c r="V41" i="14"/>
  <c r="V56" i="14"/>
  <c r="V51" i="14"/>
  <c r="V57" i="14"/>
  <c r="V45" i="14"/>
  <c r="V39" i="14"/>
  <c r="V40" i="14"/>
  <c r="V28" i="14"/>
  <c r="V34" i="14"/>
  <c r="V38" i="14"/>
  <c r="V32" i="14"/>
  <c r="V33" i="14"/>
  <c r="V44" i="14"/>
  <c r="V52" i="14"/>
  <c r="V55" i="14"/>
  <c r="V27" i="14"/>
  <c r="V47" i="14"/>
  <c r="V54" i="14"/>
  <c r="V50" i="14"/>
  <c r="V48" i="14"/>
  <c r="V53" i="14"/>
  <c r="V46" i="14"/>
  <c r="V43" i="14"/>
  <c r="V37" i="14"/>
  <c r="V42" i="14"/>
  <c r="V36" i="14"/>
  <c r="V30" i="14"/>
  <c r="V49" i="14"/>
  <c r="W27" i="14"/>
  <c r="K7" i="14"/>
  <c r="K29" i="14" s="1"/>
  <c r="K30" i="14" s="1"/>
  <c r="L7" i="13"/>
  <c r="L29" i="13" s="1"/>
  <c r="L30" i="13" s="1"/>
  <c r="X30" i="13"/>
  <c r="Y30" i="13" s="1"/>
  <c r="W31" i="13"/>
  <c r="W32" i="13" s="1"/>
  <c r="X29" i="13"/>
  <c r="X27" i="13"/>
  <c r="X28" i="13"/>
  <c r="M7" i="12"/>
  <c r="M29" i="12" s="1"/>
  <c r="M30" i="12" s="1"/>
  <c r="Y27" i="12"/>
  <c r="X28" i="12"/>
  <c r="W29" i="12"/>
  <c r="B29" i="11"/>
  <c r="Y29" i="11"/>
  <c r="X30" i="11"/>
  <c r="W31" i="11"/>
  <c r="M29" i="11"/>
  <c r="M30" i="11" s="1"/>
  <c r="N7" i="11"/>
  <c r="W33" i="9"/>
  <c r="X33" i="9" s="1"/>
  <c r="O29" i="10"/>
  <c r="O30" i="10" s="1"/>
  <c r="P7" i="10"/>
  <c r="B30" i="10"/>
  <c r="Y30" i="10"/>
  <c r="X31" i="10"/>
  <c r="W32" i="10"/>
  <c r="O29" i="9"/>
  <c r="O30" i="9" s="1"/>
  <c r="P7" i="9"/>
  <c r="B32" i="9"/>
  <c r="Y32" i="9"/>
  <c r="F34" i="2"/>
  <c r="P29" i="8"/>
  <c r="P30" i="8" s="1"/>
  <c r="Q7" i="8"/>
  <c r="X33" i="8"/>
  <c r="W34" i="8"/>
  <c r="B32" i="8"/>
  <c r="Y32" i="8"/>
  <c r="K32" i="7"/>
  <c r="L8" i="7"/>
  <c r="X33" i="7"/>
  <c r="W34" i="7"/>
  <c r="Z32" i="7"/>
  <c r="B32" i="7"/>
  <c r="Y32" i="7"/>
  <c r="L8" i="6"/>
  <c r="K32" i="6"/>
  <c r="K33" i="6" s="1"/>
  <c r="X35" i="6"/>
  <c r="W36" i="6"/>
  <c r="Y34" i="6"/>
  <c r="B34" i="6"/>
  <c r="M8" i="5"/>
  <c r="M32" i="5" s="1"/>
  <c r="M33" i="5" s="1"/>
  <c r="B35" i="5"/>
  <c r="Y35" i="5"/>
  <c r="W36" i="5"/>
  <c r="X36" i="5" s="1"/>
  <c r="P30" i="7" l="1"/>
  <c r="O34" i="2"/>
  <c r="P34" i="2" s="1"/>
  <c r="Y4" i="16" s="1"/>
  <c r="X4" i="16"/>
  <c r="Z4" i="16" s="1"/>
  <c r="B4" i="16"/>
  <c r="K7" i="15"/>
  <c r="K29" i="15" s="1"/>
  <c r="K30" i="15" s="1"/>
  <c r="W27" i="15"/>
  <c r="W28" i="15" s="1"/>
  <c r="X31" i="13"/>
  <c r="Y31" i="13" s="1"/>
  <c r="N26" i="15"/>
  <c r="V30" i="15"/>
  <c r="V55" i="15"/>
  <c r="V56" i="15"/>
  <c r="V41" i="15"/>
  <c r="V54" i="15"/>
  <c r="V51" i="15"/>
  <c r="V31" i="15"/>
  <c r="V33" i="15"/>
  <c r="V52" i="15"/>
  <c r="V29" i="15"/>
  <c r="V37" i="15"/>
  <c r="V50" i="15"/>
  <c r="V47" i="15"/>
  <c r="V44" i="15"/>
  <c r="V45" i="15"/>
  <c r="V46" i="15"/>
  <c r="V43" i="15"/>
  <c r="V34" i="15"/>
  <c r="V57" i="15"/>
  <c r="V32" i="15"/>
  <c r="V49" i="15"/>
  <c r="V38" i="15"/>
  <c r="V42" i="15"/>
  <c r="V36" i="15"/>
  <c r="V27" i="15"/>
  <c r="V28" i="15"/>
  <c r="V35" i="15"/>
  <c r="V48" i="15"/>
  <c r="V39" i="15"/>
  <c r="V40" i="15"/>
  <c r="V53" i="15"/>
  <c r="X27" i="14"/>
  <c r="Y27" i="14" s="1"/>
  <c r="B30" i="13"/>
  <c r="M7" i="13"/>
  <c r="M29" i="13" s="1"/>
  <c r="M30" i="13" s="1"/>
  <c r="L7" i="14"/>
  <c r="W28" i="14"/>
  <c r="X32" i="13"/>
  <c r="W33" i="13"/>
  <c r="B28" i="13"/>
  <c r="Y28" i="13"/>
  <c r="B27" i="13"/>
  <c r="Y27" i="13"/>
  <c r="B29" i="13"/>
  <c r="Y29" i="13"/>
  <c r="N7" i="12"/>
  <c r="N29" i="12" s="1"/>
  <c r="N30" i="12" s="1"/>
  <c r="X29" i="12"/>
  <c r="W30" i="12"/>
  <c r="B28" i="12"/>
  <c r="Y28" i="12"/>
  <c r="W34" i="9"/>
  <c r="X34" i="9" s="1"/>
  <c r="N29" i="11"/>
  <c r="N30" i="11" s="1"/>
  <c r="O7" i="11"/>
  <c r="X31" i="11"/>
  <c r="W32" i="11"/>
  <c r="B30" i="11"/>
  <c r="Y30" i="11"/>
  <c r="X32" i="10"/>
  <c r="W33" i="10"/>
  <c r="B31" i="10"/>
  <c r="Y31" i="10"/>
  <c r="P29" i="10"/>
  <c r="P30" i="10" s="1"/>
  <c r="Q7" i="10"/>
  <c r="Y33" i="9"/>
  <c r="B33" i="9"/>
  <c r="P29" i="9"/>
  <c r="P30" i="9" s="1"/>
  <c r="Q7" i="9"/>
  <c r="K8" i="8"/>
  <c r="Q29" i="8"/>
  <c r="Q30" i="8" s="1"/>
  <c r="S30" i="8" s="1"/>
  <c r="X34" i="8"/>
  <c r="W35" i="8"/>
  <c r="Y33" i="8"/>
  <c r="B33" i="8"/>
  <c r="L32" i="7"/>
  <c r="M8" i="7"/>
  <c r="W35" i="7"/>
  <c r="X34" i="7"/>
  <c r="Z33" i="7"/>
  <c r="B33" i="7"/>
  <c r="Y33" i="7"/>
  <c r="W37" i="6"/>
  <c r="X36" i="6"/>
  <c r="B35" i="6"/>
  <c r="Y35" i="6"/>
  <c r="L32" i="6"/>
  <c r="L33" i="6" s="1"/>
  <c r="M8" i="6"/>
  <c r="N8" i="5"/>
  <c r="N32" i="5" s="1"/>
  <c r="N33" i="5" s="1"/>
  <c r="B36" i="5"/>
  <c r="Y36" i="5"/>
  <c r="W37" i="5"/>
  <c r="X37" i="5" s="1"/>
  <c r="Q30" i="7" l="1"/>
  <c r="S30" i="7" s="1"/>
  <c r="X28" i="15"/>
  <c r="Y28" i="15" s="1"/>
  <c r="B31" i="13"/>
  <c r="B27" i="14"/>
  <c r="N26" i="16"/>
  <c r="K7" i="16"/>
  <c r="K29" i="16" s="1"/>
  <c r="K30" i="16" s="1"/>
  <c r="W27" i="16"/>
  <c r="V30" i="16"/>
  <c r="V53" i="16"/>
  <c r="V44" i="16"/>
  <c r="V38" i="16"/>
  <c r="V46" i="16"/>
  <c r="V33" i="16"/>
  <c r="V40" i="16"/>
  <c r="V50" i="16"/>
  <c r="V32" i="16"/>
  <c r="V49" i="16"/>
  <c r="V56" i="16"/>
  <c r="V47" i="16"/>
  <c r="V57" i="16"/>
  <c r="V29" i="16"/>
  <c r="V34" i="16"/>
  <c r="V35" i="16"/>
  <c r="V45" i="16"/>
  <c r="V54" i="16"/>
  <c r="V27" i="16"/>
  <c r="V41" i="16"/>
  <c r="V48" i="16"/>
  <c r="V36" i="16"/>
  <c r="V52" i="16"/>
  <c r="V31" i="16"/>
  <c r="V42" i="16"/>
  <c r="V43" i="16"/>
  <c r="V37" i="16"/>
  <c r="V28" i="16"/>
  <c r="V55" i="16"/>
  <c r="V51" i="16"/>
  <c r="V39" i="16"/>
  <c r="N7" i="13"/>
  <c r="O7" i="13" s="1"/>
  <c r="W29" i="15"/>
  <c r="L7" i="15"/>
  <c r="X27" i="15"/>
  <c r="X28" i="14"/>
  <c r="W29" i="14"/>
  <c r="L29" i="14"/>
  <c r="L30" i="14" s="1"/>
  <c r="M7" i="14"/>
  <c r="X33" i="13"/>
  <c r="W34" i="13"/>
  <c r="Y32" i="13"/>
  <c r="B32" i="13"/>
  <c r="O7" i="12"/>
  <c r="P7" i="12" s="1"/>
  <c r="W35" i="9"/>
  <c r="W36" i="9" s="1"/>
  <c r="X30" i="12"/>
  <c r="W31" i="12"/>
  <c r="Y29" i="12"/>
  <c r="B29" i="12"/>
  <c r="X32" i="11"/>
  <c r="W33" i="11"/>
  <c r="B31" i="11"/>
  <c r="Y31" i="11"/>
  <c r="O29" i="11"/>
  <c r="O30" i="11" s="1"/>
  <c r="P7" i="11"/>
  <c r="X33" i="10"/>
  <c r="W34" i="10"/>
  <c r="K8" i="10"/>
  <c r="Q29" i="10"/>
  <c r="Q30" i="10" s="1"/>
  <c r="S30" i="10" s="1"/>
  <c r="B32" i="10"/>
  <c r="Y32" i="10"/>
  <c r="Q29" i="9"/>
  <c r="Q30" i="9" s="1"/>
  <c r="S30" i="9" s="1"/>
  <c r="K8" i="9"/>
  <c r="Y34" i="9"/>
  <c r="B34" i="9"/>
  <c r="L8" i="8"/>
  <c r="K32" i="8"/>
  <c r="K33" i="8" s="1"/>
  <c r="X35" i="8"/>
  <c r="W36" i="8"/>
  <c r="Y34" i="8"/>
  <c r="B34" i="8"/>
  <c r="M32" i="7"/>
  <c r="N8" i="7"/>
  <c r="Z34" i="7"/>
  <c r="Y34" i="7"/>
  <c r="B34" i="7"/>
  <c r="W36" i="7"/>
  <c r="X35" i="7"/>
  <c r="M32" i="6"/>
  <c r="M33" i="6" s="1"/>
  <c r="N8" i="6"/>
  <c r="B36" i="6"/>
  <c r="Y36" i="6"/>
  <c r="X37" i="6"/>
  <c r="W38" i="6"/>
  <c r="O8" i="5"/>
  <c r="O32" i="5" s="1"/>
  <c r="O33" i="5" s="1"/>
  <c r="B37" i="5"/>
  <c r="Y37" i="5"/>
  <c r="W38" i="5"/>
  <c r="X38" i="5" s="1"/>
  <c r="K33" i="7" l="1"/>
  <c r="B28" i="15"/>
  <c r="X27" i="16"/>
  <c r="L7" i="16"/>
  <c r="W28" i="16"/>
  <c r="N29" i="13"/>
  <c r="N30" i="13" s="1"/>
  <c r="B27" i="15"/>
  <c r="Y27" i="15"/>
  <c r="L29" i="15"/>
  <c r="L30" i="15" s="1"/>
  <c r="M7" i="15"/>
  <c r="X29" i="15"/>
  <c r="W30" i="15"/>
  <c r="M29" i="14"/>
  <c r="M30" i="14" s="1"/>
  <c r="N7" i="14"/>
  <c r="X29" i="14"/>
  <c r="W30" i="14"/>
  <c r="Y28" i="14"/>
  <c r="B28" i="14"/>
  <c r="W35" i="13"/>
  <c r="X34" i="13"/>
  <c r="Y33" i="13"/>
  <c r="B33" i="13"/>
  <c r="O29" i="13"/>
  <c r="O30" i="13" s="1"/>
  <c r="P7" i="13"/>
  <c r="X35" i="9"/>
  <c r="B35" i="9" s="1"/>
  <c r="O29" i="12"/>
  <c r="O30" i="12" s="1"/>
  <c r="X31" i="12"/>
  <c r="W32" i="12"/>
  <c r="B30" i="12"/>
  <c r="Y30" i="12"/>
  <c r="P29" i="12"/>
  <c r="P30" i="12" s="1"/>
  <c r="Q7" i="12"/>
  <c r="X33" i="11"/>
  <c r="W34" i="11"/>
  <c r="Y32" i="11"/>
  <c r="B32" i="11"/>
  <c r="P29" i="11"/>
  <c r="P30" i="11" s="1"/>
  <c r="Q7" i="11"/>
  <c r="X34" i="10"/>
  <c r="W35" i="10"/>
  <c r="K32" i="10"/>
  <c r="K33" i="10" s="1"/>
  <c r="L8" i="10"/>
  <c r="B33" i="10"/>
  <c r="Y33" i="10"/>
  <c r="W37" i="9"/>
  <c r="X36" i="9"/>
  <c r="L8" i="9"/>
  <c r="K32" i="9"/>
  <c r="K33" i="9" s="1"/>
  <c r="L32" i="8"/>
  <c r="L33" i="8" s="1"/>
  <c r="M8" i="8"/>
  <c r="B35" i="8"/>
  <c r="Y35" i="8"/>
  <c r="X36" i="8"/>
  <c r="W37" i="8"/>
  <c r="O8" i="7"/>
  <c r="N32" i="7"/>
  <c r="Z35" i="7"/>
  <c r="B35" i="7"/>
  <c r="Y35" i="7"/>
  <c r="W37" i="7"/>
  <c r="X36" i="7"/>
  <c r="X38" i="6"/>
  <c r="W39" i="6"/>
  <c r="B37" i="6"/>
  <c r="Y37" i="6"/>
  <c r="O8" i="6"/>
  <c r="N32" i="6"/>
  <c r="N33" i="6" s="1"/>
  <c r="P8" i="5"/>
  <c r="P32" i="5" s="1"/>
  <c r="P33" i="5" s="1"/>
  <c r="B38" i="5"/>
  <c r="Y38" i="5"/>
  <c r="W39" i="5"/>
  <c r="X39" i="5" s="1"/>
  <c r="L33" i="7" l="1"/>
  <c r="X28" i="16"/>
  <c r="W29" i="16"/>
  <c r="L29" i="16"/>
  <c r="L30" i="16" s="1"/>
  <c r="M7" i="16"/>
  <c r="Y27" i="16"/>
  <c r="B27" i="16"/>
  <c r="X30" i="15"/>
  <c r="W31" i="15"/>
  <c r="Y29" i="15"/>
  <c r="B29" i="15"/>
  <c r="M29" i="15"/>
  <c r="M30" i="15" s="1"/>
  <c r="N7" i="15"/>
  <c r="X30" i="14"/>
  <c r="W31" i="14"/>
  <c r="N29" i="14"/>
  <c r="N30" i="14" s="1"/>
  <c r="O7" i="14"/>
  <c r="B29" i="14"/>
  <c r="Y29" i="14"/>
  <c r="Y35" i="9"/>
  <c r="B34" i="13"/>
  <c r="Y34" i="13"/>
  <c r="X35" i="13"/>
  <c r="W36" i="13"/>
  <c r="P29" i="13"/>
  <c r="P30" i="13" s="1"/>
  <c r="Q7" i="13"/>
  <c r="Q29" i="12"/>
  <c r="Q30" i="12" s="1"/>
  <c r="S30" i="12" s="1"/>
  <c r="K8" i="12"/>
  <c r="X32" i="12"/>
  <c r="W33" i="12"/>
  <c r="B31" i="12"/>
  <c r="Y31" i="12"/>
  <c r="X34" i="11"/>
  <c r="W35" i="11"/>
  <c r="Y33" i="11"/>
  <c r="B33" i="11"/>
  <c r="K8" i="11"/>
  <c r="Q29" i="11"/>
  <c r="Q30" i="11" s="1"/>
  <c r="S30" i="11" s="1"/>
  <c r="Y34" i="10"/>
  <c r="B34" i="10"/>
  <c r="L32" i="10"/>
  <c r="L33" i="10" s="1"/>
  <c r="M8" i="10"/>
  <c r="X35" i="10"/>
  <c r="W36" i="10"/>
  <c r="L32" i="9"/>
  <c r="L33" i="9" s="1"/>
  <c r="M8" i="9"/>
  <c r="Y36" i="9"/>
  <c r="B36" i="9"/>
  <c r="X37" i="9"/>
  <c r="W38" i="9"/>
  <c r="N8" i="8"/>
  <c r="M32" i="8"/>
  <c r="M33" i="8" s="1"/>
  <c r="X37" i="8"/>
  <c r="W38" i="8"/>
  <c r="Y36" i="8"/>
  <c r="B36" i="8"/>
  <c r="O32" i="7"/>
  <c r="P8" i="7"/>
  <c r="X37" i="7"/>
  <c r="W38" i="7"/>
  <c r="Z36" i="7"/>
  <c r="Y36" i="7"/>
  <c r="B36" i="7"/>
  <c r="P8" i="6"/>
  <c r="O32" i="6"/>
  <c r="O33" i="6" s="1"/>
  <c r="Y38" i="6"/>
  <c r="B38" i="6"/>
  <c r="X39" i="6"/>
  <c r="W40" i="6"/>
  <c r="Q8" i="5"/>
  <c r="Q32" i="5" s="1"/>
  <c r="Q33" i="5" s="1"/>
  <c r="S33" i="5" s="1"/>
  <c r="B39" i="5"/>
  <c r="Y39" i="5"/>
  <c r="W40" i="5"/>
  <c r="X40" i="5" s="1"/>
  <c r="M33" i="7" l="1"/>
  <c r="M29" i="16"/>
  <c r="M30" i="16" s="1"/>
  <c r="N7" i="16"/>
  <c r="X29" i="16"/>
  <c r="W30" i="16"/>
  <c r="B28" i="16"/>
  <c r="Y28" i="16"/>
  <c r="N29" i="15"/>
  <c r="N30" i="15" s="1"/>
  <c r="O7" i="15"/>
  <c r="X31" i="15"/>
  <c r="W32" i="15"/>
  <c r="Y30" i="15"/>
  <c r="B30" i="15"/>
  <c r="O29" i="14"/>
  <c r="O30" i="14" s="1"/>
  <c r="P7" i="14"/>
  <c r="X31" i="14"/>
  <c r="W32" i="14"/>
  <c r="Y30" i="14"/>
  <c r="B30" i="14"/>
  <c r="B35" i="13"/>
  <c r="Y35" i="13"/>
  <c r="X36" i="13"/>
  <c r="W37" i="13"/>
  <c r="K8" i="13"/>
  <c r="Q29" i="13"/>
  <c r="Q30" i="13" s="1"/>
  <c r="S30" i="13" s="1"/>
  <c r="X33" i="12"/>
  <c r="W34" i="12"/>
  <c r="L8" i="12"/>
  <c r="K32" i="12"/>
  <c r="K33" i="12" s="1"/>
  <c r="Y32" i="12"/>
  <c r="B32" i="12"/>
  <c r="X35" i="11"/>
  <c r="W36" i="11"/>
  <c r="B34" i="11"/>
  <c r="Y34" i="11"/>
  <c r="K32" i="11"/>
  <c r="K33" i="11" s="1"/>
  <c r="L8" i="11"/>
  <c r="B35" i="10"/>
  <c r="Y35" i="10"/>
  <c r="N8" i="10"/>
  <c r="M32" i="10"/>
  <c r="M33" i="10" s="1"/>
  <c r="X36" i="10"/>
  <c r="W37" i="10"/>
  <c r="B37" i="9"/>
  <c r="Y37" i="9"/>
  <c r="N8" i="9"/>
  <c r="M32" i="9"/>
  <c r="M33" i="9" s="1"/>
  <c r="W39" i="9"/>
  <c r="X38" i="9"/>
  <c r="N32" i="8"/>
  <c r="N33" i="8" s="1"/>
  <c r="O8" i="8"/>
  <c r="X38" i="8"/>
  <c r="W39" i="8"/>
  <c r="Y37" i="8"/>
  <c r="B37" i="8"/>
  <c r="P32" i="7"/>
  <c r="Q8" i="7"/>
  <c r="W39" i="7"/>
  <c r="X38" i="7"/>
  <c r="Z37" i="7"/>
  <c r="B37" i="7"/>
  <c r="Y37" i="7"/>
  <c r="X40" i="6"/>
  <c r="W41" i="6"/>
  <c r="Y39" i="6"/>
  <c r="B39" i="6"/>
  <c r="Q8" i="6"/>
  <c r="P32" i="6"/>
  <c r="P33" i="6" s="1"/>
  <c r="K9" i="5"/>
  <c r="K35" i="5" s="1"/>
  <c r="K36" i="5" s="1"/>
  <c r="B40" i="5"/>
  <c r="Y40" i="5"/>
  <c r="W41" i="5"/>
  <c r="X41" i="5" s="1"/>
  <c r="Z41" i="5" s="1"/>
  <c r="N33" i="7" l="1"/>
  <c r="X30" i="16"/>
  <c r="W31" i="16"/>
  <c r="Y29" i="16"/>
  <c r="B29" i="16"/>
  <c r="N29" i="16"/>
  <c r="N30" i="16" s="1"/>
  <c r="O7" i="16"/>
  <c r="X32" i="15"/>
  <c r="W33" i="15"/>
  <c r="B31" i="15"/>
  <c r="Y31" i="15"/>
  <c r="O29" i="15"/>
  <c r="O30" i="15" s="1"/>
  <c r="P7" i="15"/>
  <c r="X32" i="14"/>
  <c r="W33" i="14"/>
  <c r="B31" i="14"/>
  <c r="Y31" i="14"/>
  <c r="P29" i="14"/>
  <c r="P30" i="14" s="1"/>
  <c r="Q7" i="14"/>
  <c r="X37" i="13"/>
  <c r="W38" i="13"/>
  <c r="Y36" i="13"/>
  <c r="B36" i="13"/>
  <c r="L8" i="13"/>
  <c r="K32" i="13"/>
  <c r="K33" i="13" s="1"/>
  <c r="M8" i="12"/>
  <c r="L32" i="12"/>
  <c r="L33" i="12" s="1"/>
  <c r="X34" i="12"/>
  <c r="W35" i="12"/>
  <c r="Y33" i="12"/>
  <c r="B33" i="12"/>
  <c r="X36" i="11"/>
  <c r="W37" i="11"/>
  <c r="B35" i="11"/>
  <c r="Y35" i="11"/>
  <c r="L32" i="11"/>
  <c r="L33" i="11" s="1"/>
  <c r="M8" i="11"/>
  <c r="W38" i="10"/>
  <c r="X37" i="10"/>
  <c r="B36" i="10"/>
  <c r="Y36" i="10"/>
  <c r="N32" i="10"/>
  <c r="N33" i="10" s="1"/>
  <c r="O8" i="10"/>
  <c r="W40" i="9"/>
  <c r="X39" i="9"/>
  <c r="N32" i="9"/>
  <c r="N33" i="9" s="1"/>
  <c r="O8" i="9"/>
  <c r="Y38" i="9"/>
  <c r="B38" i="9"/>
  <c r="P8" i="8"/>
  <c r="O32" i="8"/>
  <c r="O33" i="8" s="1"/>
  <c r="X39" i="8"/>
  <c r="W40" i="8"/>
  <c r="Y38" i="8"/>
  <c r="B38" i="8"/>
  <c r="K9" i="7"/>
  <c r="Q32" i="7"/>
  <c r="Z38" i="7"/>
  <c r="O33" i="7" s="1"/>
  <c r="Y38" i="7"/>
  <c r="B38" i="7"/>
  <c r="X39" i="7"/>
  <c r="W40" i="7"/>
  <c r="K9" i="6"/>
  <c r="Q32" i="6"/>
  <c r="Q33" i="6" s="1"/>
  <c r="S33" i="6" s="1"/>
  <c r="X41" i="6"/>
  <c r="W42" i="6"/>
  <c r="B40" i="6"/>
  <c r="Y40" i="6"/>
  <c r="L9" i="5"/>
  <c r="L35" i="5" s="1"/>
  <c r="L36" i="5" s="1"/>
  <c r="B41" i="5"/>
  <c r="Y41" i="5"/>
  <c r="W42" i="5"/>
  <c r="X42" i="5" s="1"/>
  <c r="Z42" i="5" s="1"/>
  <c r="O29" i="16" l="1"/>
  <c r="O30" i="16" s="1"/>
  <c r="P7" i="16"/>
  <c r="X31" i="16"/>
  <c r="W32" i="16"/>
  <c r="B30" i="16"/>
  <c r="Y30" i="16"/>
  <c r="P29" i="15"/>
  <c r="P30" i="15" s="1"/>
  <c r="Q7" i="15"/>
  <c r="X33" i="15"/>
  <c r="W34" i="15"/>
  <c r="Y32" i="15"/>
  <c r="B32" i="15"/>
  <c r="X33" i="14"/>
  <c r="W34" i="14"/>
  <c r="Y32" i="14"/>
  <c r="B32" i="14"/>
  <c r="K8" i="14"/>
  <c r="Q29" i="14"/>
  <c r="Q30" i="14" s="1"/>
  <c r="S30" i="14" s="1"/>
  <c r="X38" i="13"/>
  <c r="W39" i="13"/>
  <c r="B37" i="13"/>
  <c r="Y37" i="13"/>
  <c r="M8" i="13"/>
  <c r="L32" i="13"/>
  <c r="L33" i="13" s="1"/>
  <c r="X35" i="12"/>
  <c r="W36" i="12"/>
  <c r="Y34" i="12"/>
  <c r="B34" i="12"/>
  <c r="M32" i="12"/>
  <c r="M33" i="12" s="1"/>
  <c r="N8" i="12"/>
  <c r="W38" i="11"/>
  <c r="X37" i="11"/>
  <c r="Y36" i="11"/>
  <c r="B36" i="11"/>
  <c r="N8" i="11"/>
  <c r="M32" i="11"/>
  <c r="M33" i="11" s="1"/>
  <c r="O32" i="10"/>
  <c r="O33" i="10" s="1"/>
  <c r="P8" i="10"/>
  <c r="X38" i="10"/>
  <c r="W39" i="10"/>
  <c r="Y37" i="10"/>
  <c r="B37" i="10"/>
  <c r="O32" i="9"/>
  <c r="O33" i="9" s="1"/>
  <c r="P8" i="9"/>
  <c r="B39" i="9"/>
  <c r="Y39" i="9"/>
  <c r="X40" i="9"/>
  <c r="W41" i="9"/>
  <c r="Q8" i="8"/>
  <c r="P32" i="8"/>
  <c r="P33" i="8" s="1"/>
  <c r="X40" i="8"/>
  <c r="W41" i="8"/>
  <c r="B39" i="8"/>
  <c r="Y39" i="8"/>
  <c r="K35" i="7"/>
  <c r="L9" i="7"/>
  <c r="X40" i="7"/>
  <c r="W41" i="7"/>
  <c r="Z39" i="7"/>
  <c r="Y39" i="7"/>
  <c r="B39" i="7"/>
  <c r="X42" i="6"/>
  <c r="W43" i="6"/>
  <c r="Y41" i="6"/>
  <c r="B41" i="6"/>
  <c r="K35" i="6"/>
  <c r="K36" i="6" s="1"/>
  <c r="L9" i="6"/>
  <c r="M9" i="5"/>
  <c r="M35" i="5" s="1"/>
  <c r="M36" i="5" s="1"/>
  <c r="B42" i="5"/>
  <c r="Y42" i="5"/>
  <c r="W43" i="5"/>
  <c r="X43" i="5" s="1"/>
  <c r="Z43" i="5" s="1"/>
  <c r="P33" i="7" l="1"/>
  <c r="X32" i="16"/>
  <c r="W33" i="16"/>
  <c r="B31" i="16"/>
  <c r="Y31" i="16"/>
  <c r="P29" i="16"/>
  <c r="P30" i="16" s="1"/>
  <c r="Q7" i="16"/>
  <c r="X34" i="15"/>
  <c r="W35" i="15"/>
  <c r="Q29" i="15"/>
  <c r="Q30" i="15" s="1"/>
  <c r="S30" i="15" s="1"/>
  <c r="K8" i="15"/>
  <c r="Y33" i="15"/>
  <c r="B33" i="15"/>
  <c r="K32" i="14"/>
  <c r="K33" i="14" s="1"/>
  <c r="L8" i="14"/>
  <c r="X34" i="14"/>
  <c r="W35" i="14"/>
  <c r="B33" i="14"/>
  <c r="Y33" i="14"/>
  <c r="W40" i="13"/>
  <c r="X39" i="13"/>
  <c r="B38" i="13"/>
  <c r="Y38" i="13"/>
  <c r="M32" i="13"/>
  <c r="M33" i="13" s="1"/>
  <c r="N8" i="13"/>
  <c r="O8" i="12"/>
  <c r="N32" i="12"/>
  <c r="N33" i="12" s="1"/>
  <c r="X36" i="12"/>
  <c r="W37" i="12"/>
  <c r="B35" i="12"/>
  <c r="Y35" i="12"/>
  <c r="N32" i="11"/>
  <c r="N33" i="11" s="1"/>
  <c r="O8" i="11"/>
  <c r="Y37" i="11"/>
  <c r="B37" i="11"/>
  <c r="X38" i="11"/>
  <c r="W39" i="11"/>
  <c r="W40" i="10"/>
  <c r="X39" i="10"/>
  <c r="B38" i="10"/>
  <c r="Y38" i="10"/>
  <c r="Q8" i="10"/>
  <c r="P32" i="10"/>
  <c r="P33" i="10" s="1"/>
  <c r="Y40" i="9"/>
  <c r="B40" i="9"/>
  <c r="Q8" i="9"/>
  <c r="P32" i="9"/>
  <c r="P33" i="9" s="1"/>
  <c r="X41" i="9"/>
  <c r="W42" i="9"/>
  <c r="K9" i="8"/>
  <c r="Q32" i="8"/>
  <c r="Q33" i="8" s="1"/>
  <c r="S33" i="8" s="1"/>
  <c r="X41" i="8"/>
  <c r="W42" i="8"/>
  <c r="B40" i="8"/>
  <c r="Y40" i="8"/>
  <c r="L35" i="7"/>
  <c r="M9" i="7"/>
  <c r="X41" i="7"/>
  <c r="W42" i="7"/>
  <c r="Z40" i="7"/>
  <c r="B40" i="7"/>
  <c r="Y40" i="7"/>
  <c r="X43" i="6"/>
  <c r="W44" i="6"/>
  <c r="L35" i="6"/>
  <c r="L36" i="6" s="1"/>
  <c r="M9" i="6"/>
  <c r="Y42" i="6"/>
  <c r="B42" i="6"/>
  <c r="N9" i="5"/>
  <c r="N35" i="5" s="1"/>
  <c r="N36" i="5" s="1"/>
  <c r="B43" i="5"/>
  <c r="Y43" i="5"/>
  <c r="W44" i="5"/>
  <c r="X44" i="5" s="1"/>
  <c r="Z44" i="5" s="1"/>
  <c r="Q33" i="7" l="1"/>
  <c r="S33" i="7" s="1"/>
  <c r="Q29" i="16"/>
  <c r="Q30" i="16" s="1"/>
  <c r="S30" i="16" s="1"/>
  <c r="K8" i="16"/>
  <c r="X33" i="16"/>
  <c r="W34" i="16"/>
  <c r="Y32" i="16"/>
  <c r="B32" i="16"/>
  <c r="L8" i="15"/>
  <c r="K32" i="15"/>
  <c r="K33" i="15" s="1"/>
  <c r="X35" i="15"/>
  <c r="W36" i="15"/>
  <c r="B34" i="15"/>
  <c r="Y34" i="15"/>
  <c r="X35" i="14"/>
  <c r="W36" i="14"/>
  <c r="Y34" i="14"/>
  <c r="B34" i="14"/>
  <c r="M8" i="14"/>
  <c r="L32" i="14"/>
  <c r="L33" i="14" s="1"/>
  <c r="W41" i="13"/>
  <c r="X40" i="13"/>
  <c r="B39" i="13"/>
  <c r="Y39" i="13"/>
  <c r="O8" i="13"/>
  <c r="N32" i="13"/>
  <c r="N33" i="13" s="1"/>
  <c r="O32" i="12"/>
  <c r="O33" i="12" s="1"/>
  <c r="P8" i="12"/>
  <c r="X37" i="12"/>
  <c r="W38" i="12"/>
  <c r="B36" i="12"/>
  <c r="Y36" i="12"/>
  <c r="P8" i="11"/>
  <c r="O32" i="11"/>
  <c r="O33" i="11" s="1"/>
  <c r="B38" i="11"/>
  <c r="Y38" i="11"/>
  <c r="X39" i="11"/>
  <c r="W40" i="11"/>
  <c r="B39" i="10"/>
  <c r="Y39" i="10"/>
  <c r="X40" i="10"/>
  <c r="W41" i="10"/>
  <c r="K9" i="10"/>
  <c r="Q32" i="10"/>
  <c r="Q33" i="10" s="1"/>
  <c r="S33" i="10" s="1"/>
  <c r="X42" i="9"/>
  <c r="W43" i="9"/>
  <c r="Y41" i="9"/>
  <c r="B41" i="9"/>
  <c r="K9" i="9"/>
  <c r="Q32" i="9"/>
  <c r="Q33" i="9" s="1"/>
  <c r="S33" i="9" s="1"/>
  <c r="L9" i="8"/>
  <c r="K35" i="8"/>
  <c r="K36" i="8" s="1"/>
  <c r="X42" i="8"/>
  <c r="W43" i="8"/>
  <c r="Y41" i="8"/>
  <c r="B41" i="8"/>
  <c r="M35" i="7"/>
  <c r="N9" i="7"/>
  <c r="X42" i="7"/>
  <c r="W43" i="7"/>
  <c r="Z41" i="7"/>
  <c r="K36" i="7" s="1"/>
  <c r="Y41" i="7"/>
  <c r="B41" i="7"/>
  <c r="N9" i="6"/>
  <c r="M35" i="6"/>
  <c r="M36" i="6" s="1"/>
  <c r="X44" i="6"/>
  <c r="W45" i="6"/>
  <c r="B43" i="6"/>
  <c r="Y43" i="6"/>
  <c r="O9" i="5"/>
  <c r="O35" i="5" s="1"/>
  <c r="O36" i="5" s="1"/>
  <c r="B44" i="5"/>
  <c r="Y44" i="5"/>
  <c r="W45" i="5"/>
  <c r="X45" i="5" s="1"/>
  <c r="X34" i="16" l="1"/>
  <c r="W35" i="16"/>
  <c r="Y33" i="16"/>
  <c r="B33" i="16"/>
  <c r="K32" i="16"/>
  <c r="K33" i="16" s="1"/>
  <c r="L8" i="16"/>
  <c r="X36" i="15"/>
  <c r="W37" i="15"/>
  <c r="Y35" i="15"/>
  <c r="B35" i="15"/>
  <c r="M8" i="15"/>
  <c r="L32" i="15"/>
  <c r="L33" i="15" s="1"/>
  <c r="M32" i="14"/>
  <c r="M33" i="14" s="1"/>
  <c r="N8" i="14"/>
  <c r="X36" i="14"/>
  <c r="W37" i="14"/>
  <c r="B35" i="14"/>
  <c r="Y35" i="14"/>
  <c r="Y40" i="13"/>
  <c r="B40" i="13"/>
  <c r="X41" i="13"/>
  <c r="W42" i="13"/>
  <c r="O32" i="13"/>
  <c r="O33" i="13" s="1"/>
  <c r="P8" i="13"/>
  <c r="X38" i="12"/>
  <c r="W39" i="12"/>
  <c r="B37" i="12"/>
  <c r="Y37" i="12"/>
  <c r="P32" i="12"/>
  <c r="P33" i="12" s="1"/>
  <c r="Q8" i="12"/>
  <c r="X40" i="11"/>
  <c r="W41" i="11"/>
  <c r="Y39" i="11"/>
  <c r="B39" i="11"/>
  <c r="Q8" i="11"/>
  <c r="P32" i="11"/>
  <c r="P33" i="11" s="1"/>
  <c r="K35" i="10"/>
  <c r="K36" i="10" s="1"/>
  <c r="L9" i="10"/>
  <c r="X41" i="10"/>
  <c r="W42" i="10"/>
  <c r="Y40" i="10"/>
  <c r="B40" i="10"/>
  <c r="K35" i="9"/>
  <c r="K36" i="9" s="1"/>
  <c r="L9" i="9"/>
  <c r="X43" i="9"/>
  <c r="W44" i="9"/>
  <c r="B42" i="9"/>
  <c r="Y42" i="9"/>
  <c r="L35" i="8"/>
  <c r="L36" i="8" s="1"/>
  <c r="M9" i="8"/>
  <c r="X43" i="8"/>
  <c r="W44" i="8"/>
  <c r="B42" i="8"/>
  <c r="Y42" i="8"/>
  <c r="O9" i="7"/>
  <c r="N35" i="7"/>
  <c r="Z42" i="7"/>
  <c r="Y42" i="7"/>
  <c r="B42" i="7"/>
  <c r="W44" i="7"/>
  <c r="X43" i="7"/>
  <c r="X45" i="6"/>
  <c r="W46" i="6"/>
  <c r="Y44" i="6"/>
  <c r="B44" i="6"/>
  <c r="O9" i="6"/>
  <c r="N35" i="6"/>
  <c r="N36" i="6" s="1"/>
  <c r="P9" i="5"/>
  <c r="P35" i="5" s="1"/>
  <c r="P36" i="5" s="1"/>
  <c r="B45" i="5"/>
  <c r="Y45" i="5"/>
  <c r="W46" i="5"/>
  <c r="X46" i="5" s="1"/>
  <c r="L36" i="7" l="1"/>
  <c r="M8" i="16"/>
  <c r="L32" i="16"/>
  <c r="L33" i="16" s="1"/>
  <c r="X35" i="16"/>
  <c r="W36" i="16"/>
  <c r="Y34" i="16"/>
  <c r="B34" i="16"/>
  <c r="M32" i="15"/>
  <c r="M33" i="15" s="1"/>
  <c r="N8" i="15"/>
  <c r="X37" i="15"/>
  <c r="W38" i="15"/>
  <c r="Y36" i="15"/>
  <c r="B36" i="15"/>
  <c r="X37" i="14"/>
  <c r="W38" i="14"/>
  <c r="Y36" i="14"/>
  <c r="B36" i="14"/>
  <c r="O8" i="14"/>
  <c r="N32" i="14"/>
  <c r="N33" i="14" s="1"/>
  <c r="Y41" i="13"/>
  <c r="B41" i="13"/>
  <c r="W43" i="13"/>
  <c r="X42" i="13"/>
  <c r="Q8" i="13"/>
  <c r="P32" i="13"/>
  <c r="P33" i="13" s="1"/>
  <c r="X39" i="12"/>
  <c r="W40" i="12"/>
  <c r="B38" i="12"/>
  <c r="Y38" i="12"/>
  <c r="K9" i="12"/>
  <c r="Q32" i="12"/>
  <c r="Q33" i="12" s="1"/>
  <c r="S33" i="12" s="1"/>
  <c r="K9" i="11"/>
  <c r="Q32" i="11"/>
  <c r="Q33" i="11" s="1"/>
  <c r="S33" i="11" s="1"/>
  <c r="X41" i="11"/>
  <c r="W42" i="11"/>
  <c r="Y40" i="11"/>
  <c r="B40" i="11"/>
  <c r="X42" i="10"/>
  <c r="W43" i="10"/>
  <c r="Y41" i="10"/>
  <c r="B41" i="10"/>
  <c r="M9" i="10"/>
  <c r="L35" i="10"/>
  <c r="L36" i="10" s="1"/>
  <c r="X44" i="9"/>
  <c r="W45" i="9"/>
  <c r="Y43" i="9"/>
  <c r="B43" i="9"/>
  <c r="L35" i="9"/>
  <c r="L36" i="9" s="1"/>
  <c r="M9" i="9"/>
  <c r="N9" i="8"/>
  <c r="M35" i="8"/>
  <c r="M36" i="8" s="1"/>
  <c r="X44" i="8"/>
  <c r="W45" i="8"/>
  <c r="Y43" i="8"/>
  <c r="B43" i="8"/>
  <c r="P9" i="7"/>
  <c r="O35" i="7"/>
  <c r="Z43" i="7"/>
  <c r="M36" i="7" s="1"/>
  <c r="B43" i="7"/>
  <c r="Y43" i="7"/>
  <c r="X44" i="7"/>
  <c r="W45" i="7"/>
  <c r="P9" i="6"/>
  <c r="O35" i="6"/>
  <c r="O36" i="6" s="1"/>
  <c r="X46" i="6"/>
  <c r="W47" i="6"/>
  <c r="B45" i="6"/>
  <c r="Y45" i="6"/>
  <c r="Q9" i="5"/>
  <c r="Q35" i="5" s="1"/>
  <c r="Q36" i="5" s="1"/>
  <c r="S36" i="5" s="1"/>
  <c r="B46" i="5"/>
  <c r="Y46" i="5"/>
  <c r="W47" i="5"/>
  <c r="X47" i="5" s="1"/>
  <c r="X36" i="16" l="1"/>
  <c r="W37" i="16"/>
  <c r="B35" i="16"/>
  <c r="Y35" i="16"/>
  <c r="N8" i="16"/>
  <c r="M32" i="16"/>
  <c r="M33" i="16" s="1"/>
  <c r="X38" i="15"/>
  <c r="W39" i="15"/>
  <c r="B37" i="15"/>
  <c r="Y37" i="15"/>
  <c r="N32" i="15"/>
  <c r="N33" i="15" s="1"/>
  <c r="O8" i="15"/>
  <c r="P8" i="14"/>
  <c r="O32" i="14"/>
  <c r="O33" i="14" s="1"/>
  <c r="X38" i="14"/>
  <c r="W39" i="14"/>
  <c r="Y37" i="14"/>
  <c r="B37" i="14"/>
  <c r="Y42" i="13"/>
  <c r="B42" i="13"/>
  <c r="X43" i="13"/>
  <c r="W44" i="13"/>
  <c r="K9" i="13"/>
  <c r="Q32" i="13"/>
  <c r="Q33" i="13" s="1"/>
  <c r="S33" i="13" s="1"/>
  <c r="X40" i="12"/>
  <c r="W41" i="12"/>
  <c r="Y39" i="12"/>
  <c r="B39" i="12"/>
  <c r="L9" i="12"/>
  <c r="K35" i="12"/>
  <c r="K36" i="12" s="1"/>
  <c r="W43" i="11"/>
  <c r="X42" i="11"/>
  <c r="Y41" i="11"/>
  <c r="B41" i="11"/>
  <c r="K35" i="11"/>
  <c r="K36" i="11" s="1"/>
  <c r="L9" i="11"/>
  <c r="M35" i="10"/>
  <c r="M36" i="10" s="1"/>
  <c r="N9" i="10"/>
  <c r="W44" i="10"/>
  <c r="X43" i="10"/>
  <c r="Y42" i="10"/>
  <c r="B42" i="10"/>
  <c r="W46" i="9"/>
  <c r="X45" i="9"/>
  <c r="N9" i="9"/>
  <c r="M35" i="9"/>
  <c r="M36" i="9" s="1"/>
  <c r="B44" i="9"/>
  <c r="Y44" i="9"/>
  <c r="N35" i="8"/>
  <c r="N36" i="8" s="1"/>
  <c r="O9" i="8"/>
  <c r="X45" i="8"/>
  <c r="W46" i="8"/>
  <c r="Y44" i="8"/>
  <c r="B44" i="8"/>
  <c r="Q9" i="7"/>
  <c r="P35" i="7"/>
  <c r="X45" i="7"/>
  <c r="W46" i="7"/>
  <c r="Z44" i="7"/>
  <c r="Y44" i="7"/>
  <c r="B44" i="7"/>
  <c r="X47" i="6"/>
  <c r="W48" i="6"/>
  <c r="B46" i="6"/>
  <c r="Y46" i="6"/>
  <c r="Q9" i="6"/>
  <c r="P35" i="6"/>
  <c r="P36" i="6" s="1"/>
  <c r="K10" i="5"/>
  <c r="K38" i="5" s="1"/>
  <c r="K39" i="5" s="1"/>
  <c r="B47" i="5"/>
  <c r="Y47" i="5"/>
  <c r="W48" i="5"/>
  <c r="X48" i="5" s="1"/>
  <c r="N36" i="7" l="1"/>
  <c r="Y36" i="16"/>
  <c r="B36" i="16"/>
  <c r="N32" i="16"/>
  <c r="N33" i="16" s="1"/>
  <c r="O8" i="16"/>
  <c r="X37" i="16"/>
  <c r="W38" i="16"/>
  <c r="X39" i="15"/>
  <c r="W40" i="15"/>
  <c r="Y38" i="15"/>
  <c r="B38" i="15"/>
  <c r="P8" i="15"/>
  <c r="O32" i="15"/>
  <c r="O33" i="15" s="1"/>
  <c r="B38" i="14"/>
  <c r="Y38" i="14"/>
  <c r="X39" i="14"/>
  <c r="W40" i="14"/>
  <c r="Q8" i="14"/>
  <c r="P32" i="14"/>
  <c r="P33" i="14" s="1"/>
  <c r="X44" i="13"/>
  <c r="W45" i="13"/>
  <c r="Y43" i="13"/>
  <c r="B43" i="13"/>
  <c r="L9" i="13"/>
  <c r="K35" i="13"/>
  <c r="K36" i="13" s="1"/>
  <c r="L35" i="12"/>
  <c r="L36" i="12" s="1"/>
  <c r="M9" i="12"/>
  <c r="W42" i="12"/>
  <c r="X41" i="12"/>
  <c r="B40" i="12"/>
  <c r="Y40" i="12"/>
  <c r="M9" i="11"/>
  <c r="L35" i="11"/>
  <c r="L36" i="11" s="1"/>
  <c r="B42" i="11"/>
  <c r="Y42" i="11"/>
  <c r="X43" i="11"/>
  <c r="W44" i="11"/>
  <c r="X44" i="10"/>
  <c r="W45" i="10"/>
  <c r="O9" i="10"/>
  <c r="N35" i="10"/>
  <c r="N36" i="10" s="1"/>
  <c r="Y43" i="10"/>
  <c r="B43" i="10"/>
  <c r="N35" i="9"/>
  <c r="N36" i="9" s="1"/>
  <c r="O9" i="9"/>
  <c r="B45" i="9"/>
  <c r="Y45" i="9"/>
  <c r="X46" i="9"/>
  <c r="W47" i="9"/>
  <c r="O35" i="8"/>
  <c r="O36" i="8" s="1"/>
  <c r="P9" i="8"/>
  <c r="X46" i="8"/>
  <c r="W47" i="8"/>
  <c r="Y45" i="8"/>
  <c r="B45" i="8"/>
  <c r="K10" i="7"/>
  <c r="Q35" i="7"/>
  <c r="X46" i="7"/>
  <c r="W47" i="7"/>
  <c r="Z45" i="7"/>
  <c r="B45" i="7"/>
  <c r="Y45" i="7"/>
  <c r="K10" i="6"/>
  <c r="Q35" i="6"/>
  <c r="Q36" i="6" s="1"/>
  <c r="S36" i="6" s="1"/>
  <c r="X48" i="6"/>
  <c r="W49" i="6"/>
  <c r="Y47" i="6"/>
  <c r="B47" i="6"/>
  <c r="L10" i="5"/>
  <c r="L38" i="5" s="1"/>
  <c r="L39" i="5" s="1"/>
  <c r="B48" i="5"/>
  <c r="Y48" i="5"/>
  <c r="W49" i="5"/>
  <c r="X49" i="5" s="1"/>
  <c r="O36" i="7" l="1"/>
  <c r="X38" i="16"/>
  <c r="W39" i="16"/>
  <c r="Y37" i="16"/>
  <c r="B37" i="16"/>
  <c r="P8" i="16"/>
  <c r="O32" i="16"/>
  <c r="O33" i="16" s="1"/>
  <c r="Q8" i="15"/>
  <c r="P32" i="15"/>
  <c r="P33" i="15" s="1"/>
  <c r="X40" i="15"/>
  <c r="W41" i="15"/>
  <c r="B39" i="15"/>
  <c r="Y39" i="15"/>
  <c r="Q32" i="14"/>
  <c r="Q33" i="14" s="1"/>
  <c r="S33" i="14" s="1"/>
  <c r="K9" i="14"/>
  <c r="W41" i="14"/>
  <c r="X40" i="14"/>
  <c r="Y39" i="14"/>
  <c r="B39" i="14"/>
  <c r="X45" i="13"/>
  <c r="W46" i="13"/>
  <c r="Y44" i="13"/>
  <c r="B44" i="13"/>
  <c r="L35" i="13"/>
  <c r="L36" i="13" s="1"/>
  <c r="M9" i="13"/>
  <c r="Y41" i="12"/>
  <c r="B41" i="12"/>
  <c r="X42" i="12"/>
  <c r="W43" i="12"/>
  <c r="N9" i="12"/>
  <c r="M35" i="12"/>
  <c r="M36" i="12" s="1"/>
  <c r="M35" i="11"/>
  <c r="M36" i="11" s="1"/>
  <c r="N9" i="11"/>
  <c r="B43" i="11"/>
  <c r="Y43" i="11"/>
  <c r="X44" i="11"/>
  <c r="W45" i="11"/>
  <c r="P9" i="10"/>
  <c r="O35" i="10"/>
  <c r="O36" i="10" s="1"/>
  <c r="X45" i="10"/>
  <c r="W46" i="10"/>
  <c r="Y44" i="10"/>
  <c r="B44" i="10"/>
  <c r="X47" i="9"/>
  <c r="W48" i="9"/>
  <c r="Y46" i="9"/>
  <c r="B46" i="9"/>
  <c r="O35" i="9"/>
  <c r="O36" i="9" s="1"/>
  <c r="P9" i="9"/>
  <c r="Q9" i="8"/>
  <c r="P35" i="8"/>
  <c r="P36" i="8" s="1"/>
  <c r="X47" i="8"/>
  <c r="W48" i="8"/>
  <c r="Y46" i="8"/>
  <c r="B46" i="8"/>
  <c r="K38" i="7"/>
  <c r="L10" i="7"/>
  <c r="Z46" i="7"/>
  <c r="P36" i="7" s="1"/>
  <c r="Y46" i="7"/>
  <c r="B46" i="7"/>
  <c r="W48" i="7"/>
  <c r="X47" i="7"/>
  <c r="X49" i="6"/>
  <c r="W50" i="6"/>
  <c r="Y48" i="6"/>
  <c r="B48" i="6"/>
  <c r="L10" i="6"/>
  <c r="K38" i="6"/>
  <c r="K39" i="6" s="1"/>
  <c r="M10" i="5"/>
  <c r="M38" i="5" s="1"/>
  <c r="M39" i="5" s="1"/>
  <c r="B49" i="5"/>
  <c r="Y49" i="5"/>
  <c r="W50" i="5"/>
  <c r="X50" i="5" s="1"/>
  <c r="P32" i="16" l="1"/>
  <c r="P33" i="16" s="1"/>
  <c r="Q8" i="16"/>
  <c r="X39" i="16"/>
  <c r="W40" i="16"/>
  <c r="B38" i="16"/>
  <c r="Y38" i="16"/>
  <c r="Y40" i="15"/>
  <c r="B40" i="15"/>
  <c r="K9" i="15"/>
  <c r="Q32" i="15"/>
  <c r="Q33" i="15" s="1"/>
  <c r="S33" i="15" s="1"/>
  <c r="X41" i="15"/>
  <c r="W42" i="15"/>
  <c r="Y40" i="14"/>
  <c r="B40" i="14"/>
  <c r="X41" i="14"/>
  <c r="W42" i="14"/>
  <c r="K35" i="14"/>
  <c r="K36" i="14" s="1"/>
  <c r="L9" i="14"/>
  <c r="X46" i="13"/>
  <c r="W47" i="13"/>
  <c r="Y45" i="13"/>
  <c r="B45" i="13"/>
  <c r="N9" i="13"/>
  <c r="M35" i="13"/>
  <c r="M36" i="13" s="1"/>
  <c r="O9" i="12"/>
  <c r="N35" i="12"/>
  <c r="N36" i="12" s="1"/>
  <c r="X43" i="12"/>
  <c r="W44" i="12"/>
  <c r="B42" i="12"/>
  <c r="Y42" i="12"/>
  <c r="X45" i="11"/>
  <c r="W46" i="11"/>
  <c r="B44" i="11"/>
  <c r="Y44" i="11"/>
  <c r="O9" i="11"/>
  <c r="N35" i="11"/>
  <c r="N36" i="11" s="1"/>
  <c r="X46" i="10"/>
  <c r="W47" i="10"/>
  <c r="Y45" i="10"/>
  <c r="B45" i="10"/>
  <c r="Q9" i="10"/>
  <c r="P35" i="10"/>
  <c r="P36" i="10" s="1"/>
  <c r="X48" i="9"/>
  <c r="W49" i="9"/>
  <c r="B47" i="9"/>
  <c r="Y47" i="9"/>
  <c r="Q9" i="9"/>
  <c r="P35" i="9"/>
  <c r="P36" i="9" s="1"/>
  <c r="K10" i="8"/>
  <c r="Q35" i="8"/>
  <c r="Q36" i="8" s="1"/>
  <c r="S36" i="8" s="1"/>
  <c r="X48" i="8"/>
  <c r="W49" i="8"/>
  <c r="B47" i="8"/>
  <c r="Y47" i="8"/>
  <c r="M10" i="7"/>
  <c r="L38" i="7"/>
  <c r="X48" i="7"/>
  <c r="W49" i="7"/>
  <c r="Z47" i="7"/>
  <c r="B47" i="7"/>
  <c r="Y47" i="7"/>
  <c r="X50" i="6"/>
  <c r="W51" i="6"/>
  <c r="M10" i="6"/>
  <c r="L38" i="6"/>
  <c r="L39" i="6" s="1"/>
  <c r="Y49" i="6"/>
  <c r="B49" i="6"/>
  <c r="N10" i="5"/>
  <c r="N38" i="5" s="1"/>
  <c r="N39" i="5" s="1"/>
  <c r="B50" i="5"/>
  <c r="Y50" i="5"/>
  <c r="W51" i="5"/>
  <c r="X51" i="5" s="1"/>
  <c r="Q36" i="7" l="1"/>
  <c r="S36" i="7" s="1"/>
  <c r="X40" i="16"/>
  <c r="W41" i="16"/>
  <c r="B39" i="16"/>
  <c r="Y39" i="16"/>
  <c r="K9" i="16"/>
  <c r="Q32" i="16"/>
  <c r="Q33" i="16" s="1"/>
  <c r="S33" i="16" s="1"/>
  <c r="W43" i="15"/>
  <c r="X42" i="15"/>
  <c r="Y41" i="15"/>
  <c r="B41" i="15"/>
  <c r="K35" i="15"/>
  <c r="K36" i="15" s="1"/>
  <c r="L9" i="15"/>
  <c r="M9" i="14"/>
  <c r="L35" i="14"/>
  <c r="L36" i="14" s="1"/>
  <c r="W43" i="14"/>
  <c r="X42" i="14"/>
  <c r="Y41" i="14"/>
  <c r="B41" i="14"/>
  <c r="X47" i="13"/>
  <c r="W48" i="13"/>
  <c r="Y46" i="13"/>
  <c r="B46" i="13"/>
  <c r="O9" i="13"/>
  <c r="N35" i="13"/>
  <c r="N36" i="13" s="1"/>
  <c r="X44" i="12"/>
  <c r="W45" i="12"/>
  <c r="B43" i="12"/>
  <c r="Y43" i="12"/>
  <c r="P9" i="12"/>
  <c r="O35" i="12"/>
  <c r="O36" i="12" s="1"/>
  <c r="X46" i="11"/>
  <c r="W47" i="11"/>
  <c r="O35" i="11"/>
  <c r="O36" i="11" s="1"/>
  <c r="P9" i="11"/>
  <c r="B45" i="11"/>
  <c r="Y45" i="11"/>
  <c r="K10" i="10"/>
  <c r="Q35" i="10"/>
  <c r="Q36" i="10" s="1"/>
  <c r="S36" i="10" s="1"/>
  <c r="W48" i="10"/>
  <c r="X47" i="10"/>
  <c r="B46" i="10"/>
  <c r="Y46" i="10"/>
  <c r="K10" i="9"/>
  <c r="Q35" i="9"/>
  <c r="Q36" i="9" s="1"/>
  <c r="S36" i="9" s="1"/>
  <c r="W50" i="9"/>
  <c r="X49" i="9"/>
  <c r="B48" i="9"/>
  <c r="Y48" i="9"/>
  <c r="L10" i="8"/>
  <c r="K38" i="8"/>
  <c r="K39" i="8" s="1"/>
  <c r="X49" i="8"/>
  <c r="W50" i="8"/>
  <c r="Y48" i="8"/>
  <c r="B48" i="8"/>
  <c r="N10" i="7"/>
  <c r="M38" i="7"/>
  <c r="X49" i="7"/>
  <c r="W50" i="7"/>
  <c r="Z48" i="7"/>
  <c r="K39" i="7" s="1"/>
  <c r="B48" i="7"/>
  <c r="Y48" i="7"/>
  <c r="M38" i="6"/>
  <c r="M39" i="6" s="1"/>
  <c r="N10" i="6"/>
  <c r="X51" i="6"/>
  <c r="W52" i="6"/>
  <c r="B50" i="6"/>
  <c r="Y50" i="6"/>
  <c r="O10" i="5"/>
  <c r="O38" i="5" s="1"/>
  <c r="O39" i="5" s="1"/>
  <c r="B51" i="5"/>
  <c r="Y51" i="5"/>
  <c r="W52" i="5"/>
  <c r="X52" i="5" s="1"/>
  <c r="K35" i="16" l="1"/>
  <c r="K36" i="16" s="1"/>
  <c r="L9" i="16"/>
  <c r="X41" i="16"/>
  <c r="W42" i="16"/>
  <c r="B40" i="16"/>
  <c r="Y40" i="16"/>
  <c r="L35" i="15"/>
  <c r="L36" i="15" s="1"/>
  <c r="M9" i="15"/>
  <c r="B42" i="15"/>
  <c r="Y42" i="15"/>
  <c r="X43" i="15"/>
  <c r="W44" i="15"/>
  <c r="Y42" i="14"/>
  <c r="B42" i="14"/>
  <c r="W44" i="14"/>
  <c r="X43" i="14"/>
  <c r="N9" i="14"/>
  <c r="M35" i="14"/>
  <c r="M36" i="14" s="1"/>
  <c r="X48" i="13"/>
  <c r="W49" i="13"/>
  <c r="B47" i="13"/>
  <c r="Y47" i="13"/>
  <c r="P9" i="13"/>
  <c r="O35" i="13"/>
  <c r="O36" i="13" s="1"/>
  <c r="Q9" i="12"/>
  <c r="P35" i="12"/>
  <c r="P36" i="12" s="1"/>
  <c r="X45" i="12"/>
  <c r="W46" i="12"/>
  <c r="Y44" i="12"/>
  <c r="B44" i="12"/>
  <c r="Q9" i="11"/>
  <c r="P35" i="11"/>
  <c r="P36" i="11" s="1"/>
  <c r="B46" i="11"/>
  <c r="Y46" i="11"/>
  <c r="X47" i="11"/>
  <c r="W48" i="11"/>
  <c r="X48" i="10"/>
  <c r="W49" i="10"/>
  <c r="Y47" i="10"/>
  <c r="B47" i="10"/>
  <c r="L10" i="10"/>
  <c r="K38" i="10"/>
  <c r="K39" i="10" s="1"/>
  <c r="X50" i="9"/>
  <c r="W51" i="9"/>
  <c r="L10" i="9"/>
  <c r="K38" i="9"/>
  <c r="K39" i="9" s="1"/>
  <c r="Y49" i="9"/>
  <c r="B49" i="9"/>
  <c r="L38" i="8"/>
  <c r="L39" i="8" s="1"/>
  <c r="M10" i="8"/>
  <c r="X50" i="8"/>
  <c r="W51" i="8"/>
  <c r="B49" i="8"/>
  <c r="Y49" i="8"/>
  <c r="N38" i="7"/>
  <c r="O10" i="7"/>
  <c r="W51" i="7"/>
  <c r="X50" i="7"/>
  <c r="Z49" i="7"/>
  <c r="B49" i="7"/>
  <c r="Y49" i="7"/>
  <c r="X52" i="6"/>
  <c r="W53" i="6"/>
  <c r="Y51" i="6"/>
  <c r="B51" i="6"/>
  <c r="N38" i="6"/>
  <c r="N39" i="6" s="1"/>
  <c r="O10" i="6"/>
  <c r="P10" i="5"/>
  <c r="P38" i="5" s="1"/>
  <c r="P39" i="5" s="1"/>
  <c r="B52" i="5"/>
  <c r="Y52" i="5"/>
  <c r="W53" i="5"/>
  <c r="X53" i="5" s="1"/>
  <c r="L39" i="7" l="1"/>
  <c r="X42" i="16"/>
  <c r="W43" i="16"/>
  <c r="B41" i="16"/>
  <c r="Y41" i="16"/>
  <c r="L35" i="16"/>
  <c r="L36" i="16" s="1"/>
  <c r="M9" i="16"/>
  <c r="X44" i="15"/>
  <c r="W45" i="15"/>
  <c r="Y43" i="15"/>
  <c r="B43" i="15"/>
  <c r="M35" i="15"/>
  <c r="M36" i="15" s="1"/>
  <c r="N9" i="15"/>
  <c r="X44" i="14"/>
  <c r="W45" i="14"/>
  <c r="B43" i="14"/>
  <c r="Y43" i="14"/>
  <c r="N35" i="14"/>
  <c r="N36" i="14" s="1"/>
  <c r="O9" i="14"/>
  <c r="X49" i="13"/>
  <c r="W50" i="13"/>
  <c r="B48" i="13"/>
  <c r="Y48" i="13"/>
  <c r="Q9" i="13"/>
  <c r="P35" i="13"/>
  <c r="P36" i="13" s="1"/>
  <c r="X46" i="12"/>
  <c r="W47" i="12"/>
  <c r="B45" i="12"/>
  <c r="Y45" i="12"/>
  <c r="K10" i="12"/>
  <c r="Q35" i="12"/>
  <c r="Q36" i="12" s="1"/>
  <c r="S36" i="12" s="1"/>
  <c r="B47" i="11"/>
  <c r="Y47" i="11"/>
  <c r="X48" i="11"/>
  <c r="W49" i="11"/>
  <c r="K10" i="11"/>
  <c r="Q35" i="11"/>
  <c r="Q36" i="11" s="1"/>
  <c r="S36" i="11" s="1"/>
  <c r="L38" i="10"/>
  <c r="L39" i="10" s="1"/>
  <c r="M10" i="10"/>
  <c r="X49" i="10"/>
  <c r="W50" i="10"/>
  <c r="B48" i="10"/>
  <c r="Y48" i="10"/>
  <c r="M10" i="9"/>
  <c r="L38" i="9"/>
  <c r="L39" i="9" s="1"/>
  <c r="X51" i="9"/>
  <c r="W52" i="9"/>
  <c r="B50" i="9"/>
  <c r="Y50" i="9"/>
  <c r="M38" i="8"/>
  <c r="M39" i="8" s="1"/>
  <c r="N10" i="8"/>
  <c r="X51" i="8"/>
  <c r="W52" i="8"/>
  <c r="B50" i="8"/>
  <c r="Y50" i="8"/>
  <c r="O38" i="7"/>
  <c r="P10" i="7"/>
  <c r="Z50" i="7"/>
  <c r="Y50" i="7"/>
  <c r="B50" i="7"/>
  <c r="X51" i="7"/>
  <c r="W52" i="7"/>
  <c r="P10" i="6"/>
  <c r="O38" i="6"/>
  <c r="O39" i="6" s="1"/>
  <c r="X53" i="6"/>
  <c r="W54" i="6"/>
  <c r="Y52" i="6"/>
  <c r="B52" i="6"/>
  <c r="Q10" i="5"/>
  <c r="Q38" i="5" s="1"/>
  <c r="Q39" i="5" s="1"/>
  <c r="S39" i="5" s="1"/>
  <c r="B53" i="5"/>
  <c r="Y53" i="5"/>
  <c r="W54" i="5"/>
  <c r="X54" i="5" s="1"/>
  <c r="M39" i="7" l="1"/>
  <c r="M35" i="16"/>
  <c r="M36" i="16" s="1"/>
  <c r="N9" i="16"/>
  <c r="X43" i="16"/>
  <c r="W44" i="16"/>
  <c r="B42" i="16"/>
  <c r="Y42" i="16"/>
  <c r="X45" i="15"/>
  <c r="W46" i="15"/>
  <c r="B44" i="15"/>
  <c r="Y44" i="15"/>
  <c r="N35" i="15"/>
  <c r="N36" i="15" s="1"/>
  <c r="O9" i="15"/>
  <c r="Y44" i="14"/>
  <c r="B44" i="14"/>
  <c r="P9" i="14"/>
  <c r="O35" i="14"/>
  <c r="O36" i="14" s="1"/>
  <c r="X45" i="14"/>
  <c r="W46" i="14"/>
  <c r="X50" i="13"/>
  <c r="W51" i="13"/>
  <c r="B49" i="13"/>
  <c r="Y49" i="13"/>
  <c r="K10" i="13"/>
  <c r="Q35" i="13"/>
  <c r="Q36" i="13" s="1"/>
  <c r="S36" i="13" s="1"/>
  <c r="X47" i="12"/>
  <c r="W48" i="12"/>
  <c r="B46" i="12"/>
  <c r="Y46" i="12"/>
  <c r="L10" i="12"/>
  <c r="K38" i="12"/>
  <c r="K39" i="12" s="1"/>
  <c r="W50" i="11"/>
  <c r="X49" i="11"/>
  <c r="Y48" i="11"/>
  <c r="B48" i="11"/>
  <c r="L10" i="11"/>
  <c r="K38" i="11"/>
  <c r="K39" i="11" s="1"/>
  <c r="X50" i="10"/>
  <c r="W51" i="10"/>
  <c r="B49" i="10"/>
  <c r="Y49" i="10"/>
  <c r="M38" i="10"/>
  <c r="M39" i="10" s="1"/>
  <c r="N10" i="10"/>
  <c r="X52" i="9"/>
  <c r="W53" i="9"/>
  <c r="B51" i="9"/>
  <c r="Y51" i="9"/>
  <c r="M38" i="9"/>
  <c r="M39" i="9" s="1"/>
  <c r="N10" i="9"/>
  <c r="N38" i="8"/>
  <c r="N39" i="8" s="1"/>
  <c r="O10" i="8"/>
  <c r="W53" i="8"/>
  <c r="X52" i="8"/>
  <c r="B51" i="8"/>
  <c r="Y51" i="8"/>
  <c r="P38" i="7"/>
  <c r="Q10" i="7"/>
  <c r="Z51" i="7"/>
  <c r="N39" i="7" s="1"/>
  <c r="Y51" i="7"/>
  <c r="B51" i="7"/>
  <c r="X52" i="7"/>
  <c r="W53" i="7"/>
  <c r="W55" i="6"/>
  <c r="X54" i="6"/>
  <c r="B53" i="6"/>
  <c r="Y53" i="6"/>
  <c r="P38" i="6"/>
  <c r="P39" i="6" s="1"/>
  <c r="Q10" i="6"/>
  <c r="K11" i="5"/>
  <c r="K41" i="5" s="1"/>
  <c r="K42" i="5" s="1"/>
  <c r="B54" i="5"/>
  <c r="Y54" i="5"/>
  <c r="W55" i="5"/>
  <c r="X55" i="5" s="1"/>
  <c r="W45" i="16" l="1"/>
  <c r="X44" i="16"/>
  <c r="Y43" i="16"/>
  <c r="B43" i="16"/>
  <c r="O9" i="16"/>
  <c r="N35" i="16"/>
  <c r="N36" i="16" s="1"/>
  <c r="X46" i="15"/>
  <c r="W47" i="15"/>
  <c r="P9" i="15"/>
  <c r="O35" i="15"/>
  <c r="O36" i="15" s="1"/>
  <c r="B45" i="15"/>
  <c r="Y45" i="15"/>
  <c r="Q9" i="14"/>
  <c r="P35" i="14"/>
  <c r="P36" i="14" s="1"/>
  <c r="X46" i="14"/>
  <c r="W47" i="14"/>
  <c r="B45" i="14"/>
  <c r="Y45" i="14"/>
  <c r="X51" i="13"/>
  <c r="W52" i="13"/>
  <c r="B50" i="13"/>
  <c r="Y50" i="13"/>
  <c r="L10" i="13"/>
  <c r="K38" i="13"/>
  <c r="K39" i="13" s="1"/>
  <c r="X48" i="12"/>
  <c r="W49" i="12"/>
  <c r="B47" i="12"/>
  <c r="Y47" i="12"/>
  <c r="M10" i="12"/>
  <c r="L38" i="12"/>
  <c r="L39" i="12" s="1"/>
  <c r="B49" i="11"/>
  <c r="Y49" i="11"/>
  <c r="X50" i="11"/>
  <c r="W51" i="11"/>
  <c r="L38" i="11"/>
  <c r="L39" i="11" s="1"/>
  <c r="M10" i="11"/>
  <c r="N38" i="10"/>
  <c r="N39" i="10" s="1"/>
  <c r="O10" i="10"/>
  <c r="X51" i="10"/>
  <c r="W52" i="10"/>
  <c r="Y50" i="10"/>
  <c r="B50" i="10"/>
  <c r="X53" i="9"/>
  <c r="W54" i="9"/>
  <c r="Y52" i="9"/>
  <c r="B52" i="9"/>
  <c r="O10" i="9"/>
  <c r="N38" i="9"/>
  <c r="N39" i="9" s="1"/>
  <c r="O38" i="8"/>
  <c r="O39" i="8" s="1"/>
  <c r="P10" i="8"/>
  <c r="B52" i="8"/>
  <c r="Y52" i="8"/>
  <c r="X53" i="8"/>
  <c r="W54" i="8"/>
  <c r="K11" i="7"/>
  <c r="Q38" i="7"/>
  <c r="Z52" i="7"/>
  <c r="Y52" i="7"/>
  <c r="B52" i="7"/>
  <c r="W54" i="7"/>
  <c r="X53" i="7"/>
  <c r="B54" i="6"/>
  <c r="Y54" i="6"/>
  <c r="X55" i="6"/>
  <c r="W56" i="6"/>
  <c r="K11" i="6"/>
  <c r="Q38" i="6"/>
  <c r="Q39" i="6" s="1"/>
  <c r="S39" i="6" s="1"/>
  <c r="L11" i="5"/>
  <c r="L41" i="5" s="1"/>
  <c r="L42" i="5" s="1"/>
  <c r="B55" i="5"/>
  <c r="Y55" i="5"/>
  <c r="W56" i="5"/>
  <c r="O39" i="7" l="1"/>
  <c r="X56" i="5"/>
  <c r="Y56" i="5" s="1"/>
  <c r="W57" i="5"/>
  <c r="X57" i="5" s="1"/>
  <c r="P9" i="16"/>
  <c r="O35" i="16"/>
  <c r="O36" i="16" s="1"/>
  <c r="Y44" i="16"/>
  <c r="B44" i="16"/>
  <c r="X45" i="16"/>
  <c r="W46" i="16"/>
  <c r="Q9" i="15"/>
  <c r="P35" i="15"/>
  <c r="P36" i="15" s="1"/>
  <c r="X47" i="15"/>
  <c r="W48" i="15"/>
  <c r="Y46" i="15"/>
  <c r="B46" i="15"/>
  <c r="X47" i="14"/>
  <c r="W48" i="14"/>
  <c r="B46" i="14"/>
  <c r="Y46" i="14"/>
  <c r="K10" i="14"/>
  <c r="Q35" i="14"/>
  <c r="Q36" i="14" s="1"/>
  <c r="S36" i="14" s="1"/>
  <c r="X52" i="13"/>
  <c r="W53" i="13"/>
  <c r="Y51" i="13"/>
  <c r="B51" i="13"/>
  <c r="M10" i="13"/>
  <c r="L38" i="13"/>
  <c r="L39" i="13" s="1"/>
  <c r="X49" i="12"/>
  <c r="W50" i="12"/>
  <c r="Y48" i="12"/>
  <c r="B48" i="12"/>
  <c r="M38" i="12"/>
  <c r="M39" i="12" s="1"/>
  <c r="N10" i="12"/>
  <c r="X51" i="11"/>
  <c r="W52" i="11"/>
  <c r="B50" i="11"/>
  <c r="Y50" i="11"/>
  <c r="M38" i="11"/>
  <c r="M39" i="11" s="1"/>
  <c r="N10" i="11"/>
  <c r="X52" i="10"/>
  <c r="W53" i="10"/>
  <c r="O38" i="10"/>
  <c r="O39" i="10" s="1"/>
  <c r="P10" i="10"/>
  <c r="B51" i="10"/>
  <c r="Y51" i="10"/>
  <c r="W55" i="9"/>
  <c r="X54" i="9"/>
  <c r="B53" i="9"/>
  <c r="Y53" i="9"/>
  <c r="O38" i="9"/>
  <c r="O39" i="9" s="1"/>
  <c r="P10" i="9"/>
  <c r="P38" i="8"/>
  <c r="P39" i="8" s="1"/>
  <c r="Q10" i="8"/>
  <c r="B53" i="8"/>
  <c r="Y53" i="8"/>
  <c r="X54" i="8"/>
  <c r="W55" i="8"/>
  <c r="L11" i="7"/>
  <c r="K41" i="7"/>
  <c r="Z53" i="7"/>
  <c r="B53" i="7"/>
  <c r="Y53" i="7"/>
  <c r="W55" i="7"/>
  <c r="X54" i="7"/>
  <c r="L11" i="6"/>
  <c r="K41" i="6"/>
  <c r="K42" i="6" s="1"/>
  <c r="W57" i="6"/>
  <c r="X57" i="6" s="1"/>
  <c r="X56" i="6"/>
  <c r="B55" i="6"/>
  <c r="Y55" i="6"/>
  <c r="M11" i="5"/>
  <c r="M41" i="5" s="1"/>
  <c r="M42" i="5" s="1"/>
  <c r="P39" i="7" l="1"/>
  <c r="D60" i="5"/>
  <c r="H23" i="2" s="1"/>
  <c r="B56" i="5"/>
  <c r="B57" i="5"/>
  <c r="Y57" i="5"/>
  <c r="D61" i="5" s="1"/>
  <c r="B45" i="16"/>
  <c r="Y45" i="16"/>
  <c r="X46" i="16"/>
  <c r="W47" i="16"/>
  <c r="Q9" i="16"/>
  <c r="P35" i="16"/>
  <c r="P36" i="16" s="1"/>
  <c r="X48" i="15"/>
  <c r="W49" i="15"/>
  <c r="B47" i="15"/>
  <c r="Y47" i="15"/>
  <c r="Q35" i="15"/>
  <c r="Q36" i="15" s="1"/>
  <c r="S36" i="15" s="1"/>
  <c r="K10" i="15"/>
  <c r="X48" i="14"/>
  <c r="W49" i="14"/>
  <c r="Y47" i="14"/>
  <c r="B47" i="14"/>
  <c r="L10" i="14"/>
  <c r="K38" i="14"/>
  <c r="K39" i="14" s="1"/>
  <c r="Y52" i="13"/>
  <c r="B52" i="13"/>
  <c r="X53" i="13"/>
  <c r="W54" i="13"/>
  <c r="M38" i="13"/>
  <c r="M39" i="13" s="1"/>
  <c r="N10" i="13"/>
  <c r="X50" i="12"/>
  <c r="W51" i="12"/>
  <c r="B49" i="12"/>
  <c r="Y49" i="12"/>
  <c r="O10" i="12"/>
  <c r="N38" i="12"/>
  <c r="N39" i="12" s="1"/>
  <c r="N38" i="11"/>
  <c r="N39" i="11" s="1"/>
  <c r="O10" i="11"/>
  <c r="X52" i="11"/>
  <c r="W53" i="11"/>
  <c r="Y51" i="11"/>
  <c r="B51" i="11"/>
  <c r="P38" i="10"/>
  <c r="P39" i="10" s="1"/>
  <c r="Q10" i="10"/>
  <c r="X53" i="10"/>
  <c r="W54" i="10"/>
  <c r="B52" i="10"/>
  <c r="Y52" i="10"/>
  <c r="Y54" i="9"/>
  <c r="B54" i="9"/>
  <c r="X55" i="9"/>
  <c r="W56" i="9"/>
  <c r="P38" i="9"/>
  <c r="P39" i="9" s="1"/>
  <c r="Q10" i="9"/>
  <c r="K11" i="8"/>
  <c r="Q38" i="8"/>
  <c r="Q39" i="8" s="1"/>
  <c r="S39" i="8" s="1"/>
  <c r="W56" i="8"/>
  <c r="X55" i="8"/>
  <c r="B54" i="8"/>
  <c r="Y54" i="8"/>
  <c r="M11" i="7"/>
  <c r="L41" i="7"/>
  <c r="W56" i="7"/>
  <c r="X55" i="7"/>
  <c r="Z54" i="7"/>
  <c r="Q39" i="7" s="1"/>
  <c r="S39" i="7" s="1"/>
  <c r="B54" i="7"/>
  <c r="Y54" i="7"/>
  <c r="Y57" i="6"/>
  <c r="B57" i="6"/>
  <c r="B56" i="6"/>
  <c r="Y56" i="6"/>
  <c r="D60" i="6"/>
  <c r="H24" i="2" s="1"/>
  <c r="L41" i="6"/>
  <c r="L42" i="6" s="1"/>
  <c r="M11" i="6"/>
  <c r="N11" i="5"/>
  <c r="N41" i="5" s="1"/>
  <c r="N42" i="5" s="1"/>
  <c r="K42" i="7" l="1"/>
  <c r="F60" i="5"/>
  <c r="J23" i="2" s="1"/>
  <c r="F60" i="6"/>
  <c r="J24" i="2" s="1"/>
  <c r="Q35" i="16"/>
  <c r="Q36" i="16" s="1"/>
  <c r="S36" i="16" s="1"/>
  <c r="K10" i="16"/>
  <c r="X47" i="16"/>
  <c r="W48" i="16"/>
  <c r="X56" i="7"/>
  <c r="B56" i="7" s="1"/>
  <c r="W57" i="7"/>
  <c r="X57" i="7" s="1"/>
  <c r="Z57" i="7" s="1"/>
  <c r="B46" i="16"/>
  <c r="Y46" i="16"/>
  <c r="X56" i="9"/>
  <c r="B56" i="9" s="1"/>
  <c r="W57" i="9"/>
  <c r="X57" i="9" s="1"/>
  <c r="X49" i="15"/>
  <c r="W50" i="15"/>
  <c r="Y48" i="15"/>
  <c r="B48" i="15"/>
  <c r="L10" i="15"/>
  <c r="K38" i="15"/>
  <c r="K39" i="15" s="1"/>
  <c r="L38" i="14"/>
  <c r="L39" i="14" s="1"/>
  <c r="M10" i="14"/>
  <c r="W50" i="14"/>
  <c r="X49" i="14"/>
  <c r="Y48" i="14"/>
  <c r="B48" i="14"/>
  <c r="Y53" i="13"/>
  <c r="B53" i="13"/>
  <c r="X54" i="13"/>
  <c r="W55" i="13"/>
  <c r="O10" i="13"/>
  <c r="N38" i="13"/>
  <c r="N39" i="13" s="1"/>
  <c r="P10" i="12"/>
  <c r="O38" i="12"/>
  <c r="O39" i="12" s="1"/>
  <c r="X51" i="12"/>
  <c r="W52" i="12"/>
  <c r="B50" i="12"/>
  <c r="Y50" i="12"/>
  <c r="X53" i="11"/>
  <c r="W54" i="11"/>
  <c r="B52" i="11"/>
  <c r="Y52" i="11"/>
  <c r="O38" i="11"/>
  <c r="O39" i="11" s="1"/>
  <c r="P10" i="11"/>
  <c r="X54" i="10"/>
  <c r="W55" i="10"/>
  <c r="B53" i="10"/>
  <c r="Y53" i="10"/>
  <c r="Q38" i="10"/>
  <c r="Q39" i="10" s="1"/>
  <c r="S39" i="10" s="1"/>
  <c r="K11" i="10"/>
  <c r="Y55" i="9"/>
  <c r="B55" i="9"/>
  <c r="K11" i="9"/>
  <c r="Q38" i="9"/>
  <c r="Q39" i="9" s="1"/>
  <c r="S39" i="9" s="1"/>
  <c r="L11" i="8"/>
  <c r="K41" i="8"/>
  <c r="K42" i="8" s="1"/>
  <c r="B55" i="8"/>
  <c r="Y55" i="8"/>
  <c r="X56" i="8"/>
  <c r="W57" i="8"/>
  <c r="X57" i="8" s="1"/>
  <c r="N11" i="7"/>
  <c r="M41" i="7"/>
  <c r="Z55" i="7"/>
  <c r="Y55" i="7"/>
  <c r="B55" i="7"/>
  <c r="D61" i="6"/>
  <c r="N11" i="6"/>
  <c r="M41" i="6"/>
  <c r="M42" i="6" s="1"/>
  <c r="O11" i="5"/>
  <c r="O41" i="5" s="1"/>
  <c r="O42" i="5" s="1"/>
  <c r="Y56" i="7" l="1"/>
  <c r="D60" i="7"/>
  <c r="H25" i="2" s="1"/>
  <c r="Z56" i="7"/>
  <c r="M42" i="7" s="1"/>
  <c r="Y56" i="9"/>
  <c r="Y57" i="7"/>
  <c r="B57" i="7"/>
  <c r="D60" i="9"/>
  <c r="X48" i="16"/>
  <c r="W49" i="16"/>
  <c r="Y47" i="16"/>
  <c r="B47" i="16"/>
  <c r="B57" i="9"/>
  <c r="Y57" i="9"/>
  <c r="L10" i="16"/>
  <c r="K38" i="16"/>
  <c r="K39" i="16" s="1"/>
  <c r="M10" i="15"/>
  <c r="L38" i="15"/>
  <c r="L39" i="15" s="1"/>
  <c r="Y49" i="15"/>
  <c r="B49" i="15"/>
  <c r="X50" i="15"/>
  <c r="W51" i="15"/>
  <c r="B49" i="14"/>
  <c r="Y49" i="14"/>
  <c r="X50" i="14"/>
  <c r="W51" i="14"/>
  <c r="M38" i="14"/>
  <c r="M39" i="14" s="1"/>
  <c r="N10" i="14"/>
  <c r="X55" i="13"/>
  <c r="W56" i="13"/>
  <c r="Y54" i="13"/>
  <c r="B54" i="13"/>
  <c r="O38" i="13"/>
  <c r="O39" i="13" s="1"/>
  <c r="P10" i="13"/>
  <c r="X52" i="12"/>
  <c r="W53" i="12"/>
  <c r="Y51" i="12"/>
  <c r="B51" i="12"/>
  <c r="P38" i="12"/>
  <c r="P39" i="12" s="1"/>
  <c r="Q10" i="12"/>
  <c r="X54" i="11"/>
  <c r="W55" i="11"/>
  <c r="P38" i="11"/>
  <c r="P39" i="11" s="1"/>
  <c r="Q10" i="11"/>
  <c r="B53" i="11"/>
  <c r="Y53" i="11"/>
  <c r="L11" i="10"/>
  <c r="K41" i="10"/>
  <c r="K42" i="10" s="1"/>
  <c r="X55" i="10"/>
  <c r="W56" i="10"/>
  <c r="Y54" i="10"/>
  <c r="B54" i="10"/>
  <c r="L11" i="9"/>
  <c r="K41" i="9"/>
  <c r="K42" i="9" s="1"/>
  <c r="L41" i="8"/>
  <c r="L42" i="8" s="1"/>
  <c r="M11" i="8"/>
  <c r="B57" i="8"/>
  <c r="Y57" i="8"/>
  <c r="B56" i="8"/>
  <c r="Y56" i="8"/>
  <c r="D60" i="8"/>
  <c r="H26" i="2" s="1"/>
  <c r="N41" i="7"/>
  <c r="N42" i="7" s="1"/>
  <c r="O11" i="7"/>
  <c r="O11" i="6"/>
  <c r="N41" i="6"/>
  <c r="N42" i="6" s="1"/>
  <c r="P11" i="5"/>
  <c r="P41" i="5" s="1"/>
  <c r="P42" i="5" s="1"/>
  <c r="L42" i="7" l="1"/>
  <c r="D61" i="7"/>
  <c r="F60" i="9"/>
  <c r="J27" i="2" s="1"/>
  <c r="H27" i="2"/>
  <c r="F60" i="8"/>
  <c r="J26" i="2" s="1"/>
  <c r="F60" i="7"/>
  <c r="J25" i="2" s="1"/>
  <c r="D61" i="9"/>
  <c r="X49" i="16"/>
  <c r="W50" i="16"/>
  <c r="B48" i="16"/>
  <c r="Y48" i="16"/>
  <c r="M10" i="16"/>
  <c r="L38" i="16"/>
  <c r="L39" i="16" s="1"/>
  <c r="X51" i="15"/>
  <c r="W52" i="15"/>
  <c r="N10" i="15"/>
  <c r="M38" i="15"/>
  <c r="M39" i="15" s="1"/>
  <c r="Y50" i="15"/>
  <c r="B50" i="15"/>
  <c r="X51" i="14"/>
  <c r="W52" i="14"/>
  <c r="B50" i="14"/>
  <c r="Y50" i="14"/>
  <c r="N38" i="14"/>
  <c r="N39" i="14" s="1"/>
  <c r="O10" i="14"/>
  <c r="W57" i="13"/>
  <c r="X57" i="13" s="1"/>
  <c r="X56" i="13"/>
  <c r="Y55" i="13"/>
  <c r="B55" i="13"/>
  <c r="P38" i="13"/>
  <c r="P39" i="13" s="1"/>
  <c r="Q10" i="13"/>
  <c r="X53" i="12"/>
  <c r="W54" i="12"/>
  <c r="B52" i="12"/>
  <c r="Y52" i="12"/>
  <c r="Q38" i="12"/>
  <c r="Q39" i="12" s="1"/>
  <c r="S39" i="12" s="1"/>
  <c r="K11" i="12"/>
  <c r="Q38" i="11"/>
  <c r="Q39" i="11" s="1"/>
  <c r="S39" i="11" s="1"/>
  <c r="K11" i="11"/>
  <c r="X55" i="11"/>
  <c r="W56" i="11"/>
  <c r="Y54" i="11"/>
  <c r="B54" i="11"/>
  <c r="X56" i="10"/>
  <c r="W57" i="10"/>
  <c r="X57" i="10" s="1"/>
  <c r="Y55" i="10"/>
  <c r="B55" i="10"/>
  <c r="M11" i="10"/>
  <c r="L41" i="10"/>
  <c r="L42" i="10" s="1"/>
  <c r="M11" i="9"/>
  <c r="L41" i="9"/>
  <c r="L42" i="9" s="1"/>
  <c r="N11" i="8"/>
  <c r="M41" i="8"/>
  <c r="M42" i="8" s="1"/>
  <c r="D61" i="8"/>
  <c r="P11" i="7"/>
  <c r="O41" i="7"/>
  <c r="O42" i="7" s="1"/>
  <c r="O41" i="6"/>
  <c r="O42" i="6" s="1"/>
  <c r="P11" i="6"/>
  <c r="Q11" i="5"/>
  <c r="Q41" i="5" s="1"/>
  <c r="Q42" i="5" s="1"/>
  <c r="S42" i="5" s="1"/>
  <c r="S46" i="5" s="1"/>
  <c r="N10" i="16" l="1"/>
  <c r="M38" i="16"/>
  <c r="M39" i="16" s="1"/>
  <c r="X50" i="16"/>
  <c r="W51" i="16"/>
  <c r="B49" i="16"/>
  <c r="Y49" i="16"/>
  <c r="N38" i="15"/>
  <c r="N39" i="15" s="1"/>
  <c r="O10" i="15"/>
  <c r="Y51" i="15"/>
  <c r="B51" i="15"/>
  <c r="X52" i="15"/>
  <c r="W53" i="15"/>
  <c r="W53" i="14"/>
  <c r="X52" i="14"/>
  <c r="B51" i="14"/>
  <c r="Y51" i="14"/>
  <c r="O38" i="14"/>
  <c r="O39" i="14" s="1"/>
  <c r="P10" i="14"/>
  <c r="D60" i="13"/>
  <c r="Y56" i="13"/>
  <c r="B56" i="13"/>
  <c r="Y57" i="13"/>
  <c r="B57" i="13"/>
  <c r="Q38" i="13"/>
  <c r="Q39" i="13" s="1"/>
  <c r="S39" i="13" s="1"/>
  <c r="K11" i="13"/>
  <c r="X54" i="12"/>
  <c r="W55" i="12"/>
  <c r="B53" i="12"/>
  <c r="Y53" i="12"/>
  <c r="L11" i="12"/>
  <c r="K41" i="12"/>
  <c r="K42" i="12" s="1"/>
  <c r="D60" i="10"/>
  <c r="B55" i="11"/>
  <c r="Y55" i="11"/>
  <c r="X56" i="11"/>
  <c r="W57" i="11"/>
  <c r="X57" i="11" s="1"/>
  <c r="L11" i="11"/>
  <c r="K41" i="11"/>
  <c r="K42" i="11" s="1"/>
  <c r="N11" i="10"/>
  <c r="M41" i="10"/>
  <c r="M42" i="10" s="1"/>
  <c r="B57" i="10"/>
  <c r="Y57" i="10"/>
  <c r="Y56" i="10"/>
  <c r="B56" i="10"/>
  <c r="M41" i="9"/>
  <c r="M42" i="9" s="1"/>
  <c r="N11" i="9"/>
  <c r="N41" i="8"/>
  <c r="N42" i="8" s="1"/>
  <c r="O11" i="8"/>
  <c r="P41" i="7"/>
  <c r="P42" i="7" s="1"/>
  <c r="Q11" i="7"/>
  <c r="P41" i="6"/>
  <c r="P42" i="6" s="1"/>
  <c r="Q11" i="6"/>
  <c r="K12" i="5"/>
  <c r="K44" i="5" s="1"/>
  <c r="K45" i="5" s="1"/>
  <c r="F60" i="13" l="1"/>
  <c r="J31" i="2" s="1"/>
  <c r="H31" i="2"/>
  <c r="F60" i="10"/>
  <c r="J28" i="2" s="1"/>
  <c r="H28" i="2"/>
  <c r="N38" i="16"/>
  <c r="N39" i="16" s="1"/>
  <c r="O10" i="16"/>
  <c r="X51" i="16"/>
  <c r="W52" i="16"/>
  <c r="B50" i="16"/>
  <c r="Y50" i="16"/>
  <c r="P10" i="15"/>
  <c r="O38" i="15"/>
  <c r="O39" i="15" s="1"/>
  <c r="X53" i="15"/>
  <c r="W54" i="15"/>
  <c r="Y52" i="15"/>
  <c r="B52" i="15"/>
  <c r="B52" i="14"/>
  <c r="Y52" i="14"/>
  <c r="X53" i="14"/>
  <c r="W54" i="14"/>
  <c r="P38" i="14"/>
  <c r="P39" i="14" s="1"/>
  <c r="Q10" i="14"/>
  <c r="D61" i="13"/>
  <c r="L11" i="13"/>
  <c r="K41" i="13"/>
  <c r="K42" i="13" s="1"/>
  <c r="L41" i="12"/>
  <c r="L42" i="12" s="1"/>
  <c r="M11" i="12"/>
  <c r="X55" i="12"/>
  <c r="W56" i="12"/>
  <c r="B54" i="12"/>
  <c r="Y54" i="12"/>
  <c r="Y57" i="11"/>
  <c r="B57" i="11"/>
  <c r="D60" i="11"/>
  <c r="Y56" i="11"/>
  <c r="B56" i="11"/>
  <c r="M11" i="11"/>
  <c r="L41" i="11"/>
  <c r="L42" i="11" s="1"/>
  <c r="D61" i="10"/>
  <c r="O11" i="10"/>
  <c r="N41" i="10"/>
  <c r="N42" i="10" s="1"/>
  <c r="O11" i="9"/>
  <c r="N41" i="9"/>
  <c r="N42" i="9" s="1"/>
  <c r="O41" i="8"/>
  <c r="O42" i="8" s="1"/>
  <c r="P11" i="8"/>
  <c r="Q41" i="7"/>
  <c r="Q42" i="7" s="1"/>
  <c r="S42" i="7" s="1"/>
  <c r="S46" i="7" s="1"/>
  <c r="K12" i="7"/>
  <c r="Q41" i="6"/>
  <c r="Q42" i="6" s="1"/>
  <c r="S42" i="6" s="1"/>
  <c r="S46" i="6" s="1"/>
  <c r="K12" i="6"/>
  <c r="L12" i="5"/>
  <c r="L44" i="5" s="1"/>
  <c r="L45" i="5" s="1"/>
  <c r="F60" i="11" l="1"/>
  <c r="J29" i="2" s="1"/>
  <c r="H29" i="2"/>
  <c r="X56" i="12"/>
  <c r="Y56" i="12" s="1"/>
  <c r="W57" i="12"/>
  <c r="X57" i="12" s="1"/>
  <c r="X52" i="16"/>
  <c r="W53" i="16"/>
  <c r="Y51" i="16"/>
  <c r="B51" i="16"/>
  <c r="O38" i="16"/>
  <c r="O39" i="16" s="1"/>
  <c r="P10" i="16"/>
  <c r="X54" i="15"/>
  <c r="W55" i="15"/>
  <c r="B53" i="15"/>
  <c r="Y53" i="15"/>
  <c r="P38" i="15"/>
  <c r="P39" i="15" s="1"/>
  <c r="Q10" i="15"/>
  <c r="Y53" i="14"/>
  <c r="B53" i="14"/>
  <c r="X54" i="14"/>
  <c r="W55" i="14"/>
  <c r="Q38" i="14"/>
  <c r="Q39" i="14" s="1"/>
  <c r="S39" i="14" s="1"/>
  <c r="K11" i="14"/>
  <c r="M11" i="13"/>
  <c r="L41" i="13"/>
  <c r="L42" i="13" s="1"/>
  <c r="N11" i="12"/>
  <c r="M41" i="12"/>
  <c r="M42" i="12" s="1"/>
  <c r="B55" i="12"/>
  <c r="Y55" i="12"/>
  <c r="D61" i="11"/>
  <c r="N11" i="11"/>
  <c r="M41" i="11"/>
  <c r="M42" i="11" s="1"/>
  <c r="O41" i="10"/>
  <c r="O42" i="10" s="1"/>
  <c r="P11" i="10"/>
  <c r="O41" i="9"/>
  <c r="O42" i="9" s="1"/>
  <c r="P11" i="9"/>
  <c r="Q11" i="8"/>
  <c r="P41" i="8"/>
  <c r="P42" i="8" s="1"/>
  <c r="L12" i="7"/>
  <c r="K44" i="7"/>
  <c r="K45" i="7" s="1"/>
  <c r="L12" i="6"/>
  <c r="K44" i="6"/>
  <c r="K45" i="6" s="1"/>
  <c r="M12" i="5"/>
  <c r="M44" i="5" s="1"/>
  <c r="M45" i="5" s="1"/>
  <c r="D60" i="12" l="1"/>
  <c r="B56" i="12"/>
  <c r="P38" i="16"/>
  <c r="P39" i="16" s="1"/>
  <c r="Q10" i="16"/>
  <c r="B57" i="12"/>
  <c r="Y57" i="12"/>
  <c r="D61" i="12" s="1"/>
  <c r="X53" i="16"/>
  <c r="W54" i="16"/>
  <c r="B52" i="16"/>
  <c r="Y52" i="16"/>
  <c r="Q38" i="15"/>
  <c r="Q39" i="15" s="1"/>
  <c r="S39" i="15" s="1"/>
  <c r="K11" i="15"/>
  <c r="X55" i="15"/>
  <c r="W56" i="15"/>
  <c r="B54" i="15"/>
  <c r="Y54" i="15"/>
  <c r="L11" i="14"/>
  <c r="K41" i="14"/>
  <c r="K42" i="14" s="1"/>
  <c r="X55" i="14"/>
  <c r="W56" i="14"/>
  <c r="Y54" i="14"/>
  <c r="B54" i="14"/>
  <c r="N11" i="13"/>
  <c r="M41" i="13"/>
  <c r="M42" i="13" s="1"/>
  <c r="N41" i="12"/>
  <c r="N42" i="12" s="1"/>
  <c r="O11" i="12"/>
  <c r="N41" i="11"/>
  <c r="N42" i="11" s="1"/>
  <c r="O11" i="11"/>
  <c r="P41" i="10"/>
  <c r="P42" i="10" s="1"/>
  <c r="Q11" i="10"/>
  <c r="P41" i="9"/>
  <c r="P42" i="9" s="1"/>
  <c r="Q11" i="9"/>
  <c r="Q41" i="8"/>
  <c r="Q42" i="8" s="1"/>
  <c r="S42" i="8" s="1"/>
  <c r="S46" i="8" s="1"/>
  <c r="K12" i="8"/>
  <c r="M12" i="7"/>
  <c r="L44" i="7"/>
  <c r="L45" i="7" s="1"/>
  <c r="L44" i="6"/>
  <c r="L45" i="6" s="1"/>
  <c r="M12" i="6"/>
  <c r="N12" i="5"/>
  <c r="N44" i="5" s="1"/>
  <c r="N45" i="5" s="1"/>
  <c r="F60" i="12" l="1"/>
  <c r="J30" i="2" s="1"/>
  <c r="H30" i="2"/>
  <c r="W55" i="16"/>
  <c r="X54" i="16"/>
  <c r="B53" i="16"/>
  <c r="Y53" i="16"/>
  <c r="X56" i="14"/>
  <c r="B56" i="14" s="1"/>
  <c r="W57" i="14"/>
  <c r="X57" i="14" s="1"/>
  <c r="Q38" i="16"/>
  <c r="Q39" i="16" s="1"/>
  <c r="S39" i="16" s="1"/>
  <c r="K11" i="16"/>
  <c r="X56" i="15"/>
  <c r="W57" i="15"/>
  <c r="X57" i="15" s="1"/>
  <c r="B55" i="15"/>
  <c r="Y55" i="15"/>
  <c r="K41" i="15"/>
  <c r="K42" i="15" s="1"/>
  <c r="L11" i="15"/>
  <c r="Y55" i="14"/>
  <c r="B55" i="14"/>
  <c r="M11" i="14"/>
  <c r="L41" i="14"/>
  <c r="L42" i="14" s="1"/>
  <c r="N41" i="13"/>
  <c r="N42" i="13" s="1"/>
  <c r="O11" i="13"/>
  <c r="P11" i="12"/>
  <c r="O41" i="12"/>
  <c r="O42" i="12" s="1"/>
  <c r="O41" i="11"/>
  <c r="O42" i="11" s="1"/>
  <c r="P11" i="11"/>
  <c r="Q41" i="10"/>
  <c r="Q42" i="10" s="1"/>
  <c r="S42" i="10" s="1"/>
  <c r="S46" i="10" s="1"/>
  <c r="K12" i="10"/>
  <c r="Q41" i="9"/>
  <c r="Q42" i="9" s="1"/>
  <c r="S42" i="9" s="1"/>
  <c r="S46" i="9" s="1"/>
  <c r="K12" i="9"/>
  <c r="L12" i="8"/>
  <c r="K44" i="8"/>
  <c r="K45" i="8" s="1"/>
  <c r="N12" i="7"/>
  <c r="M44" i="7"/>
  <c r="M45" i="7" s="1"/>
  <c r="M44" i="6"/>
  <c r="M45" i="6" s="1"/>
  <c r="N12" i="6"/>
  <c r="O12" i="5"/>
  <c r="O44" i="5" s="1"/>
  <c r="O45" i="5" s="1"/>
  <c r="Y56" i="14" l="1"/>
  <c r="D60" i="14"/>
  <c r="L11" i="16"/>
  <c r="K41" i="16"/>
  <c r="K42" i="16" s="1"/>
  <c r="Y57" i="14"/>
  <c r="B57" i="14"/>
  <c r="B54" i="16"/>
  <c r="Y54" i="16"/>
  <c r="W56" i="16"/>
  <c r="X55" i="16"/>
  <c r="M11" i="15"/>
  <c r="L41" i="15"/>
  <c r="L42" i="15" s="1"/>
  <c r="Y57" i="15"/>
  <c r="B57" i="15"/>
  <c r="D60" i="15"/>
  <c r="Y56" i="15"/>
  <c r="B56" i="15"/>
  <c r="M41" i="14"/>
  <c r="M42" i="14" s="1"/>
  <c r="N11" i="14"/>
  <c r="O41" i="13"/>
  <c r="O42" i="13" s="1"/>
  <c r="P11" i="13"/>
  <c r="P41" i="12"/>
  <c r="P42" i="12" s="1"/>
  <c r="Q11" i="12"/>
  <c r="Q11" i="11"/>
  <c r="P41" i="11"/>
  <c r="P42" i="11" s="1"/>
  <c r="K44" i="10"/>
  <c r="K45" i="10" s="1"/>
  <c r="L12" i="10"/>
  <c r="K44" i="9"/>
  <c r="K45" i="9" s="1"/>
  <c r="L12" i="9"/>
  <c r="M12" i="8"/>
  <c r="L44" i="8"/>
  <c r="L45" i="8" s="1"/>
  <c r="O12" i="7"/>
  <c r="N44" i="7"/>
  <c r="N45" i="7" s="1"/>
  <c r="N44" i="6"/>
  <c r="N45" i="6" s="1"/>
  <c r="O12" i="6"/>
  <c r="P12" i="5"/>
  <c r="P44" i="5" s="1"/>
  <c r="P45" i="5" s="1"/>
  <c r="F60" i="15" l="1"/>
  <c r="J33" i="2" s="1"/>
  <c r="H33" i="2"/>
  <c r="D61" i="14"/>
  <c r="F60" i="14"/>
  <c r="J32" i="2" s="1"/>
  <c r="H32" i="2"/>
  <c r="W57" i="16"/>
  <c r="X57" i="16" s="1"/>
  <c r="X56" i="16"/>
  <c r="B55" i="16"/>
  <c r="Y55" i="16"/>
  <c r="M11" i="16"/>
  <c r="L41" i="16"/>
  <c r="L42" i="16" s="1"/>
  <c r="D61" i="15"/>
  <c r="M41" i="15"/>
  <c r="M42" i="15" s="1"/>
  <c r="N11" i="15"/>
  <c r="N41" i="14"/>
  <c r="N42" i="14" s="1"/>
  <c r="O11" i="14"/>
  <c r="Q11" i="13"/>
  <c r="P41" i="13"/>
  <c r="P42" i="13" s="1"/>
  <c r="K12" i="12"/>
  <c r="Q41" i="12"/>
  <c r="Q42" i="12" s="1"/>
  <c r="S42" i="12" s="1"/>
  <c r="S46" i="12" s="1"/>
  <c r="Q41" i="11"/>
  <c r="Q42" i="11" s="1"/>
  <c r="S42" i="11" s="1"/>
  <c r="S46" i="11" s="1"/>
  <c r="K12" i="11"/>
  <c r="L44" i="10"/>
  <c r="L45" i="10" s="1"/>
  <c r="M12" i="10"/>
  <c r="L44" i="9"/>
  <c r="L45" i="9" s="1"/>
  <c r="M12" i="9"/>
  <c r="M44" i="8"/>
  <c r="M45" i="8" s="1"/>
  <c r="N12" i="8"/>
  <c r="O44" i="7"/>
  <c r="O45" i="7" s="1"/>
  <c r="P12" i="7"/>
  <c r="O44" i="6"/>
  <c r="O45" i="6" s="1"/>
  <c r="P12" i="6"/>
  <c r="Q12" i="5"/>
  <c r="Q44" i="5" s="1"/>
  <c r="Q45" i="5" s="1"/>
  <c r="S45" i="5" s="1"/>
  <c r="M41" i="16" l="1"/>
  <c r="M42" i="16" s="1"/>
  <c r="N11" i="16"/>
  <c r="Y56" i="16"/>
  <c r="B56" i="16"/>
  <c r="B57" i="16"/>
  <c r="Y57" i="16"/>
  <c r="D60" i="16"/>
  <c r="O11" i="15"/>
  <c r="N41" i="15"/>
  <c r="N42" i="15" s="1"/>
  <c r="O41" i="14"/>
  <c r="O42" i="14" s="1"/>
  <c r="P11" i="14"/>
  <c r="K12" i="13"/>
  <c r="Q41" i="13"/>
  <c r="Q42" i="13" s="1"/>
  <c r="S42" i="13" s="1"/>
  <c r="S46" i="13" s="1"/>
  <c r="K44" i="12"/>
  <c r="K45" i="12" s="1"/>
  <c r="L12" i="12"/>
  <c r="K44" i="11"/>
  <c r="K45" i="11" s="1"/>
  <c r="L12" i="11"/>
  <c r="N12" i="10"/>
  <c r="M44" i="10"/>
  <c r="M45" i="10" s="1"/>
  <c r="N12" i="9"/>
  <c r="M44" i="9"/>
  <c r="M45" i="9" s="1"/>
  <c r="N44" i="8"/>
  <c r="N45" i="8" s="1"/>
  <c r="O12" i="8"/>
  <c r="P44" i="7"/>
  <c r="P45" i="7" s="1"/>
  <c r="Q12" i="7"/>
  <c r="Q44" i="7" s="1"/>
  <c r="Q45" i="7" s="1"/>
  <c r="Q12" i="6"/>
  <c r="Q44" i="6" s="1"/>
  <c r="Q45" i="6" s="1"/>
  <c r="P44" i="6"/>
  <c r="P45" i="6" s="1"/>
  <c r="F60" i="16" l="1"/>
  <c r="J34" i="2" s="1"/>
  <c r="J36" i="2" s="1"/>
  <c r="H34" i="2"/>
  <c r="H36" i="2" s="1"/>
  <c r="D61" i="16"/>
  <c r="L38" i="2" s="1"/>
  <c r="H38" i="2" s="1"/>
  <c r="N41" i="16"/>
  <c r="N42" i="16" s="1"/>
  <c r="O11" i="16"/>
  <c r="O41" i="15"/>
  <c r="O42" i="15" s="1"/>
  <c r="P11" i="15"/>
  <c r="P41" i="14"/>
  <c r="P42" i="14" s="1"/>
  <c r="Q11" i="14"/>
  <c r="K44" i="13"/>
  <c r="K45" i="13" s="1"/>
  <c r="L12" i="13"/>
  <c r="M12" i="12"/>
  <c r="L44" i="12"/>
  <c r="L45" i="12" s="1"/>
  <c r="L44" i="11"/>
  <c r="L45" i="11" s="1"/>
  <c r="M12" i="11"/>
  <c r="O12" i="10"/>
  <c r="N44" i="10"/>
  <c r="N45" i="10" s="1"/>
  <c r="N44" i="9"/>
  <c r="N45" i="9" s="1"/>
  <c r="O12" i="9"/>
  <c r="P12" i="8"/>
  <c r="O44" i="8"/>
  <c r="O45" i="8" s="1"/>
  <c r="S45" i="7"/>
  <c r="S45" i="6"/>
  <c r="O41" i="16" l="1"/>
  <c r="O42" i="16" s="1"/>
  <c r="P11" i="16"/>
  <c r="P41" i="15"/>
  <c r="P42" i="15" s="1"/>
  <c r="Q11" i="15"/>
  <c r="K12" i="14"/>
  <c r="Q41" i="14"/>
  <c r="Q42" i="14" s="1"/>
  <c r="S42" i="14" s="1"/>
  <c r="S46" i="14" s="1"/>
  <c r="M12" i="13"/>
  <c r="L44" i="13"/>
  <c r="L45" i="13" s="1"/>
  <c r="M44" i="12"/>
  <c r="M45" i="12" s="1"/>
  <c r="N12" i="12"/>
  <c r="M44" i="11"/>
  <c r="M45" i="11" s="1"/>
  <c r="N12" i="11"/>
  <c r="O44" i="10"/>
  <c r="O45" i="10" s="1"/>
  <c r="P12" i="10"/>
  <c r="P12" i="9"/>
  <c r="O44" i="9"/>
  <c r="O45" i="9" s="1"/>
  <c r="Q12" i="8"/>
  <c r="Q44" i="8" s="1"/>
  <c r="Q45" i="8" s="1"/>
  <c r="P44" i="8"/>
  <c r="P45" i="8" s="1"/>
  <c r="P41" i="16" l="1"/>
  <c r="P42" i="16" s="1"/>
  <c r="Q11" i="16"/>
  <c r="Q41" i="15"/>
  <c r="Q42" i="15" s="1"/>
  <c r="S42" i="15" s="1"/>
  <c r="S46" i="15" s="1"/>
  <c r="K12" i="15"/>
  <c r="L12" i="14"/>
  <c r="K44" i="14"/>
  <c r="K45" i="14" s="1"/>
  <c r="M44" i="13"/>
  <c r="M45" i="13" s="1"/>
  <c r="N12" i="13"/>
  <c r="N44" i="12"/>
  <c r="N45" i="12" s="1"/>
  <c r="O12" i="12"/>
  <c r="N44" i="11"/>
  <c r="N45" i="11" s="1"/>
  <c r="O12" i="11"/>
  <c r="S45" i="8"/>
  <c r="P44" i="10"/>
  <c r="P45" i="10" s="1"/>
  <c r="Q12" i="10"/>
  <c r="Q44" i="10" s="1"/>
  <c r="Q45" i="10" s="1"/>
  <c r="Q12" i="9"/>
  <c r="Q44" i="9" s="1"/>
  <c r="Q45" i="9" s="1"/>
  <c r="P44" i="9"/>
  <c r="P45" i="9" s="1"/>
  <c r="Q41" i="16" l="1"/>
  <c r="Q42" i="16" s="1"/>
  <c r="S42" i="16" s="1"/>
  <c r="S46" i="16" s="1"/>
  <c r="K12" i="16"/>
  <c r="L12" i="15"/>
  <c r="K44" i="15"/>
  <c r="K45" i="15" s="1"/>
  <c r="L44" i="14"/>
  <c r="L45" i="14" s="1"/>
  <c r="M12" i="14"/>
  <c r="N44" i="13"/>
  <c r="N45" i="13" s="1"/>
  <c r="O12" i="13"/>
  <c r="O44" i="12"/>
  <c r="O45" i="12" s="1"/>
  <c r="P12" i="12"/>
  <c r="P12" i="11"/>
  <c r="O44" i="11"/>
  <c r="O45" i="11" s="1"/>
  <c r="S45" i="10"/>
  <c r="S45" i="9"/>
  <c r="K44" i="16" l="1"/>
  <c r="K45" i="16" s="1"/>
  <c r="L12" i="16"/>
  <c r="M12" i="15"/>
  <c r="L44" i="15"/>
  <c r="L45" i="15" s="1"/>
  <c r="M44" i="14"/>
  <c r="M45" i="14" s="1"/>
  <c r="N12" i="14"/>
  <c r="O44" i="13"/>
  <c r="O45" i="13" s="1"/>
  <c r="P12" i="13"/>
  <c r="P44" i="12"/>
  <c r="P45" i="12" s="1"/>
  <c r="Q12" i="12"/>
  <c r="Q44" i="12" s="1"/>
  <c r="Q45" i="12" s="1"/>
  <c r="Q12" i="11"/>
  <c r="Q44" i="11" s="1"/>
  <c r="Q45" i="11" s="1"/>
  <c r="P44" i="11"/>
  <c r="P45" i="11" s="1"/>
  <c r="L44" i="16" l="1"/>
  <c r="L45" i="16" s="1"/>
  <c r="M12" i="16"/>
  <c r="N12" i="15"/>
  <c r="M44" i="15"/>
  <c r="M45" i="15" s="1"/>
  <c r="O12" i="14"/>
  <c r="N44" i="14"/>
  <c r="N45" i="14" s="1"/>
  <c r="P44" i="13"/>
  <c r="P45" i="13" s="1"/>
  <c r="Q12" i="13"/>
  <c r="Q44" i="13" s="1"/>
  <c r="Q45" i="13" s="1"/>
  <c r="S45" i="12"/>
  <c r="S45" i="11"/>
  <c r="N12" i="16" l="1"/>
  <c r="M44" i="16"/>
  <c r="M45" i="16" s="1"/>
  <c r="N44" i="15"/>
  <c r="N45" i="15" s="1"/>
  <c r="O12" i="15"/>
  <c r="O44" i="14"/>
  <c r="O45" i="14" s="1"/>
  <c r="P12" i="14"/>
  <c r="S45" i="13"/>
  <c r="O12" i="16" l="1"/>
  <c r="N44" i="16"/>
  <c r="N45" i="16" s="1"/>
  <c r="O44" i="15"/>
  <c r="O45" i="15" s="1"/>
  <c r="P12" i="15"/>
  <c r="P44" i="14"/>
  <c r="P45" i="14" s="1"/>
  <c r="Q12" i="14"/>
  <c r="Q44" i="14" s="1"/>
  <c r="Q45" i="14" s="1"/>
  <c r="P12" i="16" l="1"/>
  <c r="O44" i="16"/>
  <c r="O45" i="16" s="1"/>
  <c r="P44" i="15"/>
  <c r="P45" i="15" s="1"/>
  <c r="Q12" i="15"/>
  <c r="Q44" i="15" s="1"/>
  <c r="Q45" i="15" s="1"/>
  <c r="S45" i="14"/>
  <c r="S45" i="15" l="1"/>
  <c r="P44" i="16"/>
  <c r="P45" i="16" s="1"/>
  <c r="Q12" i="16"/>
  <c r="Q44" i="16" s="1"/>
  <c r="Q45" i="16" s="1"/>
  <c r="S45" i="16" l="1"/>
</calcChain>
</file>

<file path=xl/sharedStrings.xml><?xml version="1.0" encoding="utf-8"?>
<sst xmlns="http://schemas.openxmlformats.org/spreadsheetml/2006/main" count="511" uniqueCount="81">
  <si>
    <t>Associate's Name</t>
  </si>
  <si>
    <t>Client Companty Name</t>
  </si>
  <si>
    <t>Client Project Title</t>
  </si>
  <si>
    <t>EXA MSA ID</t>
  </si>
  <si>
    <t>EXA Call-Up ID</t>
  </si>
  <si>
    <t>Call-Up Start Date</t>
  </si>
  <si>
    <t>Hourly Rate</t>
  </si>
  <si>
    <t>Month 1</t>
  </si>
  <si>
    <t>Month 2</t>
  </si>
  <si>
    <t>Month 3</t>
  </si>
  <si>
    <t>Month 4</t>
  </si>
  <si>
    <t>Month 5</t>
  </si>
  <si>
    <t>Month 6</t>
  </si>
  <si>
    <t>Month 7</t>
  </si>
  <si>
    <t>Month 8</t>
  </si>
  <si>
    <t>Month 9</t>
  </si>
  <si>
    <t>Month 10</t>
  </si>
  <si>
    <t>Month 11</t>
  </si>
  <si>
    <t>Month 12</t>
  </si>
  <si>
    <t>January</t>
  </si>
  <si>
    <t>February</t>
  </si>
  <si>
    <t>March</t>
  </si>
  <si>
    <t>April</t>
  </si>
  <si>
    <t>May</t>
  </si>
  <si>
    <t>June</t>
  </si>
  <si>
    <t>July</t>
  </si>
  <si>
    <t>August</t>
  </si>
  <si>
    <t>September</t>
  </si>
  <si>
    <t>October</t>
  </si>
  <si>
    <t>November</t>
  </si>
  <si>
    <t>December</t>
  </si>
  <si>
    <t>Sunday</t>
  </si>
  <si>
    <t>Monday</t>
  </si>
  <si>
    <t>Tuesday</t>
  </si>
  <si>
    <t>Wednesday</t>
  </si>
  <si>
    <t>Thursday</t>
  </si>
  <si>
    <t>Friday</t>
  </si>
  <si>
    <t>Saturday</t>
  </si>
  <si>
    <t>Hours</t>
  </si>
  <si>
    <t>The EXA Consulting Group</t>
  </si>
  <si>
    <t>Associate Time Sheet</t>
  </si>
  <si>
    <t>TOTAL</t>
  </si>
  <si>
    <t>Weekday</t>
  </si>
  <si>
    <t>DaysInMonth</t>
  </si>
  <si>
    <t>DaysInLeapMonth</t>
  </si>
  <si>
    <t>Month</t>
  </si>
  <si>
    <t>Days In Month</t>
  </si>
  <si>
    <t>Leap Year</t>
  </si>
  <si>
    <t>Label</t>
  </si>
  <si>
    <t># of Days</t>
  </si>
  <si>
    <t>Month #</t>
  </si>
  <si>
    <t>Year</t>
  </si>
  <si>
    <t>1st Weekday</t>
  </si>
  <si>
    <t>Day</t>
  </si>
  <si>
    <t>Include</t>
  </si>
  <si>
    <t>Exclude</t>
  </si>
  <si>
    <t>Total Revenue</t>
  </si>
  <si>
    <t>Notes</t>
  </si>
  <si>
    <t>Max Days</t>
  </si>
  <si>
    <t>Revenue</t>
  </si>
  <si>
    <t>Number</t>
  </si>
  <si>
    <t>VLOOKUP Table</t>
  </si>
  <si>
    <t>Total Hours</t>
  </si>
  <si>
    <t>Excluded Hours</t>
  </si>
  <si>
    <t>Sun</t>
  </si>
  <si>
    <t>Mon</t>
  </si>
  <si>
    <t>Tue</t>
  </si>
  <si>
    <t>Wed</t>
  </si>
  <si>
    <t>Thu</t>
  </si>
  <si>
    <t>Fri</t>
  </si>
  <si>
    <t>Sat</t>
  </si>
  <si>
    <t>Weekly</t>
  </si>
  <si>
    <t>Sub-Total</t>
  </si>
  <si>
    <t>TOTAL:</t>
  </si>
  <si>
    <t>Included</t>
  </si>
  <si>
    <t xml:space="preserve">In this workbook, you may only modify yellow shaded fields. </t>
  </si>
  <si>
    <t>'</t>
  </si>
  <si>
    <r>
      <t xml:space="preserve">&lt;-- </t>
    </r>
    <r>
      <rPr>
        <i/>
        <sz val="14"/>
        <color rgb="FFFF0000"/>
        <rFont val="Calibri"/>
        <family val="2"/>
        <scheme val="minor"/>
      </rPr>
      <t>Once set,</t>
    </r>
    <r>
      <rPr>
        <sz val="14"/>
        <color rgb="FFFF0000"/>
        <rFont val="Calibri"/>
        <family val="2"/>
        <scheme val="minor"/>
      </rPr>
      <t xml:space="preserve"> </t>
    </r>
    <r>
      <rPr>
        <b/>
        <u/>
        <sz val="14"/>
        <color rgb="FFFF0000"/>
        <rFont val="Calibri"/>
        <family val="2"/>
        <scheme val="minor"/>
      </rPr>
      <t>NEVER</t>
    </r>
    <r>
      <rPr>
        <sz val="14"/>
        <color rgb="FFFF0000"/>
        <rFont val="Calibri"/>
        <family val="2"/>
        <scheme val="minor"/>
      </rPr>
      <t xml:space="preserve"> </t>
    </r>
    <r>
      <rPr>
        <i/>
        <sz val="14"/>
        <color rgb="FFFF0000"/>
        <rFont val="Calibri"/>
        <family val="2"/>
        <scheme val="minor"/>
      </rPr>
      <t>change the Call-Up Start Date field</t>
    </r>
  </si>
  <si>
    <t>All yellow fields below are required</t>
  </si>
  <si>
    <r>
      <rPr>
        <i/>
        <sz val="14"/>
        <color rgb="FFFF0000"/>
        <rFont val="Calibri"/>
        <family val="2"/>
        <scheme val="minor"/>
      </rPr>
      <t>&lt;-- This Flag</t>
    </r>
    <r>
      <rPr>
        <sz val="14"/>
        <color rgb="FFFF0000"/>
        <rFont val="Calibri"/>
        <family val="2"/>
        <scheme val="minor"/>
      </rPr>
      <t xml:space="preserve"> </t>
    </r>
    <r>
      <rPr>
        <b/>
        <u/>
        <sz val="14"/>
        <color rgb="FFFF0000"/>
        <rFont val="Calibri"/>
        <family val="2"/>
        <scheme val="minor"/>
      </rPr>
      <t>MUST</t>
    </r>
    <r>
      <rPr>
        <sz val="14"/>
        <color rgb="FFFF0000"/>
        <rFont val="Calibri"/>
        <family val="2"/>
        <scheme val="minor"/>
      </rPr>
      <t xml:space="preserve"> </t>
    </r>
    <r>
      <rPr>
        <i/>
        <sz val="14"/>
        <color rgb="FFFF0000"/>
        <rFont val="Calibri"/>
        <family val="2"/>
        <scheme val="minor"/>
      </rPr>
      <t>Show as</t>
    </r>
    <r>
      <rPr>
        <sz val="14"/>
        <color rgb="FFFF0000"/>
        <rFont val="Calibri"/>
        <family val="2"/>
        <scheme val="minor"/>
      </rPr>
      <t xml:space="preserve"> 'OK'  before using this timesheet workbook</t>
    </r>
  </si>
  <si>
    <t xml:space="preserve">I hereby certify the above recorded billable time for the above identified project is accurate and complete
and all recorded billable time on all companion sheets in this workbook is accurate and complete.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</si>
</sst>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m/dd"/>
    <numFmt numFmtId="165" formatCode="&quot;$&quot;#,##0.00"/>
  </numFmts>
  <fonts count="12" x14ac:knownFonts="1">
    <font>
      <sz val="11"/>
      <color theme="1"/>
      <name val="Calibri"/>
      <family val="2"/>
      <scheme val="minor"/>
    </font>
    <font>
      <b/>
      <sz val="11"/>
      <color theme="1"/>
      <name val="Calibri"/>
      <family val="2"/>
      <scheme val="minor"/>
    </font>
    <font>
      <b/>
      <sz val="11"/>
      <color rgb="FF00B050"/>
      <name val="Calibri"/>
      <family val="2"/>
      <scheme val="minor"/>
    </font>
    <font>
      <b/>
      <sz val="14"/>
      <color theme="1"/>
      <name val="Calibri"/>
      <family val="2"/>
      <scheme val="minor"/>
    </font>
    <font>
      <sz val="8"/>
      <name val="Calibri"/>
      <family val="2"/>
      <scheme val="minor"/>
    </font>
    <font>
      <sz val="11"/>
      <color rgb="FFFF0000"/>
      <name val="Calibri"/>
      <family val="2"/>
      <scheme val="minor"/>
    </font>
    <font>
      <b/>
      <u/>
      <sz val="11"/>
      <color theme="1"/>
      <name val="Calibri"/>
      <family val="2"/>
      <scheme val="minor"/>
    </font>
    <font>
      <b/>
      <sz val="11"/>
      <color rgb="FFFF0000"/>
      <name val="Calibri"/>
      <family val="2"/>
      <scheme val="minor"/>
    </font>
    <font>
      <sz val="14"/>
      <color rgb="FFFF0000"/>
      <name val="Calibri"/>
      <family val="2"/>
      <scheme val="minor"/>
    </font>
    <font>
      <i/>
      <sz val="14"/>
      <color rgb="FFFF0000"/>
      <name val="Calibri"/>
      <family val="2"/>
      <scheme val="minor"/>
    </font>
    <font>
      <b/>
      <u/>
      <sz val="14"/>
      <color rgb="FFFF0000"/>
      <name val="Calibri"/>
      <family val="2"/>
      <scheme val="minor"/>
    </font>
    <font>
      <b/>
      <sz val="9"/>
      <color theme="1"/>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3" tint="0.59999389629810485"/>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2">
    <xf numFmtId="0" fontId="0" fillId="0" borderId="0" xfId="0"/>
    <xf numFmtId="16" fontId="0" fillId="0" borderId="0" xfId="0" applyNumberFormat="1"/>
    <xf numFmtId="0" fontId="0" fillId="0" borderId="0" xfId="0" applyNumberFormat="1"/>
    <xf numFmtId="0" fontId="0" fillId="0" borderId="0" xfId="0" applyAlignment="1">
      <alignment horizontal="center"/>
    </xf>
    <xf numFmtId="0" fontId="2" fillId="0" borderId="0" xfId="0" applyFont="1" applyAlignment="1">
      <alignment horizontal="center"/>
    </xf>
    <xf numFmtId="0" fontId="3" fillId="0" borderId="0" xfId="0" applyFont="1"/>
    <xf numFmtId="49" fontId="0" fillId="2" borderId="1" xfId="0" applyNumberFormat="1" applyFill="1" applyBorder="1" applyAlignment="1" applyProtection="1">
      <alignment horizontal="left"/>
      <protection locked="0"/>
    </xf>
    <xf numFmtId="164" fontId="0" fillId="2" borderId="1" xfId="0" applyNumberFormat="1" applyFill="1" applyBorder="1" applyAlignment="1" applyProtection="1">
      <alignment horizontal="left"/>
      <protection locked="0"/>
    </xf>
    <xf numFmtId="165" fontId="0" fillId="2" borderId="1" xfId="0" applyNumberFormat="1" applyFill="1" applyBorder="1" applyAlignment="1" applyProtection="1">
      <alignment horizontal="left"/>
      <protection locked="0"/>
    </xf>
    <xf numFmtId="0" fontId="3" fillId="3" borderId="1" xfId="0" applyFont="1" applyFill="1" applyBorder="1"/>
    <xf numFmtId="0" fontId="2" fillId="0" borderId="1" xfId="0" applyFont="1" applyBorder="1" applyAlignment="1">
      <alignment horizontal="center"/>
    </xf>
    <xf numFmtId="2" fontId="0" fillId="0" borderId="0" xfId="0" applyNumberFormat="1"/>
    <xf numFmtId="0" fontId="0" fillId="0" borderId="0" xfId="0" applyAlignment="1">
      <alignment horizontal="center" vertical="top"/>
    </xf>
    <xf numFmtId="0" fontId="1" fillId="0" borderId="0" xfId="0" applyFont="1"/>
    <xf numFmtId="2" fontId="0" fillId="4" borderId="1" xfId="0" applyNumberFormat="1" applyFill="1" applyBorder="1"/>
    <xf numFmtId="0" fontId="1" fillId="3" borderId="0" xfId="0" applyFont="1" applyFill="1" applyAlignment="1">
      <alignment horizontal="right"/>
    </xf>
    <xf numFmtId="0" fontId="0" fillId="3" borderId="0" xfId="0" applyFill="1" applyAlignment="1">
      <alignment horizontal="right"/>
    </xf>
    <xf numFmtId="0" fontId="1" fillId="3" borderId="1" xfId="0" applyFont="1" applyFill="1" applyBorder="1" applyAlignment="1">
      <alignment horizontal="right"/>
    </xf>
    <xf numFmtId="0" fontId="0" fillId="3" borderId="1" xfId="0" applyFill="1" applyBorder="1" applyAlignment="1">
      <alignment horizontal="right"/>
    </xf>
    <xf numFmtId="2" fontId="0" fillId="0" borderId="0" xfId="0" applyNumberFormat="1" applyFill="1" applyBorder="1" applyAlignment="1" applyProtection="1">
      <alignment horizontal="center"/>
      <protection locked="0"/>
    </xf>
    <xf numFmtId="165" fontId="0" fillId="4" borderId="1" xfId="0" applyNumberFormat="1" applyFill="1" applyBorder="1" applyAlignment="1">
      <alignment horizontal="right"/>
    </xf>
    <xf numFmtId="0" fontId="1" fillId="0" borderId="0" xfId="0" applyFont="1" applyAlignment="1">
      <alignment horizontal="center"/>
    </xf>
    <xf numFmtId="0" fontId="1" fillId="3" borderId="0" xfId="0" applyFont="1" applyFill="1" applyAlignment="1">
      <alignment horizontal="center"/>
    </xf>
    <xf numFmtId="0" fontId="0" fillId="0" borderId="5" xfId="0" applyBorder="1"/>
    <xf numFmtId="0" fontId="0" fillId="0" borderId="7" xfId="0" applyBorder="1"/>
    <xf numFmtId="0" fontId="0" fillId="0" borderId="8" xfId="0" applyBorder="1"/>
    <xf numFmtId="0" fontId="3" fillId="0" borderId="0" xfId="0" applyFont="1" applyBorder="1"/>
    <xf numFmtId="0" fontId="0" fillId="0" borderId="9" xfId="0" applyBorder="1"/>
    <xf numFmtId="0" fontId="0" fillId="0" borderId="0" xfId="0" applyBorder="1"/>
    <xf numFmtId="0" fontId="1" fillId="0" borderId="0" xfId="0" applyFont="1" applyBorder="1" applyAlignment="1">
      <alignment horizontal="center"/>
    </xf>
    <xf numFmtId="0" fontId="1" fillId="3" borderId="0" xfId="0" applyFont="1" applyFill="1" applyBorder="1" applyAlignment="1">
      <alignment horizontal="center"/>
    </xf>
    <xf numFmtId="0" fontId="1" fillId="0" borderId="0" xfId="0" applyFont="1" applyBorder="1"/>
    <xf numFmtId="0" fontId="0" fillId="0" borderId="10" xfId="0" applyBorder="1"/>
    <xf numFmtId="0" fontId="0" fillId="0" borderId="11" xfId="0" applyBorder="1"/>
    <xf numFmtId="0" fontId="0" fillId="0" borderId="12" xfId="0" applyBorder="1"/>
    <xf numFmtId="0" fontId="0" fillId="0" borderId="0" xfId="0" applyFill="1"/>
    <xf numFmtId="0" fontId="6" fillId="0" borderId="0" xfId="0" applyFont="1"/>
    <xf numFmtId="0" fontId="0" fillId="0" borderId="0" xfId="0" applyBorder="1" applyAlignment="1">
      <alignment horizontal="center"/>
    </xf>
    <xf numFmtId="0" fontId="1" fillId="3" borderId="1" xfId="0" applyFont="1" applyFill="1" applyBorder="1" applyAlignment="1">
      <alignment horizontal="center"/>
    </xf>
    <xf numFmtId="0" fontId="3" fillId="0" borderId="0" xfId="0" applyFont="1" applyAlignment="1">
      <alignment horizontal="center" vertical="center"/>
    </xf>
    <xf numFmtId="0" fontId="5" fillId="0" borderId="0" xfId="0" applyFont="1" applyAlignment="1">
      <alignment horizontal="right"/>
    </xf>
    <xf numFmtId="0" fontId="0" fillId="0" borderId="0" xfId="0" quotePrefix="1"/>
    <xf numFmtId="0" fontId="7" fillId="0" borderId="0" xfId="0" applyFont="1"/>
    <xf numFmtId="0" fontId="8" fillId="0" borderId="0" xfId="0" applyFont="1" applyAlignment="1">
      <alignment horizontal="center"/>
    </xf>
    <xf numFmtId="0" fontId="8" fillId="0" borderId="0" xfId="0" applyFont="1"/>
    <xf numFmtId="0" fontId="8" fillId="0" borderId="0" xfId="0" applyFont="1" applyAlignment="1">
      <alignment horizontal="left"/>
    </xf>
    <xf numFmtId="165" fontId="0" fillId="4" borderId="2" xfId="0" applyNumberFormat="1" applyFill="1" applyBorder="1" applyAlignment="1">
      <alignment horizontal="left"/>
    </xf>
    <xf numFmtId="165" fontId="0" fillId="4" borderId="3" xfId="0" applyNumberFormat="1" applyFill="1" applyBorder="1" applyAlignment="1">
      <alignment horizontal="left"/>
    </xf>
    <xf numFmtId="165" fontId="0" fillId="4" borderId="4" xfId="0" applyNumberFormat="1" applyFill="1" applyBorder="1" applyAlignment="1">
      <alignment horizontal="left"/>
    </xf>
    <xf numFmtId="0" fontId="0" fillId="4" borderId="2" xfId="0" applyNumberFormat="1" applyFill="1" applyBorder="1" applyAlignment="1">
      <alignment horizontal="left"/>
    </xf>
    <xf numFmtId="0" fontId="0" fillId="4" borderId="3" xfId="0" applyNumberFormat="1" applyFill="1" applyBorder="1" applyAlignment="1">
      <alignment horizontal="left"/>
    </xf>
    <xf numFmtId="0" fontId="0" fillId="4" borderId="4" xfId="0" applyNumberFormat="1" applyFill="1" applyBorder="1" applyAlignment="1">
      <alignment horizontal="left"/>
    </xf>
    <xf numFmtId="164" fontId="0" fillId="4" borderId="2" xfId="0" applyNumberFormat="1" applyFill="1" applyBorder="1" applyAlignment="1">
      <alignment horizontal="left"/>
    </xf>
    <xf numFmtId="164" fontId="0" fillId="4" borderId="3" xfId="0" applyNumberFormat="1" applyFill="1" applyBorder="1" applyAlignment="1">
      <alignment horizontal="left"/>
    </xf>
    <xf numFmtId="164" fontId="0" fillId="4" borderId="4" xfId="0" applyNumberFormat="1" applyFill="1" applyBorder="1" applyAlignment="1">
      <alignment horizontal="left"/>
    </xf>
    <xf numFmtId="0" fontId="0" fillId="0" borderId="0" xfId="0" applyBorder="1" applyAlignment="1" applyProtection="1">
      <alignment horizontal="left"/>
      <protection locked="0"/>
    </xf>
    <xf numFmtId="0" fontId="0" fillId="0" borderId="6" xfId="0" applyBorder="1" applyAlignment="1">
      <alignment horizontal="center"/>
    </xf>
    <xf numFmtId="0" fontId="0" fillId="0" borderId="0" xfId="0" applyBorder="1" applyAlignment="1">
      <alignment horizontal="center"/>
    </xf>
    <xf numFmtId="0" fontId="1" fillId="3" borderId="0" xfId="0" applyFont="1" applyFill="1" applyBorder="1" applyAlignment="1">
      <alignment horizontal="center"/>
    </xf>
    <xf numFmtId="0" fontId="3" fillId="0" borderId="0" xfId="0" applyFont="1" applyBorder="1" applyAlignment="1">
      <alignment horizontal="center"/>
    </xf>
    <xf numFmtId="0" fontId="0" fillId="0" borderId="0" xfId="0" applyBorder="1" applyAlignment="1">
      <alignment horizontal="left"/>
    </xf>
    <xf numFmtId="0" fontId="11" fillId="0" borderId="0" xfId="0" applyFont="1" applyAlignment="1">
      <alignment horizontal="left" wrapText="1"/>
    </xf>
  </cellXfs>
  <cellStyles count="1">
    <cellStyle name="Normal" xfId="0" builtinId="0"/>
  </cellStyles>
  <dxfs count="124">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3" tint="0.59996337778862885"/>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ill>
        <patternFill>
          <bgColor theme="7" tint="0.59996337778862885"/>
        </patternFill>
      </fill>
      <border>
        <left style="thin">
          <color auto="1"/>
        </left>
        <right style="thin">
          <color auto="1"/>
        </right>
        <top style="thin">
          <color auto="1"/>
        </top>
        <bottom style="thin">
          <color auto="1"/>
        </bottom>
      </border>
    </dxf>
    <dxf>
      <font>
        <b/>
        <i val="0"/>
        <color rgb="FFFF0000"/>
      </font>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6097D-DCC8-44E5-96B0-1BD34AB48EB9}">
  <sheetPr>
    <tabColor theme="7" tint="-0.249977111117893"/>
  </sheetPr>
  <dimension ref="B2:O19"/>
  <sheetViews>
    <sheetView tabSelected="1" workbookViewId="0"/>
  </sheetViews>
  <sheetFormatPr defaultRowHeight="14.4" x14ac:dyDescent="0.55000000000000004"/>
  <cols>
    <col min="1" max="1" width="3.41796875" customWidth="1"/>
    <col min="2" max="2" width="29.734375" customWidth="1"/>
    <col min="3" max="3" width="3.62890625" customWidth="1"/>
    <col min="4" max="4" width="33" customWidth="1"/>
    <col min="5" max="5" width="3.68359375" customWidth="1"/>
    <col min="6" max="6" width="6.3125" customWidth="1"/>
    <col min="7" max="7" width="3.41796875" customWidth="1"/>
    <col min="11" max="12" width="8.83984375" hidden="1" customWidth="1"/>
    <col min="13" max="13" width="14.26171875" hidden="1" customWidth="1"/>
    <col min="14" max="15" width="8.83984375" hidden="1" customWidth="1"/>
  </cols>
  <sheetData>
    <row r="2" spans="2:15" ht="18.3" x14ac:dyDescent="0.7">
      <c r="B2" s="5" t="s">
        <v>39</v>
      </c>
    </row>
    <row r="3" spans="2:15" ht="18.3" x14ac:dyDescent="0.7">
      <c r="B3" s="5" t="s">
        <v>40</v>
      </c>
    </row>
    <row r="4" spans="2:15" ht="18.3" x14ac:dyDescent="0.7">
      <c r="B4" s="5" t="str">
        <f ca="1">MID(CELL("filename",A1),FIND("]",CELL("filename",A1),1)+1,99)</f>
        <v>Control Sheet</v>
      </c>
    </row>
    <row r="5" spans="2:15" ht="18.3" x14ac:dyDescent="0.7">
      <c r="D5" s="43" t="s">
        <v>78</v>
      </c>
    </row>
    <row r="7" spans="2:15" ht="18.3" x14ac:dyDescent="0.7">
      <c r="B7" s="9" t="s">
        <v>0</v>
      </c>
      <c r="D7" s="6"/>
      <c r="F7" s="10" t="str">
        <f>IF(K7,"OK","")</f>
        <v/>
      </c>
      <c r="K7" t="b">
        <f>IF(D7="",FALSE,TRUE)</f>
        <v>0</v>
      </c>
    </row>
    <row r="8" spans="2:15" ht="18.3" x14ac:dyDescent="0.7">
      <c r="B8" s="5"/>
      <c r="F8" s="4"/>
    </row>
    <row r="9" spans="2:15" ht="18.3" x14ac:dyDescent="0.7">
      <c r="B9" s="9" t="s">
        <v>1</v>
      </c>
      <c r="D9" s="6"/>
      <c r="F9" s="10" t="str">
        <f>IF(K9,"OK","")</f>
        <v/>
      </c>
      <c r="K9" t="b">
        <f>IF(D9="",FALSE,TRUE)</f>
        <v>0</v>
      </c>
    </row>
    <row r="10" spans="2:15" ht="18.3" x14ac:dyDescent="0.7">
      <c r="B10" s="9" t="s">
        <v>2</v>
      </c>
      <c r="D10" s="6"/>
      <c r="F10" s="10" t="str">
        <f>IF(K10,"OK","")</f>
        <v/>
      </c>
      <c r="K10" t="b">
        <f>IF(D10="",FALSE,TRUE)</f>
        <v>0</v>
      </c>
    </row>
    <row r="11" spans="2:15" ht="18.3" x14ac:dyDescent="0.7">
      <c r="B11" s="5"/>
      <c r="F11" s="4"/>
    </row>
    <row r="12" spans="2:15" ht="18.3" x14ac:dyDescent="0.7">
      <c r="B12" s="9" t="s">
        <v>3</v>
      </c>
      <c r="D12" s="6"/>
      <c r="F12" s="10" t="str">
        <f>IF(K12,"OK","")</f>
        <v/>
      </c>
      <c r="K12" t="b">
        <f>IF(D12="",FALSE,TRUE)</f>
        <v>0</v>
      </c>
    </row>
    <row r="13" spans="2:15" ht="18.3" x14ac:dyDescent="0.7">
      <c r="B13" s="9" t="s">
        <v>4</v>
      </c>
      <c r="D13" s="6"/>
      <c r="F13" s="10" t="str">
        <f>IF(K13,"OK","")</f>
        <v/>
      </c>
      <c r="K13" t="b">
        <f>IF(D13="",FALSE,TRUE)</f>
        <v>0</v>
      </c>
    </row>
    <row r="14" spans="2:15" ht="18.3" x14ac:dyDescent="0.7">
      <c r="B14" s="5"/>
      <c r="F14" s="4"/>
    </row>
    <row r="15" spans="2:15" ht="18.3" x14ac:dyDescent="0.7">
      <c r="B15" s="9" t="s">
        <v>5</v>
      </c>
      <c r="D15" s="7"/>
      <c r="F15" s="10" t="str">
        <f>IF(K15,"OK","")</f>
        <v/>
      </c>
      <c r="H15" s="44" t="s">
        <v>77</v>
      </c>
      <c r="K15" t="b">
        <f>AND(NOT(ISERROR(DATE(DAY(D15),MONTH(D15),YEAR(D15)))),D15&lt;&gt;"")</f>
        <v>0</v>
      </c>
      <c r="M15" t="b">
        <f>IF(Control_OK,YEAR(D15))</f>
        <v>0</v>
      </c>
      <c r="N15" t="b">
        <f>IF(Control_OK,MONTH(D15))</f>
        <v>0</v>
      </c>
      <c r="O15" t="b">
        <f>IF(Control_OK,DAY(D15))</f>
        <v>0</v>
      </c>
    </row>
    <row r="16" spans="2:15" ht="18.3" x14ac:dyDescent="0.7">
      <c r="B16" s="9" t="s">
        <v>6</v>
      </c>
      <c r="D16" s="8"/>
      <c r="F16" s="10" t="str">
        <f>IF(K16,"OK","")</f>
        <v/>
      </c>
      <c r="K16" t="b">
        <f>IF(ISNUMBER(D16),TRUE,FALSE)</f>
        <v>0</v>
      </c>
    </row>
    <row r="18" spans="2:11" ht="18.3" x14ac:dyDescent="0.7">
      <c r="D18" s="40"/>
      <c r="F18" s="10" t="str">
        <f>IF(Control_OK,"OK","")</f>
        <v/>
      </c>
      <c r="H18" s="45" t="s">
        <v>79</v>
      </c>
      <c r="K18" t="b">
        <f>IF(AND(K16,K15,K13,K12,K10,K9,K7),TRUE,FALSE)</f>
        <v>0</v>
      </c>
    </row>
    <row r="19" spans="2:11" ht="18.3" x14ac:dyDescent="0.7">
      <c r="B19" s="44" t="s">
        <v>75</v>
      </c>
      <c r="D19" s="1"/>
    </row>
  </sheetData>
  <sheetProtection algorithmName="SHA-512" hashValue="KfFFNap8QGVCeJFetO4tDPUcYRhjN2AFiuT5ydNq7woBmngQnvCfBU2rE7EWDvuh/sjL0AKDf9pzJBEsPqdd/g==" saltValue="8x4yN6XE8A0DrZggKbydPg==" spinCount="100000" sheet="1" objects="1" scenarios="1"/>
  <conditionalFormatting sqref="F7 F9:F10 F12:F13 F15:F16">
    <cfRule type="notContainsText" dxfId="123" priority="2" operator="notContains" text="OK">
      <formula>ISERROR(SEARCH("OK",F7))</formula>
    </cfRule>
  </conditionalFormatting>
  <conditionalFormatting sqref="F18">
    <cfRule type="notContainsText" dxfId="122" priority="1" operator="notContains" text="OK">
      <formula>ISERROR(SEARCH("OK",F18))</formula>
    </cfRule>
  </conditionalFormatting>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D2E95-9F84-4A61-9FF5-EE32D25E5A65}">
  <sheetPr>
    <tabColor theme="4" tint="0.59999389629810485"/>
  </sheetPr>
  <dimension ref="A1:AA63"/>
  <sheetViews>
    <sheetView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0" hidden="1"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8</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Q36" si="12">IF(L35="","",VLOOKUP(L35,$U$27:$Z$57,6,0))</f>
        <v/>
      </c>
      <c r="M36" s="11" t="str">
        <f t="shared" si="12"/>
        <v/>
      </c>
      <c r="N36" s="11" t="str">
        <f t="shared" si="12"/>
        <v/>
      </c>
      <c r="O36" s="11" t="str">
        <f t="shared" si="12"/>
        <v/>
      </c>
      <c r="P36" s="11" t="str">
        <f t="shared" si="12"/>
        <v/>
      </c>
      <c r="Q36" s="11" t="str">
        <f t="shared" si="12"/>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3">IF(Control_OK, K10, "")</f>
        <v/>
      </c>
      <c r="L38" s="38" t="str">
        <f t="shared" si="13"/>
        <v/>
      </c>
      <c r="M38" s="38" t="str">
        <f t="shared" si="13"/>
        <v/>
      </c>
      <c r="N38" s="38" t="str">
        <f t="shared" si="13"/>
        <v/>
      </c>
      <c r="O38" s="38" t="str">
        <f t="shared" si="13"/>
        <v/>
      </c>
      <c r="P38" s="38" t="str">
        <f t="shared" si="13"/>
        <v/>
      </c>
      <c r="Q38" s="38" t="str">
        <f t="shared" si="13"/>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Q39" si="14">IF(L38="","",VLOOKUP(L38,$U$27:$Z$57,6,0))</f>
        <v/>
      </c>
      <c r="M39" s="11" t="str">
        <f t="shared" si="14"/>
        <v/>
      </c>
      <c r="N39" s="11" t="str">
        <f t="shared" si="14"/>
        <v/>
      </c>
      <c r="O39" s="11" t="str">
        <f t="shared" si="14"/>
        <v/>
      </c>
      <c r="P39" s="11" t="str">
        <f t="shared" si="14"/>
        <v/>
      </c>
      <c r="Q39" s="11" t="str">
        <f t="shared" si="14"/>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15">IF(Control_OK, K11, "")</f>
        <v/>
      </c>
      <c r="L41" s="38" t="str">
        <f t="shared" si="15"/>
        <v/>
      </c>
      <c r="M41" s="38" t="str">
        <f t="shared" si="15"/>
        <v/>
      </c>
      <c r="N41" s="38" t="str">
        <f t="shared" si="15"/>
        <v/>
      </c>
      <c r="O41" s="38" t="str">
        <f t="shared" si="15"/>
        <v/>
      </c>
      <c r="P41" s="38" t="str">
        <f t="shared" si="15"/>
        <v/>
      </c>
      <c r="Q41" s="38" t="str">
        <f t="shared" si="1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Q42" si="16">IF(L41="","",VLOOKUP(L41,$U$27:$Z$57,6,0))</f>
        <v/>
      </c>
      <c r="M42" s="11" t="str">
        <f t="shared" si="16"/>
        <v/>
      </c>
      <c r="N42" s="11" t="str">
        <f t="shared" si="16"/>
        <v/>
      </c>
      <c r="O42" s="11" t="str">
        <f t="shared" si="16"/>
        <v/>
      </c>
      <c r="P42" s="11" t="str">
        <f t="shared" si="16"/>
        <v/>
      </c>
      <c r="Q42" s="11" t="str">
        <f t="shared" si="16"/>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17">IF(Control_OK, K12, "")</f>
        <v/>
      </c>
      <c r="L44" s="38" t="str">
        <f t="shared" si="17"/>
        <v/>
      </c>
      <c r="M44" s="38" t="str">
        <f t="shared" si="17"/>
        <v/>
      </c>
      <c r="N44" s="38" t="str">
        <f t="shared" si="17"/>
        <v/>
      </c>
      <c r="O44" s="38" t="str">
        <f t="shared" si="17"/>
        <v/>
      </c>
      <c r="P44" s="38" t="str">
        <f t="shared" si="17"/>
        <v/>
      </c>
      <c r="Q44" s="38" t="str">
        <f t="shared" si="17"/>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Q45" si="18">IF(L44="","",VLOOKUP(L44,$U$27:$Z$57,6,0))</f>
        <v/>
      </c>
      <c r="M45" s="11" t="str">
        <f t="shared" si="18"/>
        <v/>
      </c>
      <c r="N45" s="11" t="str">
        <f t="shared" si="18"/>
        <v/>
      </c>
      <c r="O45" s="11" t="str">
        <f t="shared" si="18"/>
        <v/>
      </c>
      <c r="P45" s="11" t="str">
        <f t="shared" si="18"/>
        <v/>
      </c>
      <c r="Q45" s="11" t="str">
        <f t="shared" si="18"/>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55"/>
      <c r="G57" s="55"/>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ReOlUr9/T9qcd4l4oOtSj4Sd4vapWxEpPgaDlLSUFwH0Gee90J7BKCpiTFbNGQB9qV9q4iAZToyQd+NDW1oD1w==" saltValue="krdgy1ikmIVK+vkf9GSWVw==" spinCount="100000" sheet="1" objects="1" scenarios="1"/>
  <mergeCells count="50">
    <mergeCell ref="F57:G57"/>
    <mergeCell ref="B58:G58"/>
    <mergeCell ref="F51:G51"/>
    <mergeCell ref="F52:G52"/>
    <mergeCell ref="F53:G53"/>
    <mergeCell ref="F54:G54"/>
    <mergeCell ref="F55:G55"/>
    <mergeCell ref="F56:G56"/>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B15:G15"/>
    <mergeCell ref="D16:F16"/>
    <mergeCell ref="D17:F17"/>
    <mergeCell ref="B18:G18"/>
    <mergeCell ref="D19:F19"/>
    <mergeCell ref="D20:F20"/>
    <mergeCell ref="B21:G21"/>
    <mergeCell ref="D22:F22"/>
    <mergeCell ref="D23:F23"/>
    <mergeCell ref="B24:G24"/>
    <mergeCell ref="F25:G25"/>
    <mergeCell ref="D14:F14"/>
    <mergeCell ref="B1:G1"/>
    <mergeCell ref="C2:G2"/>
    <mergeCell ref="C3:G3"/>
    <mergeCell ref="C4:G4"/>
    <mergeCell ref="B13:G13"/>
  </mergeCells>
  <conditionalFormatting sqref="D27">
    <cfRule type="expression" dxfId="49" priority="9">
      <formula>$Y27=1</formula>
    </cfRule>
    <cfRule type="expression" dxfId="48" priority="10">
      <formula>$X27=1</formula>
    </cfRule>
  </conditionalFormatting>
  <conditionalFormatting sqref="D61">
    <cfRule type="cellIs" dxfId="47" priority="8" operator="greaterThan">
      <formula>0</formula>
    </cfRule>
  </conditionalFormatting>
  <conditionalFormatting sqref="B27:B58">
    <cfRule type="notContainsBlanks" dxfId="46" priority="7">
      <formula>LEN(TRIM(B27))&gt;0</formula>
    </cfRule>
  </conditionalFormatting>
  <conditionalFormatting sqref="D28:D57">
    <cfRule type="expression" dxfId="45" priority="5">
      <formula>$Y28=1</formula>
    </cfRule>
    <cfRule type="expression" dxfId="44" priority="6">
      <formula>$X28=1</formula>
    </cfRule>
  </conditionalFormatting>
  <conditionalFormatting sqref="F27:G27">
    <cfRule type="expression" dxfId="43" priority="4">
      <formula>$X27=1</formula>
    </cfRule>
  </conditionalFormatting>
  <conditionalFormatting sqref="F28:G57">
    <cfRule type="expression" dxfId="42" priority="3">
      <formula>$X28=1</formula>
    </cfRule>
  </conditionalFormatting>
  <conditionalFormatting sqref="K30:Q30 K33:Q33 K36:Q36 K39:Q39 K42:Q42 K45:Q45 S45 S42 S39 S36 S33 S30">
    <cfRule type="notContainsBlanks" dxfId="41" priority="2">
      <formula>LEN(TRIM(K30))&gt;0</formula>
    </cfRule>
  </conditionalFormatting>
  <conditionalFormatting sqref="S46">
    <cfRule type="notContainsBlanks" dxfId="40" priority="1">
      <formula>LEN(TRIM(S46))&gt;0</formula>
    </cfRule>
  </conditionalFormatting>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148B-0861-41B5-B2BC-DE7500B4BA4D}">
  <sheetPr>
    <tabColor theme="4" tint="0.59999389629810485"/>
  </sheetPr>
  <dimension ref="A1:AA63"/>
  <sheetViews>
    <sheetView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0" hidden="1"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9</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Q36" si="12">IF(L35="","",VLOOKUP(L35,$U$27:$Z$57,6,0))</f>
        <v/>
      </c>
      <c r="M36" s="11" t="str">
        <f t="shared" si="12"/>
        <v/>
      </c>
      <c r="N36" s="11" t="str">
        <f t="shared" si="12"/>
        <v/>
      </c>
      <c r="O36" s="11" t="str">
        <f t="shared" si="12"/>
        <v/>
      </c>
      <c r="P36" s="11" t="str">
        <f t="shared" si="12"/>
        <v/>
      </c>
      <c r="Q36" s="11" t="str">
        <f t="shared" si="12"/>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3">IF(Control_OK, K10, "")</f>
        <v/>
      </c>
      <c r="L38" s="38" t="str">
        <f t="shared" si="13"/>
        <v/>
      </c>
      <c r="M38" s="38" t="str">
        <f t="shared" si="13"/>
        <v/>
      </c>
      <c r="N38" s="38" t="str">
        <f t="shared" si="13"/>
        <v/>
      </c>
      <c r="O38" s="38" t="str">
        <f t="shared" si="13"/>
        <v/>
      </c>
      <c r="P38" s="38" t="str">
        <f t="shared" si="13"/>
        <v/>
      </c>
      <c r="Q38" s="38" t="str">
        <f t="shared" si="13"/>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Q39" si="14">IF(L38="","",VLOOKUP(L38,$U$27:$Z$57,6,0))</f>
        <v/>
      </c>
      <c r="M39" s="11" t="str">
        <f t="shared" si="14"/>
        <v/>
      </c>
      <c r="N39" s="11" t="str">
        <f t="shared" si="14"/>
        <v/>
      </c>
      <c r="O39" s="11" t="str">
        <f t="shared" si="14"/>
        <v/>
      </c>
      <c r="P39" s="11" t="str">
        <f t="shared" si="14"/>
        <v/>
      </c>
      <c r="Q39" s="11" t="str">
        <f t="shared" si="14"/>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15">IF(Control_OK, K11, "")</f>
        <v/>
      </c>
      <c r="L41" s="38" t="str">
        <f t="shared" si="15"/>
        <v/>
      </c>
      <c r="M41" s="38" t="str">
        <f t="shared" si="15"/>
        <v/>
      </c>
      <c r="N41" s="38" t="str">
        <f t="shared" si="15"/>
        <v/>
      </c>
      <c r="O41" s="38" t="str">
        <f t="shared" si="15"/>
        <v/>
      </c>
      <c r="P41" s="38" t="str">
        <f t="shared" si="15"/>
        <v/>
      </c>
      <c r="Q41" s="38" t="str">
        <f t="shared" si="1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Q42" si="16">IF(L41="","",VLOOKUP(L41,$U$27:$Z$57,6,0))</f>
        <v/>
      </c>
      <c r="M42" s="11" t="str">
        <f t="shared" si="16"/>
        <v/>
      </c>
      <c r="N42" s="11" t="str">
        <f t="shared" si="16"/>
        <v/>
      </c>
      <c r="O42" s="11" t="str">
        <f t="shared" si="16"/>
        <v/>
      </c>
      <c r="P42" s="11" t="str">
        <f t="shared" si="16"/>
        <v/>
      </c>
      <c r="Q42" s="11" t="str">
        <f t="shared" si="16"/>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17">IF(Control_OK, K12, "")</f>
        <v/>
      </c>
      <c r="L44" s="38" t="str">
        <f t="shared" si="17"/>
        <v/>
      </c>
      <c r="M44" s="38" t="str">
        <f t="shared" si="17"/>
        <v/>
      </c>
      <c r="N44" s="38" t="str">
        <f t="shared" si="17"/>
        <v/>
      </c>
      <c r="O44" s="38" t="str">
        <f t="shared" si="17"/>
        <v/>
      </c>
      <c r="P44" s="38" t="str">
        <f t="shared" si="17"/>
        <v/>
      </c>
      <c r="Q44" s="38" t="str">
        <f t="shared" si="17"/>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Q45" si="18">IF(L44="","",VLOOKUP(L44,$U$27:$Z$57,6,0))</f>
        <v/>
      </c>
      <c r="M45" s="11" t="str">
        <f t="shared" si="18"/>
        <v/>
      </c>
      <c r="N45" s="11" t="str">
        <f t="shared" si="18"/>
        <v/>
      </c>
      <c r="O45" s="11" t="str">
        <f t="shared" si="18"/>
        <v/>
      </c>
      <c r="P45" s="11" t="str">
        <f t="shared" si="18"/>
        <v/>
      </c>
      <c r="Q45" s="11" t="str">
        <f t="shared" si="18"/>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55"/>
      <c r="G57" s="55"/>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mt/9zTDr+Zuo6ztzSuOJBQlgreXDq9i573RWsHb09586MVOUsbTCNpAJcVyz+jKRG8MwzOm+fYcR6SCI0yKfng==" saltValue="B2Vezzutgnh9ipOJuRQvjw==" spinCount="100000" sheet="1" objects="1" scenarios="1"/>
  <mergeCells count="50">
    <mergeCell ref="F57:G57"/>
    <mergeCell ref="B58:G58"/>
    <mergeCell ref="F51:G51"/>
    <mergeCell ref="F52:G52"/>
    <mergeCell ref="F53:G53"/>
    <mergeCell ref="F54:G54"/>
    <mergeCell ref="F55:G55"/>
    <mergeCell ref="F56:G56"/>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B15:G15"/>
    <mergeCell ref="D16:F16"/>
    <mergeCell ref="D17:F17"/>
    <mergeCell ref="B18:G18"/>
    <mergeCell ref="D19:F19"/>
    <mergeCell ref="D20:F20"/>
    <mergeCell ref="B21:G21"/>
    <mergeCell ref="D22:F22"/>
    <mergeCell ref="D23:F23"/>
    <mergeCell ref="B24:G24"/>
    <mergeCell ref="F25:G25"/>
    <mergeCell ref="D14:F14"/>
    <mergeCell ref="B1:G1"/>
    <mergeCell ref="C2:G2"/>
    <mergeCell ref="C3:G3"/>
    <mergeCell ref="C4:G4"/>
    <mergeCell ref="B13:G13"/>
  </mergeCells>
  <conditionalFormatting sqref="D27">
    <cfRule type="expression" dxfId="39" priority="9">
      <formula>$Y27=1</formula>
    </cfRule>
    <cfRule type="expression" dxfId="38" priority="10">
      <formula>$X27=1</formula>
    </cfRule>
  </conditionalFormatting>
  <conditionalFormatting sqref="D61">
    <cfRule type="cellIs" dxfId="37" priority="8" operator="greaterThan">
      <formula>0</formula>
    </cfRule>
  </conditionalFormatting>
  <conditionalFormatting sqref="B27:B58">
    <cfRule type="notContainsBlanks" dxfId="36" priority="7">
      <formula>LEN(TRIM(B27))&gt;0</formula>
    </cfRule>
  </conditionalFormatting>
  <conditionalFormatting sqref="D28:D57">
    <cfRule type="expression" dxfId="35" priority="5">
      <formula>$Y28=1</formula>
    </cfRule>
    <cfRule type="expression" dxfId="34" priority="6">
      <formula>$X28=1</formula>
    </cfRule>
  </conditionalFormatting>
  <conditionalFormatting sqref="F27:G27">
    <cfRule type="expression" dxfId="33" priority="4">
      <formula>$X27=1</formula>
    </cfRule>
  </conditionalFormatting>
  <conditionalFormatting sqref="F28:G57">
    <cfRule type="expression" dxfId="32" priority="3">
      <formula>$X28=1</formula>
    </cfRule>
  </conditionalFormatting>
  <conditionalFormatting sqref="K30:Q30 K33:Q33 K36:Q36 K39:Q39 K42:Q42 K45:Q45 S45 S42 S39 S36 S33 S30">
    <cfRule type="notContainsBlanks" dxfId="31" priority="2">
      <formula>LEN(TRIM(K30))&gt;0</formula>
    </cfRule>
  </conditionalFormatting>
  <conditionalFormatting sqref="S46">
    <cfRule type="notContainsBlanks" dxfId="30" priority="1">
      <formula>LEN(TRIM(S46))&gt;0</formula>
    </cfRule>
  </conditionalFormatting>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9B6A4-DAAC-45D6-93A2-F01760E7F36F}">
  <sheetPr>
    <tabColor theme="4" tint="0.59999389629810485"/>
  </sheetPr>
  <dimension ref="A1:AA63"/>
  <sheetViews>
    <sheetView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0" hidden="1"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10</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Q36" si="12">IF(L35="","",VLOOKUP(L35,$U$27:$Z$57,6,0))</f>
        <v/>
      </c>
      <c r="M36" s="11" t="str">
        <f t="shared" si="12"/>
        <v/>
      </c>
      <c r="N36" s="11" t="str">
        <f t="shared" si="12"/>
        <v/>
      </c>
      <c r="O36" s="11" t="str">
        <f t="shared" si="12"/>
        <v/>
      </c>
      <c r="P36" s="11" t="str">
        <f t="shared" si="12"/>
        <v/>
      </c>
      <c r="Q36" s="11" t="str">
        <f t="shared" si="12"/>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3">IF(Control_OK, K10, "")</f>
        <v/>
      </c>
      <c r="L38" s="38" t="str">
        <f t="shared" si="13"/>
        <v/>
      </c>
      <c r="M38" s="38" t="str">
        <f t="shared" si="13"/>
        <v/>
      </c>
      <c r="N38" s="38" t="str">
        <f t="shared" si="13"/>
        <v/>
      </c>
      <c r="O38" s="38" t="str">
        <f t="shared" si="13"/>
        <v/>
      </c>
      <c r="P38" s="38" t="str">
        <f t="shared" si="13"/>
        <v/>
      </c>
      <c r="Q38" s="38" t="str">
        <f t="shared" si="13"/>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Q39" si="14">IF(L38="","",VLOOKUP(L38,$U$27:$Z$57,6,0))</f>
        <v/>
      </c>
      <c r="M39" s="11" t="str">
        <f t="shared" si="14"/>
        <v/>
      </c>
      <c r="N39" s="11" t="str">
        <f t="shared" si="14"/>
        <v/>
      </c>
      <c r="O39" s="11" t="str">
        <f t="shared" si="14"/>
        <v/>
      </c>
      <c r="P39" s="11" t="str">
        <f t="shared" si="14"/>
        <v/>
      </c>
      <c r="Q39" s="11" t="str">
        <f t="shared" si="14"/>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15">IF(Control_OK, K11, "")</f>
        <v/>
      </c>
      <c r="L41" s="38" t="str">
        <f t="shared" si="15"/>
        <v/>
      </c>
      <c r="M41" s="38" t="str">
        <f t="shared" si="15"/>
        <v/>
      </c>
      <c r="N41" s="38" t="str">
        <f t="shared" si="15"/>
        <v/>
      </c>
      <c r="O41" s="38" t="str">
        <f t="shared" si="15"/>
        <v/>
      </c>
      <c r="P41" s="38" t="str">
        <f t="shared" si="15"/>
        <v/>
      </c>
      <c r="Q41" s="38" t="str">
        <f t="shared" si="1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Q42" si="16">IF(L41="","",VLOOKUP(L41,$U$27:$Z$57,6,0))</f>
        <v/>
      </c>
      <c r="M42" s="11" t="str">
        <f t="shared" si="16"/>
        <v/>
      </c>
      <c r="N42" s="11" t="str">
        <f t="shared" si="16"/>
        <v/>
      </c>
      <c r="O42" s="11" t="str">
        <f t="shared" si="16"/>
        <v/>
      </c>
      <c r="P42" s="11" t="str">
        <f t="shared" si="16"/>
        <v/>
      </c>
      <c r="Q42" s="11" t="str">
        <f t="shared" si="16"/>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17">IF(Control_OK, K12, "")</f>
        <v/>
      </c>
      <c r="L44" s="38" t="str">
        <f t="shared" si="17"/>
        <v/>
      </c>
      <c r="M44" s="38" t="str">
        <f t="shared" si="17"/>
        <v/>
      </c>
      <c r="N44" s="38" t="str">
        <f t="shared" si="17"/>
        <v/>
      </c>
      <c r="O44" s="38" t="str">
        <f t="shared" si="17"/>
        <v/>
      </c>
      <c r="P44" s="38" t="str">
        <f t="shared" si="17"/>
        <v/>
      </c>
      <c r="Q44" s="38" t="str">
        <f t="shared" si="17"/>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Q45" si="18">IF(L44="","",VLOOKUP(L44,$U$27:$Z$57,6,0))</f>
        <v/>
      </c>
      <c r="M45" s="11" t="str">
        <f t="shared" si="18"/>
        <v/>
      </c>
      <c r="N45" s="11" t="str">
        <f t="shared" si="18"/>
        <v/>
      </c>
      <c r="O45" s="11" t="str">
        <f t="shared" si="18"/>
        <v/>
      </c>
      <c r="P45" s="11" t="str">
        <f t="shared" si="18"/>
        <v/>
      </c>
      <c r="Q45" s="11" t="str">
        <f t="shared" si="18"/>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55"/>
      <c r="G57" s="55"/>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ggL/rlSLE20wpVAmU9XrnufZhCj7n6DkB8/xL0+eLirM8TCMtin2Bo6yDpxHephlUPWPZ93uO6d3yPt32Q80CQ==" saltValue="4qGCFW7tR1WM8sidbo1LFg==" spinCount="100000" sheet="1" objects="1" scenarios="1"/>
  <mergeCells count="50">
    <mergeCell ref="F57:G57"/>
    <mergeCell ref="B58:G58"/>
    <mergeCell ref="F51:G51"/>
    <mergeCell ref="F52:G52"/>
    <mergeCell ref="F53:G53"/>
    <mergeCell ref="F54:G54"/>
    <mergeCell ref="F55:G55"/>
    <mergeCell ref="F56:G56"/>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B15:G15"/>
    <mergeCell ref="D16:F16"/>
    <mergeCell ref="D17:F17"/>
    <mergeCell ref="B18:G18"/>
    <mergeCell ref="D19:F19"/>
    <mergeCell ref="D20:F20"/>
    <mergeCell ref="B21:G21"/>
    <mergeCell ref="D22:F22"/>
    <mergeCell ref="D23:F23"/>
    <mergeCell ref="B24:G24"/>
    <mergeCell ref="F25:G25"/>
    <mergeCell ref="D14:F14"/>
    <mergeCell ref="B1:G1"/>
    <mergeCell ref="C2:G2"/>
    <mergeCell ref="C3:G3"/>
    <mergeCell ref="C4:G4"/>
    <mergeCell ref="B13:G13"/>
  </mergeCells>
  <conditionalFormatting sqref="D27">
    <cfRule type="expression" dxfId="29" priority="9">
      <formula>$Y27=1</formula>
    </cfRule>
    <cfRule type="expression" dxfId="28" priority="10">
      <formula>$X27=1</formula>
    </cfRule>
  </conditionalFormatting>
  <conditionalFormatting sqref="D61">
    <cfRule type="cellIs" dxfId="27" priority="8" operator="greaterThan">
      <formula>0</formula>
    </cfRule>
  </conditionalFormatting>
  <conditionalFormatting sqref="B27:B58">
    <cfRule type="notContainsBlanks" dxfId="26" priority="7">
      <formula>LEN(TRIM(B27))&gt;0</formula>
    </cfRule>
  </conditionalFormatting>
  <conditionalFormatting sqref="D28:D57">
    <cfRule type="expression" dxfId="25" priority="5">
      <formula>$Y28=1</formula>
    </cfRule>
    <cfRule type="expression" dxfId="24" priority="6">
      <formula>$X28=1</formula>
    </cfRule>
  </conditionalFormatting>
  <conditionalFormatting sqref="F27:G27">
    <cfRule type="expression" dxfId="23" priority="4">
      <formula>$X27=1</formula>
    </cfRule>
  </conditionalFormatting>
  <conditionalFormatting sqref="F28:G57">
    <cfRule type="expression" dxfId="22" priority="3">
      <formula>$X28=1</formula>
    </cfRule>
  </conditionalFormatting>
  <conditionalFormatting sqref="K30:Q30 K33:Q33 K36:Q36 K39:Q39 K42:Q42 K45:Q45 S45 S42 S39 S36 S33 S30">
    <cfRule type="notContainsBlanks" dxfId="21" priority="2">
      <formula>LEN(TRIM(K30))&gt;0</formula>
    </cfRule>
  </conditionalFormatting>
  <conditionalFormatting sqref="S46">
    <cfRule type="notContainsBlanks" dxfId="20" priority="1">
      <formula>LEN(TRIM(S46))&gt;0</formula>
    </cfRule>
  </conditionalFormatting>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5EB51-DEF9-4D4C-8613-BF7CB69825F9}">
  <sheetPr>
    <tabColor theme="4" tint="0.59999389629810485"/>
  </sheetPr>
  <dimension ref="A1:AA63"/>
  <sheetViews>
    <sheetView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0" hidden="1"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11</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Q36" si="12">IF(L35="","",VLOOKUP(L35,$U$27:$Z$57,6,0))</f>
        <v/>
      </c>
      <c r="M36" s="11" t="str">
        <f t="shared" si="12"/>
        <v/>
      </c>
      <c r="N36" s="11" t="str">
        <f t="shared" si="12"/>
        <v/>
      </c>
      <c r="O36" s="11" t="str">
        <f t="shared" si="12"/>
        <v/>
      </c>
      <c r="P36" s="11" t="str">
        <f t="shared" si="12"/>
        <v/>
      </c>
      <c r="Q36" s="11" t="str">
        <f t="shared" si="12"/>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3">IF(Control_OK, K10, "")</f>
        <v/>
      </c>
      <c r="L38" s="38" t="str">
        <f t="shared" si="13"/>
        <v/>
      </c>
      <c r="M38" s="38" t="str">
        <f t="shared" si="13"/>
        <v/>
      </c>
      <c r="N38" s="38" t="str">
        <f t="shared" si="13"/>
        <v/>
      </c>
      <c r="O38" s="38" t="str">
        <f t="shared" si="13"/>
        <v/>
      </c>
      <c r="P38" s="38" t="str">
        <f t="shared" si="13"/>
        <v/>
      </c>
      <c r="Q38" s="38" t="str">
        <f t="shared" si="13"/>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Q39" si="14">IF(L38="","",VLOOKUP(L38,$U$27:$Z$57,6,0))</f>
        <v/>
      </c>
      <c r="M39" s="11" t="str">
        <f t="shared" si="14"/>
        <v/>
      </c>
      <c r="N39" s="11" t="str">
        <f t="shared" si="14"/>
        <v/>
      </c>
      <c r="O39" s="11" t="str">
        <f t="shared" si="14"/>
        <v/>
      </c>
      <c r="P39" s="11" t="str">
        <f t="shared" si="14"/>
        <v/>
      </c>
      <c r="Q39" s="11" t="str">
        <f t="shared" si="14"/>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15">IF(Control_OK, K11, "")</f>
        <v/>
      </c>
      <c r="L41" s="38" t="str">
        <f t="shared" si="15"/>
        <v/>
      </c>
      <c r="M41" s="38" t="str">
        <f t="shared" si="15"/>
        <v/>
      </c>
      <c r="N41" s="38" t="str">
        <f t="shared" si="15"/>
        <v/>
      </c>
      <c r="O41" s="38" t="str">
        <f t="shared" si="15"/>
        <v/>
      </c>
      <c r="P41" s="38" t="str">
        <f t="shared" si="15"/>
        <v/>
      </c>
      <c r="Q41" s="38" t="str">
        <f t="shared" si="1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Q42" si="16">IF(L41="","",VLOOKUP(L41,$U$27:$Z$57,6,0))</f>
        <v/>
      </c>
      <c r="M42" s="11" t="str">
        <f t="shared" si="16"/>
        <v/>
      </c>
      <c r="N42" s="11" t="str">
        <f t="shared" si="16"/>
        <v/>
      </c>
      <c r="O42" s="11" t="str">
        <f t="shared" si="16"/>
        <v/>
      </c>
      <c r="P42" s="11" t="str">
        <f t="shared" si="16"/>
        <v/>
      </c>
      <c r="Q42" s="11" t="str">
        <f t="shared" si="16"/>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17">IF(Control_OK, K12, "")</f>
        <v/>
      </c>
      <c r="L44" s="38" t="str">
        <f t="shared" si="17"/>
        <v/>
      </c>
      <c r="M44" s="38" t="str">
        <f t="shared" si="17"/>
        <v/>
      </c>
      <c r="N44" s="38" t="str">
        <f t="shared" si="17"/>
        <v/>
      </c>
      <c r="O44" s="38" t="str">
        <f t="shared" si="17"/>
        <v/>
      </c>
      <c r="P44" s="38" t="str">
        <f t="shared" si="17"/>
        <v/>
      </c>
      <c r="Q44" s="38" t="str">
        <f t="shared" si="17"/>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Q45" si="18">IF(L44="","",VLOOKUP(L44,$U$27:$Z$57,6,0))</f>
        <v/>
      </c>
      <c r="M45" s="11" t="str">
        <f t="shared" si="18"/>
        <v/>
      </c>
      <c r="N45" s="11" t="str">
        <f t="shared" si="18"/>
        <v/>
      </c>
      <c r="O45" s="11" t="str">
        <f t="shared" si="18"/>
        <v/>
      </c>
      <c r="P45" s="11" t="str">
        <f t="shared" si="18"/>
        <v/>
      </c>
      <c r="Q45" s="11" t="str">
        <f t="shared" si="18"/>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55"/>
      <c r="G57" s="55"/>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ecmQnuDTmVtkbBL+PLmHqAJGYzbtgW7PD9R9ZjEFkyEx9CmJQ3LnIkFSRJi+RlPOXDfCfTYzBpaNzOyByyY4zQ==" saltValue="1Q4PgXM1/z05VNG1HCar2g==" spinCount="100000" sheet="1" objects="1" scenarios="1"/>
  <mergeCells count="50">
    <mergeCell ref="F57:G57"/>
    <mergeCell ref="B58:G58"/>
    <mergeCell ref="F51:G51"/>
    <mergeCell ref="F52:G52"/>
    <mergeCell ref="F53:G53"/>
    <mergeCell ref="F54:G54"/>
    <mergeCell ref="F55:G55"/>
    <mergeCell ref="F56:G56"/>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B15:G15"/>
    <mergeCell ref="D16:F16"/>
    <mergeCell ref="D17:F17"/>
    <mergeCell ref="B18:G18"/>
    <mergeCell ref="D19:F19"/>
    <mergeCell ref="D20:F20"/>
    <mergeCell ref="B21:G21"/>
    <mergeCell ref="D22:F22"/>
    <mergeCell ref="D23:F23"/>
    <mergeCell ref="B24:G24"/>
    <mergeCell ref="F25:G25"/>
    <mergeCell ref="D14:F14"/>
    <mergeCell ref="B1:G1"/>
    <mergeCell ref="C2:G2"/>
    <mergeCell ref="C3:G3"/>
    <mergeCell ref="C4:G4"/>
    <mergeCell ref="B13:G13"/>
  </mergeCells>
  <conditionalFormatting sqref="D27">
    <cfRule type="expression" dxfId="19" priority="9">
      <formula>$Y27=1</formula>
    </cfRule>
    <cfRule type="expression" dxfId="18" priority="10">
      <formula>$X27=1</formula>
    </cfRule>
  </conditionalFormatting>
  <conditionalFormatting sqref="D61">
    <cfRule type="cellIs" dxfId="17" priority="8" operator="greaterThan">
      <formula>0</formula>
    </cfRule>
  </conditionalFormatting>
  <conditionalFormatting sqref="B27:B58">
    <cfRule type="notContainsBlanks" dxfId="16" priority="7">
      <formula>LEN(TRIM(B27))&gt;0</formula>
    </cfRule>
  </conditionalFormatting>
  <conditionalFormatting sqref="D28:D57">
    <cfRule type="expression" dxfId="15" priority="5">
      <formula>$Y28=1</formula>
    </cfRule>
    <cfRule type="expression" dxfId="14" priority="6">
      <formula>$X28=1</formula>
    </cfRule>
  </conditionalFormatting>
  <conditionalFormatting sqref="F27:G27">
    <cfRule type="expression" dxfId="13" priority="4">
      <formula>$X27=1</formula>
    </cfRule>
  </conditionalFormatting>
  <conditionalFormatting sqref="F28:G57">
    <cfRule type="expression" dxfId="12" priority="3">
      <formula>$X28=1</formula>
    </cfRule>
  </conditionalFormatting>
  <conditionalFormatting sqref="K30:Q30 K33:Q33 K36:Q36 K39:Q39 K42:Q42 K45:Q45 S45 S42 S39 S36 S33 S30">
    <cfRule type="notContainsBlanks" dxfId="11" priority="2">
      <formula>LEN(TRIM(K30))&gt;0</formula>
    </cfRule>
  </conditionalFormatting>
  <conditionalFormatting sqref="S46">
    <cfRule type="notContainsBlanks" dxfId="10" priority="1">
      <formula>LEN(TRIM(S46))&gt;0</formula>
    </cfRule>
  </conditionalFormatting>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52A6A-EC01-4808-8491-AD6543094DF2}">
  <sheetPr>
    <tabColor theme="4" tint="0.59999389629810485"/>
  </sheetPr>
  <dimension ref="A1:AA63"/>
  <sheetViews>
    <sheetView workbookViewId="0">
      <selection activeCell="D22" sqref="D22:F22"/>
    </sheetView>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0" hidden="1"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12</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Q36" si="12">IF(L35="","",VLOOKUP(L35,$U$27:$Z$57,6,0))</f>
        <v/>
      </c>
      <c r="M36" s="11" t="str">
        <f t="shared" si="12"/>
        <v/>
      </c>
      <c r="N36" s="11" t="str">
        <f t="shared" si="12"/>
        <v/>
      </c>
      <c r="O36" s="11" t="str">
        <f t="shared" si="12"/>
        <v/>
      </c>
      <c r="P36" s="11" t="str">
        <f t="shared" si="12"/>
        <v/>
      </c>
      <c r="Q36" s="11" t="str">
        <f t="shared" si="12"/>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3">IF(Control_OK, K10, "")</f>
        <v/>
      </c>
      <c r="L38" s="38" t="str">
        <f t="shared" si="13"/>
        <v/>
      </c>
      <c r="M38" s="38" t="str">
        <f t="shared" si="13"/>
        <v/>
      </c>
      <c r="N38" s="38" t="str">
        <f t="shared" si="13"/>
        <v/>
      </c>
      <c r="O38" s="38" t="str">
        <f t="shared" si="13"/>
        <v/>
      </c>
      <c r="P38" s="38" t="str">
        <f t="shared" si="13"/>
        <v/>
      </c>
      <c r="Q38" s="38" t="str">
        <f t="shared" si="13"/>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Q39" si="14">IF(L38="","",VLOOKUP(L38,$U$27:$Z$57,6,0))</f>
        <v/>
      </c>
      <c r="M39" s="11" t="str">
        <f t="shared" si="14"/>
        <v/>
      </c>
      <c r="N39" s="11" t="str">
        <f t="shared" si="14"/>
        <v/>
      </c>
      <c r="O39" s="11" t="str">
        <f t="shared" si="14"/>
        <v/>
      </c>
      <c r="P39" s="11" t="str">
        <f t="shared" si="14"/>
        <v/>
      </c>
      <c r="Q39" s="11" t="str">
        <f t="shared" si="14"/>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15">IF(Control_OK, K11, "")</f>
        <v/>
      </c>
      <c r="L41" s="38" t="str">
        <f t="shared" si="15"/>
        <v/>
      </c>
      <c r="M41" s="38" t="str">
        <f t="shared" si="15"/>
        <v/>
      </c>
      <c r="N41" s="38" t="str">
        <f t="shared" si="15"/>
        <v/>
      </c>
      <c r="O41" s="38" t="str">
        <f t="shared" si="15"/>
        <v/>
      </c>
      <c r="P41" s="38" t="str">
        <f t="shared" si="15"/>
        <v/>
      </c>
      <c r="Q41" s="38" t="str">
        <f t="shared" si="1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Q42" si="16">IF(L41="","",VLOOKUP(L41,$U$27:$Z$57,6,0))</f>
        <v/>
      </c>
      <c r="M42" s="11" t="str">
        <f t="shared" si="16"/>
        <v/>
      </c>
      <c r="N42" s="11" t="str">
        <f t="shared" si="16"/>
        <v/>
      </c>
      <c r="O42" s="11" t="str">
        <f t="shared" si="16"/>
        <v/>
      </c>
      <c r="P42" s="11" t="str">
        <f t="shared" si="16"/>
        <v/>
      </c>
      <c r="Q42" s="11" t="str">
        <f t="shared" si="16"/>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17">IF(Control_OK, K12, "")</f>
        <v/>
      </c>
      <c r="L44" s="38" t="str">
        <f t="shared" si="17"/>
        <v/>
      </c>
      <c r="M44" s="38" t="str">
        <f t="shared" si="17"/>
        <v/>
      </c>
      <c r="N44" s="38" t="str">
        <f t="shared" si="17"/>
        <v/>
      </c>
      <c r="O44" s="38" t="str">
        <f t="shared" si="17"/>
        <v/>
      </c>
      <c r="P44" s="38" t="str">
        <f t="shared" si="17"/>
        <v/>
      </c>
      <c r="Q44" s="38" t="str">
        <f t="shared" si="17"/>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Q45" si="18">IF(L44="","",VLOOKUP(L44,$U$27:$Z$57,6,0))</f>
        <v/>
      </c>
      <c r="M45" s="11" t="str">
        <f t="shared" si="18"/>
        <v/>
      </c>
      <c r="N45" s="11" t="str">
        <f t="shared" si="18"/>
        <v/>
      </c>
      <c r="O45" s="11" t="str">
        <f t="shared" si="18"/>
        <v/>
      </c>
      <c r="P45" s="11" t="str">
        <f t="shared" si="18"/>
        <v/>
      </c>
      <c r="Q45" s="11" t="str">
        <f t="shared" si="18"/>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55"/>
      <c r="G57" s="55"/>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n3lGaWhhKJyBKm5llS306sU0IVrT8So93ajzocwdgFdFdz1SfPT3gq3h/ns3KtxCvR1kllmq98ukww6l4UU+dw==" saltValue="qqLG5d+Iqy686cOzy+to7w==" spinCount="100000" sheet="1" objects="1" scenarios="1"/>
  <mergeCells count="50">
    <mergeCell ref="F57:G57"/>
    <mergeCell ref="B58:G58"/>
    <mergeCell ref="F51:G51"/>
    <mergeCell ref="F52:G52"/>
    <mergeCell ref="F53:G53"/>
    <mergeCell ref="F54:G54"/>
    <mergeCell ref="F55:G55"/>
    <mergeCell ref="F56:G56"/>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B15:G15"/>
    <mergeCell ref="D16:F16"/>
    <mergeCell ref="D17:F17"/>
    <mergeCell ref="B18:G18"/>
    <mergeCell ref="D19:F19"/>
    <mergeCell ref="D20:F20"/>
    <mergeCell ref="B21:G21"/>
    <mergeCell ref="D22:F22"/>
    <mergeCell ref="D23:F23"/>
    <mergeCell ref="B24:G24"/>
    <mergeCell ref="F25:G25"/>
    <mergeCell ref="D14:F14"/>
    <mergeCell ref="B1:G1"/>
    <mergeCell ref="C2:G2"/>
    <mergeCell ref="C3:G3"/>
    <mergeCell ref="C4:G4"/>
    <mergeCell ref="B13:G13"/>
  </mergeCells>
  <conditionalFormatting sqref="D27">
    <cfRule type="expression" dxfId="9" priority="9">
      <formula>$Y27=1</formula>
    </cfRule>
    <cfRule type="expression" dxfId="8" priority="10">
      <formula>$X27=1</formula>
    </cfRule>
  </conditionalFormatting>
  <conditionalFormatting sqref="D61">
    <cfRule type="cellIs" dxfId="7" priority="8" operator="greaterThan">
      <formula>0</formula>
    </cfRule>
  </conditionalFormatting>
  <conditionalFormatting sqref="B27:B58">
    <cfRule type="notContainsBlanks" dxfId="6" priority="7">
      <formula>LEN(TRIM(B27))&gt;0</formula>
    </cfRule>
  </conditionalFormatting>
  <conditionalFormatting sqref="D28:D57">
    <cfRule type="expression" dxfId="5" priority="5">
      <formula>$Y28=1</formula>
    </cfRule>
    <cfRule type="expression" dxfId="4" priority="6">
      <formula>$X28=1</formula>
    </cfRule>
  </conditionalFormatting>
  <conditionalFormatting sqref="F27:G27">
    <cfRule type="expression" dxfId="3" priority="4">
      <formula>$X27=1</formula>
    </cfRule>
  </conditionalFormatting>
  <conditionalFormatting sqref="F28:G57">
    <cfRule type="expression" dxfId="2" priority="3">
      <formula>$X28=1</formula>
    </cfRule>
  </conditionalFormatting>
  <conditionalFormatting sqref="K30:Q30 K33:Q33 K36:Q36 K39:Q39 K42:Q42 K45:Q45 S45 S42 S39 S36 S33 S30">
    <cfRule type="notContainsBlanks" dxfId="1" priority="2">
      <formula>LEN(TRIM(K30))&gt;0</formula>
    </cfRule>
  </conditionalFormatting>
  <conditionalFormatting sqref="S46">
    <cfRule type="notContainsBlanks" dxfId="0" priority="1">
      <formula>LEN(TRIM(S46))&gt;0</formula>
    </cfRule>
  </conditionalFormatting>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BD0E2-6204-40CE-8612-0E87E87055AC}">
  <dimension ref="D4:H18"/>
  <sheetViews>
    <sheetView workbookViewId="0">
      <selection activeCell="B5" sqref="B5"/>
    </sheetView>
  </sheetViews>
  <sheetFormatPr defaultRowHeight="14.4" x14ac:dyDescent="0.55000000000000004"/>
  <cols>
    <col min="5" max="5" width="11.62890625" customWidth="1"/>
    <col min="6" max="6" width="11.05078125" customWidth="1"/>
    <col min="7" max="7" width="15" customWidth="1"/>
    <col min="8" max="8" width="16.1015625" customWidth="1"/>
  </cols>
  <sheetData>
    <row r="4" spans="4:8" x14ac:dyDescent="0.55000000000000004">
      <c r="D4" s="36" t="s">
        <v>61</v>
      </c>
    </row>
    <row r="6" spans="4:8" x14ac:dyDescent="0.55000000000000004">
      <c r="D6" s="21" t="s">
        <v>60</v>
      </c>
      <c r="E6" s="21" t="s">
        <v>45</v>
      </c>
      <c r="F6" s="21" t="s">
        <v>42</v>
      </c>
      <c r="G6" s="21" t="s">
        <v>43</v>
      </c>
      <c r="H6" s="21" t="s">
        <v>44</v>
      </c>
    </row>
    <row r="7" spans="4:8" x14ac:dyDescent="0.55000000000000004">
      <c r="D7" s="3">
        <v>1</v>
      </c>
      <c r="E7" s="3" t="s">
        <v>19</v>
      </c>
      <c r="F7" s="3" t="s">
        <v>31</v>
      </c>
      <c r="G7" s="3">
        <v>31</v>
      </c>
      <c r="H7" s="3">
        <v>31</v>
      </c>
    </row>
    <row r="8" spans="4:8" x14ac:dyDescent="0.55000000000000004">
      <c r="D8" s="3">
        <v>2</v>
      </c>
      <c r="E8" s="3" t="s">
        <v>20</v>
      </c>
      <c r="F8" s="3" t="s">
        <v>32</v>
      </c>
      <c r="G8" s="3">
        <v>28</v>
      </c>
      <c r="H8" s="3">
        <v>29</v>
      </c>
    </row>
    <row r="9" spans="4:8" x14ac:dyDescent="0.55000000000000004">
      <c r="D9" s="3">
        <v>3</v>
      </c>
      <c r="E9" s="3" t="s">
        <v>21</v>
      </c>
      <c r="F9" s="3" t="s">
        <v>33</v>
      </c>
      <c r="G9" s="3">
        <v>31</v>
      </c>
      <c r="H9" s="3">
        <v>31</v>
      </c>
    </row>
    <row r="10" spans="4:8" x14ac:dyDescent="0.55000000000000004">
      <c r="D10" s="3">
        <v>4</v>
      </c>
      <c r="E10" s="3" t="s">
        <v>22</v>
      </c>
      <c r="F10" s="3" t="s">
        <v>34</v>
      </c>
      <c r="G10" s="3">
        <v>30</v>
      </c>
      <c r="H10" s="3">
        <v>30</v>
      </c>
    </row>
    <row r="11" spans="4:8" x14ac:dyDescent="0.55000000000000004">
      <c r="D11" s="3">
        <v>5</v>
      </c>
      <c r="E11" s="3" t="s">
        <v>23</v>
      </c>
      <c r="F11" s="3" t="s">
        <v>35</v>
      </c>
      <c r="G11" s="3">
        <v>31</v>
      </c>
      <c r="H11" s="3">
        <v>31</v>
      </c>
    </row>
    <row r="12" spans="4:8" x14ac:dyDescent="0.55000000000000004">
      <c r="D12" s="3">
        <v>6</v>
      </c>
      <c r="E12" s="3" t="s">
        <v>24</v>
      </c>
      <c r="F12" s="3" t="s">
        <v>36</v>
      </c>
      <c r="G12" s="3">
        <v>30</v>
      </c>
      <c r="H12" s="3">
        <v>30</v>
      </c>
    </row>
    <row r="13" spans="4:8" x14ac:dyDescent="0.55000000000000004">
      <c r="D13" s="3">
        <v>7</v>
      </c>
      <c r="E13" s="3" t="s">
        <v>25</v>
      </c>
      <c r="F13" s="3" t="s">
        <v>37</v>
      </c>
      <c r="G13" s="3">
        <v>31</v>
      </c>
      <c r="H13" s="3">
        <v>31</v>
      </c>
    </row>
    <row r="14" spans="4:8" x14ac:dyDescent="0.55000000000000004">
      <c r="D14" s="3">
        <v>8</v>
      </c>
      <c r="E14" s="3" t="s">
        <v>26</v>
      </c>
      <c r="F14" s="3"/>
      <c r="G14" s="3">
        <v>31</v>
      </c>
      <c r="H14" s="3">
        <v>31</v>
      </c>
    </row>
    <row r="15" spans="4:8" x14ac:dyDescent="0.55000000000000004">
      <c r="D15" s="3">
        <v>9</v>
      </c>
      <c r="E15" s="3" t="s">
        <v>27</v>
      </c>
      <c r="F15" s="3"/>
      <c r="G15" s="3">
        <v>30</v>
      </c>
      <c r="H15" s="3">
        <v>30</v>
      </c>
    </row>
    <row r="16" spans="4:8" x14ac:dyDescent="0.55000000000000004">
      <c r="D16" s="3">
        <v>10</v>
      </c>
      <c r="E16" s="3" t="s">
        <v>28</v>
      </c>
      <c r="F16" s="3"/>
      <c r="G16" s="3">
        <v>31</v>
      </c>
      <c r="H16" s="3">
        <v>31</v>
      </c>
    </row>
    <row r="17" spans="4:8" x14ac:dyDescent="0.55000000000000004">
      <c r="D17" s="3">
        <v>11</v>
      </c>
      <c r="E17" s="3" t="s">
        <v>29</v>
      </c>
      <c r="F17" s="3"/>
      <c r="G17" s="3">
        <v>30</v>
      </c>
      <c r="H17" s="3">
        <v>30</v>
      </c>
    </row>
    <row r="18" spans="4:8" x14ac:dyDescent="0.55000000000000004">
      <c r="D18" s="3">
        <v>12</v>
      </c>
      <c r="E18" s="3" t="s">
        <v>30</v>
      </c>
      <c r="F18" s="3"/>
      <c r="G18" s="3">
        <v>31</v>
      </c>
      <c r="H18" s="3">
        <v>31</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E91F1-C2E3-449C-BCF2-90E44C329030}">
  <sheetPr>
    <tabColor theme="9" tint="0.39997558519241921"/>
  </sheetPr>
  <dimension ref="B2:P48"/>
  <sheetViews>
    <sheetView view="pageBreakPreview" zoomScaleNormal="100" zoomScaleSheetLayoutView="100"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20703125" customWidth="1"/>
    <col min="6" max="6" width="10.3125" customWidth="1"/>
    <col min="7" max="7" width="3.3671875" customWidth="1"/>
    <col min="9" max="9" width="3.41796875" customWidth="1"/>
    <col min="10" max="10" width="13.47265625" customWidth="1"/>
    <col min="12" max="12" width="0" hidden="1" customWidth="1"/>
    <col min="14" max="14" width="0" hidden="1" customWidth="1"/>
    <col min="15" max="15" width="10.89453125" hidden="1" customWidth="1"/>
    <col min="16" max="16" width="0" hidden="1" customWidth="1"/>
  </cols>
  <sheetData>
    <row r="2" spans="2:6" ht="18.3" x14ac:dyDescent="0.7">
      <c r="B2" s="5" t="s">
        <v>39</v>
      </c>
    </row>
    <row r="3" spans="2:6" ht="18.3" x14ac:dyDescent="0.7">
      <c r="B3" s="5" t="s">
        <v>40</v>
      </c>
    </row>
    <row r="4" spans="2:6" ht="18.3" x14ac:dyDescent="0.7">
      <c r="B4" s="5" t="str">
        <f ca="1">MID(CELL("filename",A1),FIND("]",CELL("filename",A1),1)+1,99)</f>
        <v>Summary Sheet</v>
      </c>
    </row>
    <row r="7" spans="2:6" ht="18.3" x14ac:dyDescent="0.7">
      <c r="B7" s="9" t="s">
        <v>0</v>
      </c>
      <c r="D7" s="49" t="str">
        <f>IF(Control_OK,'Control Sheet'!$D$7,"")</f>
        <v/>
      </c>
      <c r="E7" s="50"/>
      <c r="F7" s="51"/>
    </row>
    <row r="8" spans="2:6" ht="18.3" x14ac:dyDescent="0.7">
      <c r="B8" s="5"/>
      <c r="D8" s="2"/>
      <c r="E8" s="2"/>
      <c r="F8" s="2"/>
    </row>
    <row r="9" spans="2:6" ht="18.3" x14ac:dyDescent="0.7">
      <c r="B9" s="9" t="s">
        <v>1</v>
      </c>
      <c r="D9" s="49" t="str">
        <f>IF(Control_OK,'Control Sheet'!$D$9,"")</f>
        <v/>
      </c>
      <c r="E9" s="50"/>
      <c r="F9" s="51"/>
    </row>
    <row r="10" spans="2:6" ht="18.3" x14ac:dyDescent="0.7">
      <c r="B10" s="9" t="s">
        <v>2</v>
      </c>
      <c r="D10" s="49" t="str">
        <f>IF(Control_OK,'Control Sheet'!$D$10,"")</f>
        <v/>
      </c>
      <c r="E10" s="50"/>
      <c r="F10" s="51"/>
    </row>
    <row r="11" spans="2:6" ht="18.3" x14ac:dyDescent="0.7">
      <c r="B11" s="5"/>
      <c r="D11" s="2"/>
      <c r="E11" s="2"/>
      <c r="F11" s="2"/>
    </row>
    <row r="12" spans="2:6" ht="18.3" x14ac:dyDescent="0.7">
      <c r="B12" s="9" t="s">
        <v>3</v>
      </c>
      <c r="D12" s="49" t="str">
        <f>IF(Control_OK,'Control Sheet'!$D$12,"")</f>
        <v/>
      </c>
      <c r="E12" s="50"/>
      <c r="F12" s="51"/>
    </row>
    <row r="13" spans="2:6" ht="18.3" x14ac:dyDescent="0.7">
      <c r="B13" s="9" t="s">
        <v>4</v>
      </c>
      <c r="D13" s="49" t="str">
        <f>IF(Control_OK,'Control Sheet'!$D$13,"")</f>
        <v/>
      </c>
      <c r="E13" s="50"/>
      <c r="F13" s="51"/>
    </row>
    <row r="14" spans="2:6" ht="18.3" x14ac:dyDescent="0.7">
      <c r="B14" s="5"/>
      <c r="D14" s="2"/>
      <c r="E14" s="2"/>
      <c r="F14" s="2"/>
    </row>
    <row r="15" spans="2:6" ht="18.3" x14ac:dyDescent="0.7">
      <c r="B15" s="9" t="s">
        <v>5</v>
      </c>
      <c r="D15" s="52" t="str">
        <f>IF(Control_OK,'Control Sheet'!$D$15,"")</f>
        <v/>
      </c>
      <c r="E15" s="53"/>
      <c r="F15" s="54"/>
    </row>
    <row r="16" spans="2:6" ht="18.3" x14ac:dyDescent="0.7">
      <c r="B16" s="9" t="s">
        <v>6</v>
      </c>
      <c r="D16" s="46" t="str">
        <f>IF(Control_OK,'Control Sheet'!D16,"")</f>
        <v/>
      </c>
      <c r="E16" s="47"/>
      <c r="F16" s="48"/>
    </row>
    <row r="17" spans="2:16" x14ac:dyDescent="0.55000000000000004">
      <c r="D17" s="2"/>
      <c r="E17" s="2"/>
      <c r="F17" s="2"/>
    </row>
    <row r="22" spans="2:16" x14ac:dyDescent="0.55000000000000004">
      <c r="H22" s="22" t="s">
        <v>38</v>
      </c>
      <c r="I22" s="21"/>
      <c r="J22" s="22" t="s">
        <v>59</v>
      </c>
      <c r="N22" s="3" t="s">
        <v>45</v>
      </c>
      <c r="O22" s="3" t="s">
        <v>47</v>
      </c>
      <c r="P22" t="s">
        <v>46</v>
      </c>
    </row>
    <row r="23" spans="2:16" x14ac:dyDescent="0.55000000000000004">
      <c r="B23" s="16" t="s">
        <v>7</v>
      </c>
      <c r="D23" s="35" t="str">
        <f>IF(Control_OK,VLOOKUP(N23,LookUp!$D$7:$E$18,2,0),"")</f>
        <v/>
      </c>
      <c r="E23" s="35"/>
      <c r="F23" s="35" t="str">
        <f>IF(Control_OK,'Control Sheet'!M15,"")</f>
        <v/>
      </c>
      <c r="H23" s="11" t="str">
        <f>IF(Control_OK, 'Month 1'!D$60, "")</f>
        <v/>
      </c>
      <c r="J23" s="11" t="str">
        <f>IF(Control_OK, 'Month 1'!F$60, "")</f>
        <v/>
      </c>
      <c r="N23" s="3" t="str">
        <f>IF(Control_OK,'Control Sheet'!N15,"")</f>
        <v/>
      </c>
      <c r="O23" s="3" t="str">
        <f t="shared" ref="O23:O34" si="0">IF(Control_OK,IF(MOD(F23,4)=0,1,0),"")</f>
        <v/>
      </c>
      <c r="P23" t="str">
        <f>IF(Control_OK, VLOOKUP(N23,LookUp!$D$7:$H$18,4+'Summary Sheet'!O23,0),"" )</f>
        <v/>
      </c>
    </row>
    <row r="24" spans="2:16" x14ac:dyDescent="0.55000000000000004">
      <c r="B24" s="16" t="s">
        <v>8</v>
      </c>
      <c r="D24" s="35" t="str">
        <f>IF(Control_OK,VLOOKUP(N24,LookUp!$D$7:$E$18,2,0),"")</f>
        <v/>
      </c>
      <c r="E24" s="35"/>
      <c r="F24" s="35" t="str">
        <f t="shared" ref="F24:F34" si="1">IF(Control_OK,IF(N24&gt;N23,F23,F23+1),"")</f>
        <v/>
      </c>
      <c r="H24" s="11" t="str">
        <f>IF(Control_OK, 'Month 2'!D$60, "")</f>
        <v/>
      </c>
      <c r="J24" s="11" t="str">
        <f>IF(Control_OK, 'Month 2'!F$60, "")</f>
        <v/>
      </c>
      <c r="N24" s="3" t="str">
        <f t="shared" ref="N24:N34" si="2">IF(Control_OK,IF(N23=12,1,N23+1),"")</f>
        <v/>
      </c>
      <c r="O24" s="3" t="str">
        <f t="shared" si="0"/>
        <v/>
      </c>
      <c r="P24" t="str">
        <f>IF(Control_OK, VLOOKUP(N24,LookUp!$D$7:$H$18,4+'Summary Sheet'!O24,0),"" )</f>
        <v/>
      </c>
    </row>
    <row r="25" spans="2:16" x14ac:dyDescent="0.55000000000000004">
      <c r="B25" s="16" t="s">
        <v>9</v>
      </c>
      <c r="D25" s="35" t="str">
        <f>IF(Control_OK,VLOOKUP(N25,LookUp!$D$7:$E$18,2,0),"")</f>
        <v/>
      </c>
      <c r="E25" s="35"/>
      <c r="F25" s="35" t="str">
        <f t="shared" si="1"/>
        <v/>
      </c>
      <c r="H25" s="11" t="str">
        <f>IF(Control_OK, 'Month 3'!D$60, "")</f>
        <v/>
      </c>
      <c r="J25" s="11" t="str">
        <f>IF(Control_OK, 'Month 3'!F$60, "")</f>
        <v/>
      </c>
      <c r="N25" s="3" t="str">
        <f t="shared" si="2"/>
        <v/>
      </c>
      <c r="O25" s="3" t="str">
        <f t="shared" si="0"/>
        <v/>
      </c>
      <c r="P25" t="str">
        <f>IF(Control_OK, VLOOKUP(N25,LookUp!$D$7:$H$18,4+'Summary Sheet'!O25,0),"" )</f>
        <v/>
      </c>
    </row>
    <row r="26" spans="2:16" x14ac:dyDescent="0.55000000000000004">
      <c r="B26" s="16" t="s">
        <v>10</v>
      </c>
      <c r="D26" s="35" t="str">
        <f>IF(Control_OK,VLOOKUP(N26,LookUp!$D$7:$E$18,2,0),"")</f>
        <v/>
      </c>
      <c r="E26" s="35"/>
      <c r="F26" s="35" t="str">
        <f t="shared" si="1"/>
        <v/>
      </c>
      <c r="H26" s="11" t="str">
        <f>IF(Control_OK, 'Month 4'!D$60, "")</f>
        <v/>
      </c>
      <c r="J26" s="11" t="str">
        <f>IF(Control_OK, 'Month 4'!F$60, "")</f>
        <v/>
      </c>
      <c r="N26" s="3" t="str">
        <f t="shared" si="2"/>
        <v/>
      </c>
      <c r="O26" s="3" t="str">
        <f t="shared" si="0"/>
        <v/>
      </c>
      <c r="P26" t="str">
        <f>IF(Control_OK, VLOOKUP(N26,LookUp!$D$7:$H$18,4+'Summary Sheet'!O26,0),"" )</f>
        <v/>
      </c>
    </row>
    <row r="27" spans="2:16" x14ac:dyDescent="0.55000000000000004">
      <c r="B27" s="16" t="s">
        <v>11</v>
      </c>
      <c r="D27" s="35" t="str">
        <f>IF(Control_OK,VLOOKUP(N27,LookUp!$D$7:$E$18,2,0),"")</f>
        <v/>
      </c>
      <c r="E27" s="35"/>
      <c r="F27" s="35" t="str">
        <f t="shared" si="1"/>
        <v/>
      </c>
      <c r="H27" s="11" t="str">
        <f>IF(Control_OK, 'Month 5'!D$60, "")</f>
        <v/>
      </c>
      <c r="J27" s="11" t="str">
        <f>IF(Control_OK, 'Month 5'!F$60, "")</f>
        <v/>
      </c>
      <c r="N27" s="3" t="str">
        <f t="shared" si="2"/>
        <v/>
      </c>
      <c r="O27" s="3" t="str">
        <f t="shared" si="0"/>
        <v/>
      </c>
      <c r="P27" t="str">
        <f>IF(Control_OK, VLOOKUP(N27,LookUp!$D$7:$H$18,4+'Summary Sheet'!O27,0),"" )</f>
        <v/>
      </c>
    </row>
    <row r="28" spans="2:16" x14ac:dyDescent="0.55000000000000004">
      <c r="B28" s="16" t="s">
        <v>12</v>
      </c>
      <c r="D28" s="35" t="str">
        <f>IF(Control_OK,VLOOKUP(N28,LookUp!$D$7:$E$18,2,0),"")</f>
        <v/>
      </c>
      <c r="E28" s="35"/>
      <c r="F28" s="35" t="str">
        <f t="shared" si="1"/>
        <v/>
      </c>
      <c r="H28" s="11" t="str">
        <f>IF(Control_OK, 'Month 6'!D$60, "")</f>
        <v/>
      </c>
      <c r="J28" s="11" t="str">
        <f>IF(Control_OK, 'Month 6'!F$60, "")</f>
        <v/>
      </c>
      <c r="N28" s="3" t="str">
        <f t="shared" si="2"/>
        <v/>
      </c>
      <c r="O28" s="3" t="str">
        <f t="shared" si="0"/>
        <v/>
      </c>
      <c r="P28" t="str">
        <f>IF(Control_OK, VLOOKUP(N28,LookUp!$D$7:$H$18,4+'Summary Sheet'!O28,0),"" )</f>
        <v/>
      </c>
    </row>
    <row r="29" spans="2:16" x14ac:dyDescent="0.55000000000000004">
      <c r="B29" s="16" t="s">
        <v>13</v>
      </c>
      <c r="D29" s="35" t="str">
        <f>IF(Control_OK,VLOOKUP(N29,LookUp!$D$7:$E$18,2,0),"")</f>
        <v/>
      </c>
      <c r="E29" s="35"/>
      <c r="F29" s="35" t="str">
        <f t="shared" si="1"/>
        <v/>
      </c>
      <c r="H29" s="11" t="str">
        <f>IF(Control_OK, 'Month 7'!D$60, "")</f>
        <v/>
      </c>
      <c r="J29" s="11" t="str">
        <f>IF(Control_OK, 'Month 7'!F$60, "")</f>
        <v/>
      </c>
      <c r="N29" s="3" t="str">
        <f t="shared" si="2"/>
        <v/>
      </c>
      <c r="O29" s="3" t="str">
        <f t="shared" si="0"/>
        <v/>
      </c>
      <c r="P29" t="str">
        <f>IF(Control_OK, VLOOKUP(N29,LookUp!$D$7:$H$18,4+'Summary Sheet'!O29,0),"" )</f>
        <v/>
      </c>
    </row>
    <row r="30" spans="2:16" x14ac:dyDescent="0.55000000000000004">
      <c r="B30" s="16" t="s">
        <v>14</v>
      </c>
      <c r="D30" s="35" t="str">
        <f>IF(Control_OK,VLOOKUP(N30,LookUp!$D$7:$E$18,2,0),"")</f>
        <v/>
      </c>
      <c r="E30" s="35"/>
      <c r="F30" s="35" t="str">
        <f t="shared" si="1"/>
        <v/>
      </c>
      <c r="H30" s="11" t="str">
        <f>IF(Control_OK, 'Month 8'!D$60, "")</f>
        <v/>
      </c>
      <c r="J30" s="11" t="str">
        <f>IF(Control_OK, 'Month 8'!F$60, "")</f>
        <v/>
      </c>
      <c r="N30" s="3" t="str">
        <f t="shared" si="2"/>
        <v/>
      </c>
      <c r="O30" s="3" t="str">
        <f t="shared" si="0"/>
        <v/>
      </c>
      <c r="P30" t="str">
        <f>IF(Control_OK, VLOOKUP(N30,LookUp!$D$7:$H$18,4+'Summary Sheet'!O30,0),"" )</f>
        <v/>
      </c>
    </row>
    <row r="31" spans="2:16" x14ac:dyDescent="0.55000000000000004">
      <c r="B31" s="16" t="s">
        <v>15</v>
      </c>
      <c r="D31" s="35" t="str">
        <f>IF(Control_OK,VLOOKUP(N31,LookUp!$D$7:$E$18,2,0),"")</f>
        <v/>
      </c>
      <c r="E31" s="35"/>
      <c r="F31" s="35" t="str">
        <f t="shared" si="1"/>
        <v/>
      </c>
      <c r="H31" s="11" t="str">
        <f>IF(Control_OK, 'Month 9'!D$60, "")</f>
        <v/>
      </c>
      <c r="J31" s="11" t="str">
        <f>IF(Control_OK, 'Month 9'!F$60, "")</f>
        <v/>
      </c>
      <c r="N31" s="3" t="str">
        <f t="shared" si="2"/>
        <v/>
      </c>
      <c r="O31" s="3" t="str">
        <f t="shared" si="0"/>
        <v/>
      </c>
      <c r="P31" t="str">
        <f>IF(Control_OK, VLOOKUP(N31,LookUp!$D$7:$H$18,4+'Summary Sheet'!O31,0),"" )</f>
        <v/>
      </c>
    </row>
    <row r="32" spans="2:16" x14ac:dyDescent="0.55000000000000004">
      <c r="B32" s="16" t="s">
        <v>16</v>
      </c>
      <c r="D32" s="35" t="str">
        <f>IF(Control_OK,VLOOKUP(N32,LookUp!$D$7:$E$18,2,0),"")</f>
        <v/>
      </c>
      <c r="E32" s="35"/>
      <c r="F32" s="35" t="str">
        <f t="shared" si="1"/>
        <v/>
      </c>
      <c r="H32" s="11" t="str">
        <f>IF(Control_OK, 'Month 10'!D$60, "")</f>
        <v/>
      </c>
      <c r="J32" s="11" t="str">
        <f>IF(Control_OK, 'Month 10'!F$60, "")</f>
        <v/>
      </c>
      <c r="N32" s="3" t="str">
        <f t="shared" si="2"/>
        <v/>
      </c>
      <c r="O32" s="3" t="str">
        <f t="shared" si="0"/>
        <v/>
      </c>
      <c r="P32" t="str">
        <f>IF(Control_OK, VLOOKUP(N32,LookUp!$D$7:$H$18,4+'Summary Sheet'!O32,0),"" )</f>
        <v/>
      </c>
    </row>
    <row r="33" spans="2:16" x14ac:dyDescent="0.55000000000000004">
      <c r="B33" s="16" t="s">
        <v>17</v>
      </c>
      <c r="D33" s="35" t="str">
        <f>IF(Control_OK,VLOOKUP(N33,LookUp!$D$7:$E$18,2,0),"")</f>
        <v/>
      </c>
      <c r="E33" s="35"/>
      <c r="F33" s="35" t="str">
        <f t="shared" si="1"/>
        <v/>
      </c>
      <c r="H33" s="11" t="str">
        <f>IF(Control_OK, 'Month 11'!D$60, "")</f>
        <v/>
      </c>
      <c r="J33" s="11" t="str">
        <f>IF(Control_OK, 'Month 11'!F$60, "")</f>
        <v/>
      </c>
      <c r="N33" s="3" t="str">
        <f t="shared" si="2"/>
        <v/>
      </c>
      <c r="O33" s="3" t="str">
        <f t="shared" si="0"/>
        <v/>
      </c>
      <c r="P33" t="str">
        <f>IF(Control_OK, VLOOKUP(N33,LookUp!$D$7:$H$18,4+'Summary Sheet'!O33,0),"" )</f>
        <v/>
      </c>
    </row>
    <row r="34" spans="2:16" x14ac:dyDescent="0.55000000000000004">
      <c r="B34" s="16" t="s">
        <v>18</v>
      </c>
      <c r="D34" s="35" t="str">
        <f>IF(Control_OK,VLOOKUP(N34,LookUp!$D$7:$E$18,2,0),"")</f>
        <v/>
      </c>
      <c r="E34" s="35"/>
      <c r="F34" s="35" t="str">
        <f t="shared" si="1"/>
        <v/>
      </c>
      <c r="H34" s="11" t="str">
        <f>IF(Control_OK, 'Month 12'!D$60, "")</f>
        <v/>
      </c>
      <c r="J34" s="11" t="str">
        <f>IF(Control_OK, 'Month 12'!F$60, "")</f>
        <v/>
      </c>
      <c r="N34" s="3" t="str">
        <f t="shared" si="2"/>
        <v/>
      </c>
      <c r="O34" s="3" t="str">
        <f t="shared" si="0"/>
        <v/>
      </c>
      <c r="P34" t="str">
        <f>IF(Control_OK, VLOOKUP(N34,LookUp!$D$7:$H$18,4+'Summary Sheet'!O34,0),"" )</f>
        <v/>
      </c>
    </row>
    <row r="36" spans="2:16" x14ac:dyDescent="0.55000000000000004">
      <c r="F36" s="15" t="s">
        <v>41</v>
      </c>
      <c r="H36" s="11" t="str">
        <f>IF(Control_OK, SUM(H23:H34), "")</f>
        <v/>
      </c>
      <c r="J36" s="11" t="str">
        <f>IF(Control_OK, SUM(J23:J34), "")</f>
        <v/>
      </c>
    </row>
    <row r="38" spans="2:16" x14ac:dyDescent="0.55000000000000004">
      <c r="H38" s="42" t="str">
        <f>IF(L38&gt;0,"WARNING:  Hours Excluded","")</f>
        <v/>
      </c>
      <c r="L38" s="11">
        <f>'Month 1'!D61+'Month 2'!D61+'Month 3'!D61+'Month 4'!D61+'Month 5'!D61+'Month 6'!D61+'Month 7'!D61+'Month 8'!D61+'Month 9'!D61+'Month 10'!D61+'Month 11'!D61+'Month 12'!D61</f>
        <v>0</v>
      </c>
    </row>
    <row r="42" spans="2:16" ht="21.3" customHeight="1" x14ac:dyDescent="0.55000000000000004">
      <c r="B42" s="61" t="s">
        <v>80</v>
      </c>
      <c r="C42" s="61"/>
      <c r="D42" s="61"/>
      <c r="E42" s="61"/>
      <c r="F42" s="61"/>
      <c r="G42" s="61"/>
      <c r="H42" s="61"/>
      <c r="I42" s="61"/>
      <c r="J42" s="61"/>
    </row>
    <row r="48" spans="2:16" x14ac:dyDescent="0.55000000000000004">
      <c r="H48" s="41" t="s">
        <v>76</v>
      </c>
    </row>
  </sheetData>
  <sheetProtection algorithmName="SHA-512" hashValue="b/PVJLxF0QMCBKfjAOtOoU7bUkhP8cdxjUjKEvUG8zaHBCYMbk02ZS38IQp1OMviVtpMfVef3s5JZy8/9it3iA==" saltValue="R4J0UveoHJD1kINol7XmOw==" spinCount="100000" sheet="1" scenarios="1"/>
  <mergeCells count="8">
    <mergeCell ref="B42:J42"/>
    <mergeCell ref="D16:F16"/>
    <mergeCell ref="D7:F7"/>
    <mergeCell ref="D9:F9"/>
    <mergeCell ref="D10:F10"/>
    <mergeCell ref="D12:F12"/>
    <mergeCell ref="D13:F13"/>
    <mergeCell ref="D15:F15"/>
  </mergeCells>
  <phoneticPr fontId="4" type="noConversion"/>
  <conditionalFormatting sqref="H23">
    <cfRule type="notContainsBlanks" dxfId="121" priority="2">
      <formula>LEN(TRIM(H23))&gt;0</formula>
    </cfRule>
  </conditionalFormatting>
  <conditionalFormatting sqref="J36 J23:J34 H36 H24:H34">
    <cfRule type="notContainsBlanks" dxfId="120" priority="1">
      <formula>LEN(TRIM(H23))&gt;0</formula>
    </cfRule>
  </conditionalFormatting>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E7412-2B9A-4DD1-B0CF-852280E08B77}">
  <sheetPr>
    <tabColor theme="4" tint="0.59999389629810485"/>
  </sheetPr>
  <dimension ref="A1:AA63"/>
  <sheetViews>
    <sheetView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0" hidden="1"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1</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 si="12">IF(L35="","",VLOOKUP(L35,$U$27:$Z$57,6,0))</f>
        <v/>
      </c>
      <c r="M36" s="11" t="str">
        <f t="shared" ref="M36" si="13">IF(M35="","",VLOOKUP(M35,$U$27:$Z$57,6,0))</f>
        <v/>
      </c>
      <c r="N36" s="11" t="str">
        <f t="shared" ref="N36" si="14">IF(N35="","",VLOOKUP(N35,$U$27:$Z$57,6,0))</f>
        <v/>
      </c>
      <c r="O36" s="11" t="str">
        <f t="shared" ref="O36" si="15">IF(O35="","",VLOOKUP(O35,$U$27:$Z$57,6,0))</f>
        <v/>
      </c>
      <c r="P36" s="11" t="str">
        <f t="shared" ref="P36" si="16">IF(P35="","",VLOOKUP(P35,$U$27:$Z$57,6,0))</f>
        <v/>
      </c>
      <c r="Q36" s="11" t="str">
        <f t="shared" ref="Q36" si="17">IF(Q35="","",VLOOKUP(Q35,$U$27:$Z$57,6,0))</f>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8">IF(Control_OK, K10, "")</f>
        <v/>
      </c>
      <c r="L38" s="38" t="str">
        <f t="shared" si="18"/>
        <v/>
      </c>
      <c r="M38" s="38" t="str">
        <f t="shared" si="18"/>
        <v/>
      </c>
      <c r="N38" s="38" t="str">
        <f t="shared" si="18"/>
        <v/>
      </c>
      <c r="O38" s="38" t="str">
        <f t="shared" si="18"/>
        <v/>
      </c>
      <c r="P38" s="38" t="str">
        <f t="shared" si="18"/>
        <v/>
      </c>
      <c r="Q38" s="38" t="str">
        <f t="shared" si="18"/>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 si="19">IF(L38="","",VLOOKUP(L38,$U$27:$Z$57,6,0))</f>
        <v/>
      </c>
      <c r="M39" s="11" t="str">
        <f t="shared" ref="M39" si="20">IF(M38="","",VLOOKUP(M38,$U$27:$Z$57,6,0))</f>
        <v/>
      </c>
      <c r="N39" s="11" t="str">
        <f t="shared" ref="N39" si="21">IF(N38="","",VLOOKUP(N38,$U$27:$Z$57,6,0))</f>
        <v/>
      </c>
      <c r="O39" s="11" t="str">
        <f t="shared" ref="O39" si="22">IF(O38="","",VLOOKUP(O38,$U$27:$Z$57,6,0))</f>
        <v/>
      </c>
      <c r="P39" s="11" t="str">
        <f t="shared" ref="P39" si="23">IF(P38="","",VLOOKUP(P38,$U$27:$Z$57,6,0))</f>
        <v/>
      </c>
      <c r="Q39" s="11" t="str">
        <f t="shared" ref="Q39" si="24">IF(Q38="","",VLOOKUP(Q38,$U$27:$Z$57,6,0))</f>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25">IF(Control_OK, K11, "")</f>
        <v/>
      </c>
      <c r="L41" s="38" t="str">
        <f t="shared" si="25"/>
        <v/>
      </c>
      <c r="M41" s="38" t="str">
        <f t="shared" si="25"/>
        <v/>
      </c>
      <c r="N41" s="38" t="str">
        <f t="shared" si="25"/>
        <v/>
      </c>
      <c r="O41" s="38" t="str">
        <f t="shared" si="25"/>
        <v/>
      </c>
      <c r="P41" s="38" t="str">
        <f t="shared" si="25"/>
        <v/>
      </c>
      <c r="Q41" s="38" t="str">
        <f t="shared" si="2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 si="26">IF(L41="","",VLOOKUP(L41,$U$27:$Z$57,6,0))</f>
        <v/>
      </c>
      <c r="M42" s="11" t="str">
        <f t="shared" ref="M42" si="27">IF(M41="","",VLOOKUP(M41,$U$27:$Z$57,6,0))</f>
        <v/>
      </c>
      <c r="N42" s="11" t="str">
        <f t="shared" ref="N42" si="28">IF(N41="","",VLOOKUP(N41,$U$27:$Z$57,6,0))</f>
        <v/>
      </c>
      <c r="O42" s="11" t="str">
        <f t="shared" ref="O42" si="29">IF(O41="","",VLOOKUP(O41,$U$27:$Z$57,6,0))</f>
        <v/>
      </c>
      <c r="P42" s="11" t="str">
        <f t="shared" ref="P42" si="30">IF(P41="","",VLOOKUP(P41,$U$27:$Z$57,6,0))</f>
        <v/>
      </c>
      <c r="Q42" s="11" t="str">
        <f t="shared" ref="Q42" si="31">IF(Q41="","",VLOOKUP(Q41,$U$27:$Z$57,6,0))</f>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32">IF(Control_OK, K12, "")</f>
        <v/>
      </c>
      <c r="L44" s="38" t="str">
        <f t="shared" si="32"/>
        <v/>
      </c>
      <c r="M44" s="38" t="str">
        <f t="shared" si="32"/>
        <v/>
      </c>
      <c r="N44" s="38" t="str">
        <f t="shared" si="32"/>
        <v/>
      </c>
      <c r="O44" s="38" t="str">
        <f t="shared" si="32"/>
        <v/>
      </c>
      <c r="P44" s="38" t="str">
        <f t="shared" si="32"/>
        <v/>
      </c>
      <c r="Q44" s="38" t="str">
        <f t="shared" si="32"/>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 si="33">IF(L44="","",VLOOKUP(L44,$U$27:$Z$57,6,0))</f>
        <v/>
      </c>
      <c r="M45" s="11" t="str">
        <f t="shared" ref="M45" si="34">IF(M44="","",VLOOKUP(M44,$U$27:$Z$57,6,0))</f>
        <v/>
      </c>
      <c r="N45" s="11" t="str">
        <f t="shared" ref="N45" si="35">IF(N44="","",VLOOKUP(N44,$U$27:$Z$57,6,0))</f>
        <v/>
      </c>
      <c r="O45" s="11" t="str">
        <f t="shared" ref="O45" si="36">IF(O44="","",VLOOKUP(O44,$U$27:$Z$57,6,0))</f>
        <v/>
      </c>
      <c r="P45" s="11" t="str">
        <f t="shared" ref="P45" si="37">IF(P44="","",VLOOKUP(P44,$U$27:$Z$57,6,0))</f>
        <v/>
      </c>
      <c r="Q45" s="11" t="str">
        <f t="shared" ref="Q45" si="38">IF(Q44="","",VLOOKUP(Q44,$U$27:$Z$57,6,0))</f>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60"/>
      <c r="G57" s="60"/>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GVKplnxw1ISvSSV7fyOaC49t8piy4oKbAizLkyyTRh6ReMrQLroY4KoAzT/mhQqf7F7shEJzonD2hqKRtF3K9w==" saltValue="uJZ7+whUNRydRE0alYVW/A==" spinCount="100000" sheet="1" objects="1" scenarios="1"/>
  <mergeCells count="50">
    <mergeCell ref="B1:G1"/>
    <mergeCell ref="B58:G58"/>
    <mergeCell ref="B13:G13"/>
    <mergeCell ref="C2:G2"/>
    <mergeCell ref="C3:G3"/>
    <mergeCell ref="C4:G4"/>
    <mergeCell ref="F27:G27"/>
    <mergeCell ref="F25:G25"/>
    <mergeCell ref="F26:G26"/>
    <mergeCell ref="B15:G15"/>
    <mergeCell ref="B18:G18"/>
    <mergeCell ref="B21:G21"/>
    <mergeCell ref="B24:G24"/>
    <mergeCell ref="F56:G56"/>
    <mergeCell ref="F57:G57"/>
    <mergeCell ref="F30:G30"/>
    <mergeCell ref="F36:G36"/>
    <mergeCell ref="F37:G37"/>
    <mergeCell ref="F38:G38"/>
    <mergeCell ref="F39:G39"/>
    <mergeCell ref="F40:G40"/>
    <mergeCell ref="F41:G41"/>
    <mergeCell ref="F42:G42"/>
    <mergeCell ref="F43:G43"/>
    <mergeCell ref="F44:G44"/>
    <mergeCell ref="F45:G45"/>
    <mergeCell ref="F54:G54"/>
    <mergeCell ref="F55:G55"/>
    <mergeCell ref="F46:G46"/>
    <mergeCell ref="F47:G47"/>
    <mergeCell ref="F48:G48"/>
    <mergeCell ref="F49:G49"/>
    <mergeCell ref="F50:G50"/>
    <mergeCell ref="F51:G51"/>
    <mergeCell ref="F52:G52"/>
    <mergeCell ref="F53:G53"/>
    <mergeCell ref="F32:G32"/>
    <mergeCell ref="F33:G33"/>
    <mergeCell ref="F34:G34"/>
    <mergeCell ref="F35:G35"/>
    <mergeCell ref="D23:F23"/>
    <mergeCell ref="F29:G29"/>
    <mergeCell ref="F28:G28"/>
    <mergeCell ref="F31:G31"/>
    <mergeCell ref="D22:F22"/>
    <mergeCell ref="D14:F14"/>
    <mergeCell ref="D16:F16"/>
    <mergeCell ref="D17:F17"/>
    <mergeCell ref="D19:F19"/>
    <mergeCell ref="D20:F20"/>
  </mergeCells>
  <conditionalFormatting sqref="D27">
    <cfRule type="expression" dxfId="119" priority="14">
      <formula>$Y27=1</formula>
    </cfRule>
    <cfRule type="expression" dxfId="118" priority="19">
      <formula>$X27=1</formula>
    </cfRule>
  </conditionalFormatting>
  <conditionalFormatting sqref="D61">
    <cfRule type="cellIs" dxfId="117" priority="11" operator="greaterThan">
      <formula>0</formula>
    </cfRule>
  </conditionalFormatting>
  <conditionalFormatting sqref="B27:B58">
    <cfRule type="notContainsBlanks" dxfId="116" priority="9">
      <formula>LEN(TRIM(B27))&gt;0</formula>
    </cfRule>
  </conditionalFormatting>
  <conditionalFormatting sqref="D28:D57">
    <cfRule type="expression" dxfId="115" priority="7">
      <formula>$Y28=1</formula>
    </cfRule>
    <cfRule type="expression" dxfId="114" priority="8">
      <formula>$X28=1</formula>
    </cfRule>
  </conditionalFormatting>
  <conditionalFormatting sqref="F27:G27">
    <cfRule type="expression" dxfId="113" priority="4">
      <formula>$X27=1</formula>
    </cfRule>
  </conditionalFormatting>
  <conditionalFormatting sqref="F28:G57">
    <cfRule type="expression" dxfId="112" priority="3">
      <formula>$X28=1</formula>
    </cfRule>
  </conditionalFormatting>
  <conditionalFormatting sqref="K30:Q30 K33:Q33 K36:Q36 K39:Q39 K42:Q42 K45:Q45 S45 S42 S39 S36 S33 S30">
    <cfRule type="notContainsBlanks" dxfId="111" priority="2">
      <formula>LEN(TRIM(K30))&gt;0</formula>
    </cfRule>
  </conditionalFormatting>
  <conditionalFormatting sqref="S46">
    <cfRule type="notContainsBlanks" dxfId="110" priority="1">
      <formula>LEN(TRIM(S46))&gt;0</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5FCDC-08EA-4E3D-8FDB-B789851F8496}">
  <sheetPr>
    <tabColor theme="4" tint="0.59999389629810485"/>
  </sheetPr>
  <dimension ref="A1:AA63"/>
  <sheetViews>
    <sheetView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0" hidden="1"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2</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Q36" si="12">IF(L35="","",VLOOKUP(L35,$U$27:$Z$57,6,0))</f>
        <v/>
      </c>
      <c r="M36" s="11" t="str">
        <f t="shared" si="12"/>
        <v/>
      </c>
      <c r="N36" s="11" t="str">
        <f t="shared" si="12"/>
        <v/>
      </c>
      <c r="O36" s="11" t="str">
        <f t="shared" si="12"/>
        <v/>
      </c>
      <c r="P36" s="11" t="str">
        <f t="shared" si="12"/>
        <v/>
      </c>
      <c r="Q36" s="11" t="str">
        <f t="shared" si="12"/>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3">IF(Control_OK, K10, "")</f>
        <v/>
      </c>
      <c r="L38" s="38" t="str">
        <f t="shared" si="13"/>
        <v/>
      </c>
      <c r="M38" s="38" t="str">
        <f t="shared" si="13"/>
        <v/>
      </c>
      <c r="N38" s="38" t="str">
        <f t="shared" si="13"/>
        <v/>
      </c>
      <c r="O38" s="38" t="str">
        <f t="shared" si="13"/>
        <v/>
      </c>
      <c r="P38" s="38" t="str">
        <f t="shared" si="13"/>
        <v/>
      </c>
      <c r="Q38" s="38" t="str">
        <f t="shared" si="13"/>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Q39" si="14">IF(L38="","",VLOOKUP(L38,$U$27:$Z$57,6,0))</f>
        <v/>
      </c>
      <c r="M39" s="11" t="str">
        <f t="shared" si="14"/>
        <v/>
      </c>
      <c r="N39" s="11" t="str">
        <f t="shared" si="14"/>
        <v/>
      </c>
      <c r="O39" s="11" t="str">
        <f t="shared" si="14"/>
        <v/>
      </c>
      <c r="P39" s="11" t="str">
        <f t="shared" si="14"/>
        <v/>
      </c>
      <c r="Q39" s="11" t="str">
        <f t="shared" si="14"/>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15">IF(Control_OK, K11, "")</f>
        <v/>
      </c>
      <c r="L41" s="38" t="str">
        <f t="shared" si="15"/>
        <v/>
      </c>
      <c r="M41" s="38" t="str">
        <f t="shared" si="15"/>
        <v/>
      </c>
      <c r="N41" s="38" t="str">
        <f t="shared" si="15"/>
        <v/>
      </c>
      <c r="O41" s="38" t="str">
        <f t="shared" si="15"/>
        <v/>
      </c>
      <c r="P41" s="38" t="str">
        <f t="shared" si="15"/>
        <v/>
      </c>
      <c r="Q41" s="38" t="str">
        <f t="shared" si="1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Q42" si="16">IF(L41="","",VLOOKUP(L41,$U$27:$Z$57,6,0))</f>
        <v/>
      </c>
      <c r="M42" s="11" t="str">
        <f t="shared" si="16"/>
        <v/>
      </c>
      <c r="N42" s="11" t="str">
        <f t="shared" si="16"/>
        <v/>
      </c>
      <c r="O42" s="11" t="str">
        <f t="shared" si="16"/>
        <v/>
      </c>
      <c r="P42" s="11" t="str">
        <f t="shared" si="16"/>
        <v/>
      </c>
      <c r="Q42" s="11" t="str">
        <f t="shared" si="16"/>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17">IF(Control_OK, K12, "")</f>
        <v/>
      </c>
      <c r="L44" s="38" t="str">
        <f t="shared" si="17"/>
        <v/>
      </c>
      <c r="M44" s="38" t="str">
        <f t="shared" si="17"/>
        <v/>
      </c>
      <c r="N44" s="38" t="str">
        <f t="shared" si="17"/>
        <v/>
      </c>
      <c r="O44" s="38" t="str">
        <f t="shared" si="17"/>
        <v/>
      </c>
      <c r="P44" s="38" t="str">
        <f t="shared" si="17"/>
        <v/>
      </c>
      <c r="Q44" s="38" t="str">
        <f t="shared" si="17"/>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Q45" si="18">IF(L44="","",VLOOKUP(L44,$U$27:$Z$57,6,0))</f>
        <v/>
      </c>
      <c r="M45" s="11" t="str">
        <f t="shared" si="18"/>
        <v/>
      </c>
      <c r="N45" s="11" t="str">
        <f t="shared" si="18"/>
        <v/>
      </c>
      <c r="O45" s="11" t="str">
        <f t="shared" si="18"/>
        <v/>
      </c>
      <c r="P45" s="11" t="str">
        <f t="shared" si="18"/>
        <v/>
      </c>
      <c r="Q45" s="11" t="str">
        <f t="shared" si="18"/>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55"/>
      <c r="G57" s="55"/>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TTOyNxmo7B143YHhPFmw2ITwfF4IBCqYS+0L5Bx9xOfaw3W26L6j2Eff1CuwQr3zK8gwzQhO3J6qebw2nFXq5Q==" saltValue="KW8ZC1pbEzX6zeJ70jz+zQ==" spinCount="100000" sheet="1" objects="1" scenarios="1"/>
  <mergeCells count="50">
    <mergeCell ref="F57:G57"/>
    <mergeCell ref="B58:G58"/>
    <mergeCell ref="F51:G51"/>
    <mergeCell ref="F52:G52"/>
    <mergeCell ref="F53:G53"/>
    <mergeCell ref="F54:G54"/>
    <mergeCell ref="F55:G55"/>
    <mergeCell ref="F56:G56"/>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B15:G15"/>
    <mergeCell ref="D16:F16"/>
    <mergeCell ref="D17:F17"/>
    <mergeCell ref="B18:G18"/>
    <mergeCell ref="D19:F19"/>
    <mergeCell ref="D20:F20"/>
    <mergeCell ref="B21:G21"/>
    <mergeCell ref="D22:F22"/>
    <mergeCell ref="D23:F23"/>
    <mergeCell ref="B24:G24"/>
    <mergeCell ref="F25:G25"/>
    <mergeCell ref="D14:F14"/>
    <mergeCell ref="B1:G1"/>
    <mergeCell ref="C2:G2"/>
    <mergeCell ref="C3:G3"/>
    <mergeCell ref="C4:G4"/>
    <mergeCell ref="B13:G13"/>
  </mergeCells>
  <conditionalFormatting sqref="D27">
    <cfRule type="expression" dxfId="109" priority="9">
      <formula>$Y27=1</formula>
    </cfRule>
    <cfRule type="expression" dxfId="108" priority="10">
      <formula>$X27=1</formula>
    </cfRule>
  </conditionalFormatting>
  <conditionalFormatting sqref="D61">
    <cfRule type="cellIs" dxfId="107" priority="8" operator="greaterThan">
      <formula>0</formula>
    </cfRule>
  </conditionalFormatting>
  <conditionalFormatting sqref="B27:B58">
    <cfRule type="notContainsBlanks" dxfId="106" priority="7">
      <formula>LEN(TRIM(B27))&gt;0</formula>
    </cfRule>
  </conditionalFormatting>
  <conditionalFormatting sqref="D28:D57">
    <cfRule type="expression" dxfId="105" priority="5">
      <formula>$Y28=1</formula>
    </cfRule>
    <cfRule type="expression" dxfId="104" priority="6">
      <formula>$X28=1</formula>
    </cfRule>
  </conditionalFormatting>
  <conditionalFormatting sqref="F27:G27">
    <cfRule type="expression" dxfId="103" priority="4">
      <formula>$X27=1</formula>
    </cfRule>
  </conditionalFormatting>
  <conditionalFormatting sqref="F28:G57">
    <cfRule type="expression" dxfId="102" priority="3">
      <formula>$X28=1</formula>
    </cfRule>
  </conditionalFormatting>
  <conditionalFormatting sqref="K30:Q30 K33:Q33 K36:Q36 K39:Q39 K42:Q42 K45:Q45 S45 S42 S39 S36 S33 S30">
    <cfRule type="notContainsBlanks" dxfId="101" priority="2">
      <formula>LEN(TRIM(K30))&gt;0</formula>
    </cfRule>
  </conditionalFormatting>
  <conditionalFormatting sqref="S46">
    <cfRule type="notContainsBlanks" dxfId="100" priority="1">
      <formula>LEN(TRIM(S46))&gt;0</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964E4-D9DB-48E5-862B-24FD4B23762B}">
  <sheetPr>
    <tabColor theme="4" tint="0.59999389629810485"/>
  </sheetPr>
  <dimension ref="A1:AA63"/>
  <sheetViews>
    <sheetView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8.83984375"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3</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Q36" si="12">IF(L35="","",VLOOKUP(L35,$U$27:$Z$57,6,0))</f>
        <v/>
      </c>
      <c r="M36" s="11" t="str">
        <f t="shared" si="12"/>
        <v/>
      </c>
      <c r="N36" s="11" t="str">
        <f t="shared" si="12"/>
        <v/>
      </c>
      <c r="O36" s="11" t="str">
        <f t="shared" si="12"/>
        <v/>
      </c>
      <c r="P36" s="11" t="str">
        <f t="shared" si="12"/>
        <v/>
      </c>
      <c r="Q36" s="11" t="str">
        <f t="shared" si="12"/>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3">IF(Control_OK, K10, "")</f>
        <v/>
      </c>
      <c r="L38" s="38" t="str">
        <f t="shared" si="13"/>
        <v/>
      </c>
      <c r="M38" s="38" t="str">
        <f t="shared" si="13"/>
        <v/>
      </c>
      <c r="N38" s="38" t="str">
        <f t="shared" si="13"/>
        <v/>
      </c>
      <c r="O38" s="38" t="str">
        <f t="shared" si="13"/>
        <v/>
      </c>
      <c r="P38" s="38" t="str">
        <f t="shared" si="13"/>
        <v/>
      </c>
      <c r="Q38" s="38" t="str">
        <f t="shared" si="13"/>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Q39" si="14">IF(L38="","",VLOOKUP(L38,$U$27:$Z$57,6,0))</f>
        <v/>
      </c>
      <c r="M39" s="11" t="str">
        <f t="shared" si="14"/>
        <v/>
      </c>
      <c r="N39" s="11" t="str">
        <f t="shared" si="14"/>
        <v/>
      </c>
      <c r="O39" s="11" t="str">
        <f t="shared" si="14"/>
        <v/>
      </c>
      <c r="P39" s="11" t="str">
        <f t="shared" si="14"/>
        <v/>
      </c>
      <c r="Q39" s="11" t="str">
        <f t="shared" si="14"/>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15">IF(Control_OK, K11, "")</f>
        <v/>
      </c>
      <c r="L41" s="38" t="str">
        <f t="shared" si="15"/>
        <v/>
      </c>
      <c r="M41" s="38" t="str">
        <f t="shared" si="15"/>
        <v/>
      </c>
      <c r="N41" s="38" t="str">
        <f t="shared" si="15"/>
        <v/>
      </c>
      <c r="O41" s="38" t="str">
        <f t="shared" si="15"/>
        <v/>
      </c>
      <c r="P41" s="38" t="str">
        <f t="shared" si="15"/>
        <v/>
      </c>
      <c r="Q41" s="38" t="str">
        <f t="shared" si="1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Q42" si="16">IF(L41="","",VLOOKUP(L41,$U$27:$Z$57,6,0))</f>
        <v/>
      </c>
      <c r="M42" s="11" t="str">
        <f t="shared" si="16"/>
        <v/>
      </c>
      <c r="N42" s="11" t="str">
        <f t="shared" si="16"/>
        <v/>
      </c>
      <c r="O42" s="11" t="str">
        <f t="shared" si="16"/>
        <v/>
      </c>
      <c r="P42" s="11" t="str">
        <f t="shared" si="16"/>
        <v/>
      </c>
      <c r="Q42" s="11" t="str">
        <f t="shared" si="16"/>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17">IF(Control_OK, K12, "")</f>
        <v/>
      </c>
      <c r="L44" s="38" t="str">
        <f t="shared" si="17"/>
        <v/>
      </c>
      <c r="M44" s="38" t="str">
        <f t="shared" si="17"/>
        <v/>
      </c>
      <c r="N44" s="38" t="str">
        <f t="shared" si="17"/>
        <v/>
      </c>
      <c r="O44" s="38" t="str">
        <f t="shared" si="17"/>
        <v/>
      </c>
      <c r="P44" s="38" t="str">
        <f t="shared" si="17"/>
        <v/>
      </c>
      <c r="Q44" s="38" t="str">
        <f t="shared" si="17"/>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Q45" si="18">IF(L44="","",VLOOKUP(L44,$U$27:$Z$57,6,0))</f>
        <v/>
      </c>
      <c r="M45" s="11" t="str">
        <f t="shared" si="18"/>
        <v/>
      </c>
      <c r="N45" s="11" t="str">
        <f t="shared" si="18"/>
        <v/>
      </c>
      <c r="O45" s="11" t="str">
        <f t="shared" si="18"/>
        <v/>
      </c>
      <c r="P45" s="11" t="str">
        <f t="shared" si="18"/>
        <v/>
      </c>
      <c r="Q45" s="11" t="str">
        <f t="shared" si="18"/>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55"/>
      <c r="G57" s="55"/>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UjDVEsC+8TBylR1Dw4mg8SUJ2APTgPVSY9veSfoavtTQRtjgLD+FBf/cDbNVKXBG8lel4k6y936tttG4UUNRhw==" saltValue="1302JCX3Vb0/8u1vWEMOBA==" spinCount="100000" sheet="1" objects="1" scenarios="1"/>
  <mergeCells count="50">
    <mergeCell ref="F57:G57"/>
    <mergeCell ref="B58:G58"/>
    <mergeCell ref="F51:G51"/>
    <mergeCell ref="F52:G52"/>
    <mergeCell ref="F53:G53"/>
    <mergeCell ref="F54:G54"/>
    <mergeCell ref="F55:G55"/>
    <mergeCell ref="F56:G56"/>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B15:G15"/>
    <mergeCell ref="D16:F16"/>
    <mergeCell ref="D17:F17"/>
    <mergeCell ref="B18:G18"/>
    <mergeCell ref="D19:F19"/>
    <mergeCell ref="D20:F20"/>
    <mergeCell ref="B21:G21"/>
    <mergeCell ref="D22:F22"/>
    <mergeCell ref="D23:F23"/>
    <mergeCell ref="B24:G24"/>
    <mergeCell ref="F25:G25"/>
    <mergeCell ref="D14:F14"/>
    <mergeCell ref="B1:G1"/>
    <mergeCell ref="C2:G2"/>
    <mergeCell ref="C3:G3"/>
    <mergeCell ref="C4:G4"/>
    <mergeCell ref="B13:G13"/>
  </mergeCells>
  <conditionalFormatting sqref="D27">
    <cfRule type="expression" dxfId="99" priority="9">
      <formula>$Y27=1</formula>
    </cfRule>
    <cfRule type="expression" dxfId="98" priority="10">
      <formula>$X27=1</formula>
    </cfRule>
  </conditionalFormatting>
  <conditionalFormatting sqref="D61">
    <cfRule type="cellIs" dxfId="97" priority="8" operator="greaterThan">
      <formula>0</formula>
    </cfRule>
  </conditionalFormatting>
  <conditionalFormatting sqref="B27:B58">
    <cfRule type="notContainsBlanks" dxfId="96" priority="7">
      <formula>LEN(TRIM(B27))&gt;0</formula>
    </cfRule>
  </conditionalFormatting>
  <conditionalFormatting sqref="D28:D57">
    <cfRule type="expression" dxfId="95" priority="5">
      <formula>$Y28=1</formula>
    </cfRule>
    <cfRule type="expression" dxfId="94" priority="6">
      <formula>$X28=1</formula>
    </cfRule>
  </conditionalFormatting>
  <conditionalFormatting sqref="F27:G27">
    <cfRule type="expression" dxfId="93" priority="4">
      <formula>$X27=1</formula>
    </cfRule>
  </conditionalFormatting>
  <conditionalFormatting sqref="F28:G57">
    <cfRule type="expression" dxfId="92" priority="3">
      <formula>$X28=1</formula>
    </cfRule>
  </conditionalFormatting>
  <conditionalFormatting sqref="K30:Q30 K33:Q33 K36:Q36 K39:Q39 K42:Q42 K45:Q45 S45 S42 S39 S36 S33 S30">
    <cfRule type="notContainsBlanks" dxfId="91" priority="2">
      <formula>LEN(TRIM(K30))&gt;0</formula>
    </cfRule>
  </conditionalFormatting>
  <conditionalFormatting sqref="S46">
    <cfRule type="notContainsBlanks" dxfId="90" priority="1">
      <formula>LEN(TRIM(S46))&gt;0</formula>
    </cfRule>
  </conditionalFormatting>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B237-FCB4-4308-9D00-522FB6B94F0B}">
  <sheetPr>
    <tabColor theme="4" tint="0.59999389629810485"/>
  </sheetPr>
  <dimension ref="A1:AA63"/>
  <sheetViews>
    <sheetView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0" hidden="1"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4</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Q36" si="12">IF(L35="","",VLOOKUP(L35,$U$27:$Z$57,6,0))</f>
        <v/>
      </c>
      <c r="M36" s="11" t="str">
        <f t="shared" si="12"/>
        <v/>
      </c>
      <c r="N36" s="11" t="str">
        <f t="shared" si="12"/>
        <v/>
      </c>
      <c r="O36" s="11" t="str">
        <f t="shared" si="12"/>
        <v/>
      </c>
      <c r="P36" s="11" t="str">
        <f t="shared" si="12"/>
        <v/>
      </c>
      <c r="Q36" s="11" t="str">
        <f t="shared" si="12"/>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3">IF(Control_OK, K10, "")</f>
        <v/>
      </c>
      <c r="L38" s="38" t="str">
        <f t="shared" si="13"/>
        <v/>
      </c>
      <c r="M38" s="38" t="str">
        <f t="shared" si="13"/>
        <v/>
      </c>
      <c r="N38" s="38" t="str">
        <f t="shared" si="13"/>
        <v/>
      </c>
      <c r="O38" s="38" t="str">
        <f t="shared" si="13"/>
        <v/>
      </c>
      <c r="P38" s="38" t="str">
        <f t="shared" si="13"/>
        <v/>
      </c>
      <c r="Q38" s="38" t="str">
        <f t="shared" si="13"/>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Q39" si="14">IF(L38="","",VLOOKUP(L38,$U$27:$Z$57,6,0))</f>
        <v/>
      </c>
      <c r="M39" s="11" t="str">
        <f t="shared" si="14"/>
        <v/>
      </c>
      <c r="N39" s="11" t="str">
        <f t="shared" si="14"/>
        <v/>
      </c>
      <c r="O39" s="11" t="str">
        <f t="shared" si="14"/>
        <v/>
      </c>
      <c r="P39" s="11" t="str">
        <f t="shared" si="14"/>
        <v/>
      </c>
      <c r="Q39" s="11" t="str">
        <f t="shared" si="14"/>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15">IF(Control_OK, K11, "")</f>
        <v/>
      </c>
      <c r="L41" s="38" t="str">
        <f t="shared" si="15"/>
        <v/>
      </c>
      <c r="M41" s="38" t="str">
        <f t="shared" si="15"/>
        <v/>
      </c>
      <c r="N41" s="38" t="str">
        <f t="shared" si="15"/>
        <v/>
      </c>
      <c r="O41" s="38" t="str">
        <f t="shared" si="15"/>
        <v/>
      </c>
      <c r="P41" s="38" t="str">
        <f t="shared" si="15"/>
        <v/>
      </c>
      <c r="Q41" s="38" t="str">
        <f t="shared" si="1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Q42" si="16">IF(L41="","",VLOOKUP(L41,$U$27:$Z$57,6,0))</f>
        <v/>
      </c>
      <c r="M42" s="11" t="str">
        <f t="shared" si="16"/>
        <v/>
      </c>
      <c r="N42" s="11" t="str">
        <f t="shared" si="16"/>
        <v/>
      </c>
      <c r="O42" s="11" t="str">
        <f t="shared" si="16"/>
        <v/>
      </c>
      <c r="P42" s="11" t="str">
        <f t="shared" si="16"/>
        <v/>
      </c>
      <c r="Q42" s="11" t="str">
        <f t="shared" si="16"/>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17">IF(Control_OK, K12, "")</f>
        <v/>
      </c>
      <c r="L44" s="38" t="str">
        <f t="shared" si="17"/>
        <v/>
      </c>
      <c r="M44" s="38" t="str">
        <f t="shared" si="17"/>
        <v/>
      </c>
      <c r="N44" s="38" t="str">
        <f t="shared" si="17"/>
        <v/>
      </c>
      <c r="O44" s="38" t="str">
        <f t="shared" si="17"/>
        <v/>
      </c>
      <c r="P44" s="38" t="str">
        <f t="shared" si="17"/>
        <v/>
      </c>
      <c r="Q44" s="38" t="str">
        <f t="shared" si="17"/>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Q45" si="18">IF(L44="","",VLOOKUP(L44,$U$27:$Z$57,6,0))</f>
        <v/>
      </c>
      <c r="M45" s="11" t="str">
        <f t="shared" si="18"/>
        <v/>
      </c>
      <c r="N45" s="11" t="str">
        <f t="shared" si="18"/>
        <v/>
      </c>
      <c r="O45" s="11" t="str">
        <f t="shared" si="18"/>
        <v/>
      </c>
      <c r="P45" s="11" t="str">
        <f t="shared" si="18"/>
        <v/>
      </c>
      <c r="Q45" s="11" t="str">
        <f t="shared" si="18"/>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55"/>
      <c r="G57" s="55"/>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MykvboKdDx8W9FCFuRI5FgT3JPlJtF87xO8kDl4WVjcl6AM5SVdKZreXU0yWFKTZGIT8mhI/4hXsP08T4GmWeA==" saltValue="gPFJre8Gim0COe6GfZIkMw==" spinCount="100000" sheet="1" objects="1" scenarios="1"/>
  <mergeCells count="50">
    <mergeCell ref="F57:G57"/>
    <mergeCell ref="B58:G58"/>
    <mergeCell ref="F51:G51"/>
    <mergeCell ref="F52:G52"/>
    <mergeCell ref="F53:G53"/>
    <mergeCell ref="F54:G54"/>
    <mergeCell ref="F55:G55"/>
    <mergeCell ref="F56:G56"/>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B15:G15"/>
    <mergeCell ref="D16:F16"/>
    <mergeCell ref="D17:F17"/>
    <mergeCell ref="B18:G18"/>
    <mergeCell ref="D19:F19"/>
    <mergeCell ref="D20:F20"/>
    <mergeCell ref="B21:G21"/>
    <mergeCell ref="D22:F22"/>
    <mergeCell ref="D23:F23"/>
    <mergeCell ref="B24:G24"/>
    <mergeCell ref="F25:G25"/>
    <mergeCell ref="D14:F14"/>
    <mergeCell ref="B1:G1"/>
    <mergeCell ref="C2:G2"/>
    <mergeCell ref="C3:G3"/>
    <mergeCell ref="C4:G4"/>
    <mergeCell ref="B13:G13"/>
  </mergeCells>
  <conditionalFormatting sqref="D27">
    <cfRule type="expression" dxfId="89" priority="9">
      <formula>$Y27=1</formula>
    </cfRule>
    <cfRule type="expression" dxfId="88" priority="10">
      <formula>$X27=1</formula>
    </cfRule>
  </conditionalFormatting>
  <conditionalFormatting sqref="D61">
    <cfRule type="cellIs" dxfId="87" priority="8" operator="greaterThan">
      <formula>0</formula>
    </cfRule>
  </conditionalFormatting>
  <conditionalFormatting sqref="B27:B58">
    <cfRule type="notContainsBlanks" dxfId="86" priority="7">
      <formula>LEN(TRIM(B27))&gt;0</formula>
    </cfRule>
  </conditionalFormatting>
  <conditionalFormatting sqref="D28:D57">
    <cfRule type="expression" dxfId="85" priority="5">
      <formula>$Y28=1</formula>
    </cfRule>
    <cfRule type="expression" dxfId="84" priority="6">
      <formula>$X28=1</formula>
    </cfRule>
  </conditionalFormatting>
  <conditionalFormatting sqref="F27:G27">
    <cfRule type="expression" dxfId="83" priority="4">
      <formula>$X27=1</formula>
    </cfRule>
  </conditionalFormatting>
  <conditionalFormatting sqref="F28:G57">
    <cfRule type="expression" dxfId="82" priority="3">
      <formula>$X28=1</formula>
    </cfRule>
  </conditionalFormatting>
  <conditionalFormatting sqref="K30:Q30 K33:Q33 K36:Q36 K39:Q39 K42:Q42 K45:Q45 S45 S42 S39 S36 S33 S30">
    <cfRule type="notContainsBlanks" dxfId="81" priority="2">
      <formula>LEN(TRIM(K30))&gt;0</formula>
    </cfRule>
  </conditionalFormatting>
  <conditionalFormatting sqref="S46">
    <cfRule type="notContainsBlanks" dxfId="80" priority="1">
      <formula>LEN(TRIM(S46))&gt;0</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40C86-192E-4929-A9C5-8CB16C1C049A}">
  <sheetPr>
    <tabColor theme="4" tint="0.59999389629810485"/>
  </sheetPr>
  <dimension ref="A1:AA63"/>
  <sheetViews>
    <sheetView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0" hidden="1"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5</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Q36" si="12">IF(L35="","",VLOOKUP(L35,$U$27:$Z$57,6,0))</f>
        <v/>
      </c>
      <c r="M36" s="11" t="str">
        <f t="shared" si="12"/>
        <v/>
      </c>
      <c r="N36" s="11" t="str">
        <f t="shared" si="12"/>
        <v/>
      </c>
      <c r="O36" s="11" t="str">
        <f t="shared" si="12"/>
        <v/>
      </c>
      <c r="P36" s="11" t="str">
        <f t="shared" si="12"/>
        <v/>
      </c>
      <c r="Q36" s="11" t="str">
        <f t="shared" si="12"/>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3">IF(Control_OK, K10, "")</f>
        <v/>
      </c>
      <c r="L38" s="38" t="str">
        <f t="shared" si="13"/>
        <v/>
      </c>
      <c r="M38" s="38" t="str">
        <f t="shared" si="13"/>
        <v/>
      </c>
      <c r="N38" s="38" t="str">
        <f t="shared" si="13"/>
        <v/>
      </c>
      <c r="O38" s="38" t="str">
        <f t="shared" si="13"/>
        <v/>
      </c>
      <c r="P38" s="38" t="str">
        <f t="shared" si="13"/>
        <v/>
      </c>
      <c r="Q38" s="38" t="str">
        <f t="shared" si="13"/>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Q39" si="14">IF(L38="","",VLOOKUP(L38,$U$27:$Z$57,6,0))</f>
        <v/>
      </c>
      <c r="M39" s="11" t="str">
        <f t="shared" si="14"/>
        <v/>
      </c>
      <c r="N39" s="11" t="str">
        <f t="shared" si="14"/>
        <v/>
      </c>
      <c r="O39" s="11" t="str">
        <f t="shared" si="14"/>
        <v/>
      </c>
      <c r="P39" s="11" t="str">
        <f t="shared" si="14"/>
        <v/>
      </c>
      <c r="Q39" s="11" t="str">
        <f t="shared" si="14"/>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15">IF(Control_OK, K11, "")</f>
        <v/>
      </c>
      <c r="L41" s="38" t="str">
        <f t="shared" si="15"/>
        <v/>
      </c>
      <c r="M41" s="38" t="str">
        <f t="shared" si="15"/>
        <v/>
      </c>
      <c r="N41" s="38" t="str">
        <f t="shared" si="15"/>
        <v/>
      </c>
      <c r="O41" s="38" t="str">
        <f t="shared" si="15"/>
        <v/>
      </c>
      <c r="P41" s="38" t="str">
        <f t="shared" si="15"/>
        <v/>
      </c>
      <c r="Q41" s="38" t="str">
        <f t="shared" si="1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Q42" si="16">IF(L41="","",VLOOKUP(L41,$U$27:$Z$57,6,0))</f>
        <v/>
      </c>
      <c r="M42" s="11" t="str">
        <f t="shared" si="16"/>
        <v/>
      </c>
      <c r="N42" s="11" t="str">
        <f t="shared" si="16"/>
        <v/>
      </c>
      <c r="O42" s="11" t="str">
        <f t="shared" si="16"/>
        <v/>
      </c>
      <c r="P42" s="11" t="str">
        <f t="shared" si="16"/>
        <v/>
      </c>
      <c r="Q42" s="11" t="str">
        <f t="shared" si="16"/>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17">IF(Control_OK, K12, "")</f>
        <v/>
      </c>
      <c r="L44" s="38" t="str">
        <f t="shared" si="17"/>
        <v/>
      </c>
      <c r="M44" s="38" t="str">
        <f t="shared" si="17"/>
        <v/>
      </c>
      <c r="N44" s="38" t="str">
        <f t="shared" si="17"/>
        <v/>
      </c>
      <c r="O44" s="38" t="str">
        <f t="shared" si="17"/>
        <v/>
      </c>
      <c r="P44" s="38" t="str">
        <f t="shared" si="17"/>
        <v/>
      </c>
      <c r="Q44" s="38" t="str">
        <f t="shared" si="17"/>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Q45" si="18">IF(L44="","",VLOOKUP(L44,$U$27:$Z$57,6,0))</f>
        <v/>
      </c>
      <c r="M45" s="11" t="str">
        <f t="shared" si="18"/>
        <v/>
      </c>
      <c r="N45" s="11" t="str">
        <f t="shared" si="18"/>
        <v/>
      </c>
      <c r="O45" s="11" t="str">
        <f t="shared" si="18"/>
        <v/>
      </c>
      <c r="P45" s="11" t="str">
        <f t="shared" si="18"/>
        <v/>
      </c>
      <c r="Q45" s="11" t="str">
        <f t="shared" si="18"/>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55"/>
      <c r="G57" s="55"/>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peN9XiLKtmSdgW7+rG5xNiT3MoW+ZUYJItnABZ1l49kBoN3PyO6s0isMLv/HdKFp5VgKRpvr7MQg+X5bV6DbMQ==" saltValue="l4u1pw/cdswxwWc6yRjaSg==" spinCount="100000" sheet="1" objects="1" scenarios="1"/>
  <mergeCells count="50">
    <mergeCell ref="F57:G57"/>
    <mergeCell ref="B58:G58"/>
    <mergeCell ref="F51:G51"/>
    <mergeCell ref="F52:G52"/>
    <mergeCell ref="F53:G53"/>
    <mergeCell ref="F54:G54"/>
    <mergeCell ref="F55:G55"/>
    <mergeCell ref="F56:G56"/>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B15:G15"/>
    <mergeCell ref="D16:F16"/>
    <mergeCell ref="D17:F17"/>
    <mergeCell ref="B18:G18"/>
    <mergeCell ref="D19:F19"/>
    <mergeCell ref="D20:F20"/>
    <mergeCell ref="B21:G21"/>
    <mergeCell ref="D22:F22"/>
    <mergeCell ref="D23:F23"/>
    <mergeCell ref="B24:G24"/>
    <mergeCell ref="F25:G25"/>
    <mergeCell ref="D14:F14"/>
    <mergeCell ref="B1:G1"/>
    <mergeCell ref="C2:G2"/>
    <mergeCell ref="C3:G3"/>
    <mergeCell ref="C4:G4"/>
    <mergeCell ref="B13:G13"/>
  </mergeCells>
  <conditionalFormatting sqref="D27">
    <cfRule type="expression" dxfId="79" priority="9">
      <formula>$Y27=1</formula>
    </cfRule>
    <cfRule type="expression" dxfId="78" priority="10">
      <formula>$X27=1</formula>
    </cfRule>
  </conditionalFormatting>
  <conditionalFormatting sqref="D61">
    <cfRule type="cellIs" dxfId="77" priority="8" operator="greaterThan">
      <formula>0</formula>
    </cfRule>
  </conditionalFormatting>
  <conditionalFormatting sqref="B27:B58">
    <cfRule type="notContainsBlanks" dxfId="76" priority="7">
      <formula>LEN(TRIM(B27))&gt;0</formula>
    </cfRule>
  </conditionalFormatting>
  <conditionalFormatting sqref="D28:D57">
    <cfRule type="expression" dxfId="75" priority="5">
      <formula>$Y28=1</formula>
    </cfRule>
    <cfRule type="expression" dxfId="74" priority="6">
      <formula>$X28=1</formula>
    </cfRule>
  </conditionalFormatting>
  <conditionalFormatting sqref="F27:G27">
    <cfRule type="expression" dxfId="73" priority="4">
      <formula>$X27=1</formula>
    </cfRule>
  </conditionalFormatting>
  <conditionalFormatting sqref="F28:G57">
    <cfRule type="expression" dxfId="72" priority="3">
      <formula>$X28=1</formula>
    </cfRule>
  </conditionalFormatting>
  <conditionalFormatting sqref="K30:Q30 K33:Q33 K36:Q36 K39:Q39 K42:Q42 K45:Q45 S45 S42 S39 S36 S33 S30">
    <cfRule type="notContainsBlanks" dxfId="71" priority="2">
      <formula>LEN(TRIM(K30))&gt;0</formula>
    </cfRule>
  </conditionalFormatting>
  <conditionalFormatting sqref="S46">
    <cfRule type="notContainsBlanks" dxfId="70" priority="1">
      <formula>LEN(TRIM(S46))&gt;0</formula>
    </cfRule>
  </conditionalFormatting>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92A39-4D3D-411C-A680-E18EADAAD32C}">
  <sheetPr>
    <tabColor theme="4" tint="0.59999389629810485"/>
  </sheetPr>
  <dimension ref="A1:AA63"/>
  <sheetViews>
    <sheetView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0" hidden="1"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6</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Q36" si="12">IF(L35="","",VLOOKUP(L35,$U$27:$Z$57,6,0))</f>
        <v/>
      </c>
      <c r="M36" s="11" t="str">
        <f t="shared" si="12"/>
        <v/>
      </c>
      <c r="N36" s="11" t="str">
        <f t="shared" si="12"/>
        <v/>
      </c>
      <c r="O36" s="11" t="str">
        <f t="shared" si="12"/>
        <v/>
      </c>
      <c r="P36" s="11" t="str">
        <f t="shared" si="12"/>
        <v/>
      </c>
      <c r="Q36" s="11" t="str">
        <f t="shared" si="12"/>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3">IF(Control_OK, K10, "")</f>
        <v/>
      </c>
      <c r="L38" s="38" t="str">
        <f t="shared" si="13"/>
        <v/>
      </c>
      <c r="M38" s="38" t="str">
        <f t="shared" si="13"/>
        <v/>
      </c>
      <c r="N38" s="38" t="str">
        <f t="shared" si="13"/>
        <v/>
      </c>
      <c r="O38" s="38" t="str">
        <f t="shared" si="13"/>
        <v/>
      </c>
      <c r="P38" s="38" t="str">
        <f t="shared" si="13"/>
        <v/>
      </c>
      <c r="Q38" s="38" t="str">
        <f t="shared" si="13"/>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Q39" si="14">IF(L38="","",VLOOKUP(L38,$U$27:$Z$57,6,0))</f>
        <v/>
      </c>
      <c r="M39" s="11" t="str">
        <f t="shared" si="14"/>
        <v/>
      </c>
      <c r="N39" s="11" t="str">
        <f t="shared" si="14"/>
        <v/>
      </c>
      <c r="O39" s="11" t="str">
        <f t="shared" si="14"/>
        <v/>
      </c>
      <c r="P39" s="11" t="str">
        <f t="shared" si="14"/>
        <v/>
      </c>
      <c r="Q39" s="11" t="str">
        <f t="shared" si="14"/>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15">IF(Control_OK, K11, "")</f>
        <v/>
      </c>
      <c r="L41" s="38" t="str">
        <f t="shared" si="15"/>
        <v/>
      </c>
      <c r="M41" s="38" t="str">
        <f t="shared" si="15"/>
        <v/>
      </c>
      <c r="N41" s="38" t="str">
        <f t="shared" si="15"/>
        <v/>
      </c>
      <c r="O41" s="38" t="str">
        <f t="shared" si="15"/>
        <v/>
      </c>
      <c r="P41" s="38" t="str">
        <f t="shared" si="15"/>
        <v/>
      </c>
      <c r="Q41" s="38" t="str">
        <f t="shared" si="1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Q42" si="16">IF(L41="","",VLOOKUP(L41,$U$27:$Z$57,6,0))</f>
        <v/>
      </c>
      <c r="M42" s="11" t="str">
        <f t="shared" si="16"/>
        <v/>
      </c>
      <c r="N42" s="11" t="str">
        <f t="shared" si="16"/>
        <v/>
      </c>
      <c r="O42" s="11" t="str">
        <f t="shared" si="16"/>
        <v/>
      </c>
      <c r="P42" s="11" t="str">
        <f t="shared" si="16"/>
        <v/>
      </c>
      <c r="Q42" s="11" t="str">
        <f t="shared" si="16"/>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17">IF(Control_OK, K12, "")</f>
        <v/>
      </c>
      <c r="L44" s="38" t="str">
        <f t="shared" si="17"/>
        <v/>
      </c>
      <c r="M44" s="38" t="str">
        <f t="shared" si="17"/>
        <v/>
      </c>
      <c r="N44" s="38" t="str">
        <f t="shared" si="17"/>
        <v/>
      </c>
      <c r="O44" s="38" t="str">
        <f t="shared" si="17"/>
        <v/>
      </c>
      <c r="P44" s="38" t="str">
        <f t="shared" si="17"/>
        <v/>
      </c>
      <c r="Q44" s="38" t="str">
        <f t="shared" si="17"/>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Q45" si="18">IF(L44="","",VLOOKUP(L44,$U$27:$Z$57,6,0))</f>
        <v/>
      </c>
      <c r="M45" s="11" t="str">
        <f t="shared" si="18"/>
        <v/>
      </c>
      <c r="N45" s="11" t="str">
        <f t="shared" si="18"/>
        <v/>
      </c>
      <c r="O45" s="11" t="str">
        <f t="shared" si="18"/>
        <v/>
      </c>
      <c r="P45" s="11" t="str">
        <f t="shared" si="18"/>
        <v/>
      </c>
      <c r="Q45" s="11" t="str">
        <f t="shared" si="18"/>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55"/>
      <c r="G57" s="55"/>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e+CwOK6eVlpJoA55rC9Ed+YM4MmSVfHrZJe5ZVfDmqj2TC70vpklxJq6tP2fraIb9Bos8MvWlQSs6fDZC1OA==" saltValue="8jcUdOubYLwmyVxDnCzfNg==" spinCount="100000" sheet="1" objects="1" scenarios="1"/>
  <mergeCells count="50">
    <mergeCell ref="F57:G57"/>
    <mergeCell ref="B58:G58"/>
    <mergeCell ref="F51:G51"/>
    <mergeCell ref="F52:G52"/>
    <mergeCell ref="F53:G53"/>
    <mergeCell ref="F54:G54"/>
    <mergeCell ref="F55:G55"/>
    <mergeCell ref="F56:G56"/>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B15:G15"/>
    <mergeCell ref="D16:F16"/>
    <mergeCell ref="D17:F17"/>
    <mergeCell ref="B18:G18"/>
    <mergeCell ref="D19:F19"/>
    <mergeCell ref="D20:F20"/>
    <mergeCell ref="B21:G21"/>
    <mergeCell ref="D22:F22"/>
    <mergeCell ref="D23:F23"/>
    <mergeCell ref="B24:G24"/>
    <mergeCell ref="F25:G25"/>
    <mergeCell ref="D14:F14"/>
    <mergeCell ref="B1:G1"/>
    <mergeCell ref="C2:G2"/>
    <mergeCell ref="C3:G3"/>
    <mergeCell ref="C4:G4"/>
    <mergeCell ref="B13:G13"/>
  </mergeCells>
  <conditionalFormatting sqref="D27">
    <cfRule type="expression" dxfId="69" priority="9">
      <formula>$Y27=1</formula>
    </cfRule>
    <cfRule type="expression" dxfId="68" priority="10">
      <formula>$X27=1</formula>
    </cfRule>
  </conditionalFormatting>
  <conditionalFormatting sqref="D61">
    <cfRule type="cellIs" dxfId="67" priority="8" operator="greaterThan">
      <formula>0</formula>
    </cfRule>
  </conditionalFormatting>
  <conditionalFormatting sqref="B27:B58">
    <cfRule type="notContainsBlanks" dxfId="66" priority="7">
      <formula>LEN(TRIM(B27))&gt;0</formula>
    </cfRule>
  </conditionalFormatting>
  <conditionalFormatting sqref="D28:D57">
    <cfRule type="expression" dxfId="65" priority="5">
      <formula>$Y28=1</formula>
    </cfRule>
    <cfRule type="expression" dxfId="64" priority="6">
      <formula>$X28=1</formula>
    </cfRule>
  </conditionalFormatting>
  <conditionalFormatting sqref="F27:G27">
    <cfRule type="expression" dxfId="63" priority="4">
      <formula>$X27=1</formula>
    </cfRule>
  </conditionalFormatting>
  <conditionalFormatting sqref="F28:G57">
    <cfRule type="expression" dxfId="62" priority="3">
      <formula>$X28=1</formula>
    </cfRule>
  </conditionalFormatting>
  <conditionalFormatting sqref="K30:Q30 K33:Q33 K36:Q36 K39:Q39 K42:Q42 K45:Q45 S45 S42 S39 S36 S33 S30">
    <cfRule type="notContainsBlanks" dxfId="61" priority="2">
      <formula>LEN(TRIM(K30))&gt;0</formula>
    </cfRule>
  </conditionalFormatting>
  <conditionalFormatting sqref="S46">
    <cfRule type="notContainsBlanks" dxfId="60" priority="1">
      <formula>LEN(TRIM(S46))&gt;0</formula>
    </cfRule>
  </conditionalFormatting>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6E3D9-7E84-44A3-BFF5-C00CB3A8E2A6}">
  <sheetPr>
    <tabColor theme="4" tint="0.59999389629810485"/>
  </sheetPr>
  <dimension ref="A1:AA63"/>
  <sheetViews>
    <sheetView workbookViewId="0"/>
  </sheetViews>
  <sheetFormatPr defaultRowHeight="14.4" x14ac:dyDescent="0.55000000000000004"/>
  <cols>
    <col min="1" max="1" width="3.41796875" customWidth="1"/>
    <col min="2" max="2" width="29.734375" customWidth="1"/>
    <col min="3" max="3" width="3.26171875" customWidth="1"/>
    <col min="4" max="4" width="11.68359375" customWidth="1"/>
    <col min="5" max="5" width="3.41796875" customWidth="1"/>
    <col min="6" max="6" width="13.89453125" customWidth="1"/>
    <col min="7" max="7" width="44.1015625" customWidth="1"/>
    <col min="8" max="9" width="3.41796875" customWidth="1"/>
    <col min="10" max="10" width="0" hidden="1" customWidth="1"/>
    <col min="18" max="18" width="3.41796875" customWidth="1"/>
    <col min="20" max="20" width="10.89453125" customWidth="1"/>
    <col min="21" max="23" width="8.83984375" hidden="1" customWidth="1"/>
    <col min="24" max="24" width="9.83984375" hidden="1" customWidth="1"/>
    <col min="25" max="25" width="8.83984375" hidden="1" customWidth="1"/>
    <col min="26" max="26" width="13.15625" hidden="1" customWidth="1"/>
    <col min="27" max="27" width="14.5234375" customWidth="1"/>
  </cols>
  <sheetData>
    <row r="1" spans="1:27" x14ac:dyDescent="0.55000000000000004">
      <c r="A1" s="23"/>
      <c r="B1" s="56"/>
      <c r="C1" s="56"/>
      <c r="D1" s="56"/>
      <c r="E1" s="56"/>
      <c r="F1" s="56"/>
      <c r="G1" s="56"/>
      <c r="H1" s="24"/>
      <c r="I1" s="28"/>
    </row>
    <row r="2" spans="1:27" ht="18.3" x14ac:dyDescent="0.7">
      <c r="A2" s="25"/>
      <c r="B2" s="26" t="s">
        <v>39</v>
      </c>
      <c r="C2" s="57"/>
      <c r="D2" s="57"/>
      <c r="E2" s="57"/>
      <c r="F2" s="57"/>
      <c r="G2" s="57"/>
      <c r="H2" s="27"/>
      <c r="I2" s="28"/>
    </row>
    <row r="3" spans="1:27" ht="18.3" x14ac:dyDescent="0.7">
      <c r="A3" s="25"/>
      <c r="B3" s="26" t="s">
        <v>40</v>
      </c>
      <c r="C3" s="57"/>
      <c r="D3" s="57"/>
      <c r="E3" s="57"/>
      <c r="F3" s="57"/>
      <c r="G3" s="57"/>
      <c r="H3" s="27"/>
      <c r="I3" s="28"/>
      <c r="U3" s="3" t="s">
        <v>48</v>
      </c>
      <c r="V3" s="3" t="s">
        <v>50</v>
      </c>
      <c r="W3" s="3" t="s">
        <v>45</v>
      </c>
      <c r="X3" s="3" t="s">
        <v>51</v>
      </c>
      <c r="Y3" s="3" t="s">
        <v>49</v>
      </c>
      <c r="Z3" s="3" t="s">
        <v>52</v>
      </c>
      <c r="AA3" s="3"/>
    </row>
    <row r="4" spans="1:27" ht="18.3" x14ac:dyDescent="0.7">
      <c r="A4" s="25"/>
      <c r="B4" s="26" t="str">
        <f>IF(Control_OK, U4 &amp; ": " &amp; VLOOKUP(U4,'Summary Sheet'!B23:D34,3,0) &amp; " " &amp; VLOOKUP(U4,'Summary Sheet'!$B$23:$F$34,5,0), "")</f>
        <v/>
      </c>
      <c r="C4" s="57"/>
      <c r="D4" s="57"/>
      <c r="E4" s="57"/>
      <c r="F4" s="57"/>
      <c r="G4" s="57"/>
      <c r="H4" s="27"/>
      <c r="I4" s="28"/>
      <c r="U4" s="3" t="str">
        <f ca="1">MID(CELL("filename",A1),FIND("]",CELL("filename",A1),1)+1,99)</f>
        <v>Month 7</v>
      </c>
      <c r="V4" s="3" t="str">
        <f>IF(Control_OK, VLOOKUP(U4,'Summary Sheet'!$B$23:$P$34, 13, 0), "")</f>
        <v/>
      </c>
      <c r="W4" s="3" t="str">
        <f>IF(Control_OK, VLOOKUP(U4,'Summary Sheet'!$B$23:$P$34, 3, 0), "")</f>
        <v/>
      </c>
      <c r="X4" s="3" t="str">
        <f>IF(Control_OK, VLOOKUP(U4,'Summary Sheet'!$B$23:$P$34, 5, 0), "")</f>
        <v/>
      </c>
      <c r="Y4" s="3" t="str">
        <f>IF(Control_OK, VLOOKUP(U4,'Summary Sheet'!$B$23:$P$34, 15, 0), "")</f>
        <v/>
      </c>
      <c r="Z4" s="3" t="b">
        <f>IF(Control_OK, WEEKDAY(DATE(X4,V4,1)))</f>
        <v>0</v>
      </c>
    </row>
    <row r="5" spans="1:27" ht="18.3" hidden="1" x14ac:dyDescent="0.7">
      <c r="A5" s="25"/>
      <c r="B5" s="26"/>
      <c r="C5" s="37"/>
      <c r="D5" s="37"/>
      <c r="E5" s="37"/>
      <c r="F5" s="37"/>
      <c r="G5" s="37"/>
      <c r="H5" s="27"/>
      <c r="I5" s="28"/>
    </row>
    <row r="6" spans="1:27" ht="18.3" hidden="1" x14ac:dyDescent="0.7">
      <c r="A6" s="25"/>
      <c r="B6" s="26"/>
      <c r="C6" s="37"/>
      <c r="D6" s="37"/>
      <c r="E6" s="37"/>
      <c r="F6" s="37"/>
      <c r="G6" s="37"/>
      <c r="H6" s="27"/>
      <c r="I6" s="28"/>
      <c r="K6" s="13">
        <v>1</v>
      </c>
      <c r="L6" s="13">
        <v>2</v>
      </c>
      <c r="M6" s="13">
        <v>3</v>
      </c>
      <c r="N6" s="13">
        <v>4</v>
      </c>
      <c r="O6" s="13">
        <v>5</v>
      </c>
      <c r="P6" s="13">
        <v>6</v>
      </c>
      <c r="Q6" s="13">
        <v>7</v>
      </c>
      <c r="R6" s="13"/>
      <c r="S6" s="13"/>
    </row>
    <row r="7" spans="1:27" ht="18.3" hidden="1" x14ac:dyDescent="0.7">
      <c r="A7" s="25"/>
      <c r="B7" s="26"/>
      <c r="C7" s="37"/>
      <c r="D7" s="37"/>
      <c r="E7" s="37"/>
      <c r="F7" s="37"/>
      <c r="G7" s="37"/>
      <c r="H7" s="27"/>
      <c r="I7" s="28"/>
      <c r="J7" s="13">
        <v>1</v>
      </c>
      <c r="K7" t="str">
        <f>_xlfn.IFS(NOT(Control_OK),"",K6&lt;$Z$4,"",K6=$Z$4,1)</f>
        <v/>
      </c>
      <c r="L7" t="str">
        <f t="shared" ref="L7:Q7" si="0">_xlfn.IFS(NOT(Control_OK),"",L6&lt;$Z$4,"",L6=$Z$4,1,L6&gt;$Z$4,K7+1)</f>
        <v/>
      </c>
      <c r="M7" t="str">
        <f t="shared" si="0"/>
        <v/>
      </c>
      <c r="N7" t="str">
        <f t="shared" si="0"/>
        <v/>
      </c>
      <c r="O7" t="str">
        <f t="shared" si="0"/>
        <v/>
      </c>
      <c r="P7" t="str">
        <f t="shared" si="0"/>
        <v/>
      </c>
      <c r="Q7" t="str">
        <f t="shared" si="0"/>
        <v/>
      </c>
    </row>
    <row r="8" spans="1:27" ht="18.3" hidden="1" x14ac:dyDescent="0.7">
      <c r="A8" s="25"/>
      <c r="B8" s="26"/>
      <c r="C8" s="37"/>
      <c r="D8" s="37"/>
      <c r="E8" s="37"/>
      <c r="F8" s="37"/>
      <c r="G8" s="37"/>
      <c r="H8" s="27"/>
      <c r="I8" s="28"/>
      <c r="J8" s="13">
        <v>2</v>
      </c>
      <c r="K8" t="str">
        <f>IF(Control_OK, IF(Q7&lt;$Y$4,Q7+1,""), "")</f>
        <v/>
      </c>
      <c r="L8" t="str">
        <f t="shared" ref="L8:Q12" si="1">IF(Control_OK, IF(K8&lt;$Y$4,K8+1,""), "")</f>
        <v/>
      </c>
      <c r="M8" t="str">
        <f t="shared" si="1"/>
        <v/>
      </c>
      <c r="N8" t="str">
        <f t="shared" si="1"/>
        <v/>
      </c>
      <c r="O8" t="str">
        <f t="shared" si="1"/>
        <v/>
      </c>
      <c r="P8" t="str">
        <f t="shared" si="1"/>
        <v/>
      </c>
      <c r="Q8" t="str">
        <f t="shared" si="1"/>
        <v/>
      </c>
    </row>
    <row r="9" spans="1:27" ht="18.3" hidden="1" x14ac:dyDescent="0.7">
      <c r="A9" s="25"/>
      <c r="B9" s="26"/>
      <c r="C9" s="37"/>
      <c r="D9" s="37"/>
      <c r="E9" s="37"/>
      <c r="F9" s="37"/>
      <c r="G9" s="37"/>
      <c r="H9" s="27"/>
      <c r="I9" s="28"/>
      <c r="J9" s="13">
        <v>3</v>
      </c>
      <c r="K9" t="str">
        <f>IF(Control_OK, IF(Q8&lt;$Y$4,Q8+1,""), "")</f>
        <v/>
      </c>
      <c r="L9" t="str">
        <f t="shared" si="1"/>
        <v/>
      </c>
      <c r="M9" t="str">
        <f t="shared" si="1"/>
        <v/>
      </c>
      <c r="N9" t="str">
        <f t="shared" si="1"/>
        <v/>
      </c>
      <c r="O9" t="str">
        <f t="shared" si="1"/>
        <v/>
      </c>
      <c r="P9" t="str">
        <f t="shared" si="1"/>
        <v/>
      </c>
      <c r="Q9" t="str">
        <f t="shared" si="1"/>
        <v/>
      </c>
    </row>
    <row r="10" spans="1:27" ht="18.3" hidden="1" x14ac:dyDescent="0.7">
      <c r="A10" s="25"/>
      <c r="B10" s="26"/>
      <c r="C10" s="37"/>
      <c r="D10" s="37"/>
      <c r="E10" s="37"/>
      <c r="F10" s="37"/>
      <c r="G10" s="37"/>
      <c r="H10" s="27"/>
      <c r="I10" s="28"/>
      <c r="J10" s="13">
        <v>4</v>
      </c>
      <c r="K10" t="str">
        <f>IF(Control_OK, IF(Q9&lt;$Y$4,Q9+1,""), "")</f>
        <v/>
      </c>
      <c r="L10" t="str">
        <f t="shared" si="1"/>
        <v/>
      </c>
      <c r="M10" t="str">
        <f t="shared" si="1"/>
        <v/>
      </c>
      <c r="N10" t="str">
        <f t="shared" si="1"/>
        <v/>
      </c>
      <c r="O10" t="str">
        <f t="shared" si="1"/>
        <v/>
      </c>
      <c r="P10" t="str">
        <f t="shared" si="1"/>
        <v/>
      </c>
      <c r="Q10" t="str">
        <f t="shared" si="1"/>
        <v/>
      </c>
    </row>
    <row r="11" spans="1:27" ht="18.3" hidden="1" x14ac:dyDescent="0.7">
      <c r="A11" s="25"/>
      <c r="B11" s="26"/>
      <c r="C11" s="37"/>
      <c r="D11" s="37"/>
      <c r="E11" s="37"/>
      <c r="F11" s="37"/>
      <c r="G11" s="37"/>
      <c r="H11" s="27"/>
      <c r="I11" s="28"/>
      <c r="J11" s="13">
        <v>5</v>
      </c>
      <c r="K11" t="str">
        <f>IF(Control_OK, IF(Q10&lt;$Y$4,Q10+1,""), "")</f>
        <v/>
      </c>
      <c r="L11" t="str">
        <f t="shared" si="1"/>
        <v/>
      </c>
      <c r="M11" t="str">
        <f t="shared" si="1"/>
        <v/>
      </c>
      <c r="N11" t="str">
        <f t="shared" si="1"/>
        <v/>
      </c>
      <c r="O11" t="str">
        <f t="shared" si="1"/>
        <v/>
      </c>
      <c r="P11" t="str">
        <f t="shared" si="1"/>
        <v/>
      </c>
      <c r="Q11" t="str">
        <f t="shared" si="1"/>
        <v/>
      </c>
    </row>
    <row r="12" spans="1:27" ht="18.3" hidden="1" x14ac:dyDescent="0.7">
      <c r="A12" s="25"/>
      <c r="B12" s="26"/>
      <c r="C12" s="37"/>
      <c r="D12" s="37"/>
      <c r="E12" s="37"/>
      <c r="F12" s="37"/>
      <c r="G12" s="37"/>
      <c r="H12" s="27"/>
      <c r="I12" s="28"/>
      <c r="J12" s="13">
        <v>6</v>
      </c>
      <c r="K12" t="str">
        <f>IF(Control_OK, IF(Q11&lt;$Y$4,Q11+1,""), "")</f>
        <v/>
      </c>
      <c r="L12" t="str">
        <f t="shared" si="1"/>
        <v/>
      </c>
      <c r="M12" t="str">
        <f t="shared" si="1"/>
        <v/>
      </c>
      <c r="N12" t="str">
        <f t="shared" si="1"/>
        <v/>
      </c>
      <c r="O12" t="str">
        <f t="shared" si="1"/>
        <v/>
      </c>
      <c r="P12" t="str">
        <f t="shared" si="1"/>
        <v/>
      </c>
      <c r="Q12" t="str">
        <f t="shared" si="1"/>
        <v/>
      </c>
    </row>
    <row r="13" spans="1:27" x14ac:dyDescent="0.55000000000000004">
      <c r="A13" s="25"/>
      <c r="B13" s="57"/>
      <c r="C13" s="57"/>
      <c r="D13" s="57"/>
      <c r="E13" s="57"/>
      <c r="F13" s="57"/>
      <c r="G13" s="57"/>
      <c r="H13" s="27"/>
      <c r="I13" s="28"/>
    </row>
    <row r="14" spans="1:27" ht="18.3" x14ac:dyDescent="0.7">
      <c r="A14" s="25"/>
      <c r="B14" s="9" t="s">
        <v>0</v>
      </c>
      <c r="C14" s="28"/>
      <c r="D14" s="49" t="str">
        <f>IF(Control_OK,'Control Sheet'!D7,"")</f>
        <v/>
      </c>
      <c r="E14" s="50"/>
      <c r="F14" s="51"/>
      <c r="G14" s="28"/>
      <c r="H14" s="27"/>
      <c r="I14" s="28"/>
    </row>
    <row r="15" spans="1:27" ht="18.3" x14ac:dyDescent="0.7">
      <c r="A15" s="25"/>
      <c r="B15" s="59"/>
      <c r="C15" s="59"/>
      <c r="D15" s="59"/>
      <c r="E15" s="59"/>
      <c r="F15" s="59"/>
      <c r="G15" s="59"/>
      <c r="H15" s="27"/>
      <c r="I15" s="28"/>
    </row>
    <row r="16" spans="1:27" ht="18.3" x14ac:dyDescent="0.7">
      <c r="A16" s="25"/>
      <c r="B16" s="9" t="s">
        <v>1</v>
      </c>
      <c r="C16" s="28"/>
      <c r="D16" s="49" t="str">
        <f>IF(Control_OK,'Control Sheet'!$D$9,"")</f>
        <v/>
      </c>
      <c r="E16" s="50"/>
      <c r="F16" s="51"/>
      <c r="G16" s="28"/>
      <c r="H16" s="27"/>
      <c r="I16" s="28"/>
    </row>
    <row r="17" spans="1:26" ht="18.3" x14ac:dyDescent="0.7">
      <c r="A17" s="25"/>
      <c r="B17" s="9" t="s">
        <v>2</v>
      </c>
      <c r="C17" s="28"/>
      <c r="D17" s="49" t="str">
        <f>IF(Control_OK,'Control Sheet'!$D$10,"")</f>
        <v/>
      </c>
      <c r="E17" s="50"/>
      <c r="F17" s="51"/>
      <c r="G17" s="28"/>
      <c r="H17" s="27"/>
      <c r="I17" s="28"/>
    </row>
    <row r="18" spans="1:26" ht="18.3" x14ac:dyDescent="0.7">
      <c r="A18" s="25"/>
      <c r="B18" s="59"/>
      <c r="C18" s="59"/>
      <c r="D18" s="59"/>
      <c r="E18" s="59"/>
      <c r="F18" s="59"/>
      <c r="G18" s="59"/>
      <c r="H18" s="27"/>
      <c r="I18" s="28"/>
    </row>
    <row r="19" spans="1:26" ht="18.3" x14ac:dyDescent="0.7">
      <c r="A19" s="25"/>
      <c r="B19" s="9" t="s">
        <v>3</v>
      </c>
      <c r="C19" s="28"/>
      <c r="D19" s="49" t="str">
        <f>IF(Control_OK,'Control Sheet'!D12,"")</f>
        <v/>
      </c>
      <c r="E19" s="50"/>
      <c r="F19" s="51"/>
      <c r="G19" s="28"/>
      <c r="H19" s="27"/>
      <c r="I19" s="28"/>
    </row>
    <row r="20" spans="1:26" ht="18.3" x14ac:dyDescent="0.7">
      <c r="A20" s="25"/>
      <c r="B20" s="9" t="s">
        <v>4</v>
      </c>
      <c r="C20" s="28"/>
      <c r="D20" s="49" t="str">
        <f>IF(Control_OK,'Control Sheet'!D13,"")</f>
        <v/>
      </c>
      <c r="E20" s="50"/>
      <c r="F20" s="51"/>
      <c r="G20" s="28"/>
      <c r="H20" s="27"/>
      <c r="I20" s="28"/>
      <c r="T20" s="3"/>
    </row>
    <row r="21" spans="1:26" ht="18.3" x14ac:dyDescent="0.7">
      <c r="A21" s="25"/>
      <c r="B21" s="59"/>
      <c r="C21" s="59"/>
      <c r="D21" s="59"/>
      <c r="E21" s="59"/>
      <c r="F21" s="59"/>
      <c r="G21" s="59"/>
      <c r="H21" s="27"/>
      <c r="I21" s="28"/>
      <c r="T21" s="3"/>
    </row>
    <row r="22" spans="1:26" ht="18.3" x14ac:dyDescent="0.7">
      <c r="A22" s="25"/>
      <c r="B22" s="9" t="s">
        <v>5</v>
      </c>
      <c r="C22" s="28"/>
      <c r="D22" s="52" t="str">
        <f>IF(Control_OK,'Control Sheet'!D15,"")</f>
        <v/>
      </c>
      <c r="E22" s="53"/>
      <c r="F22" s="54"/>
      <c r="G22" s="28"/>
      <c r="H22" s="27"/>
      <c r="I22" s="28"/>
      <c r="T22" s="3"/>
    </row>
    <row r="23" spans="1:26" ht="18.3" x14ac:dyDescent="0.7">
      <c r="A23" s="25"/>
      <c r="B23" s="9" t="s">
        <v>6</v>
      </c>
      <c r="C23" s="28"/>
      <c r="D23" s="46" t="str">
        <f>IF(Control_OK,'Control Sheet'!D16,"")</f>
        <v/>
      </c>
      <c r="E23" s="47"/>
      <c r="F23" s="48"/>
      <c r="G23" s="28"/>
      <c r="H23" s="27"/>
      <c r="I23" s="28"/>
      <c r="Q23" s="3"/>
      <c r="R23" s="3"/>
      <c r="S23" s="3"/>
      <c r="T23" s="3"/>
    </row>
    <row r="24" spans="1:26" x14ac:dyDescent="0.55000000000000004">
      <c r="A24" s="25"/>
      <c r="B24" s="57"/>
      <c r="C24" s="57"/>
      <c r="D24" s="57"/>
      <c r="E24" s="57"/>
      <c r="F24" s="57"/>
      <c r="G24" s="57"/>
      <c r="H24" s="27"/>
      <c r="I24" s="28"/>
      <c r="Q24" s="3"/>
      <c r="R24" s="3"/>
      <c r="S24" s="3"/>
      <c r="T24" s="3"/>
    </row>
    <row r="25" spans="1:26" x14ac:dyDescent="0.55000000000000004">
      <c r="A25" s="25"/>
      <c r="B25" s="28"/>
      <c r="C25" s="29"/>
      <c r="D25" s="30" t="s">
        <v>38</v>
      </c>
      <c r="E25" s="31"/>
      <c r="F25" s="58" t="s">
        <v>57</v>
      </c>
      <c r="G25" s="58"/>
      <c r="H25" s="27"/>
      <c r="I25" s="28"/>
      <c r="Q25" s="3"/>
      <c r="R25" s="3"/>
      <c r="S25" s="3"/>
      <c r="T25" s="3"/>
      <c r="Z25" s="3" t="s">
        <v>74</v>
      </c>
    </row>
    <row r="26" spans="1:26" ht="18.3" x14ac:dyDescent="0.55000000000000004">
      <c r="A26" s="25"/>
      <c r="B26" s="28"/>
      <c r="C26" s="28"/>
      <c r="D26" s="28"/>
      <c r="E26" s="28"/>
      <c r="F26" s="57"/>
      <c r="G26" s="57"/>
      <c r="H26" s="27"/>
      <c r="I26" s="28"/>
      <c r="N26" s="39" t="str">
        <f xml:space="preserve"> IF(Control_OK, W4 &amp; " " &amp; X4, "")</f>
        <v/>
      </c>
      <c r="Q26" s="3"/>
      <c r="R26" s="3"/>
      <c r="S26" s="3"/>
      <c r="T26" s="3"/>
      <c r="U26" s="3" t="s">
        <v>58</v>
      </c>
      <c r="V26" s="3" t="s">
        <v>53</v>
      </c>
      <c r="W26" s="3" t="s">
        <v>42</v>
      </c>
      <c r="X26" s="3" t="s">
        <v>54</v>
      </c>
      <c r="Y26" s="12" t="s">
        <v>55</v>
      </c>
      <c r="Z26" s="3" t="s">
        <v>38</v>
      </c>
    </row>
    <row r="27" spans="1:26" x14ac:dyDescent="0.55000000000000004">
      <c r="A27" s="25"/>
      <c r="B27" s="28" t="str">
        <f>IF(X27,VLOOKUP(W27,LookUp!$D$7:$F$13,3,0) &amp; ", " &amp; $W$4 &amp; " " &amp; V27 &amp; ", " &amp; $X$4,"")</f>
        <v/>
      </c>
      <c r="C27" s="28"/>
      <c r="D27" s="19"/>
      <c r="E27" s="28"/>
      <c r="F27" s="55"/>
      <c r="G27" s="55"/>
      <c r="H27" s="27"/>
      <c r="I27" s="28"/>
      <c r="Q27" s="3"/>
      <c r="R27" s="3"/>
      <c r="S27" s="21" t="s">
        <v>71</v>
      </c>
      <c r="T27" s="3"/>
      <c r="U27" s="3">
        <v>1</v>
      </c>
      <c r="V27" s="3" t="str">
        <f t="shared" ref="V27:V57" si="2">IF(Control_OK, IF(U27&lt;=$Y$4,U27,""),"")</f>
        <v/>
      </c>
      <c r="W27" s="3" t="str">
        <f>IF(Control_OK, Z4,"")</f>
        <v/>
      </c>
      <c r="X27" s="3">
        <f t="shared" ref="X27:X57" si="3">IF(AND(Control_OK,ISNUMBER(W27)),IF(DATE($X$4,$V$4,V27)&gt;=Control_Start_Date,1,0),0)</f>
        <v>0</v>
      </c>
      <c r="Y27" s="12">
        <f>IF(X27,0,1)</f>
        <v>1</v>
      </c>
      <c r="Z27" s="11" t="str">
        <f t="shared" ref="Z27:Z57" si="4">IF(Control_OK, IF(D27="","",D27*X27), "")</f>
        <v/>
      </c>
    </row>
    <row r="28" spans="1:26" x14ac:dyDescent="0.55000000000000004">
      <c r="A28" s="25"/>
      <c r="B28" s="28" t="str">
        <f>IF(X28,VLOOKUP(W28,LookUp!$D$7:$F$13,3,0) &amp; ", " &amp; $W$4 &amp; " " &amp; V28 &amp; ", " &amp; $X$4,"")</f>
        <v/>
      </c>
      <c r="C28" s="28"/>
      <c r="D28" s="19"/>
      <c r="E28" s="28"/>
      <c r="F28" s="55"/>
      <c r="G28" s="55"/>
      <c r="H28" s="27"/>
      <c r="I28" s="28"/>
      <c r="K28" s="21" t="s">
        <v>64</v>
      </c>
      <c r="L28" s="21" t="s">
        <v>65</v>
      </c>
      <c r="M28" s="21" t="s">
        <v>66</v>
      </c>
      <c r="N28" s="21" t="s">
        <v>67</v>
      </c>
      <c r="O28" s="21" t="s">
        <v>68</v>
      </c>
      <c r="P28" s="21" t="s">
        <v>69</v>
      </c>
      <c r="Q28" s="21" t="s">
        <v>70</v>
      </c>
      <c r="R28" s="3"/>
      <c r="S28" s="21" t="s">
        <v>72</v>
      </c>
      <c r="T28" s="3"/>
      <c r="U28" s="3">
        <v>2</v>
      </c>
      <c r="V28" s="3" t="str">
        <f t="shared" si="2"/>
        <v/>
      </c>
      <c r="W28" s="3" t="str">
        <f t="shared" ref="W28:W57" si="5">IF(AND(Control_OK,U28&lt;=$Y$4), IF(W27=7,1,W27+1), "")</f>
        <v/>
      </c>
      <c r="X28" s="3">
        <f t="shared" si="3"/>
        <v>0</v>
      </c>
      <c r="Y28" s="12">
        <f t="shared" ref="Y28:Y57" si="6">IF(X28,0,1)</f>
        <v>1</v>
      </c>
      <c r="Z28" s="11" t="str">
        <f t="shared" si="4"/>
        <v/>
      </c>
    </row>
    <row r="29" spans="1:26" x14ac:dyDescent="0.55000000000000004">
      <c r="A29" s="25"/>
      <c r="B29" s="28" t="str">
        <f>IF(X29,VLOOKUP(W29,LookUp!$D$7:$F$13,3,0) &amp; ", " &amp; $W$4 &amp; " " &amp; V29 &amp; ", " &amp; $X$4,"")</f>
        <v/>
      </c>
      <c r="C29" s="28"/>
      <c r="D29" s="19"/>
      <c r="E29" s="28"/>
      <c r="F29" s="55"/>
      <c r="G29" s="55"/>
      <c r="H29" s="27"/>
      <c r="I29" s="28"/>
      <c r="K29" s="38" t="str">
        <f t="shared" ref="K29:Q29" si="7">IF(Control_OK,K7,"")</f>
        <v/>
      </c>
      <c r="L29" s="38" t="str">
        <f t="shared" si="7"/>
        <v/>
      </c>
      <c r="M29" s="38" t="str">
        <f t="shared" si="7"/>
        <v/>
      </c>
      <c r="N29" s="38" t="str">
        <f t="shared" si="7"/>
        <v/>
      </c>
      <c r="O29" s="38" t="str">
        <f t="shared" si="7"/>
        <v/>
      </c>
      <c r="P29" s="38" t="str">
        <f t="shared" si="7"/>
        <v/>
      </c>
      <c r="Q29" s="38" t="str">
        <f t="shared" si="7"/>
        <v/>
      </c>
      <c r="R29" s="3"/>
      <c r="S29" s="3"/>
      <c r="T29" s="3"/>
      <c r="U29" s="3">
        <v>3</v>
      </c>
      <c r="V29" s="3" t="str">
        <f t="shared" si="2"/>
        <v/>
      </c>
      <c r="W29" s="3" t="str">
        <f t="shared" si="5"/>
        <v/>
      </c>
      <c r="X29" s="3">
        <f t="shared" si="3"/>
        <v>0</v>
      </c>
      <c r="Y29" s="12">
        <f t="shared" si="6"/>
        <v>1</v>
      </c>
      <c r="Z29" s="11" t="str">
        <f t="shared" si="4"/>
        <v/>
      </c>
    </row>
    <row r="30" spans="1:26" x14ac:dyDescent="0.55000000000000004">
      <c r="A30" s="25"/>
      <c r="B30" s="28" t="str">
        <f>IF(X30,VLOOKUP(W30,LookUp!$D$7:$F$13,3,0) &amp; ", " &amp; $W$4 &amp; " " &amp; V30 &amp; ", " &amp; $X$4,"")</f>
        <v/>
      </c>
      <c r="C30" s="28"/>
      <c r="D30" s="19"/>
      <c r="E30" s="28"/>
      <c r="F30" s="55"/>
      <c r="G30" s="55"/>
      <c r="H30" s="27"/>
      <c r="I30" s="28"/>
      <c r="K30" s="11" t="str">
        <f t="shared" ref="K30:Q30" si="8">IF(K29="","",VLOOKUP(K29,$U$27:$Z$57,6,0))</f>
        <v/>
      </c>
      <c r="L30" s="11" t="str">
        <f t="shared" si="8"/>
        <v/>
      </c>
      <c r="M30" s="11" t="str">
        <f t="shared" si="8"/>
        <v/>
      </c>
      <c r="N30" s="11" t="str">
        <f t="shared" si="8"/>
        <v/>
      </c>
      <c r="O30" s="11" t="str">
        <f t="shared" si="8"/>
        <v/>
      </c>
      <c r="P30" s="11" t="str">
        <f t="shared" si="8"/>
        <v/>
      </c>
      <c r="Q30" s="11" t="str">
        <f t="shared" si="8"/>
        <v/>
      </c>
      <c r="R30" s="3"/>
      <c r="S30" s="11" t="str">
        <f>IF(AND(K30="",L30="",M30="",N30="",O30="",P30="",Q30=""), "", SUM(K30:Q30))</f>
        <v/>
      </c>
      <c r="T30" s="3"/>
      <c r="U30" s="3">
        <v>4</v>
      </c>
      <c r="V30" s="3" t="str">
        <f t="shared" si="2"/>
        <v/>
      </c>
      <c r="W30" s="3" t="str">
        <f t="shared" si="5"/>
        <v/>
      </c>
      <c r="X30" s="3">
        <f t="shared" si="3"/>
        <v>0</v>
      </c>
      <c r="Y30" s="12">
        <f t="shared" si="6"/>
        <v>1</v>
      </c>
      <c r="Z30" s="11" t="str">
        <f t="shared" si="4"/>
        <v/>
      </c>
    </row>
    <row r="31" spans="1:26" x14ac:dyDescent="0.55000000000000004">
      <c r="A31" s="25"/>
      <c r="B31" s="28" t="str">
        <f>IF(X31,VLOOKUP(W31,LookUp!$D$7:$F$13,3,0) &amp; ", " &amp; $W$4 &amp; " " &amp; V31 &amp; ", " &amp; $X$4,"")</f>
        <v/>
      </c>
      <c r="C31" s="28"/>
      <c r="D31" s="19"/>
      <c r="E31" s="28"/>
      <c r="F31" s="55"/>
      <c r="G31" s="55"/>
      <c r="H31" s="27"/>
      <c r="I31" s="28"/>
      <c r="Q31" s="3"/>
      <c r="R31" s="3"/>
      <c r="S31" s="3"/>
      <c r="T31" s="3"/>
      <c r="U31" s="3">
        <v>5</v>
      </c>
      <c r="V31" s="3" t="str">
        <f t="shared" si="2"/>
        <v/>
      </c>
      <c r="W31" s="3" t="str">
        <f t="shared" si="5"/>
        <v/>
      </c>
      <c r="X31" s="3">
        <f t="shared" si="3"/>
        <v>0</v>
      </c>
      <c r="Y31" s="12">
        <f t="shared" si="6"/>
        <v>1</v>
      </c>
      <c r="Z31" s="11" t="str">
        <f t="shared" si="4"/>
        <v/>
      </c>
    </row>
    <row r="32" spans="1:26" x14ac:dyDescent="0.55000000000000004">
      <c r="A32" s="25"/>
      <c r="B32" s="28" t="str">
        <f>IF(X32,VLOOKUP(W32,LookUp!$D$7:$F$13,3,0) &amp; ", " &amp; $W$4 &amp; " " &amp; V32 &amp; ", " &amp; $X$4,"")</f>
        <v/>
      </c>
      <c r="C32" s="28"/>
      <c r="D32" s="19"/>
      <c r="E32" s="28"/>
      <c r="F32" s="55"/>
      <c r="G32" s="55"/>
      <c r="H32" s="27"/>
      <c r="I32" s="28"/>
      <c r="K32" s="38" t="str">
        <f t="shared" ref="K32:Q32" si="9">IF(Control_OK, K8, "")</f>
        <v/>
      </c>
      <c r="L32" s="38" t="str">
        <f t="shared" si="9"/>
        <v/>
      </c>
      <c r="M32" s="38" t="str">
        <f t="shared" si="9"/>
        <v/>
      </c>
      <c r="N32" s="38" t="str">
        <f t="shared" si="9"/>
        <v/>
      </c>
      <c r="O32" s="38" t="str">
        <f t="shared" si="9"/>
        <v/>
      </c>
      <c r="P32" s="38" t="str">
        <f t="shared" si="9"/>
        <v/>
      </c>
      <c r="Q32" s="38" t="str">
        <f t="shared" si="9"/>
        <v/>
      </c>
      <c r="R32" s="3"/>
      <c r="S32" s="3"/>
      <c r="T32" s="3"/>
      <c r="U32" s="3">
        <v>6</v>
      </c>
      <c r="V32" s="3" t="str">
        <f t="shared" si="2"/>
        <v/>
      </c>
      <c r="W32" s="3" t="str">
        <f t="shared" si="5"/>
        <v/>
      </c>
      <c r="X32" s="3">
        <f t="shared" si="3"/>
        <v>0</v>
      </c>
      <c r="Y32" s="12">
        <f t="shared" si="6"/>
        <v>1</v>
      </c>
      <c r="Z32" s="11" t="str">
        <f t="shared" si="4"/>
        <v/>
      </c>
    </row>
    <row r="33" spans="1:26" x14ac:dyDescent="0.55000000000000004">
      <c r="A33" s="25"/>
      <c r="B33" s="28" t="str">
        <f>IF(X33,VLOOKUP(W33,LookUp!$D$7:$F$13,3,0) &amp; ", " &amp; $W$4 &amp; " " &amp; V33 &amp; ", " &amp; $X$4,"")</f>
        <v/>
      </c>
      <c r="C33" s="28"/>
      <c r="D33" s="19"/>
      <c r="E33" s="28"/>
      <c r="F33" s="55"/>
      <c r="G33" s="55"/>
      <c r="H33" s="27"/>
      <c r="I33" s="28"/>
      <c r="K33" s="11" t="str">
        <f t="shared" ref="K33:Q33" si="10">IF(K32="","",VLOOKUP(K32,$U$27:$Z$57,6,0))</f>
        <v/>
      </c>
      <c r="L33" s="11" t="str">
        <f t="shared" si="10"/>
        <v/>
      </c>
      <c r="M33" s="11" t="str">
        <f t="shared" si="10"/>
        <v/>
      </c>
      <c r="N33" s="11" t="str">
        <f t="shared" si="10"/>
        <v/>
      </c>
      <c r="O33" s="11" t="str">
        <f t="shared" si="10"/>
        <v/>
      </c>
      <c r="P33" s="11" t="str">
        <f t="shared" si="10"/>
        <v/>
      </c>
      <c r="Q33" s="11" t="str">
        <f t="shared" si="10"/>
        <v/>
      </c>
      <c r="R33" s="3"/>
      <c r="S33" s="11" t="str">
        <f>IF(AND(K33="",L33="",M33="",N33="",O33="",P33="",Q33=""), "", SUM(K33:Q33))</f>
        <v/>
      </c>
      <c r="U33" s="3">
        <v>7</v>
      </c>
      <c r="V33" s="3" t="str">
        <f t="shared" si="2"/>
        <v/>
      </c>
      <c r="W33" s="3" t="str">
        <f t="shared" si="5"/>
        <v/>
      </c>
      <c r="X33" s="3">
        <f t="shared" si="3"/>
        <v>0</v>
      </c>
      <c r="Y33" s="12">
        <f t="shared" si="6"/>
        <v>1</v>
      </c>
      <c r="Z33" s="11" t="str">
        <f t="shared" si="4"/>
        <v/>
      </c>
    </row>
    <row r="34" spans="1:26" x14ac:dyDescent="0.55000000000000004">
      <c r="A34" s="25"/>
      <c r="B34" s="28" t="str">
        <f>IF(X34,VLOOKUP(W34,LookUp!$D$7:$F$13,3,0) &amp; ", " &amp; $W$4 &amp; " " &amp; V34 &amp; ", " &amp; $X$4,"")</f>
        <v/>
      </c>
      <c r="C34" s="28"/>
      <c r="D34" s="19"/>
      <c r="E34" s="28"/>
      <c r="F34" s="55"/>
      <c r="G34" s="55"/>
      <c r="H34" s="27"/>
      <c r="I34" s="28"/>
      <c r="Q34" s="3"/>
      <c r="R34" s="3"/>
      <c r="S34" s="3"/>
      <c r="U34" s="3">
        <v>8</v>
      </c>
      <c r="V34" s="3" t="str">
        <f t="shared" si="2"/>
        <v/>
      </c>
      <c r="W34" s="3" t="str">
        <f t="shared" si="5"/>
        <v/>
      </c>
      <c r="X34" s="3">
        <f t="shared" si="3"/>
        <v>0</v>
      </c>
      <c r="Y34" s="12">
        <f t="shared" si="6"/>
        <v>1</v>
      </c>
      <c r="Z34" s="11" t="str">
        <f t="shared" si="4"/>
        <v/>
      </c>
    </row>
    <row r="35" spans="1:26" x14ac:dyDescent="0.55000000000000004">
      <c r="A35" s="25"/>
      <c r="B35" s="28" t="str">
        <f>IF(X35,VLOOKUP(W35,LookUp!$D$7:$F$13,3,0) &amp; ", " &amp; $W$4 &amp; " " &amp; V35 &amp; ", " &amp; $X$4,"")</f>
        <v/>
      </c>
      <c r="C35" s="28"/>
      <c r="D35" s="19"/>
      <c r="E35" s="28"/>
      <c r="F35" s="55"/>
      <c r="G35" s="55"/>
      <c r="H35" s="27"/>
      <c r="I35" s="28"/>
      <c r="K35" s="38" t="str">
        <f t="shared" ref="K35:Q35" si="11">IF(Control_OK, K9, "")</f>
        <v/>
      </c>
      <c r="L35" s="38" t="str">
        <f t="shared" si="11"/>
        <v/>
      </c>
      <c r="M35" s="38" t="str">
        <f t="shared" si="11"/>
        <v/>
      </c>
      <c r="N35" s="38" t="str">
        <f t="shared" si="11"/>
        <v/>
      </c>
      <c r="O35" s="38" t="str">
        <f t="shared" si="11"/>
        <v/>
      </c>
      <c r="P35" s="38" t="str">
        <f t="shared" si="11"/>
        <v/>
      </c>
      <c r="Q35" s="38" t="str">
        <f t="shared" si="11"/>
        <v/>
      </c>
      <c r="R35" s="3"/>
      <c r="S35" s="3"/>
      <c r="U35" s="3">
        <v>9</v>
      </c>
      <c r="V35" s="3" t="str">
        <f t="shared" si="2"/>
        <v/>
      </c>
      <c r="W35" s="3" t="str">
        <f t="shared" si="5"/>
        <v/>
      </c>
      <c r="X35" s="3">
        <f t="shared" si="3"/>
        <v>0</v>
      </c>
      <c r="Y35" s="12">
        <f t="shared" si="6"/>
        <v>1</v>
      </c>
      <c r="Z35" s="11" t="str">
        <f t="shared" si="4"/>
        <v/>
      </c>
    </row>
    <row r="36" spans="1:26" x14ac:dyDescent="0.55000000000000004">
      <c r="A36" s="25"/>
      <c r="B36" s="28" t="str">
        <f>IF(X36,VLOOKUP(W36,LookUp!$D$7:$F$13,3,0) &amp; ", " &amp; $W$4 &amp; " " &amp; V36 &amp; ", " &amp; $X$4,"")</f>
        <v/>
      </c>
      <c r="C36" s="28"/>
      <c r="D36" s="19"/>
      <c r="E36" s="28"/>
      <c r="F36" s="55"/>
      <c r="G36" s="55"/>
      <c r="H36" s="27"/>
      <c r="I36" s="28"/>
      <c r="K36" s="11" t="str">
        <f>IF(K35="","",VLOOKUP(K35,$U$27:$Z$57,6,0))</f>
        <v/>
      </c>
      <c r="L36" s="11" t="str">
        <f t="shared" ref="L36:Q36" si="12">IF(L35="","",VLOOKUP(L35,$U$27:$Z$57,6,0))</f>
        <v/>
      </c>
      <c r="M36" s="11" t="str">
        <f t="shared" si="12"/>
        <v/>
      </c>
      <c r="N36" s="11" t="str">
        <f t="shared" si="12"/>
        <v/>
      </c>
      <c r="O36" s="11" t="str">
        <f t="shared" si="12"/>
        <v/>
      </c>
      <c r="P36" s="11" t="str">
        <f t="shared" si="12"/>
        <v/>
      </c>
      <c r="Q36" s="11" t="str">
        <f t="shared" si="12"/>
        <v/>
      </c>
      <c r="R36" s="3"/>
      <c r="S36" s="11" t="str">
        <f>IF(AND(K36="",L36="",M36="",N36="",O36="",P36="",Q36=""), "", SUM(K36:Q36))</f>
        <v/>
      </c>
      <c r="U36" s="3">
        <v>10</v>
      </c>
      <c r="V36" s="3" t="str">
        <f t="shared" si="2"/>
        <v/>
      </c>
      <c r="W36" s="3" t="str">
        <f t="shared" si="5"/>
        <v/>
      </c>
      <c r="X36" s="3">
        <f t="shared" si="3"/>
        <v>0</v>
      </c>
      <c r="Y36" s="12">
        <f t="shared" si="6"/>
        <v>1</v>
      </c>
      <c r="Z36" s="11" t="str">
        <f t="shared" si="4"/>
        <v/>
      </c>
    </row>
    <row r="37" spans="1:26" x14ac:dyDescent="0.55000000000000004">
      <c r="A37" s="25"/>
      <c r="B37" s="28" t="str">
        <f>IF(X37,VLOOKUP(W37,LookUp!$D$7:$F$13,3,0) &amp; ", " &amp; $W$4 &amp; " " &amp; V37 &amp; ", " &amp; $X$4,"")</f>
        <v/>
      </c>
      <c r="C37" s="28"/>
      <c r="D37" s="19"/>
      <c r="E37" s="28"/>
      <c r="F37" s="55"/>
      <c r="G37" s="55"/>
      <c r="H37" s="27"/>
      <c r="I37" s="28"/>
      <c r="R37" s="3"/>
      <c r="U37" s="3">
        <v>11</v>
      </c>
      <c r="V37" s="3" t="str">
        <f t="shared" si="2"/>
        <v/>
      </c>
      <c r="W37" s="3" t="str">
        <f t="shared" si="5"/>
        <v/>
      </c>
      <c r="X37" s="3">
        <f t="shared" si="3"/>
        <v>0</v>
      </c>
      <c r="Y37" s="12">
        <f t="shared" si="6"/>
        <v>1</v>
      </c>
      <c r="Z37" s="11" t="str">
        <f t="shared" si="4"/>
        <v/>
      </c>
    </row>
    <row r="38" spans="1:26" x14ac:dyDescent="0.55000000000000004">
      <c r="A38" s="25"/>
      <c r="B38" s="28" t="str">
        <f>IF(X38,VLOOKUP(W38,LookUp!$D$7:$F$13,3,0) &amp; ", " &amp; $W$4 &amp; " " &amp; V38 &amp; ", " &amp; $X$4,"")</f>
        <v/>
      </c>
      <c r="C38" s="28"/>
      <c r="D38" s="19"/>
      <c r="E38" s="28"/>
      <c r="F38" s="55"/>
      <c r="G38" s="55"/>
      <c r="H38" s="27"/>
      <c r="I38" s="28"/>
      <c r="K38" s="38" t="str">
        <f t="shared" ref="K38:Q38" si="13">IF(Control_OK, K10, "")</f>
        <v/>
      </c>
      <c r="L38" s="38" t="str">
        <f t="shared" si="13"/>
        <v/>
      </c>
      <c r="M38" s="38" t="str">
        <f t="shared" si="13"/>
        <v/>
      </c>
      <c r="N38" s="38" t="str">
        <f t="shared" si="13"/>
        <v/>
      </c>
      <c r="O38" s="38" t="str">
        <f t="shared" si="13"/>
        <v/>
      </c>
      <c r="P38" s="38" t="str">
        <f t="shared" si="13"/>
        <v/>
      </c>
      <c r="Q38" s="38" t="str">
        <f t="shared" si="13"/>
        <v/>
      </c>
      <c r="R38" s="3"/>
      <c r="S38" s="3"/>
      <c r="U38" s="3">
        <v>12</v>
      </c>
      <c r="V38" s="3" t="str">
        <f t="shared" si="2"/>
        <v/>
      </c>
      <c r="W38" s="3" t="str">
        <f t="shared" si="5"/>
        <v/>
      </c>
      <c r="X38" s="3">
        <f t="shared" si="3"/>
        <v>0</v>
      </c>
      <c r="Y38" s="12">
        <f t="shared" si="6"/>
        <v>1</v>
      </c>
      <c r="Z38" s="11" t="str">
        <f t="shared" si="4"/>
        <v/>
      </c>
    </row>
    <row r="39" spans="1:26" x14ac:dyDescent="0.55000000000000004">
      <c r="A39" s="25"/>
      <c r="B39" s="28" t="str">
        <f>IF(X39,VLOOKUP(W39,LookUp!$D$7:$F$13,3,0) &amp; ", " &amp; $W$4 &amp; " " &amp; V39 &amp; ", " &amp; $X$4,"")</f>
        <v/>
      </c>
      <c r="C39" s="28"/>
      <c r="D39" s="19"/>
      <c r="E39" s="28"/>
      <c r="F39" s="55"/>
      <c r="G39" s="55"/>
      <c r="H39" s="27"/>
      <c r="I39" s="28"/>
      <c r="K39" s="11" t="str">
        <f>IF(K38="","",VLOOKUP(K38,$U$27:$Z$57,6,0))</f>
        <v/>
      </c>
      <c r="L39" s="11" t="str">
        <f t="shared" ref="L39:Q39" si="14">IF(L38="","",VLOOKUP(L38,$U$27:$Z$57,6,0))</f>
        <v/>
      </c>
      <c r="M39" s="11" t="str">
        <f t="shared" si="14"/>
        <v/>
      </c>
      <c r="N39" s="11" t="str">
        <f t="shared" si="14"/>
        <v/>
      </c>
      <c r="O39" s="11" t="str">
        <f t="shared" si="14"/>
        <v/>
      </c>
      <c r="P39" s="11" t="str">
        <f t="shared" si="14"/>
        <v/>
      </c>
      <c r="Q39" s="11" t="str">
        <f t="shared" si="14"/>
        <v/>
      </c>
      <c r="R39" s="3"/>
      <c r="S39" s="11" t="str">
        <f>IF(AND(K39="",L39="",M39="",N39="",O39="",P39="",Q39=""), "", SUM(K39:Q39))</f>
        <v/>
      </c>
      <c r="U39" s="3">
        <v>13</v>
      </c>
      <c r="V39" s="3" t="str">
        <f t="shared" si="2"/>
        <v/>
      </c>
      <c r="W39" s="3" t="str">
        <f t="shared" si="5"/>
        <v/>
      </c>
      <c r="X39" s="3">
        <f t="shared" si="3"/>
        <v>0</v>
      </c>
      <c r="Y39" s="12">
        <f t="shared" si="6"/>
        <v>1</v>
      </c>
      <c r="Z39" s="11" t="str">
        <f t="shared" si="4"/>
        <v/>
      </c>
    </row>
    <row r="40" spans="1:26" x14ac:dyDescent="0.55000000000000004">
      <c r="A40" s="25"/>
      <c r="B40" s="28" t="str">
        <f>IF(X40,VLOOKUP(W40,LookUp!$D$7:$F$13,3,0) &amp; ", " &amp; $W$4 &amp; " " &amp; V40 &amp; ", " &amp; $X$4,"")</f>
        <v/>
      </c>
      <c r="C40" s="28"/>
      <c r="D40" s="19"/>
      <c r="E40" s="28"/>
      <c r="F40" s="55"/>
      <c r="G40" s="55"/>
      <c r="H40" s="27"/>
      <c r="I40" s="28"/>
      <c r="R40" s="3"/>
      <c r="U40" s="3">
        <v>14</v>
      </c>
      <c r="V40" s="3" t="str">
        <f t="shared" si="2"/>
        <v/>
      </c>
      <c r="W40" s="3" t="str">
        <f t="shared" si="5"/>
        <v/>
      </c>
      <c r="X40" s="3">
        <f t="shared" si="3"/>
        <v>0</v>
      </c>
      <c r="Y40" s="12">
        <f t="shared" si="6"/>
        <v>1</v>
      </c>
      <c r="Z40" s="11" t="str">
        <f t="shared" si="4"/>
        <v/>
      </c>
    </row>
    <row r="41" spans="1:26" x14ac:dyDescent="0.55000000000000004">
      <c r="A41" s="25"/>
      <c r="B41" s="28" t="str">
        <f>IF(X41,VLOOKUP(W41,LookUp!$D$7:$F$13,3,0) &amp; ", " &amp; $W$4 &amp; " " &amp; V41 &amp; ", " &amp; $X$4,"")</f>
        <v/>
      </c>
      <c r="C41" s="28"/>
      <c r="D41" s="19"/>
      <c r="E41" s="28"/>
      <c r="F41" s="55"/>
      <c r="G41" s="55"/>
      <c r="H41" s="27"/>
      <c r="I41" s="28"/>
      <c r="K41" s="38" t="str">
        <f t="shared" ref="K41:Q41" si="15">IF(Control_OK, K11, "")</f>
        <v/>
      </c>
      <c r="L41" s="38" t="str">
        <f t="shared" si="15"/>
        <v/>
      </c>
      <c r="M41" s="38" t="str">
        <f t="shared" si="15"/>
        <v/>
      </c>
      <c r="N41" s="38" t="str">
        <f t="shared" si="15"/>
        <v/>
      </c>
      <c r="O41" s="38" t="str">
        <f t="shared" si="15"/>
        <v/>
      </c>
      <c r="P41" s="38" t="str">
        <f t="shared" si="15"/>
        <v/>
      </c>
      <c r="Q41" s="38" t="str">
        <f t="shared" si="15"/>
        <v/>
      </c>
      <c r="R41" s="3"/>
      <c r="S41" s="3"/>
      <c r="U41" s="3">
        <v>15</v>
      </c>
      <c r="V41" s="3" t="str">
        <f t="shared" si="2"/>
        <v/>
      </c>
      <c r="W41" s="3" t="str">
        <f t="shared" si="5"/>
        <v/>
      </c>
      <c r="X41" s="3">
        <f t="shared" si="3"/>
        <v>0</v>
      </c>
      <c r="Y41" s="12">
        <f t="shared" si="6"/>
        <v>1</v>
      </c>
      <c r="Z41" s="11" t="str">
        <f t="shared" si="4"/>
        <v/>
      </c>
    </row>
    <row r="42" spans="1:26" x14ac:dyDescent="0.55000000000000004">
      <c r="A42" s="25"/>
      <c r="B42" s="28" t="str">
        <f>IF(X42,VLOOKUP(W42,LookUp!$D$7:$F$13,3,0) &amp; ", " &amp; $W$4 &amp; " " &amp; V42 &amp; ", " &amp; $X$4,"")</f>
        <v/>
      </c>
      <c r="C42" s="28"/>
      <c r="D42" s="19"/>
      <c r="E42" s="28"/>
      <c r="F42" s="55"/>
      <c r="G42" s="55"/>
      <c r="H42" s="27"/>
      <c r="I42" s="28"/>
      <c r="K42" s="11" t="str">
        <f>IF(K41="","",VLOOKUP(K41,$U$27:$Z$57,6,0))</f>
        <v/>
      </c>
      <c r="L42" s="11" t="str">
        <f t="shared" ref="L42:Q42" si="16">IF(L41="","",VLOOKUP(L41,$U$27:$Z$57,6,0))</f>
        <v/>
      </c>
      <c r="M42" s="11" t="str">
        <f t="shared" si="16"/>
        <v/>
      </c>
      <c r="N42" s="11" t="str">
        <f t="shared" si="16"/>
        <v/>
      </c>
      <c r="O42" s="11" t="str">
        <f t="shared" si="16"/>
        <v/>
      </c>
      <c r="P42" s="11" t="str">
        <f t="shared" si="16"/>
        <v/>
      </c>
      <c r="Q42" s="11" t="str">
        <f t="shared" si="16"/>
        <v/>
      </c>
      <c r="R42" s="3"/>
      <c r="S42" s="11" t="str">
        <f>IF(AND(K42="",L42="",M42="",N42="",O42="",P42="",Q42=""), "", SUM(K42:Q42))</f>
        <v/>
      </c>
      <c r="U42" s="3">
        <v>16</v>
      </c>
      <c r="V42" s="3" t="str">
        <f t="shared" si="2"/>
        <v/>
      </c>
      <c r="W42" s="3" t="str">
        <f t="shared" si="5"/>
        <v/>
      </c>
      <c r="X42" s="3">
        <f t="shared" si="3"/>
        <v>0</v>
      </c>
      <c r="Y42" s="12">
        <f t="shared" si="6"/>
        <v>1</v>
      </c>
      <c r="Z42" s="11" t="str">
        <f t="shared" si="4"/>
        <v/>
      </c>
    </row>
    <row r="43" spans="1:26" x14ac:dyDescent="0.55000000000000004">
      <c r="A43" s="25"/>
      <c r="B43" s="28" t="str">
        <f>IF(X43,VLOOKUP(W43,LookUp!$D$7:$F$13,3,0) &amp; ", " &amp; $W$4 &amp; " " &amp; V43 &amp; ", " &amp; $X$4,"")</f>
        <v/>
      </c>
      <c r="C43" s="28"/>
      <c r="D43" s="19"/>
      <c r="E43" s="28"/>
      <c r="F43" s="55"/>
      <c r="G43" s="55"/>
      <c r="H43" s="27"/>
      <c r="I43" s="28"/>
      <c r="R43" s="3"/>
      <c r="U43" s="3">
        <v>17</v>
      </c>
      <c r="V43" s="3" t="str">
        <f t="shared" si="2"/>
        <v/>
      </c>
      <c r="W43" s="3" t="str">
        <f t="shared" si="5"/>
        <v/>
      </c>
      <c r="X43" s="3">
        <f t="shared" si="3"/>
        <v>0</v>
      </c>
      <c r="Y43" s="12">
        <f t="shared" si="6"/>
        <v>1</v>
      </c>
      <c r="Z43" s="11" t="str">
        <f t="shared" si="4"/>
        <v/>
      </c>
    </row>
    <row r="44" spans="1:26" x14ac:dyDescent="0.55000000000000004">
      <c r="A44" s="25"/>
      <c r="B44" s="28" t="str">
        <f>IF(X44,VLOOKUP(W44,LookUp!$D$7:$F$13,3,0) &amp; ", " &amp; $W$4 &amp; " " &amp; V44 &amp; ", " &amp; $X$4,"")</f>
        <v/>
      </c>
      <c r="C44" s="28"/>
      <c r="D44" s="19"/>
      <c r="E44" s="28"/>
      <c r="F44" s="55"/>
      <c r="G44" s="55"/>
      <c r="H44" s="27"/>
      <c r="I44" s="28"/>
      <c r="K44" s="38" t="str">
        <f t="shared" ref="K44:Q44" si="17">IF(Control_OK, K12, "")</f>
        <v/>
      </c>
      <c r="L44" s="38" t="str">
        <f t="shared" si="17"/>
        <v/>
      </c>
      <c r="M44" s="38" t="str">
        <f t="shared" si="17"/>
        <v/>
      </c>
      <c r="N44" s="38" t="str">
        <f t="shared" si="17"/>
        <v/>
      </c>
      <c r="O44" s="38" t="str">
        <f t="shared" si="17"/>
        <v/>
      </c>
      <c r="P44" s="38" t="str">
        <f t="shared" si="17"/>
        <v/>
      </c>
      <c r="Q44" s="38" t="str">
        <f t="shared" si="17"/>
        <v/>
      </c>
      <c r="R44" s="3"/>
      <c r="S44" s="3"/>
      <c r="U44" s="3">
        <v>18</v>
      </c>
      <c r="V44" s="3" t="str">
        <f t="shared" si="2"/>
        <v/>
      </c>
      <c r="W44" s="3" t="str">
        <f t="shared" si="5"/>
        <v/>
      </c>
      <c r="X44" s="3">
        <f t="shared" si="3"/>
        <v>0</v>
      </c>
      <c r="Y44" s="12">
        <f t="shared" si="6"/>
        <v>1</v>
      </c>
      <c r="Z44" s="11" t="str">
        <f t="shared" si="4"/>
        <v/>
      </c>
    </row>
    <row r="45" spans="1:26" x14ac:dyDescent="0.55000000000000004">
      <c r="A45" s="25"/>
      <c r="B45" s="28" t="str">
        <f>IF(X45,VLOOKUP(W45,LookUp!$D$7:$F$13,3,0) &amp; ", " &amp; $W$4 &amp; " " &amp; V45 &amp; ", " &amp; $X$4,"")</f>
        <v/>
      </c>
      <c r="C45" s="28"/>
      <c r="D45" s="19"/>
      <c r="E45" s="28"/>
      <c r="F45" s="55"/>
      <c r="G45" s="55"/>
      <c r="H45" s="27"/>
      <c r="I45" s="28"/>
      <c r="K45" s="11" t="str">
        <f>IF(K44="","",VLOOKUP(K44,$U$27:$Z$57,6,0))</f>
        <v/>
      </c>
      <c r="L45" s="11" t="str">
        <f t="shared" ref="L45:Q45" si="18">IF(L44="","",VLOOKUP(L44,$U$27:$Z$57,6,0))</f>
        <v/>
      </c>
      <c r="M45" s="11" t="str">
        <f t="shared" si="18"/>
        <v/>
      </c>
      <c r="N45" s="11" t="str">
        <f t="shared" si="18"/>
        <v/>
      </c>
      <c r="O45" s="11" t="str">
        <f t="shared" si="18"/>
        <v/>
      </c>
      <c r="P45" s="11" t="str">
        <f t="shared" si="18"/>
        <v/>
      </c>
      <c r="Q45" s="11" t="str">
        <f t="shared" si="18"/>
        <v/>
      </c>
      <c r="R45" s="3"/>
      <c r="S45" s="11" t="str">
        <f>IF(AND(K45="",L45="",M45="",N45="",O45="",P45="",Q45=""), "", SUM(K45:Q45))</f>
        <v/>
      </c>
      <c r="U45" s="3">
        <v>19</v>
      </c>
      <c r="V45" s="3" t="str">
        <f t="shared" si="2"/>
        <v/>
      </c>
      <c r="W45" s="3" t="str">
        <f t="shared" si="5"/>
        <v/>
      </c>
      <c r="X45" s="3">
        <f t="shared" si="3"/>
        <v>0</v>
      </c>
      <c r="Y45" s="12">
        <f t="shared" si="6"/>
        <v>1</v>
      </c>
      <c r="Z45" s="11" t="str">
        <f t="shared" si="4"/>
        <v/>
      </c>
    </row>
    <row r="46" spans="1:26" x14ac:dyDescent="0.55000000000000004">
      <c r="A46" s="25"/>
      <c r="B46" s="28" t="str">
        <f>IF(X46,VLOOKUP(W46,LookUp!$D$7:$F$13,3,0) &amp; ", " &amp; $W$4 &amp; " " &amp; V46 &amp; ", " &amp; $X$4,"")</f>
        <v/>
      </c>
      <c r="C46" s="28"/>
      <c r="D46" s="19"/>
      <c r="E46" s="28"/>
      <c r="F46" s="55"/>
      <c r="G46" s="55"/>
      <c r="H46" s="27"/>
      <c r="I46" s="28"/>
      <c r="Q46" s="17" t="s">
        <v>73</v>
      </c>
      <c r="S46" s="11">
        <f>SUM(S30,S33,S36,S39,S42)</f>
        <v>0</v>
      </c>
      <c r="U46" s="3">
        <v>20</v>
      </c>
      <c r="V46" s="3" t="str">
        <f t="shared" si="2"/>
        <v/>
      </c>
      <c r="W46" s="3" t="str">
        <f t="shared" si="5"/>
        <v/>
      </c>
      <c r="X46" s="3">
        <f t="shared" si="3"/>
        <v>0</v>
      </c>
      <c r="Y46" s="12">
        <f t="shared" si="6"/>
        <v>1</v>
      </c>
      <c r="Z46" s="11" t="str">
        <f t="shared" si="4"/>
        <v/>
      </c>
    </row>
    <row r="47" spans="1:26" x14ac:dyDescent="0.55000000000000004">
      <c r="A47" s="25"/>
      <c r="B47" s="28" t="str">
        <f>IF(X47,VLOOKUP(W47,LookUp!$D$7:$F$13,3,0) &amp; ", " &amp; $W$4 &amp; " " &amp; V47 &amp; ", " &amp; $X$4,"")</f>
        <v/>
      </c>
      <c r="C47" s="28"/>
      <c r="D47" s="19"/>
      <c r="E47" s="28"/>
      <c r="F47" s="55"/>
      <c r="G47" s="55"/>
      <c r="H47" s="27"/>
      <c r="I47" s="28"/>
      <c r="U47" s="3">
        <v>21</v>
      </c>
      <c r="V47" s="3" t="str">
        <f t="shared" si="2"/>
        <v/>
      </c>
      <c r="W47" s="3" t="str">
        <f t="shared" si="5"/>
        <v/>
      </c>
      <c r="X47" s="3">
        <f t="shared" si="3"/>
        <v>0</v>
      </c>
      <c r="Y47" s="12">
        <f t="shared" si="6"/>
        <v>1</v>
      </c>
      <c r="Z47" s="11" t="str">
        <f t="shared" si="4"/>
        <v/>
      </c>
    </row>
    <row r="48" spans="1:26" x14ac:dyDescent="0.55000000000000004">
      <c r="A48" s="25"/>
      <c r="B48" s="28" t="str">
        <f>IF(X48,VLOOKUP(W48,LookUp!$D$7:$F$13,3,0) &amp; ", " &amp; $W$4 &amp; " " &amp; V48 &amp; ", " &amp; $X$4,"")</f>
        <v/>
      </c>
      <c r="C48" s="28"/>
      <c r="D48" s="19"/>
      <c r="E48" s="28"/>
      <c r="F48" s="55"/>
      <c r="G48" s="55"/>
      <c r="H48" s="27"/>
      <c r="I48" s="28"/>
      <c r="U48" s="3">
        <v>22</v>
      </c>
      <c r="V48" s="3" t="str">
        <f t="shared" si="2"/>
        <v/>
      </c>
      <c r="W48" s="3" t="str">
        <f t="shared" si="5"/>
        <v/>
      </c>
      <c r="X48" s="3">
        <f t="shared" si="3"/>
        <v>0</v>
      </c>
      <c r="Y48" s="12">
        <f t="shared" si="6"/>
        <v>1</v>
      </c>
      <c r="Z48" s="11" t="str">
        <f t="shared" si="4"/>
        <v/>
      </c>
    </row>
    <row r="49" spans="1:26" x14ac:dyDescent="0.55000000000000004">
      <c r="A49" s="25"/>
      <c r="B49" s="28" t="str">
        <f>IF(X49,VLOOKUP(W49,LookUp!$D$7:$F$13,3,0) &amp; ", " &amp; $W$4 &amp; " " &amp; V49 &amp; ", " &amp; $X$4,"")</f>
        <v/>
      </c>
      <c r="C49" s="28"/>
      <c r="D49" s="19"/>
      <c r="E49" s="28"/>
      <c r="F49" s="55"/>
      <c r="G49" s="55"/>
      <c r="H49" s="27"/>
      <c r="I49" s="28"/>
      <c r="U49" s="3">
        <v>23</v>
      </c>
      <c r="V49" s="3" t="str">
        <f t="shared" si="2"/>
        <v/>
      </c>
      <c r="W49" s="3" t="str">
        <f t="shared" si="5"/>
        <v/>
      </c>
      <c r="X49" s="3">
        <f t="shared" si="3"/>
        <v>0</v>
      </c>
      <c r="Y49" s="12">
        <f t="shared" si="6"/>
        <v>1</v>
      </c>
      <c r="Z49" s="11" t="str">
        <f t="shared" si="4"/>
        <v/>
      </c>
    </row>
    <row r="50" spans="1:26" x14ac:dyDescent="0.55000000000000004">
      <c r="A50" s="25"/>
      <c r="B50" s="28" t="str">
        <f>IF(X50,VLOOKUP(W50,LookUp!$D$7:$F$13,3,0) &amp; ", " &amp; $W$4 &amp; " " &amp; V50 &amp; ", " &amp; $X$4,"")</f>
        <v/>
      </c>
      <c r="C50" s="28"/>
      <c r="D50" s="19"/>
      <c r="E50" s="28"/>
      <c r="F50" s="55"/>
      <c r="G50" s="55"/>
      <c r="H50" s="27"/>
      <c r="I50" s="28"/>
      <c r="U50" s="3">
        <v>24</v>
      </c>
      <c r="V50" s="3" t="str">
        <f t="shared" si="2"/>
        <v/>
      </c>
      <c r="W50" s="3" t="str">
        <f t="shared" si="5"/>
        <v/>
      </c>
      <c r="X50" s="3">
        <f t="shared" si="3"/>
        <v>0</v>
      </c>
      <c r="Y50" s="12">
        <f t="shared" si="6"/>
        <v>1</v>
      </c>
      <c r="Z50" s="11" t="str">
        <f t="shared" si="4"/>
        <v/>
      </c>
    </row>
    <row r="51" spans="1:26" x14ac:dyDescent="0.55000000000000004">
      <c r="A51" s="25"/>
      <c r="B51" s="28" t="str">
        <f>IF(X51,VLOOKUP(W51,LookUp!$D$7:$F$13,3,0) &amp; ", " &amp; $W$4 &amp; " " &amp; V51 &amp; ", " &amp; $X$4,"")</f>
        <v/>
      </c>
      <c r="C51" s="28"/>
      <c r="D51" s="19"/>
      <c r="E51" s="28"/>
      <c r="F51" s="55"/>
      <c r="G51" s="55"/>
      <c r="H51" s="27"/>
      <c r="I51" s="28"/>
      <c r="U51" s="3">
        <v>25</v>
      </c>
      <c r="V51" s="3" t="str">
        <f t="shared" si="2"/>
        <v/>
      </c>
      <c r="W51" s="3" t="str">
        <f t="shared" si="5"/>
        <v/>
      </c>
      <c r="X51" s="3">
        <f t="shared" si="3"/>
        <v>0</v>
      </c>
      <c r="Y51" s="12">
        <f t="shared" si="6"/>
        <v>1</v>
      </c>
      <c r="Z51" s="11" t="str">
        <f t="shared" si="4"/>
        <v/>
      </c>
    </row>
    <row r="52" spans="1:26" x14ac:dyDescent="0.55000000000000004">
      <c r="A52" s="25"/>
      <c r="B52" s="28" t="str">
        <f>IF(X52,VLOOKUP(W52,LookUp!$D$7:$F$13,3,0) &amp; ", " &amp; $W$4 &amp; " " &amp; V52 &amp; ", " &amp; $X$4,"")</f>
        <v/>
      </c>
      <c r="C52" s="28"/>
      <c r="D52" s="19"/>
      <c r="E52" s="28"/>
      <c r="F52" s="55"/>
      <c r="G52" s="55"/>
      <c r="H52" s="27"/>
      <c r="I52" s="28"/>
      <c r="U52" s="3">
        <v>26</v>
      </c>
      <c r="V52" s="3" t="str">
        <f t="shared" si="2"/>
        <v/>
      </c>
      <c r="W52" s="3" t="str">
        <f t="shared" si="5"/>
        <v/>
      </c>
      <c r="X52" s="3">
        <f t="shared" si="3"/>
        <v>0</v>
      </c>
      <c r="Y52" s="12">
        <f t="shared" si="6"/>
        <v>1</v>
      </c>
      <c r="Z52" s="11" t="str">
        <f t="shared" si="4"/>
        <v/>
      </c>
    </row>
    <row r="53" spans="1:26" x14ac:dyDescent="0.55000000000000004">
      <c r="A53" s="25"/>
      <c r="B53" s="28" t="str">
        <f>IF(X53,VLOOKUP(W53,LookUp!$D$7:$F$13,3,0) &amp; ", " &amp; $W$4 &amp; " " &amp; V53 &amp; ", " &amp; $X$4,"")</f>
        <v/>
      </c>
      <c r="C53" s="28"/>
      <c r="D53" s="19"/>
      <c r="E53" s="28"/>
      <c r="F53" s="55"/>
      <c r="G53" s="55"/>
      <c r="H53" s="27"/>
      <c r="I53" s="28"/>
      <c r="U53" s="3">
        <v>27</v>
      </c>
      <c r="V53" s="3" t="str">
        <f t="shared" si="2"/>
        <v/>
      </c>
      <c r="W53" s="3" t="str">
        <f t="shared" si="5"/>
        <v/>
      </c>
      <c r="X53" s="3">
        <f t="shared" si="3"/>
        <v>0</v>
      </c>
      <c r="Y53" s="12">
        <f t="shared" si="6"/>
        <v>1</v>
      </c>
      <c r="Z53" s="11" t="str">
        <f t="shared" si="4"/>
        <v/>
      </c>
    </row>
    <row r="54" spans="1:26" x14ac:dyDescent="0.55000000000000004">
      <c r="A54" s="25"/>
      <c r="B54" s="28" t="str">
        <f>IF(X54,VLOOKUP(W54,LookUp!$D$7:$F$13,3,0) &amp; ", " &amp; $W$4 &amp; " " &amp; V54 &amp; ", " &amp; $X$4,"")</f>
        <v/>
      </c>
      <c r="C54" s="28"/>
      <c r="D54" s="19"/>
      <c r="E54" s="28"/>
      <c r="F54" s="55"/>
      <c r="G54" s="55"/>
      <c r="H54" s="27"/>
      <c r="I54" s="28"/>
      <c r="U54" s="3">
        <v>28</v>
      </c>
      <c r="V54" s="3" t="str">
        <f t="shared" si="2"/>
        <v/>
      </c>
      <c r="W54" s="3" t="str">
        <f t="shared" si="5"/>
        <v/>
      </c>
      <c r="X54" s="3">
        <f t="shared" si="3"/>
        <v>0</v>
      </c>
      <c r="Y54" s="12">
        <f t="shared" si="6"/>
        <v>1</v>
      </c>
      <c r="Z54" s="11" t="str">
        <f t="shared" si="4"/>
        <v/>
      </c>
    </row>
    <row r="55" spans="1:26" x14ac:dyDescent="0.55000000000000004">
      <c r="A55" s="25"/>
      <c r="B55" s="28" t="str">
        <f>IF(X55,VLOOKUP(W55,LookUp!$D$7:$F$13,3,0) &amp; ", " &amp; $W$4 &amp; " " &amp; V55 &amp; ", " &amp; $X$4,"")</f>
        <v/>
      </c>
      <c r="C55" s="28"/>
      <c r="D55" s="19"/>
      <c r="E55" s="28"/>
      <c r="F55" s="55"/>
      <c r="G55" s="55"/>
      <c r="H55" s="27"/>
      <c r="I55" s="28"/>
      <c r="U55" s="3">
        <v>29</v>
      </c>
      <c r="V55" s="3" t="str">
        <f t="shared" si="2"/>
        <v/>
      </c>
      <c r="W55" s="3" t="str">
        <f t="shared" si="5"/>
        <v/>
      </c>
      <c r="X55" s="3">
        <f t="shared" si="3"/>
        <v>0</v>
      </c>
      <c r="Y55" s="12">
        <f t="shared" si="6"/>
        <v>1</v>
      </c>
      <c r="Z55" s="11" t="str">
        <f t="shared" si="4"/>
        <v/>
      </c>
    </row>
    <row r="56" spans="1:26" x14ac:dyDescent="0.55000000000000004">
      <c r="A56" s="25"/>
      <c r="B56" s="28" t="str">
        <f>IF(X56,VLOOKUP(W56,LookUp!$D$7:$F$13,3,0) &amp; ", " &amp; $W$4 &amp; " " &amp; V56 &amp; ", " &amp; $X$4,"")</f>
        <v/>
      </c>
      <c r="C56" s="28"/>
      <c r="D56" s="19"/>
      <c r="E56" s="28"/>
      <c r="F56" s="55"/>
      <c r="G56" s="55"/>
      <c r="H56" s="27"/>
      <c r="I56" s="28"/>
      <c r="U56" s="3">
        <v>30</v>
      </c>
      <c r="V56" s="3" t="str">
        <f t="shared" si="2"/>
        <v/>
      </c>
      <c r="W56" s="3" t="str">
        <f t="shared" si="5"/>
        <v/>
      </c>
      <c r="X56" s="3">
        <f t="shared" si="3"/>
        <v>0</v>
      </c>
      <c r="Y56" s="12">
        <f t="shared" si="6"/>
        <v>1</v>
      </c>
      <c r="Z56" s="11" t="str">
        <f t="shared" si="4"/>
        <v/>
      </c>
    </row>
    <row r="57" spans="1:26" x14ac:dyDescent="0.55000000000000004">
      <c r="A57" s="25"/>
      <c r="B57" s="28" t="str">
        <f>IF(X57,VLOOKUP(W57,LookUp!$D$7:$F$13,3,0) &amp; ", " &amp; $W$4 &amp; " " &amp; V57 &amp; ", " &amp; $X$4,"")</f>
        <v/>
      </c>
      <c r="C57" s="28"/>
      <c r="D57" s="19"/>
      <c r="E57" s="28"/>
      <c r="F57" s="55"/>
      <c r="G57" s="55"/>
      <c r="H57" s="27"/>
      <c r="I57" s="28"/>
      <c r="U57" s="3">
        <v>31</v>
      </c>
      <c r="V57" s="3" t="str">
        <f t="shared" si="2"/>
        <v/>
      </c>
      <c r="W57" s="3" t="str">
        <f t="shared" si="5"/>
        <v/>
      </c>
      <c r="X57" s="3">
        <f t="shared" si="3"/>
        <v>0</v>
      </c>
      <c r="Y57" s="12">
        <f t="shared" si="6"/>
        <v>1</v>
      </c>
      <c r="Z57" s="11" t="str">
        <f t="shared" si="4"/>
        <v/>
      </c>
    </row>
    <row r="58" spans="1:26" x14ac:dyDescent="0.55000000000000004">
      <c r="A58" s="25"/>
      <c r="B58" s="57"/>
      <c r="C58" s="57"/>
      <c r="D58" s="57"/>
      <c r="E58" s="57"/>
      <c r="F58" s="57"/>
      <c r="G58" s="57"/>
      <c r="H58" s="27"/>
      <c r="I58" s="28"/>
      <c r="U58" s="3"/>
      <c r="V58" s="3"/>
      <c r="W58" s="3"/>
      <c r="X58" s="3"/>
      <c r="Y58" s="12"/>
    </row>
    <row r="59" spans="1:26" x14ac:dyDescent="0.55000000000000004">
      <c r="A59" s="25"/>
      <c r="B59" s="28"/>
      <c r="C59" s="28"/>
      <c r="D59" s="17" t="s">
        <v>62</v>
      </c>
      <c r="E59" s="28"/>
      <c r="F59" s="17" t="s">
        <v>56</v>
      </c>
      <c r="G59" s="28"/>
      <c r="H59" s="27"/>
      <c r="I59" s="28"/>
    </row>
    <row r="60" spans="1:26" ht="14.7" thickBot="1" x14ac:dyDescent="0.6">
      <c r="A60" s="25"/>
      <c r="B60" s="33"/>
      <c r="C60" s="28"/>
      <c r="D60" s="14">
        <f>SUMPRODUCT(D27:D57,X27:X57)</f>
        <v>0</v>
      </c>
      <c r="E60" s="28"/>
      <c r="F60" s="20" t="e">
        <f>D60*D23</f>
        <v>#VALUE!</v>
      </c>
      <c r="G60" s="28"/>
      <c r="H60" s="27"/>
      <c r="I60" s="28"/>
    </row>
    <row r="61" spans="1:26" x14ac:dyDescent="0.55000000000000004">
      <c r="A61" s="25"/>
      <c r="B61" s="18" t="s">
        <v>63</v>
      </c>
      <c r="C61" s="28"/>
      <c r="D61" s="14">
        <f>SUMPRODUCT(D27:D57,Y27:Y57)</f>
        <v>0</v>
      </c>
      <c r="E61" s="28"/>
      <c r="F61" s="28"/>
      <c r="G61" s="28"/>
      <c r="H61" s="27"/>
      <c r="I61" s="28"/>
    </row>
    <row r="62" spans="1:26" x14ac:dyDescent="0.55000000000000004">
      <c r="A62" s="25"/>
      <c r="B62" s="28"/>
      <c r="C62" s="28"/>
      <c r="D62" s="28"/>
      <c r="E62" s="28"/>
      <c r="F62" s="28"/>
      <c r="G62" s="28"/>
      <c r="H62" s="27"/>
      <c r="I62" s="28"/>
    </row>
    <row r="63" spans="1:26" ht="14.7" thickBot="1" x14ac:dyDescent="0.6">
      <c r="A63" s="32"/>
      <c r="B63" s="33"/>
      <c r="C63" s="33"/>
      <c r="D63" s="33"/>
      <c r="E63" s="33"/>
      <c r="F63" s="33"/>
      <c r="G63" s="33"/>
      <c r="H63" s="34"/>
      <c r="I63" s="28"/>
    </row>
  </sheetData>
  <sheetProtection algorithmName="SHA-512" hashValue="tkPDDjGbXd9pMk0RTEPwHYOL1e/5qhcSWdocacXL+wlRWy8X3Kjs2On8tcIHqLrGUi67osZ7DQhljAH4prOQtw==" saltValue="0KVL/MA0ItGLkP1CuXdTyA==" spinCount="100000" sheet="1" objects="1" scenarios="1"/>
  <mergeCells count="50">
    <mergeCell ref="F57:G57"/>
    <mergeCell ref="B58:G58"/>
    <mergeCell ref="F51:G51"/>
    <mergeCell ref="F52:G52"/>
    <mergeCell ref="F53:G53"/>
    <mergeCell ref="F54:G54"/>
    <mergeCell ref="F55:G55"/>
    <mergeCell ref="F56:G56"/>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B15:G15"/>
    <mergeCell ref="D16:F16"/>
    <mergeCell ref="D17:F17"/>
    <mergeCell ref="B18:G18"/>
    <mergeCell ref="D19:F19"/>
    <mergeCell ref="D20:F20"/>
    <mergeCell ref="B21:G21"/>
    <mergeCell ref="D22:F22"/>
    <mergeCell ref="D23:F23"/>
    <mergeCell ref="B24:G24"/>
    <mergeCell ref="F25:G25"/>
    <mergeCell ref="D14:F14"/>
    <mergeCell ref="B1:G1"/>
    <mergeCell ref="C2:G2"/>
    <mergeCell ref="C3:G3"/>
    <mergeCell ref="C4:G4"/>
    <mergeCell ref="B13:G13"/>
  </mergeCells>
  <conditionalFormatting sqref="D27">
    <cfRule type="expression" dxfId="59" priority="9">
      <formula>$Y27=1</formula>
    </cfRule>
    <cfRule type="expression" dxfId="58" priority="10">
      <formula>$X27=1</formula>
    </cfRule>
  </conditionalFormatting>
  <conditionalFormatting sqref="D61">
    <cfRule type="cellIs" dxfId="57" priority="8" operator="greaterThan">
      <formula>0</formula>
    </cfRule>
  </conditionalFormatting>
  <conditionalFormatting sqref="B27:B58">
    <cfRule type="notContainsBlanks" dxfId="56" priority="7">
      <formula>LEN(TRIM(B27))&gt;0</formula>
    </cfRule>
  </conditionalFormatting>
  <conditionalFormatting sqref="D28:D57">
    <cfRule type="expression" dxfId="55" priority="5">
      <formula>$Y28=1</formula>
    </cfRule>
    <cfRule type="expression" dxfId="54" priority="6">
      <formula>$X28=1</formula>
    </cfRule>
  </conditionalFormatting>
  <conditionalFormatting sqref="F27:G27">
    <cfRule type="expression" dxfId="53" priority="4">
      <formula>$X27=1</formula>
    </cfRule>
  </conditionalFormatting>
  <conditionalFormatting sqref="F28:G57">
    <cfRule type="expression" dxfId="52" priority="3">
      <formula>$X28=1</formula>
    </cfRule>
  </conditionalFormatting>
  <conditionalFormatting sqref="K30:Q30 K33:Q33 K36:Q36 K39:Q39 K42:Q42 K45:Q45 S45 S42 S39 S36 S33 S30">
    <cfRule type="notContainsBlanks" dxfId="51" priority="2">
      <formula>LEN(TRIM(K30))&gt;0</formula>
    </cfRule>
  </conditionalFormatting>
  <conditionalFormatting sqref="S46">
    <cfRule type="notContainsBlanks" dxfId="50" priority="1">
      <formula>LEN(TRIM(S46))&gt;0</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Control Sheet</vt:lpstr>
      <vt:lpstr>Summary Sheet</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LookUp</vt:lpstr>
      <vt:lpstr>Control_OK</vt:lpstr>
      <vt:lpstr>Control_Start_Date</vt:lpstr>
      <vt:lpstr>'Summary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McPhail</dc:creator>
  <cp:lastModifiedBy>Alex McPhail</cp:lastModifiedBy>
  <dcterms:created xsi:type="dcterms:W3CDTF">2019-11-29T18:31:15Z</dcterms:created>
  <dcterms:modified xsi:type="dcterms:W3CDTF">2020-05-26T19:17:21Z</dcterms:modified>
</cp:coreProperties>
</file>