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Setup" sheetId="2" state="visible" r:id="rId4"/>
    <sheet name="Initiation Checklist" sheetId="3" state="visible" r:id="rId5"/>
    <sheet name="Framework Mapping" sheetId="4" state="visible" r:id="rId6"/>
    <sheet name="Reference" sheetId="5" state="visible" r:id="rId7"/>
  </sheets>
  <definedNames>
    <definedName function="false" hidden="false" localSheetId="0" name="_xlnm.Print_Area" vbProcedure="false">Cover!$A$1:$G$63</definedName>
    <definedName function="false" hidden="false" localSheetId="3" name="_xlnm.Print_Area" vbProcedure="false">'Framework Mapping'!$A$1:$J$42</definedName>
    <definedName function="false" hidden="false" localSheetId="2" name="_xlnm.Print_Area" vbProcedure="false">'Initiation Checklist'!$A$1:$N$138</definedName>
    <definedName function="false" hidden="false" localSheetId="2" name="_xlnm.Print_Titles" vbProcedure="false">'Initiation Checklist'!$8:$8</definedName>
    <definedName function="false" hidden="true" localSheetId="2" name="_xlnm._FilterDatabase" vbProcedure="false">'Initiation Checklist'!$B$8:$N$133</definedName>
    <definedName function="false" hidden="false" localSheetId="4" name="_xlnm.Print_Area" vbProcedure="false">Reference!$A$1:$K$39</definedName>
    <definedName function="false" hidden="false" localSheetId="1" name="_xlnm.Print_Area" vbProcedure="false">Setup!$A$1:$H$56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<sst xmlns="http://schemas.openxmlformats.org/spreadsheetml/2006/main" count="1121" uniqueCount="635">
  <si>
    <t xml:space="preserve">PROJECT INITIATION CHECKLIST</t>
  </si>
  <si>
    <t xml:space="preserve">103 things a client-side team should have done before a contractor starts on site, grouped into five phases and five decision gates. Every item states the evidence that proves it is done, so the checklist survives a gate review rather than just making everyone feel organised.</t>
  </si>
  <si>
    <t xml:space="preserve">HOW TO USE IT</t>
  </si>
  <si>
    <t xml:space="preserve">1</t>
  </si>
  <si>
    <t xml:space="preserve">Fill in the Setup sheet</t>
  </si>
  <si>
    <t xml:space="preserve">Project, sponsor, budget, jurisdiction and tier. The jurisdiction tells you which assurance framework applies - the Framework Mapping sheet has the detail.</t>
  </si>
  <si>
    <t xml:space="preserve">2</t>
  </si>
  <si>
    <t xml:space="preserve">Decide what does not apply</t>
  </si>
  <si>
    <t xml:space="preserve">Work down the checklist and set anything genuinely out of scope to Not applicable, with a reason in the comments. Do this once, deliberately, rather than item by item later.</t>
  </si>
  <si>
    <t xml:space="preserve">3</t>
  </si>
  <si>
    <t xml:space="preserve">Give every item an owner and a date</t>
  </si>
  <si>
    <t xml:space="preserve">An item with no owner and no date will not happen. The Flag column tells you what is overdue.</t>
  </si>
  <si>
    <t xml:space="preserve">4</t>
  </si>
  <si>
    <t xml:space="preserve">Work by gate, not by row number</t>
  </si>
  <si>
    <t xml:space="preserve">Filter on the Gate column and close out one gate at a time. The Framework Mapping sheet shows how many items and how many mandatory items sit at each gate.</t>
  </si>
  <si>
    <t xml:space="preserve">5</t>
  </si>
  <si>
    <t xml:space="preserve">Record the evidence, not the tick</t>
  </si>
  <si>
    <t xml:space="preserve">Column F says what 'done' looks like. Column M is where you record the document reference. A tick with no evidence is worth nothing at a gate review.</t>
  </si>
  <si>
    <t xml:space="preserve">6</t>
  </si>
  <si>
    <t xml:space="preserve">Review it at every control group</t>
  </si>
  <si>
    <t xml:space="preserve">The progress summary on Setup gives you percentage complete, overdue count and mandatory items outstanding - three numbers that fit on one slide.</t>
  </si>
  <si>
    <t xml:space="preserve">THE FIVE PHASES AND FIVE GATES</t>
  </si>
  <si>
    <t xml:space="preserve">Phase</t>
  </si>
  <si>
    <t xml:space="preserve">Gate reached</t>
  </si>
  <si>
    <t xml:space="preserve">Items</t>
  </si>
  <si>
    <t xml:space="preserve">1  Need &amp; business case</t>
  </si>
  <si>
    <t xml:space="preserve">G0 - G1</t>
  </si>
  <si>
    <t xml:space="preserve">2  Funding &amp; approvals</t>
  </si>
  <si>
    <t xml:space="preserve">G1</t>
  </si>
  <si>
    <t xml:space="preserve">3  Governance &amp; team</t>
  </si>
  <si>
    <t xml:space="preserve">G2</t>
  </si>
  <si>
    <t xml:space="preserve">4  Planning &amp; baselines</t>
  </si>
  <si>
    <t xml:space="preserve">G2 - G3</t>
  </si>
  <si>
    <t xml:space="preserve">5  Procurement &amp; mobilisation</t>
  </si>
  <si>
    <t xml:space="preserve">G3 - G4</t>
  </si>
  <si>
    <t xml:space="preserve">TOTAL</t>
  </si>
  <si>
    <t xml:space="preserve">WHAT IS IN THE WORKBOOK</t>
  </si>
  <si>
    <t xml:space="preserve">Sheet</t>
  </si>
  <si>
    <t xml:space="preserve">Purpose</t>
  </si>
  <si>
    <t xml:space="preserve">Update</t>
  </si>
  <si>
    <t xml:space="preserve">Setup</t>
  </si>
  <si>
    <t xml:space="preserve">Project, governance and commercial details, plus the live progress summary by phase.</t>
  </si>
  <si>
    <t xml:space="preserve">Once, then review</t>
  </si>
  <si>
    <t xml:space="preserve">Initiation Checklist</t>
  </si>
  <si>
    <t xml:space="preserve">103 activities across five phases, each with the evidence that proves it is done.</t>
  </si>
  <si>
    <t xml:space="preserve">Weekly</t>
  </si>
  <si>
    <t xml:space="preserve">Framework Mapping</t>
  </si>
  <si>
    <t xml:space="preserve">How the G0-G4 gates map to the NSW, VIC, QLD, WA, Infrastructure Australia and Commonwealth frameworks.</t>
  </si>
  <si>
    <t xml:space="preserve">Reference</t>
  </si>
  <si>
    <t xml:space="preserve">Dropdown lists, status definitions and the cell conventions used across the workbook.</t>
  </si>
  <si>
    <t xml:space="preserve">Review annually</t>
  </si>
  <si>
    <t xml:space="preserve">WORKED EXAMPLE  ·  WHAT A COMPLETED ROW LOOKS LIKE</t>
  </si>
  <si>
    <t xml:space="preserve">Ref</t>
  </si>
  <si>
    <t xml:space="preserve">2.04</t>
  </si>
  <si>
    <t xml:space="preserve">Gate</t>
  </si>
  <si>
    <t xml:space="preserve">Activity</t>
  </si>
  <si>
    <t xml:space="preserve">Confirm the delegation of authority</t>
  </si>
  <si>
    <t xml:space="preserve">How you know it is done</t>
  </si>
  <si>
    <t xml:space="preserve">A written delegation naming who may approve variations, contracts and payments, and to what value.</t>
  </si>
  <si>
    <t xml:space="preserve">Type</t>
  </si>
  <si>
    <t xml:space="preserve">Mandatory</t>
  </si>
  <si>
    <t xml:space="preserve">Owner</t>
  </si>
  <si>
    <t xml:space="preserve">R. Alvarez, Portfolio Director</t>
  </si>
  <si>
    <t xml:space="preserve">Target date</t>
  </si>
  <si>
    <t xml:space="preserve">14 Sep 2026</t>
  </si>
  <si>
    <t xml:space="preserve">Status</t>
  </si>
  <si>
    <t xml:space="preserve">Complete</t>
  </si>
  <si>
    <t xml:space="preserve">Date completed</t>
  </si>
  <si>
    <t xml:space="preserve">09 Sep 2026</t>
  </si>
  <si>
    <t xml:space="preserve">Evidence reference</t>
  </si>
  <si>
    <t xml:space="preserve">DoA-2026-014 rev B, filed at 01 Governance / Delegations</t>
  </si>
  <si>
    <t xml:space="preserve">Comments</t>
  </si>
  <si>
    <t xml:space="preserve">Variation limit set at $250k for the PM, above that to the sponsor.</t>
  </si>
  <si>
    <t xml:space="preserve">IMPORTANT</t>
  </si>
  <si>
    <t xml:space="preserve">This checklist is a working tool, not legal, financial or procurement advice. It is deliberately generic - your own delegations, procurement policy and assurance framework take precedence over anything written here, and frameworks are revised regularly.</t>
  </si>
  <si>
    <t xml:space="preserve">Built for capital project teams by Mastt.  Project controls, cost management and reporting  ·  mastt.com</t>
  </si>
  <si>
    <t xml:space="preserve">PROJECT SETUP</t>
  </si>
  <si>
    <t xml:space="preserve">Complete once. The checklist and the framework mapping both read from here.</t>
  </si>
  <si>
    <t xml:space="preserve">Blue cells are yours. Off-white cells calculate themselves. The progress table at the foot of this sheet updates as you work through the checklist.</t>
  </si>
  <si>
    <t xml:space="preserve">1  ·  PROJECT</t>
  </si>
  <si>
    <t xml:space="preserve">Project name</t>
  </si>
  <si>
    <t xml:space="preserve">Project or business case number</t>
  </si>
  <si>
    <t xml:space="preserve">Client / owner organisation</t>
  </si>
  <si>
    <t xml:space="preserve">Business unit or portfolio</t>
  </si>
  <si>
    <t xml:space="preserve">Location</t>
  </si>
  <si>
    <t xml:space="preserve">Jurisdiction</t>
  </si>
  <si>
    <t xml:space="preserve">Sets which assurance framework is likely to apply.</t>
  </si>
  <si>
    <t xml:space="preserve">Sector</t>
  </si>
  <si>
    <t xml:space="preserve">One-line description of the project</t>
  </si>
  <si>
    <t xml:space="preserve">2  ·  GOVERNANCE</t>
  </si>
  <si>
    <t xml:space="preserve">Project sponsor</t>
  </si>
  <si>
    <t xml:space="preserve">Project director or manager</t>
  </si>
  <si>
    <t xml:space="preserve">Steering committee chair</t>
  </si>
  <si>
    <t xml:space="preserve">Project tier</t>
  </si>
  <si>
    <t xml:space="preserve">Drives how much assurance your framework requires.</t>
  </si>
  <si>
    <t xml:space="preserve">Applicable assurance framework</t>
  </si>
  <si>
    <t xml:space="preserve">See the Framework Mapping sheet for the detail.</t>
  </si>
  <si>
    <t xml:space="preserve">Delegation limit for this project</t>
  </si>
  <si>
    <t xml:space="preserve">3  ·  COMMERCIAL</t>
  </si>
  <si>
    <t xml:space="preserve">Approved capital budget (excluding GST)</t>
  </si>
  <si>
    <t xml:space="preserve">Contingency held within the budget</t>
  </si>
  <si>
    <t xml:space="preserve">Contingency as a percentage of budget</t>
  </si>
  <si>
    <t xml:space="preserve">Funding source or sources</t>
  </si>
  <si>
    <t xml:space="preserve">Intended delivery model</t>
  </si>
  <si>
    <t xml:space="preserve">Target contract award date</t>
  </si>
  <si>
    <t xml:space="preserve">Target date for practical completion</t>
  </si>
  <si>
    <t xml:space="preserve">4  ·  CHECKLIST CONTROL</t>
  </si>
  <si>
    <t xml:space="preserve">Checklist owner</t>
  </si>
  <si>
    <t xml:space="preserve">Date started</t>
  </si>
  <si>
    <t xml:space="preserve">Date of this review</t>
  </si>
  <si>
    <t xml:space="preserve">Next review due</t>
  </si>
  <si>
    <t xml:space="preserve">Current gate</t>
  </si>
  <si>
    <t xml:space="preserve">Target date for the next gate</t>
  </si>
  <si>
    <t xml:space="preserve">PROGRESS BY PHASE</t>
  </si>
  <si>
    <t xml:space="preserve">Progress</t>
  </si>
  <si>
    <t xml:space="preserve">% complete</t>
  </si>
  <si>
    <t xml:space="preserve">Complete / applicable</t>
  </si>
  <si>
    <t xml:space="preserve">Overdue</t>
  </si>
  <si>
    <t xml:space="preserve">Mandatory
outstanding</t>
  </si>
  <si>
    <t xml:space="preserve">ALL PHASES</t>
  </si>
  <si>
    <t xml:space="preserve">'Overdue' counts items with a target date in the past that are not complete and not marked not applicable. 'Mandatory outstanding' is the number that should stop a gate being passed. Percentage complete excludes items marked not applicable, so marking things N.A. flatters the number - use it honestly.</t>
  </si>
  <si>
    <t xml:space="preserve">Built with Mastt  |  mastt.com</t>
  </si>
  <si>
    <t xml:space="preserve">Flag</t>
  </si>
  <si>
    <t xml:space="preserve">1.01</t>
  </si>
  <si>
    <t xml:space="preserve">G0</t>
  </si>
  <si>
    <t xml:space="preserve">Define the service need or problem</t>
  </si>
  <si>
    <t xml:space="preserve">A written problem statement backed by evidence - demand data, condition assessment, compliance gap or service shortfall. Not a solution in disguise.</t>
  </si>
  <si>
    <t xml:space="preserve">Not started</t>
  </si>
  <si>
    <t xml:space="preserve">1.02</t>
  </si>
  <si>
    <t xml:space="preserve">Confirm strategic alignment</t>
  </si>
  <si>
    <t xml:space="preserve">A documented line of sight from the problem to the corporate plan, asset strategy or portfolio priority.</t>
  </si>
  <si>
    <t xml:space="preserve">1.03</t>
  </si>
  <si>
    <t xml:space="preserve">Complete options analysis</t>
  </si>
  <si>
    <t xml:space="preserve">Base case (do nothing), do minimum and at least two investment options, each costed and assessed against the same criteria.</t>
  </si>
  <si>
    <t xml:space="preserve">1.04</t>
  </si>
  <si>
    <t xml:space="preserve">Test non-asset solutions</t>
  </si>
  <si>
    <t xml:space="preserve">Demand management, operational and policy alternatives considered, with reasons for rejection recorded.</t>
  </si>
  <si>
    <t xml:space="preserve">Recommended</t>
  </si>
  <si>
    <t xml:space="preserve">1.05</t>
  </si>
  <si>
    <t xml:space="preserve">Draft the preliminary scope and functional brief</t>
  </si>
  <si>
    <t xml:space="preserve">A brief describing what the asset must do, the key spaces or capacities, and the performance requirements.</t>
  </si>
  <si>
    <t xml:space="preserve">1.06</t>
  </si>
  <si>
    <t xml:space="preserve">Prepare an order-of-cost estimate</t>
  </si>
  <si>
    <t xml:space="preserve">Estimate by a qualified cost manager stating the basis, base date, source data, exclusions and accuracy range.</t>
  </si>
  <si>
    <t xml:space="preserve">1.07</t>
  </si>
  <si>
    <t xml:space="preserve">Complete the economic appraisal</t>
  </si>
  <si>
    <t xml:space="preserve">Cost-benefit or cost-effectiveness analysis with a stated discount rate, appraisal period and benefit-cost ratio.</t>
  </si>
  <si>
    <t xml:space="preserve">1.08</t>
  </si>
  <si>
    <t xml:space="preserve">Model whole-of-life cost</t>
  </si>
  <si>
    <t xml:space="preserve">Capex, opex, lifecycle replacement and disposal costs over the asset life, agreed with the asset owner.</t>
  </si>
  <si>
    <t xml:space="preserve">1.09</t>
  </si>
  <si>
    <t xml:space="preserve">Identify and quantify the benefits</t>
  </si>
  <si>
    <t xml:space="preserve">Every benefit has a measure, a baseline, a target, a timeframe and a named benefit owner.</t>
  </si>
  <si>
    <t xml:space="preserve">1.10</t>
  </si>
  <si>
    <t xml:space="preserve">Complete the strategic risk assessment</t>
  </si>
  <si>
    <t xml:space="preserve">Risks to the investment decision identified, rated, and reflected in both the options analysis and the contingency.</t>
  </si>
  <si>
    <t xml:space="preserve">1.11</t>
  </si>
  <si>
    <t xml:space="preserve">Assess site or asset condition and constraints</t>
  </si>
  <si>
    <t xml:space="preserve">Survey, condition report and constraints plan covering access, services, adjoining owners and continuing operations.</t>
  </si>
  <si>
    <t xml:space="preserve">1.12</t>
  </si>
  <si>
    <t xml:space="preserve">Identify the planning and approvals pathway</t>
  </si>
  <si>
    <t xml:space="preserve">Consent authority, assessment type and indicative timeframes confirmed in writing by a planner.</t>
  </si>
  <si>
    <t xml:space="preserve">1.13</t>
  </si>
  <si>
    <t xml:space="preserve">Screen heritage, native title and cultural heritage</t>
  </si>
  <si>
    <t xml:space="preserve">Searches completed and, where triggered, a plan and budget for assessment and consultation.</t>
  </si>
  <si>
    <t xml:space="preserve">If applicable</t>
  </si>
  <si>
    <t xml:space="preserve">1.14</t>
  </si>
  <si>
    <t xml:space="preserve">Screen environmental and contamination risk</t>
  </si>
  <si>
    <t xml:space="preserve">Desktop review covering contamination, flooding, bushfire, biodiversity and any EPBC Act triggers.</t>
  </si>
  <si>
    <t xml:space="preserve">1.15</t>
  </si>
  <si>
    <t xml:space="preserve">Scope early geotechnical and services investigation</t>
  </si>
  <si>
    <t xml:space="preserve">Scope, budget and site access arranged so that ground and services risk is priced, not assumed.</t>
  </si>
  <si>
    <t xml:space="preserve">1.16</t>
  </si>
  <si>
    <t xml:space="preserve">Complete market sounding</t>
  </si>
  <si>
    <t xml:space="preserve">Documented engagement with the market on capacity, appetite, packaging and acceptable risk allocation.</t>
  </si>
  <si>
    <t xml:space="preserve">1.17</t>
  </si>
  <si>
    <t xml:space="preserve">Test affordability against the forward estimates</t>
  </si>
  <si>
    <t xml:space="preserve">Estimate reconciled to the capital program envelope across each relevant financial year.</t>
  </si>
  <si>
    <t xml:space="preserve">1.18</t>
  </si>
  <si>
    <t xml:space="preserve">Prepare the business case</t>
  </si>
  <si>
    <t xml:space="preserve">Business case complete against the applicable jurisdiction's template and guidance - see the Framework Mapping sheet.</t>
  </si>
  <si>
    <t xml:space="preserve">1.19</t>
  </si>
  <si>
    <t xml:space="preserve">Have the business case independently reviewed</t>
  </si>
  <si>
    <t xml:space="preserve">Peer or gateway review completed, with recommendations closed out or formally accepted with reasons.</t>
  </si>
  <si>
    <t xml:space="preserve">1.20</t>
  </si>
  <si>
    <t xml:space="preserve">Complete the early assurance review</t>
  </si>
  <si>
    <t xml:space="preserve">Review report received, rating recorded, and every action assigned to a person with a due date.</t>
  </si>
  <si>
    <t xml:space="preserve">2.01</t>
  </si>
  <si>
    <t xml:space="preserve">Confirm the funding sources</t>
  </si>
  <si>
    <t xml:space="preserve">Each source named, the amount confirmed, and any conditions or milestone triggers documented.</t>
  </si>
  <si>
    <t xml:space="preserve">2.02</t>
  </si>
  <si>
    <t xml:space="preserve">Approve and phase the capital budget</t>
  </si>
  <si>
    <t xml:space="preserve">Approved total split by financial year, matching the cash flow forecast and the program.</t>
  </si>
  <si>
    <t xml:space="preserve">2.03</t>
  </si>
  <si>
    <t xml:space="preserve">Set contingency and escalation</t>
  </si>
  <si>
    <t xml:space="preserve">Contingency quantified - ideally risk-based rather than a flat percentage - with escalation indices and a base date stated.</t>
  </si>
  <si>
    <t xml:space="preserve">2.05</t>
  </si>
  <si>
    <t xml:space="preserve">Obtain investment approval</t>
  </si>
  <si>
    <t xml:space="preserve">Minute or resolution recording the approved scope, budget, program and any conditions attached.</t>
  </si>
  <si>
    <t xml:space="preserve">2.06</t>
  </si>
  <si>
    <t xml:space="preserve">Record funding conditions and reporting obligations</t>
  </si>
  <si>
    <t xml:space="preserve">Conditions extracted into an obligations register with an owner and a due date against each one.</t>
  </si>
  <si>
    <t xml:space="preserve">2.07</t>
  </si>
  <si>
    <t xml:space="preserve">Execute grant or co-contribution agreements</t>
  </si>
  <si>
    <t xml:space="preserve">Executed agreement on file, with acquittal requirements and the milestone claim schedule extracted.</t>
  </si>
  <si>
    <t xml:space="preserve">2.08</t>
  </si>
  <si>
    <t xml:space="preserve">Set the project up in the finance system</t>
  </si>
  <si>
    <t xml:space="preserve">Project number, cost centre and WBS created, access granted, and a first commitment able to be raised.</t>
  </si>
  <si>
    <t xml:space="preserve">2.09</t>
  </si>
  <si>
    <t xml:space="preserve">Confirm the accounting treatment</t>
  </si>
  <si>
    <t xml:space="preserve">Capitalisation policy, GST treatment and the asset recognition point agreed with finance in writing.</t>
  </si>
  <si>
    <t xml:space="preserve">2.10</t>
  </si>
  <si>
    <t xml:space="preserve">Confirm the insurance strategy</t>
  </si>
  <si>
    <t xml:space="preserve">Decision recorded on principal-arranged versus contractor-arranged cover, with limits and excesses set.</t>
  </si>
  <si>
    <t xml:space="preserve">2.11</t>
  </si>
  <si>
    <t xml:space="preserve">Agree the statutory approvals strategy</t>
  </si>
  <si>
    <t xml:space="preserve">Approvals list, sequencing, lodgement dates and responsible party recorded - DA, CDC, EIS, EPBC, s.68 and similar.</t>
  </si>
  <si>
    <t xml:space="preserve">2.12</t>
  </si>
  <si>
    <t xml:space="preserve">Confirm land tenure, acquisition and easements</t>
  </si>
  <si>
    <t xml:space="preserve">Title searches complete; any acquisitions, leases or easements identified with their own program and budget.</t>
  </si>
  <si>
    <t xml:space="preserve">2.13</t>
  </si>
  <si>
    <t xml:space="preserve">Identify authority and utility requirements</t>
  </si>
  <si>
    <t xml:space="preserve">Service authority applications, relocations, lead times and connection agreements scoped and programmed.</t>
  </si>
  <si>
    <t xml:space="preserve">2.14</t>
  </si>
  <si>
    <t xml:space="preserve">Approve the project mandate or charter</t>
  </si>
  <si>
    <t xml:space="preserve">Charter signed by the sponsor stating objectives, scope, budget, program, governance and tolerances.</t>
  </si>
  <si>
    <t xml:space="preserve">3.01</t>
  </si>
  <si>
    <t xml:space="preserve">Appoint the project sponsor in writing</t>
  </si>
  <si>
    <t xml:space="preserve">A named individual with the authority and the availability to act, accountable for the benefits.</t>
  </si>
  <si>
    <t xml:space="preserve">3.02</t>
  </si>
  <si>
    <t xml:space="preserve">Establish the steering committee or control group</t>
  </si>
  <si>
    <t xml:space="preserve">Terms of reference approved, membership named, and quorum and decision rights defined.</t>
  </si>
  <si>
    <t xml:space="preserve">3.03</t>
  </si>
  <si>
    <t xml:space="preserve">Set the meeting and reporting calendar</t>
  </si>
  <si>
    <t xml:space="preserve">A published calendar for control group, project meetings and executive reporting for the next 12 months.</t>
  </si>
  <si>
    <t xml:space="preserve">3.04</t>
  </si>
  <si>
    <t xml:space="preserve">Appoint the project director or manager</t>
  </si>
  <si>
    <t xml:space="preserve">Appointment letter, position description and written delegation issued.</t>
  </si>
  <si>
    <t xml:space="preserve">3.05</t>
  </si>
  <si>
    <t xml:space="preserve">Issue the delegations of authority matrix</t>
  </si>
  <si>
    <t xml:space="preserve">A matrix of approval thresholds by role for variations, extensions of time, payments and commitments.</t>
  </si>
  <si>
    <t xml:space="preserve">3.06</t>
  </si>
  <si>
    <t xml:space="preserve">Agree the responsibility assignment</t>
  </si>
  <si>
    <t xml:space="preserve">A RACI or equivalent covering every major decision and deliverable, accepted by each party.</t>
  </si>
  <si>
    <t xml:space="preserve">3.07</t>
  </si>
  <si>
    <t xml:space="preserve">Issue the project organisation chart</t>
  </si>
  <si>
    <t xml:space="preserve">Chart showing client, consultant and contractor interfaces and the single point of contact for each.</t>
  </si>
  <si>
    <t xml:space="preserve">3.08</t>
  </si>
  <si>
    <t xml:space="preserve">Resource the client-side team</t>
  </si>
  <si>
    <t xml:space="preserve">Cost manager, superintendent, design manager and other advisers engaged or scheduled with confirmed availability.</t>
  </si>
  <si>
    <t xml:space="preserve">3.09</t>
  </si>
  <si>
    <t xml:space="preserve">Appoint the probity adviser</t>
  </si>
  <si>
    <t xml:space="preserve">Engagement letter and probity plan in place before the procurement process begins.</t>
  </si>
  <si>
    <t xml:space="preserve">3.10</t>
  </si>
  <si>
    <t xml:space="preserve">Collect conflict of interest declarations</t>
  </si>
  <si>
    <t xml:space="preserve">Declarations from every decision maker and evaluator, reviewed, with any conflict actively managed.</t>
  </si>
  <si>
    <t xml:space="preserve">3.11</t>
  </si>
  <si>
    <t xml:space="preserve">Agree the reporting framework</t>
  </si>
  <si>
    <t xml:space="preserve">Report format, data sources, cut-off dates, cadence and audience agreed, with a template issued.</t>
  </si>
  <si>
    <t xml:space="preserve">3.12</t>
  </si>
  <si>
    <t xml:space="preserve">Configure the project management system</t>
  </si>
  <si>
    <t xml:space="preserve">Project, budget, contracts, cost codes and users set up, with one agreed source of truth.</t>
  </si>
  <si>
    <t xml:space="preserve">3.13</t>
  </si>
  <si>
    <t xml:space="preserve">Establish the cost breakdown structure</t>
  </si>
  <si>
    <t xml:space="preserve">CBS or code of accounts agreed and mirrored in the finance system, the estimate and the reporting.</t>
  </si>
  <si>
    <t xml:space="preserve">3.14</t>
  </si>
  <si>
    <t xml:space="preserve">Set document management and naming conventions</t>
  </si>
  <si>
    <t xml:space="preserve">Repository live, with folder structure, naming convention and version control published to all parties.</t>
  </si>
  <si>
    <t xml:space="preserve">3.15</t>
  </si>
  <si>
    <t xml:space="preserve">Agree correspondence and RFI protocols</t>
  </si>
  <si>
    <t xml:space="preserve">Who may issue and respond to formal correspondence, and the required turnaround times.</t>
  </si>
  <si>
    <t xml:space="preserve">3.16</t>
  </si>
  <si>
    <t xml:space="preserve">Set information security and access controls</t>
  </si>
  <si>
    <t xml:space="preserve">Access permissions by role, external party access rules and data handling requirements confirmed.</t>
  </si>
  <si>
    <t xml:space="preserve">3.17</t>
  </si>
  <si>
    <t xml:space="preserve">Confirm records retention obligations</t>
  </si>
  <si>
    <t xml:space="preserve">Applicable records legislation identified and retention periods set for project records.</t>
  </si>
  <si>
    <t xml:space="preserve">3.18</t>
  </si>
  <si>
    <t xml:space="preserve">Approve the project execution plan</t>
  </si>
  <si>
    <t xml:space="preserve">PEP covering scope, governance, program, cost, risk, quality, safety, communications and handover.</t>
  </si>
  <si>
    <t xml:space="preserve">3.19</t>
  </si>
  <si>
    <t xml:space="preserve">Approve the stakeholder and communications plan</t>
  </si>
  <si>
    <t xml:space="preserve">Stakeholders mapped by influence and interest, with engagement method, owner and frequency for each.</t>
  </si>
  <si>
    <t xml:space="preserve">3.20</t>
  </si>
  <si>
    <t xml:space="preserve">Define the change control procedure</t>
  </si>
  <si>
    <t xml:space="preserve">Thresholds, forms, approval path and register defined before any commitment is made.</t>
  </si>
  <si>
    <t xml:space="preserve">4.01</t>
  </si>
  <si>
    <t xml:space="preserve">Sign off the scope baseline</t>
  </si>
  <si>
    <t xml:space="preserve">Scope statement with explicit inclusions and exclusions, approved by the sponsor and put under change control.</t>
  </si>
  <si>
    <t xml:space="preserve">4.02</t>
  </si>
  <si>
    <t xml:space="preserve">Finalise the design brief</t>
  </si>
  <si>
    <t xml:space="preserve">Functional and technical brief issued, covering standards, authority requirements and any BIM or digital requirements.</t>
  </si>
  <si>
    <t xml:space="preserve">4.03</t>
  </si>
  <si>
    <t xml:space="preserve">Establish the work breakdown structure</t>
  </si>
  <si>
    <t xml:space="preserve">WBS to the level at which cost and progress will actually be controlled, aligned to the cost breakdown structure.</t>
  </si>
  <si>
    <t xml:space="preserve">4.04</t>
  </si>
  <si>
    <t xml:space="preserve">Baseline the master program</t>
  </si>
  <si>
    <t xml:space="preserve">Logic-linked program with durations, dependencies, schedule contingency and a named, dated baseline version.</t>
  </si>
  <si>
    <t xml:space="preserve">4.05</t>
  </si>
  <si>
    <t xml:space="preserve">Identify the critical path and float</t>
  </si>
  <si>
    <t xml:space="preserve">Critical path documented, float ownership stated in the contract, and long-lead items flagged.</t>
  </si>
  <si>
    <t xml:space="preserve">4.06</t>
  </si>
  <si>
    <t xml:space="preserve">Agree the key milestone dates</t>
  </si>
  <si>
    <t xml:space="preserve">Milestones agreed with the sponsor and carried consistently into the funding profile and the contract.</t>
  </si>
  <si>
    <t xml:space="preserve">4.07</t>
  </si>
  <si>
    <t xml:space="preserve">Baseline the budget by cost breakdown structure</t>
  </si>
  <si>
    <t xml:space="preserve">Approved budget allocated across the CBS, with contingency held separately and visibly.</t>
  </si>
  <si>
    <t xml:space="preserve">4.08</t>
  </si>
  <si>
    <t xml:space="preserve">Prepare the cash flow forecast</t>
  </si>
  <si>
    <t xml:space="preserve">S-curve by month and financial year, reconciled to both the program and the funding profile.</t>
  </si>
  <si>
    <t xml:space="preserve">4.09</t>
  </si>
  <si>
    <t xml:space="preserve">Agree the contingency drawdown protocol</t>
  </si>
  <si>
    <t xml:space="preserve">Who can release contingency, on what evidence, and how each drawdown is reported.</t>
  </si>
  <si>
    <t xml:space="preserve">4.10</t>
  </si>
  <si>
    <t xml:space="preserve">Document the escalation assumptions</t>
  </si>
  <si>
    <t xml:space="preserve">Base date, index source and escalation rates stated and agreed with finance.</t>
  </si>
  <si>
    <t xml:space="preserve">4.11</t>
  </si>
  <si>
    <t xml:space="preserve">Have the cost estimate independently reviewed</t>
  </si>
  <si>
    <t xml:space="preserve">Independent estimate review or benchmarking completed, with differences reconciled and explained.</t>
  </si>
  <si>
    <t xml:space="preserve">4.12</t>
  </si>
  <si>
    <t xml:space="preserve">Approve the risk management plan</t>
  </si>
  <si>
    <t xml:space="preserve">Plan setting the risk process, rating scales, appetite, tolerances and escalation path.</t>
  </si>
  <si>
    <t xml:space="preserve">4.13</t>
  </si>
  <si>
    <t xml:space="preserve">Populate and rate the risk register</t>
  </si>
  <si>
    <t xml:space="preserve">Risks with cause, consequence, existing controls, ratings, treatments, owners and due dates.</t>
  </si>
  <si>
    <t xml:space="preserve">4.14</t>
  </si>
  <si>
    <t xml:space="preserve">Complete a quantitative risk assessment</t>
  </si>
  <si>
    <t xml:space="preserve">Cost and schedule risk modelled to P50 and P90, and used to set the contingency rather than a rule of thumb.</t>
  </si>
  <si>
    <t xml:space="preserve">4.15</t>
  </si>
  <si>
    <t xml:space="preserve">Establish the opportunity register</t>
  </si>
  <si>
    <t xml:space="preserve">Value improvement and opportunity items captured with owners and target dates.</t>
  </si>
  <si>
    <t xml:space="preserve">4.16</t>
  </si>
  <si>
    <t xml:space="preserve">Establish the issue and decision registers</t>
  </si>
  <si>
    <t xml:space="preserve">Registers live, with escalation criteria and a standing agenda item at every control group meeting.</t>
  </si>
  <si>
    <t xml:space="preserve">4.17</t>
  </si>
  <si>
    <t xml:space="preserve">Establish the assumptions and constraints register</t>
  </si>
  <si>
    <t xml:space="preserve">Every material assumption recorded with an owner and the date by which it must be confirmed or retired.</t>
  </si>
  <si>
    <t xml:space="preserve">4.18</t>
  </si>
  <si>
    <t xml:space="preserve">Establish the interface and dependency register</t>
  </si>
  <si>
    <t xml:space="preserve">Interfaces with other projects, continuing operations and authorities recorded with named owners.</t>
  </si>
  <si>
    <t xml:space="preserve">4.19</t>
  </si>
  <si>
    <t xml:space="preserve">Approve the benefits realisation plan</t>
  </si>
  <si>
    <t xml:space="preserve">Measures, baselines, targets, data sources, measurement dates and benefit owners all confirmed.</t>
  </si>
  <si>
    <t xml:space="preserve">4.20</t>
  </si>
  <si>
    <t xml:space="preserve">G3</t>
  </si>
  <si>
    <t xml:space="preserve">Define the quality requirements</t>
  </si>
  <si>
    <t xml:space="preserve">Standards, inspection and test requirements, hold and witness points, and the defect management process.</t>
  </si>
  <si>
    <t xml:space="preserve">4.21</t>
  </si>
  <si>
    <t xml:space="preserve">Determine WHS principal contractor duties</t>
  </si>
  <si>
    <t xml:space="preserve">Decision recorded on who is principal contractor, with the required appointment, notification and WHS management plan.</t>
  </si>
  <si>
    <t xml:space="preserve">4.22</t>
  </si>
  <si>
    <t xml:space="preserve">Initiate the safety in design process</t>
  </si>
  <si>
    <t xml:space="preserve">Risk workshops scheduled, a safety in design register established, and designer duties communicated in writing.</t>
  </si>
  <si>
    <t xml:space="preserve">4.23</t>
  </si>
  <si>
    <t xml:space="preserve">Set the sustainability and ESG targets</t>
  </si>
  <si>
    <t xml:space="preserve">Ratings or targets - Green Star, NABERS, IS, embodied carbon - written into the brief and the contract, not just the strategy.</t>
  </si>
  <si>
    <t xml:space="preserve">4.24</t>
  </si>
  <si>
    <t xml:space="preserve">Address modern slavery and supply chain requirements</t>
  </si>
  <si>
    <t xml:space="preserve">Reporting obligations identified and supplier requirements written into the tender documents.</t>
  </si>
  <si>
    <t xml:space="preserve">4.25</t>
  </si>
  <si>
    <t xml:space="preserve">Set local content and participation targets</t>
  </si>
  <si>
    <t xml:space="preserve">Local jobs, Indigenous participation, apprentice and SME targets set, with a reporting method that can actually be measured.</t>
  </si>
  <si>
    <t xml:space="preserve">5.01</t>
  </si>
  <si>
    <t xml:space="preserve">Approve the procurement strategy</t>
  </si>
  <si>
    <t xml:space="preserve">Strategy covering packaging, delivery model, risk allocation, market approach and procurement program.</t>
  </si>
  <si>
    <t xml:space="preserve">5.02</t>
  </si>
  <si>
    <t xml:space="preserve">Select and justify the delivery model</t>
  </si>
  <si>
    <t xml:space="preserve">Model chosen - construct only, design and construct, ECI, construction management, alliance or PPP - with the reasoning recorded.</t>
  </si>
  <si>
    <t xml:space="preserve">5.03</t>
  </si>
  <si>
    <t xml:space="preserve">Select the contract form</t>
  </si>
  <si>
    <t xml:space="preserve">Form and amendments selected, with legal review of every departure from the standard form.</t>
  </si>
  <si>
    <t xml:space="preserve">5.04</t>
  </si>
  <si>
    <t xml:space="preserve">Complete the tender documentation</t>
  </si>
  <si>
    <t xml:space="preserve">Conditions of tender, contract, scope, drawings, specifications and returnable schedules reviewed and consistent with each other.</t>
  </si>
  <si>
    <t xml:space="preserve">5.05</t>
  </si>
  <si>
    <t xml:space="preserve">Approve the evaluation plan before release</t>
  </si>
  <si>
    <t xml:space="preserve">Criteria, weightings, scoring method and panel approved and dated before the tender is issued - never after.</t>
  </si>
  <si>
    <t xml:space="preserve">5.06</t>
  </si>
  <si>
    <t xml:space="preserve">Put the probity plan in place</t>
  </si>
  <si>
    <t xml:space="preserve">Probity plan issued, briefing held, and the probity adviser engaged for the evaluation.</t>
  </si>
  <si>
    <t xml:space="preserve">5.07</t>
  </si>
  <si>
    <t xml:space="preserve">Complete prequalification or EOI</t>
  </si>
  <si>
    <t xml:space="preserve">Shortlist confirmed against capability, capacity, financial standing and safety record.</t>
  </si>
  <si>
    <t xml:space="preserve">5.08</t>
  </si>
  <si>
    <t xml:space="preserve">Release the tender and control addenda</t>
  </si>
  <si>
    <t xml:space="preserve">Issue register maintained, questions answered to all tenderers, addenda numbered and acknowledgement obtained.</t>
  </si>
  <si>
    <t xml:space="preserve">5.09</t>
  </si>
  <si>
    <t xml:space="preserve">G4</t>
  </si>
  <si>
    <t xml:space="preserve">Complete the tender evaluation</t>
  </si>
  <si>
    <t xml:space="preserve">Evaluation report with scoring, clarifications, non-conformances and a clear, supported recommendation.</t>
  </si>
  <si>
    <t xml:space="preserve">5.10</t>
  </si>
  <si>
    <t xml:space="preserve">Complete due diligence on the preferred tenderer</t>
  </si>
  <si>
    <t xml:space="preserve">Financial checks, licence and insurance verification, referee checks and confirmation of available capacity.</t>
  </si>
  <si>
    <t xml:space="preserve">5.11</t>
  </si>
  <si>
    <t xml:space="preserve">Negotiate and execute the contract</t>
  </si>
  <si>
    <t xml:space="preserve">Executed contract with all schedules and annexures complete, and every departure resolved and initialled.</t>
  </si>
  <si>
    <t xml:space="preserve">5.12</t>
  </si>
  <si>
    <t xml:space="preserve">Receive and verify the security</t>
  </si>
  <si>
    <t xml:space="preserve">Bank guarantees or bonds received, wording checked against the contract, expiry diarised, originals held securely.</t>
  </si>
  <si>
    <t xml:space="preserve">5.13</t>
  </si>
  <si>
    <t xml:space="preserve">Verify the insurances</t>
  </si>
  <si>
    <t xml:space="preserve">Certificates of currency for works, public liability, workers compensation and professional indemnity, checked against the contract.</t>
  </si>
  <si>
    <t xml:space="preserve">5.14</t>
  </si>
  <si>
    <t xml:space="preserve">Verify licences and accreditations</t>
  </si>
  <si>
    <t xml:space="preserve">Contractor and key subcontractor licences, registrations and scheme accreditations confirmed current.</t>
  </si>
  <si>
    <t xml:space="preserve">5.15</t>
  </si>
  <si>
    <t xml:space="preserve">Execute the consultant agreements</t>
  </si>
  <si>
    <t xml:space="preserve">All consultant appointments signed, with scope, fee, novation position and professional indemnity confirmed.</t>
  </si>
  <si>
    <t xml:space="preserve">5.16</t>
  </si>
  <si>
    <t xml:space="preserve">Formally appoint the Superintendent</t>
  </si>
  <si>
    <t xml:space="preserve">Written appointment issued to both parties, stating the scope of the delegation and any limits on it.</t>
  </si>
  <si>
    <t xml:space="preserve">5.17</t>
  </si>
  <si>
    <t xml:space="preserve">Arrange site handover</t>
  </si>
  <si>
    <t xml:space="preserve">Access and possession date agreed, existing services identified, site rules issued and a dilapidation survey completed.</t>
  </si>
  <si>
    <t xml:space="preserve">5.18</t>
  </si>
  <si>
    <t xml:space="preserve">Hold the pre-construction meeting</t>
  </si>
  <si>
    <t xml:space="preserve">Agenda covering program, safety, quality, communications, payment process and authorities, with minutes issued.</t>
  </si>
  <si>
    <t xml:space="preserve">5.19</t>
  </si>
  <si>
    <t xml:space="preserve">Accept the contractor's program</t>
  </si>
  <si>
    <t xml:space="preserve">Program checked against the contract dates and for logic, then accepted or rejected in writing within the contract timeframe.</t>
  </si>
  <si>
    <t xml:space="preserve">5.20</t>
  </si>
  <si>
    <t xml:space="preserve">Agree the payment claim and certification process</t>
  </si>
  <si>
    <t xml:space="preserve">Claim dates, format, supporting information, certification timeframes and the applicable Security of Payment Act confirmed.</t>
  </si>
  <si>
    <t xml:space="preserve">5.21</t>
  </si>
  <si>
    <t xml:space="preserve">Load the baselines into the reporting system</t>
  </si>
  <si>
    <t xml:space="preserve">Budget, program, contract and risk baselines live in the system, with the first report date scheduled.</t>
  </si>
  <si>
    <t xml:space="preserve">5.22</t>
  </si>
  <si>
    <t xml:space="preserve">Apply lessons learned from prior projects</t>
  </si>
  <si>
    <t xml:space="preserve">Prior lessons reviewed and turned into specific actions carried into this project's plans.</t>
  </si>
  <si>
    <t xml:space="preserve">5.23</t>
  </si>
  <si>
    <t xml:space="preserve">Hand project records to the delivery team</t>
  </si>
  <si>
    <t xml:space="preserve">Initiation records, decisions and assumptions transferred, with a documented handover meeting.</t>
  </si>
  <si>
    <t xml:space="preserve">5.24</t>
  </si>
  <si>
    <t xml:space="preserve">Complete the readiness-to-proceed review</t>
  </si>
  <si>
    <t xml:space="preserve">Gate review or internal readiness check completed and approval to commence delivery formally recorded.</t>
  </si>
  <si>
    <t xml:space="preserve">Add your own rows inside the table rather than below it, so the progress summary on the Setup sheet keeps counting them. Every item needs an owner and a target date - an item with neither is a wish, not a task. Where an item genuinely does not apply, set the status to Not applicable and say why in the comments; it is then excluded from the percentage complete. This sheet is set to print A3 landscape - for A4, hide columns F, M and N first.</t>
  </si>
  <si>
    <t xml:space="preserve">FRAMEWORK MAPPING</t>
  </si>
  <si>
    <t xml:space="preserve">How the gates in this checklist line up with Australian assurance and gateway frameworks</t>
  </si>
  <si>
    <t xml:space="preserve">The gates below are generic so the checklist works anywhere. This sheet maps them to the frameworks that actually govern assurance in each jurisdiction. Where a cell says a gate is not covered, that is the fact - do not invent a gate name to fill the gap.</t>
  </si>
  <si>
    <t xml:space="preserve">THE GATES USED IN THIS CHECKLIST</t>
  </si>
  <si>
    <t xml:space="preserve">What it is called here</t>
  </si>
  <si>
    <t xml:space="preserve">The decision it makes</t>
  </si>
  <si>
    <t xml:space="preserve">Checklist items at this gate</t>
  </si>
  <si>
    <t xml:space="preserve">Mandatory items at this gate</t>
  </si>
  <si>
    <t xml:space="preserve">Strategic need confirmed</t>
  </si>
  <si>
    <t xml:space="preserve">Is there a real problem worth investigating, and should we spend money developing options?</t>
  </si>
  <si>
    <t xml:space="preserve">Business case approved and funding committed</t>
  </si>
  <si>
    <t xml:space="preserve">Is this the right investment, is it affordable, and are we willing to fund it?</t>
  </si>
  <si>
    <t xml:space="preserve">Governance, planning and baselines in place</t>
  </si>
  <si>
    <t xml:space="preserve">Are we set up to deliver, with scope, budget, program and risk baselined and under change control?</t>
  </si>
  <si>
    <t xml:space="preserve">Ready to go to market</t>
  </si>
  <si>
    <t xml:space="preserve">Are the documents, the strategy and the evaluation approach ready to release to the market?</t>
  </si>
  <si>
    <t xml:space="preserve">Contract awarded and ready to start delivery</t>
  </si>
  <si>
    <t xml:space="preserve">Do we award, and are both sides genuinely ready to commence on site?</t>
  </si>
  <si>
    <t xml:space="preserve">CROSSWALK TO AUSTRALIAN ASSURANCE FRAMEWORKS</t>
  </si>
  <si>
    <t xml:space="preserve">NSW
Infrastructure Investor Assurance Framework (IIAF)</t>
  </si>
  <si>
    <t xml:space="preserve">VIC
Investment Lifecycle and HVHR Gateway</t>
  </si>
  <si>
    <t xml:space="preserve">QLD
Project Assessment Framework (PAF)</t>
  </si>
  <si>
    <t xml:space="preserve">WA
Strategic Asset Management Framework (SAMF)</t>
  </si>
  <si>
    <t xml:space="preserve">CTH
Infrastructure Australia Assessment Framework</t>
  </si>
  <si>
    <t xml:space="preserve">CTH
Assurance Reviews Process (RMG 106)</t>
  </si>
  <si>
    <t xml:space="preserve">Notes</t>
  </si>
  <si>
    <t xml:space="preserve">Gate 0 Go/No-go
Gate 1 Strategic Options</t>
  </si>
  <si>
    <t xml:space="preserve">Gate 1 Concept and Feasibility</t>
  </si>
  <si>
    <t xml:space="preserve">Stage 1 Strategic assessment of service requirement
Stage 2 Preliminary evaluation</t>
  </si>
  <si>
    <t xml:space="preserve">Strategic Asset Plan
Application for Concept Approval</t>
  </si>
  <si>
    <t xml:space="preserve">Stage 1 Defining problems and opportunities
Stage 2 Identifying and analysing options</t>
  </si>
  <si>
    <t xml:space="preserve">Gate 0 Business need</t>
  </si>
  <si>
    <t xml:space="preserve">Two gates in NSW, one in Victoria. Queensland runs two stages here.</t>
  </si>
  <si>
    <t xml:space="preserve">Gate 2 Business Case</t>
  </si>
  <si>
    <t xml:space="preserve">Stage 3 Business case development</t>
  </si>
  <si>
    <t xml:space="preserve">Business Case (required above $5 million)</t>
  </si>
  <si>
    <t xml:space="preserve">Stage 3 Developing a business case</t>
  </si>
  <si>
    <t xml:space="preserve">Gate 1 Business case</t>
  </si>
  <si>
    <t xml:space="preserve">The investment decision. Every framework has this one, and every framework treats it as the point of no easy return.</t>
  </si>
  <si>
    <t xml:space="preserve">No separate gate - delivery readiness is tested within Gate 2 and again at Gate 3</t>
  </si>
  <si>
    <t xml:space="preserve">No separate gate - sits between Gate 2 and Gate 3</t>
  </si>
  <si>
    <t xml:space="preserve">Within Stage 3 and Stage 4</t>
  </si>
  <si>
    <t xml:space="preserve">Project Definition Plan</t>
  </si>
  <si>
    <t xml:space="preserve">Not covered - IA assesses the investment proposal, not delivery readiness</t>
  </si>
  <si>
    <t xml:space="preserve">Gate 2 Delivery strategy</t>
  </si>
  <si>
    <t xml:space="preserve">The gap in most frameworks. Delivery readiness is assumed rather than gated - which is exactly why projects arrive at market unprepared.</t>
  </si>
  <si>
    <t xml:space="preserve">Gate 3 Readiness for Market</t>
  </si>
  <si>
    <t xml:space="preserve">Stage 4 Supply strategy development</t>
  </si>
  <si>
    <t xml:space="preserve">Project Definition Plan - the pre-tender reality check</t>
  </si>
  <si>
    <t xml:space="preserve">Not covered</t>
  </si>
  <si>
    <t xml:space="preserve">Called Readiness for Market in both NSW and Victoria. WA tests it through the Project Definition Plan instead.</t>
  </si>
  <si>
    <t xml:space="preserve">Gate 4 Tender Evaluation</t>
  </si>
  <si>
    <t xml:space="preserve">Gate 4 Tender Decision</t>
  </si>
  <si>
    <t xml:space="preserve">Stage 5 Source supplier/s</t>
  </si>
  <si>
    <t xml:space="preserve">Not separately gated</t>
  </si>
  <si>
    <t xml:space="preserve">Gate 3 Investment decision</t>
  </si>
  <si>
    <t xml:space="preserve">The award decision. Note that the Commonwealth calls this Gate 3, not Gate 4.</t>
  </si>
  <si>
    <t xml:space="preserve">Beyond
G4</t>
  </si>
  <si>
    <t xml:space="preserve">After contract award</t>
  </si>
  <si>
    <t xml:space="preserve">Gate 5 Readiness for Service
Gate 6 Benefits Management</t>
  </si>
  <si>
    <t xml:space="preserve">Gate 5 Readiness for Service
Gate 6 Benefits Realisation</t>
  </si>
  <si>
    <t xml:space="preserve">Stage 6 Establish service capability
Stage 7 Deliver service
Stage 8 Benefits realisation</t>
  </si>
  <si>
    <t xml:space="preserve">Post-implementation reporting under the SAMF policy</t>
  </si>
  <si>
    <t xml:space="preserve">Stage 4 Post completion review</t>
  </si>
  <si>
    <t xml:space="preserve">Gate 4 Readiness for service
Gate 5 Benefits realisation</t>
  </si>
  <si>
    <t xml:space="preserve">Out of scope for an initiation checklist, shown so you know what comes next and can plan for it.</t>
  </si>
  <si>
    <t xml:space="preserve">FRAMEWORK REGISTER  ·  WHAT EACH ONE IS AND WHERE IT SITS</t>
  </si>
  <si>
    <t xml:space="preserve">Framework</t>
  </si>
  <si>
    <t xml:space="preserve">Current version</t>
  </si>
  <si>
    <t xml:space="preserve">Stages or gates, in order</t>
  </si>
  <si>
    <t xml:space="preserve">What to watch out for</t>
  </si>
  <si>
    <t xml:space="preserve">NSW Gateway Policy (TPG22-12)</t>
  </si>
  <si>
    <t xml:space="preserve">NSW Treasury</t>
  </si>
  <si>
    <t xml:space="preserve">Issued 28 March 2022, in force</t>
  </si>
  <si>
    <t xml:space="preserve">An umbrella policy delivered through three coordination agencies: the IIAF for infrastructure (Infrastructure NSW), the Recurrent Expenditure Assurance Framework or REAF for recurrent spend (TPG24-24), and the Digital Assurance Framework for ICT.</t>
  </si>
  <si>
    <t xml:space="preserve">Replaced the former standalone NSW Gateway Review System. If someone refers to 'the NSW Gateway', ask which of the three they mean.</t>
  </si>
  <si>
    <t xml:space="preserve">Infrastructure Investor Assurance Framework (IIAF)</t>
  </si>
  <si>
    <t xml:space="preserve">Infrastructure NSW</t>
  </si>
  <si>
    <t xml:space="preserve">March 2026, incorporating Addendum 8 (February 2026)</t>
  </si>
  <si>
    <t xml:space="preserve">Gate 0 Go/No-go  ·  Gate 1 Strategic Options  ·  Gate 2 Business Case  ·  Gate 3 Readiness for Market  ·  Gate 4 Tender Evaluation  ·  Gate 5 Readiness for Service  ·  Gate 6 Benefits Management</t>
  </si>
  <si>
    <t xml:space="preserve">Addendum 8 renamed 'capital project' to 'infrastructure project', added an Interdependencies and Interfaces key focus area, extended Gate 6 to Tier 2 projects of $100m or more, and introduced joint Australian and NSW government assurance reviews.</t>
  </si>
  <si>
    <t xml:space="preserve">Investment Lifecycle and High Value High Risk Guidelines</t>
  </si>
  <si>
    <t xml:space="preserve">Department of Treasury and Finance (Vic)</t>
  </si>
  <si>
    <t xml:space="preserve">Guidelines updated 28 October 2024; gateway guidance updated 18 June 2026</t>
  </si>
  <si>
    <t xml:space="preserve">Lifecycle stages: Business case  ·  Procurement  ·  Delivery.    Gates: 1 Concept and Feasibility  ·  2 Business Case  ·  3 Readiness for Market  ·  4 Tender Decision  ·  5 Readiness for Service  ·  6 Benefits Realisation</t>
  </si>
  <si>
    <t xml:space="preserve">The older five-stage Conceive / Prove / Procure / Implement / Realise model is legacy - some older DTF pages still show it. Project Assurance Plans now sit in DTF's Online Reporting Platform.</t>
  </si>
  <si>
    <t xml:space="preserve">Project Assessment Framework (PAF)</t>
  </si>
  <si>
    <t xml:space="preserve">Queensland Treasury</t>
  </si>
  <si>
    <t xml:space="preserve">Policy overview August 2024; supporting guidelines November 2025</t>
  </si>
  <si>
    <t xml:space="preserve">1 Strategic assessment of service requirement  ·  2 Preliminary evaluation  ·  3 Business case development  ·  4 Supply strategy development  ·  5 Source supplier/s  ·  6 Establish service capability  ·  7 Deliver service  ·  8 Benefits realisation</t>
  </si>
  <si>
    <t xml:space="preserve">PAF has stages with approval-to-proceed points, not named gates - a reference to 'PAF Gate 2' is not an official term. The November 2025 guidelines replaced Queensland's separate Value for Money Framework guidance.</t>
  </si>
  <si>
    <t xml:space="preserve">Business Case Development Framework (BCDF)</t>
  </si>
  <si>
    <t xml:space="preserve">Qld Department of State Development, Infrastructure and Planning</t>
  </si>
  <si>
    <t xml:space="preserve">Release 3.1, 25 February 2025</t>
  </si>
  <si>
    <t xml:space="preserve">Stage 1 Strategic Assessment  ·  Stage 2 Options Analysis  ·  Stage 3 Detailed Business Case</t>
  </si>
  <si>
    <t xml:space="preserve">Applies to larger Queensland infrastructure proposals and runs alongside PAF, not instead of it.</t>
  </si>
  <si>
    <t xml:space="preserve">Strategic Asset Management Framework (SAMF)</t>
  </si>
  <si>
    <t xml:space="preserve">Department of Treasury (WA)</t>
  </si>
  <si>
    <t xml:space="preserve">Policy dated December 2024; document collection updated July 2026</t>
  </si>
  <si>
    <t xml:space="preserve">Strategic Asset Plan  ·  Application for Concept Approval  ·  Business Case (required above $5 million)  ·  Project Definition Plan</t>
  </si>
  <si>
    <t xml:space="preserve">Deliverable-gated rather than numbered - there are no 'SAMF gates'. ICT-specific tools were added in December 2025 and July 2026.</t>
  </si>
  <si>
    <t xml:space="preserve">Assessment Framework</t>
  </si>
  <si>
    <t xml:space="preserve">Infrastructure Australia</t>
  </si>
  <si>
    <t xml:space="preserve">2021 edition, still the current published edition</t>
  </si>
  <si>
    <t xml:space="preserve">Stage 1 Defining problems and opportunities  ·  Stage 2 Identifying and analysing options  ·  Stage 3 Developing a business case  ·  Stage 4 Post completion review</t>
  </si>
  <si>
    <t xml:space="preserve">IA moved to a three-Commissioner model in September 2024 and still assesses proposals seeking more than $250 million in Commonwealth funding. A National Planning and Assessment Framework is in development to harmonise business case development across jurisdictions.</t>
  </si>
  <si>
    <t xml:space="preserve">Assurance Reviews Process (Gateway), RMG 106</t>
  </si>
  <si>
    <t xml:space="preserve">Department of Finance (Cth)</t>
  </si>
  <si>
    <t xml:space="preserve">Current</t>
  </si>
  <si>
    <t xml:space="preserve">Gate 0 Business need  ·  Gate 1 Business case  ·  Gate 2 Delivery strategy  ·  Gate 3 Investment decision  ·  Gate 4 Readiness for service  ·  Gate 5 Benefits realisation</t>
  </si>
  <si>
    <t xml:space="preserve">This is the Commonwealth's own internal gateway - not Infrastructure Australia. Applies to non-corporate Commonwealth entities above threshold. Note the numbering does NOT line up with NSW's 0-6 or Victoria's 1-6; this is the commonest source of confusion in cross-jurisdiction reporting.</t>
  </si>
  <si>
    <t xml:space="preserve">ISA Assurance Framework (ISAAF)</t>
  </si>
  <si>
    <t xml:space="preserve">Infrastructure SA</t>
  </si>
  <si>
    <t xml:space="preserve">Version 3.0</t>
  </si>
  <si>
    <t xml:space="preserve">Assurance gates set by project tier - refer to the framework directly</t>
  </si>
  <si>
    <t xml:space="preserve">Included for completeness. South Australian projects above threshold are assured under ISAAF rather than a Treasury gateway.</t>
  </si>
  <si>
    <t xml:space="preserve">ISO 21502:2020 Guidance on project management</t>
  </si>
  <si>
    <t xml:space="preserve">ISO / TC 258</t>
  </si>
  <si>
    <t xml:space="preserve">Edition 1, December 2020; systematic review closed March 2026</t>
  </si>
  <si>
    <t xml:space="preserve">Deliberately does not prescribe phase names. Clause 4.4 states that the number and names of phases depend on the project, and that each phase should be preceded by a decision point, often called a gate. Clause 6 practices: pre-project activities  ·  overseeing  ·  directing  ·  initiating  ·  controlling  ·  managing delivery  ·  closing or terminating  ·  post-project activities</t>
  </si>
  <si>
    <t xml:space="preserve">Use ISO 21502 to justify running a gated life cycle - not to name the gates. Anyone quoting 'the ISO project phases' is quoting something that does not exist.</t>
  </si>
  <si>
    <t xml:space="preserve">PMBOK Guide, 8th edition</t>
  </si>
  <si>
    <t xml:space="preserve">Project Management Institute</t>
  </si>
  <si>
    <t xml:space="preserve">8th edition, November 2025 (ANSI/PMI 99-001-2025)</t>
  </si>
  <si>
    <t xml:space="preserve">Performance domains: Governance  ·  Scope  ·  Schedule  ·  Finance  ·  Stakeholders  ·  Resources  ·  Risk</t>
  </si>
  <si>
    <t xml:space="preserve">The 8th edition superseded the 7th (2021), which had eight performance domains and had dropped the five process groups. If your PMO documents still cite PMBOK 7 or the process groups, they are behind.</t>
  </si>
  <si>
    <t xml:space="preserve">REFERENCE  ·  DROPDOWN LISTS &amp; CONVENTIONS</t>
  </si>
  <si>
    <t xml:space="preserve">These lists drive every picklist in the workbook. Add your own values inside the ranges rather than below them, so the dropdowns pick them up.</t>
  </si>
  <si>
    <t xml:space="preserve">Yes / No</t>
  </si>
  <si>
    <t xml:space="preserve">Delivery model</t>
  </si>
  <si>
    <t xml:space="preserve">Assurance framework</t>
  </si>
  <si>
    <t xml:space="preserve">Yes</t>
  </si>
  <si>
    <t xml:space="preserve">NSW</t>
  </si>
  <si>
    <t xml:space="preserve">Commercial</t>
  </si>
  <si>
    <t xml:space="preserve">Construct only</t>
  </si>
  <si>
    <t xml:space="preserve">Tier 1 - high value / high risk</t>
  </si>
  <si>
    <t xml:space="preserve">NSW IIAF</t>
  </si>
  <si>
    <t xml:space="preserve">In progress</t>
  </si>
  <si>
    <t xml:space="preserve">No</t>
  </si>
  <si>
    <t xml:space="preserve">VIC</t>
  </si>
  <si>
    <t xml:space="preserve">Residential</t>
  </si>
  <si>
    <t xml:space="preserve">Design and construct</t>
  </si>
  <si>
    <t xml:space="preserve">Tier 2 - major</t>
  </si>
  <si>
    <t xml:space="preserve">VIC HVHR Gateway</t>
  </si>
  <si>
    <t xml:space="preserve">N.A.</t>
  </si>
  <si>
    <t xml:space="preserve">QLD</t>
  </si>
  <si>
    <t xml:space="preserve">Health</t>
  </si>
  <si>
    <t xml:space="preserve">Early contractor involvement</t>
  </si>
  <si>
    <t xml:space="preserve">Tier 3 - standard</t>
  </si>
  <si>
    <t xml:space="preserve">QLD PAF</t>
  </si>
  <si>
    <t xml:space="preserve">Blocked</t>
  </si>
  <si>
    <t xml:space="preserve">WA</t>
  </si>
  <si>
    <t xml:space="preserve">Education</t>
  </si>
  <si>
    <t xml:space="preserve">Managing contractor</t>
  </si>
  <si>
    <t xml:space="preserve">Tier 4 - minor works</t>
  </si>
  <si>
    <t xml:space="preserve">QLD BCDF</t>
  </si>
  <si>
    <t xml:space="preserve">Not applicable</t>
  </si>
  <si>
    <t xml:space="preserve">SA</t>
  </si>
  <si>
    <t xml:space="preserve">Transport</t>
  </si>
  <si>
    <t xml:space="preserve">Construction management</t>
  </si>
  <si>
    <t xml:space="preserve">WA SAMF</t>
  </si>
  <si>
    <t xml:space="preserve">TAS</t>
  </si>
  <si>
    <t xml:space="preserve">Water</t>
  </si>
  <si>
    <t xml:space="preserve">Alliance</t>
  </si>
  <si>
    <t xml:space="preserve">SA ISAAF</t>
  </si>
  <si>
    <t xml:space="preserve">NT</t>
  </si>
  <si>
    <t xml:space="preserve">Energy</t>
  </si>
  <si>
    <t xml:space="preserve">Public private partnership</t>
  </si>
  <si>
    <t xml:space="preserve">ACT</t>
  </si>
  <si>
    <t xml:space="preserve">Defence</t>
  </si>
  <si>
    <t xml:space="preserve">Design, bid, build</t>
  </si>
  <si>
    <t xml:space="preserve">Commonwealth RMG 106</t>
  </si>
  <si>
    <t xml:space="preserve">Commonwealth</t>
  </si>
  <si>
    <t xml:space="preserve">Civil / infrastructure</t>
  </si>
  <si>
    <t xml:space="preserve">Not yet determined</t>
  </si>
  <si>
    <t xml:space="preserve">Internal / corporate only</t>
  </si>
  <si>
    <t xml:space="preserve">Private sector</t>
  </si>
  <si>
    <t xml:space="preserve">Industrial</t>
  </si>
  <si>
    <t xml:space="preserve">None</t>
  </si>
  <si>
    <t xml:space="preserve">Retail</t>
  </si>
  <si>
    <t xml:space="preserve">Community / recreation</t>
  </si>
  <si>
    <t xml:space="preserve">Mixed use</t>
  </si>
  <si>
    <t xml:space="preserve">Other</t>
  </si>
  <si>
    <t xml:space="preserve">STATUS DEFINITIONS</t>
  </si>
  <si>
    <t xml:space="preserve">Nothing has begun. The default state for every item in a new checklist.</t>
  </si>
  <si>
    <t xml:space="preserve">Work has started but the evidence in column F does not yet exist.</t>
  </si>
  <si>
    <t xml:space="preserve">The evidence exists, has been reviewed, and is filed where column M says it is.</t>
  </si>
  <si>
    <t xml:space="preserve">Cannot progress without a decision or input from someone else. Should be escalated, not parked.</t>
  </si>
  <si>
    <t xml:space="preserve">Genuinely does not apply to this project. Record why in the comments - 'not applicable' is the most abused status on any checklist.</t>
  </si>
  <si>
    <t xml:space="preserve">CELL CONVENTIONS</t>
  </si>
  <si>
    <t xml:space="preserve">You complete this</t>
  </si>
  <si>
    <t xml:space="preserve">Pale blue fill, blue text.</t>
  </si>
  <si>
    <t xml:space="preserve">Calculated</t>
  </si>
  <si>
    <t xml:space="preserve">Off-white fill. A formula - do not type over it.</t>
  </si>
  <si>
    <t xml:space="preserve">Subtotal or total</t>
  </si>
  <si>
    <t xml:space="preserve">Light grey with a rule above. Always a formula.</t>
  </si>
  <si>
    <t xml:space="preserve">Section band</t>
  </si>
  <si>
    <t xml:space="preserve">Marks the start of a section.</t>
  </si>
  <si>
    <t xml:space="preserve">Assurance frameworks are revised regularly. Confirm the current position for your jurisdiction before relying on the mapping. Nothing in this workbook is legal, financial or procurement advice.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</si>
</sst>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\$#,##0.00;[RED]&quot;($&quot;#,##0.00\);\-"/>
    <numFmt numFmtId="167" formatCode="0.00%"/>
    <numFmt numFmtId="168" formatCode="dd\ mmm\ yyyy"/>
    <numFmt numFmtId="169" formatCode="0.0%"/>
  </numFmts>
  <fonts count="4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3"/>
      <color rgb="FFFFFFFF"/>
      <name val="Inter"/>
      <family val="0"/>
      <charset val="1"/>
    </font>
    <font>
      <sz val="11"/>
      <color rgb="FF1D3245"/>
      <name val="Inter"/>
      <family val="0"/>
      <charset val="1"/>
    </font>
    <font>
      <b val="true"/>
      <sz val="11"/>
      <color rgb="FFFFFFFF"/>
      <name val="Inter"/>
      <family val="0"/>
      <charset val="1"/>
    </font>
    <font>
      <b val="true"/>
      <sz val="11"/>
      <color rgb="FF3480BC"/>
      <name val="Inter"/>
      <family val="0"/>
      <charset val="1"/>
    </font>
    <font>
      <b val="true"/>
      <sz val="10"/>
      <color rgb="FF1D3245"/>
      <name val="Inter"/>
      <family val="0"/>
      <charset val="1"/>
    </font>
    <font>
      <sz val="9"/>
      <color rgb="FF1D3245"/>
      <name val="Inter"/>
      <family val="0"/>
      <charset val="1"/>
    </font>
    <font>
      <b val="true"/>
      <sz val="8.5"/>
      <color rgb="FF0D3C61"/>
      <name val="Inter"/>
      <family val="0"/>
      <charset val="1"/>
    </font>
    <font>
      <b val="true"/>
      <sz val="9.5"/>
      <color rgb="FF1D3245"/>
      <name val="Inter"/>
      <family val="0"/>
      <charset val="1"/>
    </font>
    <font>
      <sz val="9"/>
      <color rgb="FF0D3C61"/>
      <name val="Inter"/>
      <family val="0"/>
      <charset val="1"/>
    </font>
    <font>
      <b val="true"/>
      <u val="single"/>
      <sz val="9.5"/>
      <color rgb="FF3480BC"/>
      <name val="Inter"/>
      <family val="0"/>
      <charset val="1"/>
    </font>
    <font>
      <sz val="9"/>
      <color rgb="FF8E98A2"/>
      <name val="Inter"/>
      <family val="0"/>
      <charset val="1"/>
    </font>
    <font>
      <b val="true"/>
      <sz val="8.5"/>
      <color rgb="FF8E98A2"/>
      <name val="Inter"/>
      <family val="0"/>
      <charset val="1"/>
    </font>
    <font>
      <b val="true"/>
      <sz val="9"/>
      <color rgb="FF0D3C61"/>
      <name val="Inter"/>
      <family val="0"/>
      <charset val="1"/>
    </font>
    <font>
      <b val="true"/>
      <sz val="9.5"/>
      <color rgb="FFB42318"/>
      <name val="Inter"/>
      <family val="0"/>
      <charset val="1"/>
    </font>
    <font>
      <u val="single"/>
      <sz val="9.5"/>
      <color rgb="FF3480BC"/>
      <name val="Inter"/>
      <family val="0"/>
      <charset val="1"/>
    </font>
    <font>
      <b val="true"/>
      <sz val="18"/>
      <color rgb="FFFFFFFF"/>
      <name val="Inter"/>
      <family val="0"/>
      <charset val="1"/>
    </font>
    <font>
      <sz val="9.5"/>
      <color rgb="FF9FB3C8"/>
      <name val="Inter"/>
      <family val="0"/>
      <charset val="1"/>
    </font>
    <font>
      <i val="true"/>
      <sz val="9"/>
      <color rgb="FF8E98A2"/>
      <name val="Inter"/>
      <family val="0"/>
      <charset val="1"/>
    </font>
    <font>
      <sz val="10"/>
      <color rgb="FF1D3245"/>
      <name val="Inter"/>
      <family val="0"/>
      <charset val="1"/>
    </font>
    <font>
      <sz val="10"/>
      <color rgb="FF0D3C61"/>
      <name val="Inter"/>
      <family val="0"/>
      <charset val="1"/>
    </font>
    <font>
      <i val="true"/>
      <sz val="8.5"/>
      <color rgb="FF8E98A2"/>
      <name val="Inter"/>
      <family val="0"/>
      <charset val="1"/>
    </font>
    <font>
      <b val="true"/>
      <sz val="10"/>
      <color rgb="FFFFFFFF"/>
      <name val="Inter"/>
      <family val="0"/>
      <charset val="1"/>
    </font>
    <font>
      <sz val="9.5"/>
      <color rgb="FF1D3245"/>
      <name val="Inter"/>
      <family val="0"/>
      <charset val="1"/>
    </font>
    <font>
      <b val="true"/>
      <sz val="10"/>
      <color rgb="FF3480BC"/>
      <name val="Inter"/>
      <family val="0"/>
      <charset val="1"/>
    </font>
    <font>
      <u val="single"/>
      <sz val="8.5"/>
      <color rgb="FF3480BC"/>
      <name val="Inter"/>
      <family val="0"/>
      <charset val="1"/>
    </font>
    <font>
      <b val="true"/>
      <sz val="9.5"/>
      <color rgb="FF3480BC"/>
      <name val="Inter"/>
      <family val="0"/>
      <charset val="1"/>
    </font>
    <font>
      <b val="true"/>
      <sz val="9"/>
      <color rgb="FF8E98A2"/>
      <name val="Inter"/>
      <family val="0"/>
      <charset val="1"/>
    </font>
    <font>
      <sz val="8.5"/>
      <color rgb="FF1D3245"/>
      <name val="Inter"/>
      <family val="0"/>
      <charset val="1"/>
    </font>
    <font>
      <sz val="8.5"/>
      <color rgb="FFB42318"/>
      <name val="Inter"/>
      <family val="0"/>
      <charset val="1"/>
    </font>
    <font>
      <sz val="8.5"/>
      <color rgb="FF8E98A2"/>
      <name val="Inter"/>
      <family val="0"/>
      <charset val="1"/>
    </font>
    <font>
      <b val="true"/>
      <sz val="11"/>
      <color rgb="FF0D3C61"/>
      <name val="Inter"/>
      <family val="0"/>
      <charset val="1"/>
    </font>
    <font>
      <b val="true"/>
      <sz val="8.5"/>
      <color rgb="FF1D3245"/>
      <name val="Inter"/>
      <family val="0"/>
      <charset val="1"/>
    </font>
    <font>
      <b val="true"/>
      <sz val="10"/>
      <color rgb="FF0D3C61"/>
      <name val="Inter"/>
      <family val="0"/>
      <charset val="1"/>
    </font>
    <font>
      <b val="true"/>
      <sz val="9"/>
      <color rgb="FF1D3245"/>
      <name val="Inter"/>
      <family val="0"/>
      <charset val="1"/>
    </font>
    <font>
      <i val="true"/>
      <sz val="8"/>
      <color rgb="FF8E98A2"/>
      <name val="Inter"/>
      <family val="0"/>
      <charset val="1"/>
    </font>
    <font>
      <b val="true"/>
      <sz val="10"/>
      <color rgb="FF8E98A2"/>
      <name val="Inter"/>
      <family val="0"/>
      <charset val="1"/>
    </font>
    <font>
      <i val="true"/>
      <sz val="8"/>
      <color rgb="FF1D3245"/>
      <name val="Inter"/>
      <family val="0"/>
      <charset val="1"/>
    </font>
    <font>
      <b val="true"/>
      <sz val="12"/>
      <color rgb="FFFFFFFF"/>
      <name val="Inter"/>
      <family val="0"/>
      <charset val="1"/>
    </font>
    <font>
      <b val="true"/>
      <sz val="9.5"/>
      <color rgb="FF0D3C61"/>
      <name val="Inter"/>
      <family val="0"/>
      <charset val="1"/>
    </font>
    <font>
      <b val="true"/>
      <sz val="9.5"/>
      <color rgb="FFFFFFFF"/>
      <name val="Inter"/>
      <family val="0"/>
      <charset val="1"/>
    </font>
    <font>
      <sz val="9"/>
      <color rgb="FFB42318"/>
      <name val="Inter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D3245"/>
        <bgColor rgb="FF0D3C61"/>
      </patternFill>
    </fill>
    <fill>
      <patternFill patternType="solid">
        <fgColor rgb="FF3480BC"/>
        <bgColor rgb="FF339966"/>
      </patternFill>
    </fill>
    <fill>
      <patternFill patternType="solid">
        <fgColor rgb="FF0D3C61"/>
        <bgColor rgb="FF1D3245"/>
      </patternFill>
    </fill>
    <fill>
      <patternFill patternType="solid">
        <fgColor rgb="FFDCE9F4"/>
        <bgColor rgb="FFE7F0F8"/>
      </patternFill>
    </fill>
    <fill>
      <patternFill patternType="solid">
        <fgColor rgb="FFFFFFFF"/>
        <bgColor rgb="FFF6F9FC"/>
      </patternFill>
    </fill>
    <fill>
      <patternFill patternType="solid">
        <fgColor rgb="FFF6F9FC"/>
        <bgColor rgb="FFFFFFFF"/>
      </patternFill>
    </fill>
    <fill>
      <patternFill patternType="solid">
        <fgColor rgb="FFEDF1F4"/>
        <bgColor rgb="FFE7F0F8"/>
      </patternFill>
    </fill>
    <fill>
      <patternFill patternType="solid">
        <fgColor rgb="FFFFF4E5"/>
        <bgColor rgb="FFFFF6E5"/>
      </patternFill>
    </fill>
    <fill>
      <patternFill patternType="solid">
        <fgColor rgb="FFE7F0F8"/>
        <bgColor rgb="FFEDF1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7DBEC"/>
      </left>
      <right style="thin">
        <color rgb="FFC7DBEC"/>
      </right>
      <top style="thin">
        <color rgb="FFC7DBEC"/>
      </top>
      <bottom style="medium">
        <color rgb="FF3480BC"/>
      </bottom>
      <diagonal/>
    </border>
    <border diagonalUp="false" diagonalDown="false">
      <left style="thin">
        <color rgb="FFD6DDE5"/>
      </left>
      <right style="thin">
        <color rgb="FFD6DDE5"/>
      </right>
      <top style="thin">
        <color rgb="FFD6DDE5"/>
      </top>
      <bottom style="thin">
        <color rgb="FFD6DDE5"/>
      </bottom>
      <diagonal/>
    </border>
    <border diagonalUp="false" diagonalDown="false">
      <left/>
      <right/>
      <top style="thin">
        <color rgb="FF1D3245"/>
      </top>
      <bottom style="double">
        <color rgb="FF1D324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1" shrinkToFit="tru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9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4" fontId="23" fillId="1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4" fontId="24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23" fillId="1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7" fontId="22" fillId="7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8" fontId="23" fillId="1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4" fontId="2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1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8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1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8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8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3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0" fillId="6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0" fillId="7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1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ont>
        <name val="Inter"/>
        <charset val="1"/>
        <family val="0"/>
        <b val="1"/>
        <color rgb="FFB42318"/>
        <sz val="9"/>
      </font>
    </dxf>
    <dxf>
      <fill>
        <patternFill patternType="solid">
          <fgColor rgb="FFDCE9F4"/>
          <bgColor rgb="FF000000"/>
        </patternFill>
      </fill>
    </dxf>
    <dxf>
      <fill>
        <patternFill patternType="solid">
          <fgColor rgb="FFF6F9F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D3C61"/>
          <bgColor rgb="FF000000"/>
        </patternFill>
      </fill>
    </dxf>
    <dxf>
      <fill>
        <patternFill patternType="solid">
          <fgColor rgb="FF1D3245"/>
          <bgColor rgb="FF000000"/>
        </patternFill>
      </fill>
    </dxf>
    <dxf>
      <fill>
        <patternFill patternType="solid">
          <fgColor rgb="FF8E98A2"/>
          <bgColor rgb="FF000000"/>
        </patternFill>
      </fill>
    </dxf>
    <dxf>
      <fill>
        <patternFill patternType="solid">
          <fgColor rgb="FFB42318"/>
          <bgColor rgb="FF000000"/>
        </patternFill>
      </fill>
    </dxf>
    <dxf>
      <fill>
        <patternFill patternType="solid">
          <fgColor rgb="FFE7F0F8"/>
          <bgColor rgb="FF000000"/>
        </patternFill>
      </fill>
    </dxf>
    <dxf>
      <font>
        <name val="Inter"/>
        <charset val="1"/>
        <family val="0"/>
        <b val="1"/>
        <color rgb="FF1B7F5A"/>
        <sz val="9"/>
      </font>
      <fill>
        <patternFill>
          <bgColor rgb="FFE7F4EE"/>
        </patternFill>
      </fill>
    </dxf>
    <dxf>
      <font>
        <name val="Inter"/>
        <charset val="1"/>
        <family val="0"/>
        <b val="1"/>
        <color rgb="FFB42318"/>
        <sz val="9"/>
      </font>
      <fill>
        <patternFill>
          <bgColor rgb="FFFDE7E5"/>
        </patternFill>
      </fill>
    </dxf>
    <dxf>
      <font>
        <name val="Inter"/>
        <charset val="1"/>
        <family val="0"/>
        <b val="1"/>
        <color rgb="FF9A6700"/>
        <sz val="9"/>
      </font>
      <fill>
        <patternFill>
          <bgColor rgb="FFFFF6E5"/>
        </patternFill>
      </fill>
    </dxf>
    <dxf>
      <font>
        <name val="Inter"/>
        <charset val="1"/>
        <family val="0"/>
        <color rgb="FF8E98A2"/>
        <sz val="9"/>
      </font>
    </dxf>
    <dxf>
      <font>
        <name val="Inter"/>
        <charset val="1"/>
        <family val="0"/>
        <b val="1"/>
        <color rgb="FFB42318"/>
        <sz val="8"/>
      </font>
      <fill>
        <patternFill>
          <bgColor rgb="FFFDE7E5"/>
        </patternFill>
      </fill>
    </dxf>
    <dxf>
      <font>
        <name val="Inter"/>
        <charset val="1"/>
        <family val="0"/>
        <color rgb="FFB9C0C8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6F9FC"/>
      <rgbColor rgb="FFFF00FF"/>
      <rgbColor rgb="FF00FFFF"/>
      <rgbColor rgb="FF800000"/>
      <rgbColor rgb="FF008000"/>
      <rgbColor rgb="FF000080"/>
      <rgbColor rgb="FF9A6700"/>
      <rgbColor rgb="FF800080"/>
      <rgbColor rgb="FF1B7F5A"/>
      <rgbColor rgb="FFB9C0C8"/>
      <rgbColor rgb="FF808080"/>
      <rgbColor rgb="FF9999FF"/>
      <rgbColor rgb="FF993366"/>
      <rgbColor rgb="FFFFF6E5"/>
      <rgbColor rgb="FFE7F4EE"/>
      <rgbColor rgb="FF660066"/>
      <rgbColor rgb="FFFF8080"/>
      <rgbColor rgb="FF0066CC"/>
      <rgbColor rgb="FFC7DB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F0F8"/>
      <rgbColor rgb="FFDCE9F4"/>
      <rgbColor rgb="FFFFF4E5"/>
      <rgbColor rgb="FF9FB3C8"/>
      <rgbColor rgb="FFEDF1F4"/>
      <rgbColor rgb="FFD6DDE5"/>
      <rgbColor rgb="FFFDE7E5"/>
      <rgbColor rgb="FF3480BC"/>
      <rgbColor rgb="FF33CCCC"/>
      <rgbColor rgb="FF99CC00"/>
      <rgbColor rgb="FFFFCC00"/>
      <rgbColor rgb="FFFF9900"/>
      <rgbColor rgb="FFFF6600"/>
      <rgbColor rgb="FF666699"/>
      <rgbColor rgb="FF8E98A2"/>
      <rgbColor rgb="FF0D3C61"/>
      <rgbColor rgb="FF339966"/>
      <rgbColor rgb="FF0C1628"/>
      <rgbColor rgb="FF333300"/>
      <rgbColor rgb="FFB42318"/>
      <rgbColor rgb="FF993366"/>
      <rgbColor rgb="FF333399"/>
      <rgbColor rgb="FF1D32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hyperlink" Target="https://www.mastt.com/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Relationship Id="rId2" Type="http://schemas.openxmlformats.org/officeDocument/2006/relationships/hyperlink" Target="https://www.mastt.com/" TargetMode="External"/>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.png"/>
<Relationship Id="rId2" Type="http://schemas.openxmlformats.org/officeDocument/2006/relationships/hyperlink" Target="https://www.mastt.com/" TargetMode="External"/>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png"/>
<Relationship Id="rId2" Type="http://schemas.openxmlformats.org/officeDocument/2006/relationships/hyperlink" Target="https://www.mastt.com/" TargetMode="External"/>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3.png"/>
<Relationship Id="rId2" Type="http://schemas.openxmlformats.org/officeDocument/2006/relationships/hyperlink" Target="https://www.mast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57240</xdr:colOff>
      <xdr:row>2</xdr:row>
      <xdr:rowOff>133200</xdr:rowOff>
    </xdr:from>
    <xdr:to>
      <xdr:col>3</xdr:col>
      <xdr:colOff>588600</xdr:colOff>
      <xdr:row>5</xdr:row>
      <xdr:rowOff>237960</xdr:rowOff>
    </xdr:to>
    <xdr:pic>
      <xdr:nvPicPr>
        <xdr:cNvPr id="0" name="Image 1" descr="Picture">
          <a:hlinkClick xmlns:a="http://schemas.openxmlformats.org/drawingml/2006/main" xmlns:r="http://schemas.openxmlformats.org/officeDocument/2006/relationships" r:id="rId2" tooltip="mastt.com"/>
        </xdr:cNvPr>
        <xdr:cNvPicPr/>
      </xdr:nvPicPr>
      <xdr:blipFill>
        <a:blip r:embed="rId1"/>
        <a:stretch/>
      </xdr:blipFill>
      <xdr:spPr>
        <a:xfrm>
          <a:off x="494280" y="476280"/>
          <a:ext cx="2857320" cy="847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76320</xdr:colOff>
      <xdr:row>1</xdr:row>
      <xdr:rowOff>57240</xdr:rowOff>
    </xdr:from>
    <xdr:to>
      <xdr:col>2</xdr:col>
      <xdr:colOff>1011240</xdr:colOff>
      <xdr:row>2</xdr:row>
      <xdr:rowOff>237960</xdr:rowOff>
    </xdr:to>
    <xdr:pic>
      <xdr:nvPicPr>
        <xdr:cNvPr id="1" name="Image 1" descr="Picture">
          <a:hlinkClick xmlns:a="http://schemas.openxmlformats.org/drawingml/2006/main" xmlns:r="http://schemas.openxmlformats.org/officeDocument/2006/relationships" r:id="rId2" tooltip="mastt.com"/>
        </xdr:cNvPr>
        <xdr:cNvPicPr/>
      </xdr:nvPicPr>
      <xdr:blipFill>
        <a:blip r:embed="rId1"/>
        <a:stretch/>
      </xdr:blipFill>
      <xdr:spPr>
        <a:xfrm>
          <a:off x="231120" y="152640"/>
          <a:ext cx="14284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57240</xdr:colOff>
      <xdr:row>1</xdr:row>
      <xdr:rowOff>76320</xdr:rowOff>
    </xdr:from>
    <xdr:to>
      <xdr:col>2</xdr:col>
      <xdr:colOff>967320</xdr:colOff>
      <xdr:row>2</xdr:row>
      <xdr:rowOff>228600</xdr:rowOff>
    </xdr:to>
    <xdr:pic>
      <xdr:nvPicPr>
        <xdr:cNvPr id="2" name="Image 1" descr="Picture">
          <a:hlinkClick xmlns:a="http://schemas.openxmlformats.org/drawingml/2006/main" xmlns:r="http://schemas.openxmlformats.org/officeDocument/2006/relationships" r:id="rId2" tooltip="mastt.com"/>
        </xdr:cNvPr>
        <xdr:cNvPicPr/>
      </xdr:nvPicPr>
      <xdr:blipFill>
        <a:blip r:embed="rId1"/>
        <a:stretch/>
      </xdr:blipFill>
      <xdr:spPr>
        <a:xfrm>
          <a:off x="212040" y="171720"/>
          <a:ext cx="133308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76320</xdr:colOff>
      <xdr:row>1</xdr:row>
      <xdr:rowOff>57240</xdr:rowOff>
    </xdr:from>
    <xdr:to>
      <xdr:col>2</xdr:col>
      <xdr:colOff>845280</xdr:colOff>
      <xdr:row>2</xdr:row>
      <xdr:rowOff>209520</xdr:rowOff>
    </xdr:to>
    <xdr:pic>
      <xdr:nvPicPr>
        <xdr:cNvPr id="3" name="Image 1" descr="Picture">
          <a:hlinkClick xmlns:a="http://schemas.openxmlformats.org/drawingml/2006/main" xmlns:r="http://schemas.openxmlformats.org/officeDocument/2006/relationships" r:id="rId2" tooltip="mastt.com"/>
        </xdr:cNvPr>
        <xdr:cNvPicPr/>
      </xdr:nvPicPr>
      <xdr:blipFill>
        <a:blip r:embed="rId1"/>
        <a:stretch/>
      </xdr:blipFill>
      <xdr:spPr>
        <a:xfrm>
          <a:off x="231120" y="152640"/>
          <a:ext cx="133308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57240</xdr:colOff>
      <xdr:row>1</xdr:row>
      <xdr:rowOff>47520</xdr:rowOff>
    </xdr:from>
    <xdr:to>
      <xdr:col>1</xdr:col>
      <xdr:colOff>961920</xdr:colOff>
      <xdr:row>1</xdr:row>
      <xdr:rowOff>313920</xdr:rowOff>
    </xdr:to>
    <xdr:pic>
      <xdr:nvPicPr>
        <xdr:cNvPr id="4" name="Image 1" descr="Picture">
          <a:hlinkClick xmlns:a="http://schemas.openxmlformats.org/drawingml/2006/main" xmlns:r="http://schemas.openxmlformats.org/officeDocument/2006/relationships" r:id="rId2" tooltip="mastt.com"/>
        </xdr:cNvPr>
        <xdr:cNvPicPr/>
      </xdr:nvPicPr>
      <xdr:blipFill>
        <a:blip r:embed="rId1"/>
        <a:stretch/>
      </xdr:blipFill>
      <xdr:spPr>
        <a:xfrm>
          <a:off x="212040" y="237960"/>
          <a:ext cx="9046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astt.com/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mastt.com/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mastt.com/" TargetMode="External"/><Relationship Id="rId2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mastt.com/" TargetMode="External"/><Relationship Id="rId2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mastt.com/" TargetMode="External"/><Relationship Id="rId2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C1628"/>
    <pageSetUpPr fitToPage="true"/>
  </sheetPr>
  <dimension ref="B1:G6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"/>
    <col collapsed="false" customWidth="true" hidden="false" outlineLevel="0" max="3" min="3" style="0" width="33"/>
    <col collapsed="false" customWidth="true" hidden="false" outlineLevel="0" max="6" min="4" style="0" width="28"/>
    <col collapsed="false" customWidth="true" hidden="false" outlineLevel="0" max="7" min="7" style="0" width="21"/>
    <col collapsed="false" customWidth="true" hidden="false" outlineLevel="0" max="8" min="8" style="0" width="2.2"/>
  </cols>
  <sheetData>
    <row r="1" customFormat="false" ht="7.5" hidden="false" customHeight="true" outlineLevel="0" collapsed="false"/>
    <row r="2" customFormat="false" ht="19.5" hidden="false" customHeight="true" outlineLevel="0" collapsed="false">
      <c r="B2" s="1"/>
      <c r="C2" s="1"/>
      <c r="D2" s="1"/>
      <c r="E2" s="1"/>
      <c r="F2" s="1"/>
      <c r="G2" s="1"/>
    </row>
    <row r="3" customFormat="false" ht="19.5" hidden="false" customHeight="true" outlineLevel="0" collapsed="false">
      <c r="B3" s="1"/>
      <c r="C3" s="1"/>
      <c r="D3" s="1"/>
      <c r="E3" s="1"/>
      <c r="F3" s="1"/>
      <c r="G3" s="1"/>
    </row>
    <row r="4" customFormat="false" ht="19.5" hidden="false" customHeight="true" outlineLevel="0" collapsed="false">
      <c r="B4" s="1"/>
      <c r="C4" s="1"/>
      <c r="D4" s="1"/>
      <c r="E4" s="1"/>
      <c r="F4" s="1"/>
      <c r="G4" s="1"/>
    </row>
    <row r="5" customFormat="false" ht="19.5" hidden="false" customHeight="true" outlineLevel="0" collapsed="false">
      <c r="B5" s="1"/>
      <c r="C5" s="1"/>
      <c r="D5" s="1"/>
      <c r="E5" s="1"/>
      <c r="F5" s="1"/>
      <c r="G5" s="1"/>
    </row>
    <row r="6" customFormat="false" ht="19.5" hidden="false" customHeight="true" outlineLevel="0" collapsed="false">
      <c r="B6" s="1"/>
      <c r="C6" s="1"/>
      <c r="D6" s="2" t="s">
        <v>0</v>
      </c>
      <c r="E6" s="2"/>
      <c r="F6" s="2"/>
      <c r="G6" s="2"/>
    </row>
    <row r="7" customFormat="false" ht="19.5" hidden="false" customHeight="true" outlineLevel="0" collapsed="false">
      <c r="B7" s="1"/>
      <c r="C7" s="1"/>
      <c r="D7" s="1"/>
      <c r="E7" s="1"/>
      <c r="F7" s="1"/>
      <c r="G7" s="1"/>
    </row>
    <row r="8" customFormat="false" ht="19.5" hidden="false" customHeight="true" outlineLevel="0" collapsed="false">
      <c r="B8" s="1"/>
      <c r="C8" s="1"/>
      <c r="D8" s="1"/>
      <c r="E8" s="1"/>
      <c r="F8" s="1"/>
      <c r="G8" s="1"/>
    </row>
    <row r="9" customFormat="false" ht="4.5" hidden="false" customHeight="true" outlineLevel="0" collapsed="false">
      <c r="B9" s="3"/>
      <c r="C9" s="3"/>
      <c r="D9" s="3"/>
      <c r="E9" s="3"/>
      <c r="F9" s="3"/>
      <c r="G9" s="3"/>
    </row>
    <row r="10" customFormat="false" ht="7.5" hidden="false" customHeight="true" outlineLevel="0" collapsed="false"/>
    <row r="11" customFormat="false" ht="16.5" hidden="false" customHeight="true" outlineLevel="0" collapsed="false">
      <c r="B11" s="4" t="s">
        <v>1</v>
      </c>
      <c r="C11" s="4"/>
      <c r="D11" s="4"/>
      <c r="E11" s="4"/>
      <c r="F11" s="4"/>
      <c r="G11" s="4"/>
    </row>
    <row r="12" customFormat="false" ht="16.5" hidden="false" customHeight="true" outlineLevel="0" collapsed="false">
      <c r="B12" s="4"/>
      <c r="C12" s="4"/>
      <c r="D12" s="4"/>
      <c r="E12" s="4"/>
      <c r="F12" s="4"/>
      <c r="G12" s="4"/>
    </row>
    <row r="14" customFormat="false" ht="24" hidden="false" customHeight="true" outlineLevel="0" collapsed="false">
      <c r="B14" s="5" t="s">
        <v>2</v>
      </c>
      <c r="C14" s="5"/>
      <c r="D14" s="5"/>
      <c r="E14" s="5"/>
      <c r="F14" s="5"/>
      <c r="G14" s="5"/>
    </row>
    <row r="15" customFormat="false" ht="15" hidden="false" customHeight="true" outlineLevel="0" collapsed="false">
      <c r="B15" s="6" t="s">
        <v>3</v>
      </c>
      <c r="C15" s="7" t="s">
        <v>4</v>
      </c>
      <c r="D15" s="8" t="s">
        <v>5</v>
      </c>
      <c r="E15" s="8"/>
      <c r="F15" s="8"/>
      <c r="G15" s="8"/>
    </row>
    <row r="16" customFormat="false" ht="15" hidden="false" customHeight="true" outlineLevel="0" collapsed="false">
      <c r="D16" s="8"/>
      <c r="E16" s="8"/>
      <c r="F16" s="8"/>
      <c r="G16" s="8"/>
    </row>
    <row r="17" customFormat="false" ht="15" hidden="false" customHeight="true" outlineLevel="0" collapsed="false">
      <c r="B17" s="6" t="s">
        <v>6</v>
      </c>
      <c r="C17" s="7" t="s">
        <v>7</v>
      </c>
      <c r="D17" s="8" t="s">
        <v>8</v>
      </c>
      <c r="E17" s="8"/>
      <c r="F17" s="8"/>
      <c r="G17" s="8"/>
    </row>
    <row r="18" customFormat="false" ht="15" hidden="false" customHeight="true" outlineLevel="0" collapsed="false">
      <c r="D18" s="8"/>
      <c r="E18" s="8"/>
      <c r="F18" s="8"/>
      <c r="G18" s="8"/>
    </row>
    <row r="19" customFormat="false" ht="15" hidden="false" customHeight="true" outlineLevel="0" collapsed="false">
      <c r="B19" s="6" t="s">
        <v>9</v>
      </c>
      <c r="C19" s="7" t="s">
        <v>10</v>
      </c>
      <c r="D19" s="8" t="s">
        <v>11</v>
      </c>
      <c r="E19" s="8"/>
      <c r="F19" s="8"/>
      <c r="G19" s="8"/>
    </row>
    <row r="20" customFormat="false" ht="15" hidden="false" customHeight="true" outlineLevel="0" collapsed="false">
      <c r="D20" s="8"/>
      <c r="E20" s="8"/>
      <c r="F20" s="8"/>
      <c r="G20" s="8"/>
    </row>
    <row r="21" customFormat="false" ht="15" hidden="false" customHeight="true" outlineLevel="0" collapsed="false">
      <c r="B21" s="6" t="s">
        <v>12</v>
      </c>
      <c r="C21" s="7" t="s">
        <v>13</v>
      </c>
      <c r="D21" s="8" t="s">
        <v>14</v>
      </c>
      <c r="E21" s="8"/>
      <c r="F21" s="8"/>
      <c r="G21" s="8"/>
    </row>
    <row r="22" customFormat="false" ht="15" hidden="false" customHeight="true" outlineLevel="0" collapsed="false">
      <c r="D22" s="8"/>
      <c r="E22" s="8"/>
      <c r="F22" s="8"/>
      <c r="G22" s="8"/>
    </row>
    <row r="23" customFormat="false" ht="15" hidden="false" customHeight="true" outlineLevel="0" collapsed="false">
      <c r="B23" s="6" t="s">
        <v>15</v>
      </c>
      <c r="C23" s="7" t="s">
        <v>16</v>
      </c>
      <c r="D23" s="8" t="s">
        <v>17</v>
      </c>
      <c r="E23" s="8"/>
      <c r="F23" s="8"/>
      <c r="G23" s="8"/>
    </row>
    <row r="24" customFormat="false" ht="15" hidden="false" customHeight="true" outlineLevel="0" collapsed="false">
      <c r="D24" s="8"/>
      <c r="E24" s="8"/>
      <c r="F24" s="8"/>
      <c r="G24" s="8"/>
    </row>
    <row r="25" customFormat="false" ht="15" hidden="false" customHeight="true" outlineLevel="0" collapsed="false">
      <c r="B25" s="6" t="s">
        <v>18</v>
      </c>
      <c r="C25" s="7" t="s">
        <v>19</v>
      </c>
      <c r="D25" s="8" t="s">
        <v>20</v>
      </c>
      <c r="E25" s="8"/>
      <c r="F25" s="8"/>
      <c r="G25" s="8"/>
    </row>
    <row r="26" customFormat="false" ht="15" hidden="false" customHeight="true" outlineLevel="0" collapsed="false">
      <c r="D26" s="8"/>
      <c r="E26" s="8"/>
      <c r="F26" s="8"/>
      <c r="G26" s="8"/>
    </row>
    <row r="28" customFormat="false" ht="24" hidden="false" customHeight="true" outlineLevel="0" collapsed="false">
      <c r="B28" s="5" t="s">
        <v>21</v>
      </c>
      <c r="C28" s="5"/>
      <c r="D28" s="5"/>
      <c r="E28" s="5"/>
      <c r="F28" s="5"/>
      <c r="G28" s="5"/>
    </row>
    <row r="29" customFormat="false" ht="18" hidden="false" customHeight="true" outlineLevel="0" collapsed="false">
      <c r="B29" s="9"/>
      <c r="C29" s="9" t="s">
        <v>22</v>
      </c>
      <c r="D29" s="9" t="s">
        <v>23</v>
      </c>
      <c r="E29" s="9"/>
      <c r="F29" s="9"/>
      <c r="G29" s="9" t="s">
        <v>24</v>
      </c>
    </row>
    <row r="30" customFormat="false" ht="18.75" hidden="false" customHeight="true" outlineLevel="0" collapsed="false">
      <c r="B30" s="10"/>
      <c r="C30" s="11" t="s">
        <v>25</v>
      </c>
      <c r="D30" s="12" t="s">
        <v>26</v>
      </c>
      <c r="E30" s="12"/>
      <c r="F30" s="12"/>
      <c r="G30" s="13" t="n">
        <f aca="false">COUNTIF('Initiation Checklist'!$C$9:$C$133,"1  Need &amp; business case")</f>
        <v>20</v>
      </c>
    </row>
    <row r="31" customFormat="false" ht="18.75" hidden="false" customHeight="true" outlineLevel="0" collapsed="false">
      <c r="B31" s="14"/>
      <c r="C31" s="15" t="s">
        <v>27</v>
      </c>
      <c r="D31" s="16" t="s">
        <v>28</v>
      </c>
      <c r="E31" s="16"/>
      <c r="F31" s="16"/>
      <c r="G31" s="17" t="n">
        <f aca="false">COUNTIF('Initiation Checklist'!$C$9:$C$133,"2  Funding &amp; approvals")</f>
        <v>14</v>
      </c>
    </row>
    <row r="32" customFormat="false" ht="18.75" hidden="false" customHeight="true" outlineLevel="0" collapsed="false">
      <c r="B32" s="10"/>
      <c r="C32" s="11" t="s">
        <v>29</v>
      </c>
      <c r="D32" s="12" t="s">
        <v>30</v>
      </c>
      <c r="E32" s="12"/>
      <c r="F32" s="12"/>
      <c r="G32" s="13" t="n">
        <f aca="false">COUNTIF('Initiation Checklist'!$C$9:$C$133,"3  Governance &amp; team")</f>
        <v>20</v>
      </c>
    </row>
    <row r="33" customFormat="false" ht="18.75" hidden="false" customHeight="true" outlineLevel="0" collapsed="false">
      <c r="B33" s="14"/>
      <c r="C33" s="15" t="s">
        <v>31</v>
      </c>
      <c r="D33" s="16" t="s">
        <v>32</v>
      </c>
      <c r="E33" s="16"/>
      <c r="F33" s="16"/>
      <c r="G33" s="17" t="n">
        <f aca="false">COUNTIF('Initiation Checklist'!$C$9:$C$133,"4  Planning &amp; baselines")</f>
        <v>25</v>
      </c>
    </row>
    <row r="34" customFormat="false" ht="18.75" hidden="false" customHeight="true" outlineLevel="0" collapsed="false">
      <c r="B34" s="10"/>
      <c r="C34" s="11" t="s">
        <v>33</v>
      </c>
      <c r="D34" s="12" t="s">
        <v>34</v>
      </c>
      <c r="E34" s="12"/>
      <c r="F34" s="12"/>
      <c r="G34" s="13" t="n">
        <f aca="false">COUNTIF('Initiation Checklist'!$C$9:$C$133,"5  Procurement &amp; mobilisation")</f>
        <v>24</v>
      </c>
    </row>
    <row r="35" customFormat="false" ht="15" hidden="false" customHeight="false" outlineLevel="0" collapsed="false">
      <c r="B35" s="18"/>
      <c r="C35" s="19" t="s">
        <v>35</v>
      </c>
      <c r="D35" s="18"/>
      <c r="E35" s="18"/>
      <c r="F35" s="18"/>
      <c r="G35" s="20" t="n">
        <f aca="false">COUNTIF('Initiation Checklist'!$C$9:$C$133,"?*")</f>
        <v>103</v>
      </c>
    </row>
    <row r="37" customFormat="false" ht="24" hidden="false" customHeight="true" outlineLevel="0" collapsed="false">
      <c r="B37" s="5" t="s">
        <v>36</v>
      </c>
      <c r="C37" s="5"/>
      <c r="D37" s="5"/>
      <c r="E37" s="5"/>
      <c r="F37" s="5"/>
      <c r="G37" s="5"/>
    </row>
    <row r="38" customFormat="false" ht="18" hidden="false" customHeight="true" outlineLevel="0" collapsed="false">
      <c r="B38" s="9"/>
      <c r="C38" s="9" t="s">
        <v>37</v>
      </c>
      <c r="D38" s="9" t="s">
        <v>38</v>
      </c>
      <c r="E38" s="9"/>
      <c r="F38" s="9"/>
      <c r="G38" s="9" t="s">
        <v>39</v>
      </c>
    </row>
    <row r="39" customFormat="false" ht="27" hidden="false" customHeight="true" outlineLevel="0" collapsed="false">
      <c r="B39" s="10"/>
      <c r="C39" s="21" t="s">
        <v>40</v>
      </c>
      <c r="D39" s="22" t="s">
        <v>41</v>
      </c>
      <c r="E39" s="22"/>
      <c r="F39" s="22"/>
      <c r="G39" s="23" t="s">
        <v>42</v>
      </c>
    </row>
    <row r="40" customFormat="false" ht="27" hidden="false" customHeight="true" outlineLevel="0" collapsed="false">
      <c r="B40" s="14"/>
      <c r="C40" s="24" t="s">
        <v>43</v>
      </c>
      <c r="D40" s="25" t="s">
        <v>44</v>
      </c>
      <c r="E40" s="25"/>
      <c r="F40" s="25"/>
      <c r="G40" s="26" t="s">
        <v>45</v>
      </c>
    </row>
    <row r="41" customFormat="false" ht="27" hidden="false" customHeight="true" outlineLevel="0" collapsed="false">
      <c r="B41" s="10"/>
      <c r="C41" s="21" t="s">
        <v>46</v>
      </c>
      <c r="D41" s="22" t="s">
        <v>47</v>
      </c>
      <c r="E41" s="22"/>
      <c r="F41" s="22"/>
      <c r="G41" s="23" t="s">
        <v>48</v>
      </c>
    </row>
    <row r="42" customFormat="false" ht="27" hidden="false" customHeight="true" outlineLevel="0" collapsed="false">
      <c r="B42" s="14"/>
      <c r="C42" s="24" t="s">
        <v>48</v>
      </c>
      <c r="D42" s="25" t="s">
        <v>49</v>
      </c>
      <c r="E42" s="25"/>
      <c r="F42" s="25"/>
      <c r="G42" s="26" t="s">
        <v>50</v>
      </c>
    </row>
    <row r="44" customFormat="false" ht="24" hidden="false" customHeight="true" outlineLevel="0" collapsed="false">
      <c r="B44" s="5" t="s">
        <v>51</v>
      </c>
      <c r="C44" s="5"/>
      <c r="D44" s="5"/>
      <c r="E44" s="5"/>
      <c r="F44" s="5"/>
      <c r="G44" s="5"/>
    </row>
    <row r="45" customFormat="false" ht="15.75" hidden="false" customHeight="true" outlineLevel="0" collapsed="false">
      <c r="B45" s="10"/>
      <c r="C45" s="27" t="s">
        <v>52</v>
      </c>
      <c r="D45" s="28" t="s">
        <v>53</v>
      </c>
      <c r="E45" s="28"/>
      <c r="F45" s="28"/>
      <c r="G45" s="28"/>
    </row>
    <row r="46" customFormat="false" ht="15.75" hidden="false" customHeight="true" outlineLevel="0" collapsed="false">
      <c r="B46" s="14"/>
      <c r="C46" s="29" t="s">
        <v>22</v>
      </c>
      <c r="D46" s="30" t="s">
        <v>27</v>
      </c>
      <c r="E46" s="30"/>
      <c r="F46" s="30"/>
      <c r="G46" s="30"/>
    </row>
    <row r="47" customFormat="false" ht="15.75" hidden="false" customHeight="true" outlineLevel="0" collapsed="false">
      <c r="B47" s="10"/>
      <c r="C47" s="27" t="s">
        <v>54</v>
      </c>
      <c r="D47" s="28" t="s">
        <v>28</v>
      </c>
      <c r="E47" s="28"/>
      <c r="F47" s="28"/>
      <c r="G47" s="28"/>
    </row>
    <row r="48" customFormat="false" ht="15.75" hidden="false" customHeight="true" outlineLevel="0" collapsed="false">
      <c r="B48" s="14"/>
      <c r="C48" s="29" t="s">
        <v>55</v>
      </c>
      <c r="D48" s="31" t="s">
        <v>56</v>
      </c>
      <c r="E48" s="31"/>
      <c r="F48" s="31"/>
      <c r="G48" s="31"/>
    </row>
    <row r="49" customFormat="false" ht="25.5" hidden="false" customHeight="true" outlineLevel="0" collapsed="false">
      <c r="B49" s="10"/>
      <c r="C49" s="27" t="s">
        <v>57</v>
      </c>
      <c r="D49" s="28" t="s">
        <v>58</v>
      </c>
      <c r="E49" s="28"/>
      <c r="F49" s="28"/>
      <c r="G49" s="28"/>
    </row>
    <row r="50" customFormat="false" ht="15.75" hidden="false" customHeight="true" outlineLevel="0" collapsed="false">
      <c r="B50" s="14"/>
      <c r="C50" s="29" t="s">
        <v>59</v>
      </c>
      <c r="D50" s="30" t="s">
        <v>60</v>
      </c>
      <c r="E50" s="30"/>
      <c r="F50" s="30"/>
      <c r="G50" s="30"/>
    </row>
    <row r="51" customFormat="false" ht="15.75" hidden="false" customHeight="true" outlineLevel="0" collapsed="false">
      <c r="B51" s="10"/>
      <c r="C51" s="27" t="s">
        <v>61</v>
      </c>
      <c r="D51" s="28" t="s">
        <v>62</v>
      </c>
      <c r="E51" s="28"/>
      <c r="F51" s="28"/>
      <c r="G51" s="28"/>
    </row>
    <row r="52" customFormat="false" ht="15.75" hidden="false" customHeight="true" outlineLevel="0" collapsed="false">
      <c r="B52" s="14"/>
      <c r="C52" s="29" t="s">
        <v>63</v>
      </c>
      <c r="D52" s="30" t="s">
        <v>64</v>
      </c>
      <c r="E52" s="30"/>
      <c r="F52" s="30"/>
      <c r="G52" s="30"/>
    </row>
    <row r="53" customFormat="false" ht="15.75" hidden="false" customHeight="true" outlineLevel="0" collapsed="false">
      <c r="B53" s="10"/>
      <c r="C53" s="27" t="s">
        <v>65</v>
      </c>
      <c r="D53" s="28" t="s">
        <v>66</v>
      </c>
      <c r="E53" s="28"/>
      <c r="F53" s="28"/>
      <c r="G53" s="28"/>
    </row>
    <row r="54" customFormat="false" ht="15.75" hidden="false" customHeight="true" outlineLevel="0" collapsed="false">
      <c r="B54" s="14"/>
      <c r="C54" s="29" t="s">
        <v>67</v>
      </c>
      <c r="D54" s="30" t="s">
        <v>68</v>
      </c>
      <c r="E54" s="30"/>
      <c r="F54" s="30"/>
      <c r="G54" s="30"/>
    </row>
    <row r="55" customFormat="false" ht="15.75" hidden="false" customHeight="true" outlineLevel="0" collapsed="false">
      <c r="B55" s="10"/>
      <c r="C55" s="27" t="s">
        <v>69</v>
      </c>
      <c r="D55" s="28" t="s">
        <v>70</v>
      </c>
      <c r="E55" s="28"/>
      <c r="F55" s="28"/>
      <c r="G55" s="28"/>
    </row>
    <row r="56" customFormat="false" ht="25.5" hidden="false" customHeight="true" outlineLevel="0" collapsed="false">
      <c r="B56" s="14"/>
      <c r="C56" s="29" t="s">
        <v>71</v>
      </c>
      <c r="D56" s="30" t="s">
        <v>72</v>
      </c>
      <c r="E56" s="30"/>
      <c r="F56" s="30"/>
      <c r="G56" s="30"/>
    </row>
    <row r="58" customFormat="false" ht="15" hidden="false" customHeight="false" outlineLevel="0" collapsed="false">
      <c r="B58" s="32" t="s">
        <v>73</v>
      </c>
      <c r="C58" s="32"/>
      <c r="D58" s="32"/>
      <c r="E58" s="32"/>
      <c r="F58" s="32"/>
      <c r="G58" s="32"/>
    </row>
    <row r="59" customFormat="false" ht="13.5" hidden="false" customHeight="true" outlineLevel="0" collapsed="false">
      <c r="B59" s="33" t="s">
        <v>74</v>
      </c>
      <c r="C59" s="33"/>
      <c r="D59" s="33"/>
      <c r="E59" s="33"/>
      <c r="F59" s="33"/>
      <c r="G59" s="33"/>
    </row>
    <row r="60" customFormat="false" ht="13.5" hidden="false" customHeight="true" outlineLevel="0" collapsed="false">
      <c r="B60" s="33"/>
      <c r="C60" s="33"/>
      <c r="D60" s="33"/>
      <c r="E60" s="33"/>
      <c r="F60" s="33"/>
      <c r="G60" s="33"/>
    </row>
    <row r="61" customFormat="false" ht="13.5" hidden="false" customHeight="true" outlineLevel="0" collapsed="false">
      <c r="B61" s="33"/>
      <c r="C61" s="33"/>
      <c r="D61" s="33"/>
      <c r="E61" s="33"/>
      <c r="F61" s="33"/>
      <c r="G61" s="33"/>
    </row>
    <row r="63" customFormat="false" ht="19.5" hidden="false" customHeight="true" outlineLevel="0" collapsed="false">
      <c r="B63" s="34" t="s">
        <v>75</v>
      </c>
      <c r="C63" s="34"/>
      <c r="D63" s="34"/>
      <c r="E63" s="34"/>
      <c r="F63" s="34"/>
      <c r="G63" s="34"/>
    </row>
  </sheetData>
  <mergeCells count="38">
    <mergeCell ref="D6:G6"/>
    <mergeCell ref="B11:G12"/>
    <mergeCell ref="B14:G14"/>
    <mergeCell ref="D15:G16"/>
    <mergeCell ref="D17:G18"/>
    <mergeCell ref="D19:G20"/>
    <mergeCell ref="D21:G22"/>
    <mergeCell ref="D23:G24"/>
    <mergeCell ref="D25:G26"/>
    <mergeCell ref="B28:G28"/>
    <mergeCell ref="D29:F29"/>
    <mergeCell ref="D30:F30"/>
    <mergeCell ref="D31:F31"/>
    <mergeCell ref="D32:F32"/>
    <mergeCell ref="D33:F33"/>
    <mergeCell ref="D34:F34"/>
    <mergeCell ref="B37:G37"/>
    <mergeCell ref="D38:F38"/>
    <mergeCell ref="D39:F39"/>
    <mergeCell ref="D40:F40"/>
    <mergeCell ref="D41:F41"/>
    <mergeCell ref="D42:F42"/>
    <mergeCell ref="B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58:G58"/>
    <mergeCell ref="B59:G61"/>
    <mergeCell ref="B63:G63"/>
  </mergeCells>
  <hyperlinks>
    <hyperlink ref="C39" location="'Setup'!A1" display="Setup"/>
    <hyperlink ref="C40" location="'Initiation Checklist'!A1" display="Initiation Checklist"/>
    <hyperlink ref="C41" location="'Framework Mapping'!A1" display="Framework Mapping"/>
    <hyperlink ref="C42" location="'Reference'!A1" display="Reference"/>
    <hyperlink ref="B63" r:id="rId1" display="Built for capital project teams by Mastt.  Project controls, cost management and reporting  ·  mastt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3C61"/>
    <pageSetUpPr fitToPage="true"/>
  </sheetPr>
  <dimension ref="B1:H56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7"/>
    <col collapsed="false" customWidth="true" hidden="false" outlineLevel="0" max="3" min="3" style="0" width="26"/>
    <col collapsed="false" customWidth="true" hidden="false" outlineLevel="0" max="4" min="4" style="0" width="34"/>
    <col collapsed="false" customWidth="true" hidden="false" outlineLevel="0" max="5" min="5" style="0" width="26"/>
    <col collapsed="false" customWidth="true" hidden="false" outlineLevel="0" max="6" min="6" style="0" width="24"/>
    <col collapsed="false" customWidth="true" hidden="false" outlineLevel="0" max="7" min="7" style="0" width="14"/>
    <col collapsed="false" customWidth="true" hidden="false" outlineLevel="0" max="8" min="8" style="0" width="22"/>
    <col collapsed="false" customWidth="true" hidden="false" outlineLevel="0" max="9" min="9" style="0" width="2.2"/>
  </cols>
  <sheetData>
    <row r="1" customFormat="false" ht="7.5" hidden="false" customHeight="true" outlineLevel="0" collapsed="false"/>
    <row r="2" customFormat="false" ht="18.75" hidden="false" customHeight="true" outlineLevel="0" collapsed="false">
      <c r="B2" s="1"/>
      <c r="C2" s="1"/>
      <c r="D2" s="1"/>
      <c r="E2" s="1"/>
      <c r="F2" s="1"/>
      <c r="G2" s="1"/>
      <c r="H2" s="1"/>
    </row>
    <row r="3" customFormat="false" ht="18.75" hidden="false" customHeight="true" outlineLevel="0" collapsed="false">
      <c r="B3" s="1"/>
      <c r="C3" s="1"/>
      <c r="D3" s="35" t="s">
        <v>76</v>
      </c>
      <c r="E3" s="35"/>
      <c r="F3" s="35"/>
      <c r="G3" s="35"/>
      <c r="H3" s="35"/>
    </row>
    <row r="4" customFormat="false" ht="18.75" hidden="false" customHeight="true" outlineLevel="0" collapsed="false">
      <c r="B4" s="1"/>
      <c r="C4" s="1"/>
      <c r="D4" s="36" t="s">
        <v>77</v>
      </c>
      <c r="E4" s="36"/>
      <c r="F4" s="36"/>
      <c r="G4" s="36"/>
      <c r="H4" s="36"/>
    </row>
    <row r="5" customFormat="false" ht="3.75" hidden="false" customHeight="true" outlineLevel="0" collapsed="false">
      <c r="B5" s="3"/>
      <c r="C5" s="3"/>
      <c r="D5" s="3"/>
      <c r="E5" s="3"/>
      <c r="F5" s="3"/>
      <c r="G5" s="3"/>
      <c r="H5" s="3"/>
    </row>
    <row r="6" customFormat="false" ht="15" hidden="false" customHeight="true" outlineLevel="0" collapsed="false">
      <c r="B6" s="37" t="s">
        <v>78</v>
      </c>
      <c r="C6" s="37"/>
      <c r="D6" s="37"/>
      <c r="E6" s="37"/>
      <c r="F6" s="37"/>
      <c r="G6" s="37"/>
      <c r="H6" s="37"/>
    </row>
    <row r="8" customFormat="false" ht="21.75" hidden="false" customHeight="true" outlineLevel="0" collapsed="false">
      <c r="B8" s="5" t="s">
        <v>79</v>
      </c>
      <c r="C8" s="5"/>
      <c r="D8" s="5"/>
      <c r="E8" s="5"/>
      <c r="F8" s="5"/>
      <c r="G8" s="5"/>
      <c r="H8" s="5"/>
    </row>
    <row r="9" customFormat="false" ht="18.75" hidden="false" customHeight="true" outlineLevel="0" collapsed="false">
      <c r="B9" s="38" t="s">
        <v>80</v>
      </c>
      <c r="C9" s="38"/>
      <c r="D9" s="39"/>
    </row>
    <row r="10" customFormat="false" ht="18.75" hidden="false" customHeight="true" outlineLevel="0" collapsed="false">
      <c r="B10" s="38" t="s">
        <v>81</v>
      </c>
      <c r="C10" s="38"/>
      <c r="D10" s="39"/>
    </row>
    <row r="11" customFormat="false" ht="18.75" hidden="false" customHeight="true" outlineLevel="0" collapsed="false">
      <c r="B11" s="38" t="s">
        <v>82</v>
      </c>
      <c r="C11" s="38"/>
      <c r="D11" s="39"/>
    </row>
    <row r="12" customFormat="false" ht="18.75" hidden="false" customHeight="true" outlineLevel="0" collapsed="false">
      <c r="B12" s="38" t="s">
        <v>83</v>
      </c>
      <c r="C12" s="38"/>
      <c r="D12" s="39"/>
    </row>
    <row r="13" customFormat="false" ht="18.75" hidden="false" customHeight="true" outlineLevel="0" collapsed="false">
      <c r="B13" s="38" t="s">
        <v>84</v>
      </c>
      <c r="C13" s="38"/>
      <c r="D13" s="39"/>
    </row>
    <row r="14" customFormat="false" ht="18.75" hidden="false" customHeight="true" outlineLevel="0" collapsed="false">
      <c r="B14" s="38" t="s">
        <v>85</v>
      </c>
      <c r="C14" s="38"/>
      <c r="D14" s="39"/>
      <c r="E14" s="40" t="s">
        <v>86</v>
      </c>
      <c r="F14" s="40"/>
    </row>
    <row r="15" customFormat="false" ht="18.75" hidden="false" customHeight="true" outlineLevel="0" collapsed="false">
      <c r="B15" s="38" t="s">
        <v>87</v>
      </c>
      <c r="C15" s="38"/>
      <c r="D15" s="39"/>
    </row>
    <row r="16" customFormat="false" ht="18.75" hidden="false" customHeight="true" outlineLevel="0" collapsed="false">
      <c r="B16" s="38" t="s">
        <v>88</v>
      </c>
      <c r="C16" s="38"/>
      <c r="D16" s="39"/>
    </row>
    <row r="18" customFormat="false" ht="21.75" hidden="false" customHeight="true" outlineLevel="0" collapsed="false">
      <c r="B18" s="5" t="s">
        <v>89</v>
      </c>
      <c r="C18" s="5"/>
      <c r="D18" s="5"/>
      <c r="E18" s="5"/>
      <c r="F18" s="5"/>
      <c r="G18" s="5"/>
      <c r="H18" s="5"/>
    </row>
    <row r="19" customFormat="false" ht="18.75" hidden="false" customHeight="true" outlineLevel="0" collapsed="false">
      <c r="B19" s="38" t="s">
        <v>90</v>
      </c>
      <c r="C19" s="38"/>
      <c r="D19" s="39"/>
    </row>
    <row r="20" customFormat="false" ht="18.75" hidden="false" customHeight="true" outlineLevel="0" collapsed="false">
      <c r="B20" s="38" t="s">
        <v>91</v>
      </c>
      <c r="C20" s="38"/>
      <c r="D20" s="39"/>
    </row>
    <row r="21" customFormat="false" ht="18.75" hidden="false" customHeight="true" outlineLevel="0" collapsed="false">
      <c r="B21" s="38" t="s">
        <v>92</v>
      </c>
      <c r="C21" s="38"/>
      <c r="D21" s="39"/>
    </row>
    <row r="22" customFormat="false" ht="18.75" hidden="false" customHeight="true" outlineLevel="0" collapsed="false">
      <c r="B22" s="38" t="s">
        <v>93</v>
      </c>
      <c r="C22" s="38"/>
      <c r="D22" s="39"/>
      <c r="E22" s="40" t="s">
        <v>94</v>
      </c>
      <c r="F22" s="40"/>
    </row>
    <row r="23" customFormat="false" ht="18.75" hidden="false" customHeight="true" outlineLevel="0" collapsed="false">
      <c r="B23" s="38" t="s">
        <v>95</v>
      </c>
      <c r="C23" s="38"/>
      <c r="D23" s="39"/>
      <c r="E23" s="40" t="s">
        <v>96</v>
      </c>
      <c r="F23" s="40"/>
    </row>
    <row r="24" customFormat="false" ht="18.75" hidden="false" customHeight="true" outlineLevel="0" collapsed="false">
      <c r="B24" s="38" t="s">
        <v>97</v>
      </c>
      <c r="C24" s="38"/>
      <c r="D24" s="41"/>
    </row>
    <row r="26" customFormat="false" ht="21.75" hidden="false" customHeight="true" outlineLevel="0" collapsed="false">
      <c r="B26" s="5" t="s">
        <v>98</v>
      </c>
      <c r="C26" s="5"/>
      <c r="D26" s="5"/>
      <c r="E26" s="5"/>
      <c r="F26" s="5"/>
      <c r="G26" s="5"/>
      <c r="H26" s="5"/>
    </row>
    <row r="27" customFormat="false" ht="18.75" hidden="false" customHeight="true" outlineLevel="0" collapsed="false">
      <c r="B27" s="38" t="s">
        <v>99</v>
      </c>
      <c r="C27" s="38"/>
      <c r="D27" s="41"/>
    </row>
    <row r="28" customFormat="false" ht="18.75" hidden="false" customHeight="true" outlineLevel="0" collapsed="false">
      <c r="B28" s="38" t="s">
        <v>100</v>
      </c>
      <c r="C28" s="38"/>
      <c r="D28" s="41"/>
    </row>
    <row r="29" customFormat="false" ht="18.75" hidden="false" customHeight="true" outlineLevel="0" collapsed="false">
      <c r="B29" s="38" t="s">
        <v>101</v>
      </c>
      <c r="C29" s="38"/>
      <c r="D29" s="42" t="str">
        <f aca="false">IFERROR(D28/D27,"")</f>
        <v/>
      </c>
    </row>
    <row r="30" customFormat="false" ht="18.75" hidden="false" customHeight="true" outlineLevel="0" collapsed="false">
      <c r="B30" s="38" t="s">
        <v>102</v>
      </c>
      <c r="C30" s="38"/>
      <c r="D30" s="39"/>
    </row>
    <row r="31" customFormat="false" ht="18.75" hidden="false" customHeight="true" outlineLevel="0" collapsed="false">
      <c r="B31" s="38" t="s">
        <v>103</v>
      </c>
      <c r="C31" s="38"/>
      <c r="D31" s="39"/>
    </row>
    <row r="32" customFormat="false" ht="18.75" hidden="false" customHeight="true" outlineLevel="0" collapsed="false">
      <c r="B32" s="38" t="s">
        <v>104</v>
      </c>
      <c r="C32" s="38"/>
      <c r="D32" s="43"/>
    </row>
    <row r="33" customFormat="false" ht="18.75" hidden="false" customHeight="true" outlineLevel="0" collapsed="false">
      <c r="B33" s="38" t="s">
        <v>105</v>
      </c>
      <c r="C33" s="38"/>
      <c r="D33" s="43"/>
    </row>
    <row r="35" customFormat="false" ht="21.75" hidden="false" customHeight="true" outlineLevel="0" collapsed="false">
      <c r="B35" s="5" t="s">
        <v>106</v>
      </c>
      <c r="C35" s="5"/>
      <c r="D35" s="5"/>
      <c r="E35" s="5"/>
      <c r="F35" s="5"/>
      <c r="G35" s="5"/>
      <c r="H35" s="5"/>
    </row>
    <row r="36" customFormat="false" ht="18.75" hidden="false" customHeight="true" outlineLevel="0" collapsed="false">
      <c r="B36" s="38" t="s">
        <v>107</v>
      </c>
      <c r="C36" s="38"/>
      <c r="D36" s="39"/>
    </row>
    <row r="37" customFormat="false" ht="18.75" hidden="false" customHeight="true" outlineLevel="0" collapsed="false">
      <c r="B37" s="38" t="s">
        <v>108</v>
      </c>
      <c r="C37" s="38"/>
      <c r="D37" s="43"/>
    </row>
    <row r="38" customFormat="false" ht="18.75" hidden="false" customHeight="true" outlineLevel="0" collapsed="false">
      <c r="B38" s="38" t="s">
        <v>109</v>
      </c>
      <c r="C38" s="38"/>
      <c r="D38" s="43"/>
    </row>
    <row r="39" customFormat="false" ht="18.75" hidden="false" customHeight="true" outlineLevel="0" collapsed="false">
      <c r="B39" s="38" t="s">
        <v>110</v>
      </c>
      <c r="C39" s="38"/>
      <c r="D39" s="43"/>
    </row>
    <row r="40" customFormat="false" ht="18.75" hidden="false" customHeight="true" outlineLevel="0" collapsed="false">
      <c r="B40" s="38" t="s">
        <v>111</v>
      </c>
      <c r="C40" s="38"/>
      <c r="D40" s="39"/>
    </row>
    <row r="41" customFormat="false" ht="18.75" hidden="false" customHeight="true" outlineLevel="0" collapsed="false">
      <c r="B41" s="38" t="s">
        <v>112</v>
      </c>
      <c r="C41" s="38"/>
      <c r="D41" s="43"/>
    </row>
    <row r="43" customFormat="false" ht="19.5" hidden="false" customHeight="true" outlineLevel="0" collapsed="false">
      <c r="B43" s="44" t="s">
        <v>113</v>
      </c>
      <c r="C43" s="44"/>
      <c r="D43" s="44"/>
      <c r="E43" s="44"/>
      <c r="F43" s="44"/>
      <c r="G43" s="44"/>
      <c r="H43" s="44"/>
    </row>
    <row r="44" customFormat="false" ht="25.5" hidden="false" customHeight="true" outlineLevel="0" collapsed="false">
      <c r="B44" s="9" t="s">
        <v>22</v>
      </c>
      <c r="C44" s="9"/>
      <c r="D44" s="9" t="s">
        <v>114</v>
      </c>
      <c r="E44" s="9" t="s">
        <v>115</v>
      </c>
      <c r="F44" s="9" t="s">
        <v>116</v>
      </c>
      <c r="G44" s="9" t="s">
        <v>117</v>
      </c>
      <c r="H44" s="9" t="s">
        <v>118</v>
      </c>
    </row>
    <row r="45" customFormat="false" ht="18.75" hidden="false" customHeight="true" outlineLevel="0" collapsed="false">
      <c r="B45" s="45" t="s">
        <v>25</v>
      </c>
      <c r="C45" s="45"/>
      <c r="D45" s="46" t="str">
        <f aca="false">IF((COUNTIFS('Initiation Checklist'!$C$9:$C$133,"1  Need &amp; business case")-COUNTIFS('Initiation Checklist'!$C$9:$C$133,"1  Need &amp; business case",'Initiation Checklist'!$J$9:$J$133,"Not applicable"))=0,"",REPT("|",ROUND(IFERROR(COUNTIFS('Initiation Checklist'!$C$9:$C$133,"1  Need &amp; business case",'Initiation Checklist'!$J$9:$J$133,"Complete")/(COUNTIFS('Initiation Checklist'!$C$9:$C$133,"1  Need &amp; business case")-COUNTIFS('Initiation Checklist'!$C$9:$C$133,"1  Need &amp; business case",'Initiation Checklist'!$J$9:$J$133,"Not applicable")),0)*30,0)))</f>
        <v/>
      </c>
      <c r="E45" s="47" t="n">
        <f aca="false">IFERROR(COUNTIFS('Initiation Checklist'!$C$9:$C$133,"1  Need &amp; business case",'Initiation Checklist'!$J$9:$J$133,"Complete")/(COUNTIFS('Initiation Checklist'!$C$9:$C$133,"1  Need &amp; business case")-COUNTIFS('Initiation Checklist'!$C$9:$C$133,"1  Need &amp; business case",'Initiation Checklist'!$J$9:$J$133,"Not applicable")),0)</f>
        <v>0</v>
      </c>
      <c r="F45" s="48" t="str">
        <f aca="false">COUNTIFS('Initiation Checklist'!$C$9:$C$133,"1  Need &amp; business case",'Initiation Checklist'!$J$9:$J$133,"Complete")&amp;" / "&amp;(COUNTIFS('Initiation Checklist'!$C$9:$C$133,"1  Need &amp; business case")-COUNTIFS('Initiation Checklist'!$C$9:$C$133,"1  Need &amp; business case",'Initiation Checklist'!$J$9:$J$133,"Not applicable"))</f>
        <v>0 / 20</v>
      </c>
      <c r="G45" s="49" t="n">
        <f aca="true">COUNTIFS('Initiation Checklist'!$C$9:$C$133,"1  Need &amp; business case",'Initiation Checklist'!$I$9:$I$133,"&lt;"&amp;TODAY(),'Initiation Checklist'!$I$9:$I$133,"&gt;0",'Initiation Checklist'!$J$9:$J$133,"&lt;&gt;Complete",'Initiation Checklist'!$J$9:$J$133,"&lt;&gt;Not applicable")</f>
        <v>0</v>
      </c>
      <c r="H45" s="49" t="n">
        <f aca="false">COUNTIFS('Initiation Checklist'!$C$9:$C$133,"1  Need &amp; business case",'Initiation Checklist'!$G$9:$G$133,"Mandatory",'Initiation Checklist'!$J$9:$J$133,"&lt;&gt;Complete",'Initiation Checklist'!$J$9:$J$133,"&lt;&gt;Not applicable")</f>
        <v>15</v>
      </c>
    </row>
    <row r="46" customFormat="false" ht="18.75" hidden="false" customHeight="true" outlineLevel="0" collapsed="false">
      <c r="B46" s="45" t="s">
        <v>27</v>
      </c>
      <c r="C46" s="45"/>
      <c r="D46" s="46" t="str">
        <f aca="false">IF((COUNTIFS('Initiation Checklist'!$C$9:$C$133,"2  Funding &amp; approvals")-COUNTIFS('Initiation Checklist'!$C$9:$C$133,"2  Funding &amp; approvals",'Initiation Checklist'!$J$9:$J$133,"Not applicable"))=0,"",REPT("|",ROUND(IFERROR(COUNTIFS('Initiation Checklist'!$C$9:$C$133,"2  Funding &amp; approvals",'Initiation Checklist'!$J$9:$J$133,"Complete")/(COUNTIFS('Initiation Checklist'!$C$9:$C$133,"2  Funding &amp; approvals")-COUNTIFS('Initiation Checklist'!$C$9:$C$133,"2  Funding &amp; approvals",'Initiation Checklist'!$J$9:$J$133,"Not applicable")),0)*30,0)))</f>
        <v/>
      </c>
      <c r="E46" s="47" t="n">
        <f aca="false">IFERROR(COUNTIFS('Initiation Checklist'!$C$9:$C$133,"2  Funding &amp; approvals",'Initiation Checklist'!$J$9:$J$133,"Complete")/(COUNTIFS('Initiation Checklist'!$C$9:$C$133,"2  Funding &amp; approvals")-COUNTIFS('Initiation Checklist'!$C$9:$C$133,"2  Funding &amp; approvals",'Initiation Checklist'!$J$9:$J$133,"Not applicable")),0)</f>
        <v>0</v>
      </c>
      <c r="F46" s="48" t="str">
        <f aca="false">COUNTIFS('Initiation Checklist'!$C$9:$C$133,"2  Funding &amp; approvals",'Initiation Checklist'!$J$9:$J$133,"Complete")&amp;" / "&amp;(COUNTIFS('Initiation Checklist'!$C$9:$C$133,"2  Funding &amp; approvals")-COUNTIFS('Initiation Checklist'!$C$9:$C$133,"2  Funding &amp; approvals",'Initiation Checklist'!$J$9:$J$133,"Not applicable"))</f>
        <v>0 / 14</v>
      </c>
      <c r="G46" s="49" t="n">
        <f aca="true">COUNTIFS('Initiation Checklist'!$C$9:$C$133,"2  Funding &amp; approvals",'Initiation Checklist'!$I$9:$I$133,"&lt;"&amp;TODAY(),'Initiation Checklist'!$I$9:$I$133,"&gt;0",'Initiation Checklist'!$J$9:$J$133,"&lt;&gt;Complete",'Initiation Checklist'!$J$9:$J$133,"&lt;&gt;Not applicable")</f>
        <v>0</v>
      </c>
      <c r="H46" s="49" t="n">
        <f aca="false">COUNTIFS('Initiation Checklist'!$C$9:$C$133,"2  Funding &amp; approvals",'Initiation Checklist'!$G$9:$G$133,"Mandatory",'Initiation Checklist'!$J$9:$J$133,"&lt;&gt;Complete",'Initiation Checklist'!$J$9:$J$133,"&lt;&gt;Not applicable")</f>
        <v>12</v>
      </c>
    </row>
    <row r="47" customFormat="false" ht="18.75" hidden="false" customHeight="true" outlineLevel="0" collapsed="false">
      <c r="B47" s="45" t="s">
        <v>29</v>
      </c>
      <c r="C47" s="45"/>
      <c r="D47" s="46" t="str">
        <f aca="false">IF((COUNTIFS('Initiation Checklist'!$C$9:$C$133,"3  Governance &amp; team")-COUNTIFS('Initiation Checklist'!$C$9:$C$133,"3  Governance &amp; team",'Initiation Checklist'!$J$9:$J$133,"Not applicable"))=0,"",REPT("|",ROUND(IFERROR(COUNTIFS('Initiation Checklist'!$C$9:$C$133,"3  Governance &amp; team",'Initiation Checklist'!$J$9:$J$133,"Complete")/(COUNTIFS('Initiation Checklist'!$C$9:$C$133,"3  Governance &amp; team")-COUNTIFS('Initiation Checklist'!$C$9:$C$133,"3  Governance &amp; team",'Initiation Checklist'!$J$9:$J$133,"Not applicable")),0)*30,0)))</f>
        <v/>
      </c>
      <c r="E47" s="47" t="n">
        <f aca="false">IFERROR(COUNTIFS('Initiation Checklist'!$C$9:$C$133,"3  Governance &amp; team",'Initiation Checklist'!$J$9:$J$133,"Complete")/(COUNTIFS('Initiation Checklist'!$C$9:$C$133,"3  Governance &amp; team")-COUNTIFS('Initiation Checklist'!$C$9:$C$133,"3  Governance &amp; team",'Initiation Checklist'!$J$9:$J$133,"Not applicable")),0)</f>
        <v>0</v>
      </c>
      <c r="F47" s="48" t="str">
        <f aca="false">COUNTIFS('Initiation Checklist'!$C$9:$C$133,"3  Governance &amp; team",'Initiation Checklist'!$J$9:$J$133,"Complete")&amp;" / "&amp;(COUNTIFS('Initiation Checklist'!$C$9:$C$133,"3  Governance &amp; team")-COUNTIFS('Initiation Checklist'!$C$9:$C$133,"3  Governance &amp; team",'Initiation Checklist'!$J$9:$J$133,"Not applicable"))</f>
        <v>0 / 20</v>
      </c>
      <c r="G47" s="49" t="n">
        <f aca="true">COUNTIFS('Initiation Checklist'!$C$9:$C$133,"3  Governance &amp; team",'Initiation Checklist'!$I$9:$I$133,"&lt;"&amp;TODAY(),'Initiation Checklist'!$I$9:$I$133,"&gt;0",'Initiation Checklist'!$J$9:$J$133,"&lt;&gt;Complete",'Initiation Checklist'!$J$9:$J$133,"&lt;&gt;Not applicable")</f>
        <v>0</v>
      </c>
      <c r="H47" s="49" t="n">
        <f aca="false">COUNTIFS('Initiation Checklist'!$C$9:$C$133,"3  Governance &amp; team",'Initiation Checklist'!$G$9:$G$133,"Mandatory",'Initiation Checklist'!$J$9:$J$133,"&lt;&gt;Complete",'Initiation Checklist'!$J$9:$J$133,"&lt;&gt;Not applicable")</f>
        <v>15</v>
      </c>
    </row>
    <row r="48" customFormat="false" ht="18.75" hidden="false" customHeight="true" outlineLevel="0" collapsed="false">
      <c r="B48" s="45" t="s">
        <v>31</v>
      </c>
      <c r="C48" s="45"/>
      <c r="D48" s="46" t="str">
        <f aca="false">IF((COUNTIFS('Initiation Checklist'!$C$9:$C$133,"4  Planning &amp; baselines")-COUNTIFS('Initiation Checklist'!$C$9:$C$133,"4  Planning &amp; baselines",'Initiation Checklist'!$J$9:$J$133,"Not applicable"))=0,"",REPT("|",ROUND(IFERROR(COUNTIFS('Initiation Checklist'!$C$9:$C$133,"4  Planning &amp; baselines",'Initiation Checklist'!$J$9:$J$133,"Complete")/(COUNTIFS('Initiation Checklist'!$C$9:$C$133,"4  Planning &amp; baselines")-COUNTIFS('Initiation Checklist'!$C$9:$C$133,"4  Planning &amp; baselines",'Initiation Checklist'!$J$9:$J$133,"Not applicable")),0)*30,0)))</f>
        <v/>
      </c>
      <c r="E48" s="47" t="n">
        <f aca="false">IFERROR(COUNTIFS('Initiation Checklist'!$C$9:$C$133,"4  Planning &amp; baselines",'Initiation Checklist'!$J$9:$J$133,"Complete")/(COUNTIFS('Initiation Checklist'!$C$9:$C$133,"4  Planning &amp; baselines")-COUNTIFS('Initiation Checklist'!$C$9:$C$133,"4  Planning &amp; baselines",'Initiation Checklist'!$J$9:$J$133,"Not applicable")),0)</f>
        <v>0</v>
      </c>
      <c r="F48" s="48" t="str">
        <f aca="false">COUNTIFS('Initiation Checklist'!$C$9:$C$133,"4  Planning &amp; baselines",'Initiation Checklist'!$J$9:$J$133,"Complete")&amp;" / "&amp;(COUNTIFS('Initiation Checklist'!$C$9:$C$133,"4  Planning &amp; baselines")-COUNTIFS('Initiation Checklist'!$C$9:$C$133,"4  Planning &amp; baselines",'Initiation Checklist'!$J$9:$J$133,"Not applicable"))</f>
        <v>0 / 25</v>
      </c>
      <c r="G48" s="49" t="n">
        <f aca="true">COUNTIFS('Initiation Checklist'!$C$9:$C$133,"4  Planning &amp; baselines",'Initiation Checklist'!$I$9:$I$133,"&lt;"&amp;TODAY(),'Initiation Checklist'!$I$9:$I$133,"&gt;0",'Initiation Checklist'!$J$9:$J$133,"&lt;&gt;Complete",'Initiation Checklist'!$J$9:$J$133,"&lt;&gt;Not applicable")</f>
        <v>0</v>
      </c>
      <c r="H48" s="49" t="n">
        <f aca="false">COUNTIFS('Initiation Checklist'!$C$9:$C$133,"4  Planning &amp; baselines",'Initiation Checklist'!$G$9:$G$133,"Mandatory",'Initiation Checklist'!$J$9:$J$133,"&lt;&gt;Complete",'Initiation Checklist'!$J$9:$J$133,"&lt;&gt;Not applicable")</f>
        <v>15</v>
      </c>
    </row>
    <row r="49" customFormat="false" ht="18.75" hidden="false" customHeight="true" outlineLevel="0" collapsed="false">
      <c r="B49" s="45" t="s">
        <v>33</v>
      </c>
      <c r="C49" s="45"/>
      <c r="D49" s="46" t="str">
        <f aca="false">IF((COUNTIFS('Initiation Checklist'!$C$9:$C$133,"5  Procurement &amp; mobilisation")-COUNTIFS('Initiation Checklist'!$C$9:$C$133,"5  Procurement &amp; mobilisation",'Initiation Checklist'!$J$9:$J$133,"Not applicable"))=0,"",REPT("|",ROUND(IFERROR(COUNTIFS('Initiation Checklist'!$C$9:$C$133,"5  Procurement &amp; mobilisation",'Initiation Checklist'!$J$9:$J$133,"Complete")/(COUNTIFS('Initiation Checklist'!$C$9:$C$133,"5  Procurement &amp; mobilisation")-COUNTIFS('Initiation Checklist'!$C$9:$C$133,"5  Procurement &amp; mobilisation",'Initiation Checklist'!$J$9:$J$133,"Not applicable")),0)*30,0)))</f>
        <v/>
      </c>
      <c r="E49" s="47" t="n">
        <f aca="false">IFERROR(COUNTIFS('Initiation Checklist'!$C$9:$C$133,"5  Procurement &amp; mobilisation",'Initiation Checklist'!$J$9:$J$133,"Complete")/(COUNTIFS('Initiation Checklist'!$C$9:$C$133,"5  Procurement &amp; mobilisation")-COUNTIFS('Initiation Checklist'!$C$9:$C$133,"5  Procurement &amp; mobilisation",'Initiation Checklist'!$J$9:$J$133,"Not applicable")),0)</f>
        <v>0</v>
      </c>
      <c r="F49" s="48" t="str">
        <f aca="false">COUNTIFS('Initiation Checklist'!$C$9:$C$133,"5  Procurement &amp; mobilisation",'Initiation Checklist'!$J$9:$J$133,"Complete")&amp;" / "&amp;(COUNTIFS('Initiation Checklist'!$C$9:$C$133,"5  Procurement &amp; mobilisation")-COUNTIFS('Initiation Checklist'!$C$9:$C$133,"5  Procurement &amp; mobilisation",'Initiation Checklist'!$J$9:$J$133,"Not applicable"))</f>
        <v>0 / 24</v>
      </c>
      <c r="G49" s="49" t="n">
        <f aca="true">COUNTIFS('Initiation Checklist'!$C$9:$C$133,"5  Procurement &amp; mobilisation",'Initiation Checklist'!$I$9:$I$133,"&lt;"&amp;TODAY(),'Initiation Checklist'!$I$9:$I$133,"&gt;0",'Initiation Checklist'!$J$9:$J$133,"&lt;&gt;Complete",'Initiation Checklist'!$J$9:$J$133,"&lt;&gt;Not applicable")</f>
        <v>0</v>
      </c>
      <c r="H49" s="49" t="n">
        <f aca="false">COUNTIFS('Initiation Checklist'!$C$9:$C$133,"5  Procurement &amp; mobilisation",'Initiation Checklist'!$G$9:$G$133,"Mandatory",'Initiation Checklist'!$J$9:$J$133,"&lt;&gt;Complete",'Initiation Checklist'!$J$9:$J$133,"&lt;&gt;Not applicable")</f>
        <v>20</v>
      </c>
    </row>
    <row r="50" customFormat="false" ht="18.75" hidden="false" customHeight="true" outlineLevel="0" collapsed="false">
      <c r="B50" s="19" t="s">
        <v>119</v>
      </c>
      <c r="C50" s="19"/>
      <c r="D50" s="50" t="str">
        <f aca="false">IF((COUNTIF('Initiation Checklist'!$C$9:$C$133,"?*")-COUNTIFS('Initiation Checklist'!$J$9:$J$133,"Not applicable",'Initiation Checklist'!$C$9:$C$133,"?*"))=0,"",REPT("|",ROUND(IFERROR(COUNTIFS('Initiation Checklist'!$J$9:$J$133,"Complete",'Initiation Checklist'!$C$9:$C$133,"?*")/(COUNTIF('Initiation Checklist'!$C$9:$C$133,"?*")-COUNTIFS('Initiation Checklist'!$J$9:$J$133,"Not applicable",'Initiation Checklist'!$C$9:$C$133,"?*")),0)*30,0)))</f>
        <v/>
      </c>
      <c r="E50" s="51" t="n">
        <f aca="false">IFERROR(COUNTIFS('Initiation Checklist'!$J$9:$J$133,"Complete",'Initiation Checklist'!$C$9:$C$133,"?*")/(COUNTIF('Initiation Checklist'!$C$9:$C$133,"?*")-COUNTIFS('Initiation Checklist'!$J$9:$J$133,"Not applicable",'Initiation Checklist'!$C$9:$C$133,"?*")),0)</f>
        <v>0</v>
      </c>
      <c r="F50" s="52" t="str">
        <f aca="false">COUNTIFS('Initiation Checklist'!$J$9:$J$133,"Complete",'Initiation Checklist'!$C$9:$C$133,"?*")&amp;" / "&amp;(COUNTIF('Initiation Checklist'!$C$9:$C$133,"?*")-COUNTIFS('Initiation Checklist'!$J$9:$J$133,"Not applicable",'Initiation Checklist'!$C$9:$C$133,"?*"))</f>
        <v>0 / 103</v>
      </c>
      <c r="G50" s="20" t="n">
        <f aca="true">COUNTIFS('Initiation Checklist'!$C$9:$C$133,"?*",'Initiation Checklist'!$I$9:$I$133,"&lt;"&amp;TODAY(),'Initiation Checklist'!$I$9:$I$133,"&gt;0",'Initiation Checklist'!$J$9:$J$133,"&lt;&gt;Complete",'Initiation Checklist'!$J$9:$J$133,"&lt;&gt;Not applicable")</f>
        <v>0</v>
      </c>
      <c r="H50" s="20" t="n">
        <f aca="false">COUNTIFS('Initiation Checklist'!$C$9:$C$133,"?*",'Initiation Checklist'!$G$9:$G$133,"Mandatory",'Initiation Checklist'!$J$9:$J$133,"&lt;&gt;Complete",'Initiation Checklist'!$J$9:$J$133,"&lt;&gt;Not applicable")</f>
        <v>77</v>
      </c>
    </row>
    <row r="52" customFormat="false" ht="15" hidden="false" customHeight="true" outlineLevel="0" collapsed="false">
      <c r="B52" s="37" t="s">
        <v>120</v>
      </c>
      <c r="C52" s="37"/>
      <c r="D52" s="37"/>
      <c r="E52" s="37"/>
      <c r="F52" s="37"/>
      <c r="G52" s="37"/>
      <c r="H52" s="37"/>
    </row>
    <row r="53" customFormat="false" ht="15" hidden="false" customHeight="false" outlineLevel="0" collapsed="false">
      <c r="B53" s="37"/>
      <c r="C53" s="37"/>
      <c r="D53" s="37"/>
      <c r="E53" s="37"/>
      <c r="F53" s="37"/>
      <c r="G53" s="37"/>
      <c r="H53" s="37"/>
    </row>
    <row r="56" customFormat="false" ht="15" hidden="false" customHeight="false" outlineLevel="0" collapsed="false">
      <c r="B56" s="53" t="s">
        <v>121</v>
      </c>
      <c r="C56" s="53"/>
      <c r="D56" s="53"/>
      <c r="E56" s="53"/>
      <c r="F56" s="53"/>
      <c r="G56" s="53"/>
      <c r="H56" s="53"/>
    </row>
  </sheetData>
  <mergeCells count="47">
    <mergeCell ref="D3:H3"/>
    <mergeCell ref="D4:H4"/>
    <mergeCell ref="B6:H6"/>
    <mergeCell ref="B8:H8"/>
    <mergeCell ref="B9:C9"/>
    <mergeCell ref="B10:C10"/>
    <mergeCell ref="B11:C11"/>
    <mergeCell ref="B12:C12"/>
    <mergeCell ref="B13:C13"/>
    <mergeCell ref="B14:C14"/>
    <mergeCell ref="E14:F14"/>
    <mergeCell ref="B15:C15"/>
    <mergeCell ref="B16:C16"/>
    <mergeCell ref="B18:H18"/>
    <mergeCell ref="B19:C19"/>
    <mergeCell ref="B20:C20"/>
    <mergeCell ref="B21:C21"/>
    <mergeCell ref="B22:C22"/>
    <mergeCell ref="E22:F22"/>
    <mergeCell ref="B23:C23"/>
    <mergeCell ref="E23:F23"/>
    <mergeCell ref="B24:C24"/>
    <mergeCell ref="B26:H26"/>
    <mergeCell ref="B27:C27"/>
    <mergeCell ref="B28:C28"/>
    <mergeCell ref="B29:C29"/>
    <mergeCell ref="B30:C30"/>
    <mergeCell ref="B31:C31"/>
    <mergeCell ref="B32:C32"/>
    <mergeCell ref="B33:C33"/>
    <mergeCell ref="B35:H35"/>
    <mergeCell ref="B36:C36"/>
    <mergeCell ref="B37:C37"/>
    <mergeCell ref="B38:C38"/>
    <mergeCell ref="B39:C39"/>
    <mergeCell ref="B40:C40"/>
    <mergeCell ref="B41:C41"/>
    <mergeCell ref="B43:H43"/>
    <mergeCell ref="B44:C44"/>
    <mergeCell ref="B45:C45"/>
    <mergeCell ref="B46:C46"/>
    <mergeCell ref="B47:C47"/>
    <mergeCell ref="B48:C48"/>
    <mergeCell ref="B49:C49"/>
    <mergeCell ref="B50:C50"/>
    <mergeCell ref="B52:H53"/>
    <mergeCell ref="B56:H56"/>
  </mergeCells>
  <conditionalFormatting sqref="G45:G50">
    <cfRule type="cellIs" priority="2" operator="greaterThan" aboveAverage="0" equalAverage="0" bottom="0" percent="0" rank="0" text="" dxfId="0">
      <formula>0</formula>
    </cfRule>
  </conditionalFormatting>
  <conditionalFormatting sqref="H45:H50">
    <cfRule type="cellIs" priority="3" operator="greaterThan" aboveAverage="0" equalAverage="0" bottom="0" percent="0" rank="0" text="" dxfId="0">
      <formula>0</formula>
    </cfRule>
  </conditionalFormatting>
  <dataValidations count="6">
    <dataValidation allowBlank="true" errorStyle="stop" operator="between" showDropDown="false" showErrorMessage="false" showInputMessage="false" sqref="D14" type="list">
      <formula1>Reference!$G$6:$G$15</formula1>
      <formula2>0</formula2>
    </dataValidation>
    <dataValidation allowBlank="true" errorStyle="stop" operator="between" showDropDown="false" showErrorMessage="false" showInputMessage="false" sqref="D15" type="list">
      <formula1>Reference!$H$6:$H$19</formula1>
      <formula2>0</formula2>
    </dataValidation>
    <dataValidation allowBlank="true" errorStyle="stop" operator="between" showDropDown="false" showErrorMessage="false" showInputMessage="false" sqref="D22" type="list">
      <formula1>Reference!$J$6:$J$9</formula1>
      <formula2>0</formula2>
    </dataValidation>
    <dataValidation allowBlank="true" errorStyle="stop" operator="between" showDropDown="false" showErrorMessage="false" showInputMessage="false" sqref="D23" type="list">
      <formula1>Reference!$K$6:$K$15</formula1>
      <formula2>0</formula2>
    </dataValidation>
    <dataValidation allowBlank="true" errorStyle="stop" operator="between" showDropDown="false" showErrorMessage="false" showInputMessage="false" sqref="D31" type="list">
      <formula1>Reference!$I$6:$I$14</formula1>
      <formula2>0</formula2>
    </dataValidation>
    <dataValidation allowBlank="true" errorStyle="stop" operator="between" showDropDown="false" showErrorMessage="false" showInputMessage="false" sqref="D40" type="list">
      <formula1>Reference!$D$6:$D$10</formula1>
      <formula2>0</formula2>
    </dataValidation>
  </dataValidations>
  <hyperlinks>
    <hyperlink ref="B56" r:id="rId1" display="Built with Mastt  |  mastt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480BC"/>
    <pageSetUpPr fitToPage="true"/>
  </sheetPr>
  <dimension ref="B1:N138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5" ySplit="8" topLeftCell="F9" activePane="bottomRight" state="frozen"/>
      <selection pane="topLeft" activeCell="A1" activeCellId="0" sqref="A1"/>
      <selection pane="topRight" activeCell="F1" activeCellId="0" sqref="F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6"/>
    <col collapsed="false" customWidth="true" hidden="false" outlineLevel="0" max="3" min="3" style="0" width="24"/>
    <col collapsed="false" customWidth="true" hidden="false" outlineLevel="0" max="4" min="4" style="0" width="6"/>
    <col collapsed="false" customWidth="true" hidden="false" outlineLevel="0" max="5" min="5" style="0" width="46"/>
    <col collapsed="false" customWidth="true" hidden="false" outlineLevel="0" max="6" min="6" style="0" width="50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2"/>
    <col collapsed="false" customWidth="true" hidden="false" outlineLevel="0" max="10" min="10" style="0" width="15"/>
    <col collapsed="false" customWidth="true" hidden="false" outlineLevel="0" max="11" min="11" style="0" width="12"/>
    <col collapsed="false" customWidth="true" hidden="false" outlineLevel="0" max="12" min="12" style="0" width="13"/>
    <col collapsed="false" customWidth="true" hidden="false" outlineLevel="0" max="13" min="13" style="0" width="22"/>
    <col collapsed="false" customWidth="true" hidden="false" outlineLevel="0" max="14" min="14" style="0" width="24"/>
    <col collapsed="false" customWidth="true" hidden="false" outlineLevel="0" max="15" min="15" style="0" width="2.2"/>
  </cols>
  <sheetData>
    <row r="1" customFormat="false" ht="7.5" hidden="false" customHeight="true" outlineLevel="0" collapsed="false"/>
    <row r="2" customFormat="false" ht="18.75" hidden="false" customHeight="true" outlineLevel="0" collapsed="false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8.75" hidden="false" customHeight="true" outlineLevel="0" collapsed="false">
      <c r="B3" s="1"/>
      <c r="C3" s="1"/>
      <c r="D3" s="35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customFormat="false" ht="18.75" hidden="false" customHeight="true" outlineLevel="0" collapsed="false">
      <c r="B4" s="1"/>
      <c r="C4" s="1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customFormat="false" ht="18.75" hidden="false" customHeight="true" outlineLevel="0" collapsed="false">
      <c r="B5" s="1"/>
      <c r="C5" s="1"/>
      <c r="D5" s="54" t="str">
        <f aca="false">"Overall complete  "&amp;TEXT(Setup!$E$50,"0%")&amp;"          Overdue  "&amp;Setup!$G$50&amp;"          Mandatory outstanding  "&amp;Setup!$H$50</f>
        <v>Overall complete  0%          Overdue  0          Mandatory outstanding  77</v>
      </c>
      <c r="E5" s="54"/>
      <c r="F5" s="54"/>
      <c r="G5" s="54"/>
      <c r="H5" s="54"/>
      <c r="I5" s="54"/>
      <c r="J5" s="54"/>
      <c r="K5" s="54"/>
      <c r="L5" s="54"/>
      <c r="M5" s="54"/>
      <c r="N5" s="54"/>
    </row>
    <row r="6" customFormat="false" ht="3.75" hidden="false" customHeight="true" outlineLevel="0" collapsed="false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Format="false" ht="6" hidden="false" customHeight="true" outlineLevel="0" collapsed="false"/>
    <row r="8" customFormat="false" ht="31.5" hidden="false" customHeight="true" outlineLevel="0" collapsed="false">
      <c r="B8" s="55" t="s">
        <v>52</v>
      </c>
      <c r="C8" s="55" t="s">
        <v>22</v>
      </c>
      <c r="D8" s="55" t="s">
        <v>54</v>
      </c>
      <c r="E8" s="55" t="s">
        <v>55</v>
      </c>
      <c r="F8" s="55" t="s">
        <v>57</v>
      </c>
      <c r="G8" s="55" t="s">
        <v>59</v>
      </c>
      <c r="H8" s="55" t="s">
        <v>61</v>
      </c>
      <c r="I8" s="55" t="s">
        <v>63</v>
      </c>
      <c r="J8" s="55" t="s">
        <v>65</v>
      </c>
      <c r="K8" s="55" t="s">
        <v>67</v>
      </c>
      <c r="L8" s="55" t="s">
        <v>122</v>
      </c>
      <c r="M8" s="55" t="s">
        <v>69</v>
      </c>
      <c r="N8" s="55" t="s">
        <v>71</v>
      </c>
    </row>
    <row r="9" customFormat="false" ht="30" hidden="false" customHeight="true" outlineLevel="0" collapsed="false">
      <c r="B9" s="56" t="s">
        <v>123</v>
      </c>
      <c r="C9" s="57" t="s">
        <v>25</v>
      </c>
      <c r="D9" s="58" t="s">
        <v>124</v>
      </c>
      <c r="E9" s="59" t="s">
        <v>125</v>
      </c>
      <c r="F9" s="60" t="s">
        <v>126</v>
      </c>
      <c r="G9" s="61" t="s">
        <v>60</v>
      </c>
      <c r="H9" s="62"/>
      <c r="I9" s="63"/>
      <c r="J9" s="64" t="s">
        <v>127</v>
      </c>
      <c r="K9" s="63"/>
      <c r="L9" s="65" t="str">
        <f aca="true">IF($E9="","",IF(OR($J9="Complete",$J9="Not applicable"),"",IF($I9="","no date",IF($I9&lt;TODAY(),"OVERDUE "&amp;(TODAY()-$I9)&amp;"d","in "&amp;($I9-TODAY())&amp;"d"))))</f>
        <v>no date</v>
      </c>
      <c r="M9" s="62"/>
      <c r="N9" s="62"/>
    </row>
    <row r="10" customFormat="false" ht="30" hidden="false" customHeight="true" outlineLevel="0" collapsed="false">
      <c r="B10" s="56" t="s">
        <v>128</v>
      </c>
      <c r="C10" s="57" t="s">
        <v>25</v>
      </c>
      <c r="D10" s="58" t="s">
        <v>124</v>
      </c>
      <c r="E10" s="59" t="s">
        <v>129</v>
      </c>
      <c r="F10" s="60" t="s">
        <v>130</v>
      </c>
      <c r="G10" s="61" t="s">
        <v>60</v>
      </c>
      <c r="H10" s="62"/>
      <c r="I10" s="63"/>
      <c r="J10" s="64" t="s">
        <v>127</v>
      </c>
      <c r="K10" s="63"/>
      <c r="L10" s="65" t="str">
        <f aca="true">IF($E10="","",IF(OR($J10="Complete",$J10="Not applicable"),"",IF($I10="","no date",IF($I10&lt;TODAY(),"OVERDUE "&amp;(TODAY()-$I10)&amp;"d","in "&amp;($I10-TODAY())&amp;"d"))))</f>
        <v>no date</v>
      </c>
      <c r="M10" s="62"/>
      <c r="N10" s="62"/>
    </row>
    <row r="11" customFormat="false" ht="30" hidden="false" customHeight="true" outlineLevel="0" collapsed="false">
      <c r="B11" s="56" t="s">
        <v>131</v>
      </c>
      <c r="C11" s="57" t="s">
        <v>25</v>
      </c>
      <c r="D11" s="58" t="s">
        <v>124</v>
      </c>
      <c r="E11" s="59" t="s">
        <v>132</v>
      </c>
      <c r="F11" s="60" t="s">
        <v>133</v>
      </c>
      <c r="G11" s="61" t="s">
        <v>60</v>
      </c>
      <c r="H11" s="62"/>
      <c r="I11" s="63"/>
      <c r="J11" s="64" t="s">
        <v>127</v>
      </c>
      <c r="K11" s="63"/>
      <c r="L11" s="65" t="str">
        <f aca="true">IF($E11="","",IF(OR($J11="Complete",$J11="Not applicable"),"",IF($I11="","no date",IF($I11&lt;TODAY(),"OVERDUE "&amp;(TODAY()-$I11)&amp;"d","in "&amp;($I11-TODAY())&amp;"d"))))</f>
        <v>no date</v>
      </c>
      <c r="M11" s="62"/>
      <c r="N11" s="62"/>
    </row>
    <row r="12" customFormat="false" ht="30" hidden="false" customHeight="true" outlineLevel="0" collapsed="false">
      <c r="B12" s="56" t="s">
        <v>134</v>
      </c>
      <c r="C12" s="57" t="s">
        <v>25</v>
      </c>
      <c r="D12" s="58" t="s">
        <v>124</v>
      </c>
      <c r="E12" s="59" t="s">
        <v>135</v>
      </c>
      <c r="F12" s="60" t="s">
        <v>136</v>
      </c>
      <c r="G12" s="66" t="s">
        <v>137</v>
      </c>
      <c r="H12" s="62"/>
      <c r="I12" s="63"/>
      <c r="J12" s="64" t="s">
        <v>127</v>
      </c>
      <c r="K12" s="63"/>
      <c r="L12" s="65" t="str">
        <f aca="true">IF($E12="","",IF(OR($J12="Complete",$J12="Not applicable"),"",IF($I12="","no date",IF($I12&lt;TODAY(),"OVERDUE "&amp;(TODAY()-$I12)&amp;"d","in "&amp;($I12-TODAY())&amp;"d"))))</f>
        <v>no date</v>
      </c>
      <c r="M12" s="62"/>
      <c r="N12" s="62"/>
    </row>
    <row r="13" customFormat="false" ht="30" hidden="false" customHeight="true" outlineLevel="0" collapsed="false">
      <c r="B13" s="56" t="s">
        <v>138</v>
      </c>
      <c r="C13" s="57" t="s">
        <v>25</v>
      </c>
      <c r="D13" s="58" t="s">
        <v>28</v>
      </c>
      <c r="E13" s="59" t="s">
        <v>139</v>
      </c>
      <c r="F13" s="60" t="s">
        <v>140</v>
      </c>
      <c r="G13" s="61" t="s">
        <v>60</v>
      </c>
      <c r="H13" s="62"/>
      <c r="I13" s="63"/>
      <c r="J13" s="64" t="s">
        <v>127</v>
      </c>
      <c r="K13" s="63"/>
      <c r="L13" s="65" t="str">
        <f aca="true">IF($E13="","",IF(OR($J13="Complete",$J13="Not applicable"),"",IF($I13="","no date",IF($I13&lt;TODAY(),"OVERDUE "&amp;(TODAY()-$I13)&amp;"d","in "&amp;($I13-TODAY())&amp;"d"))))</f>
        <v>no date</v>
      </c>
      <c r="M13" s="62"/>
      <c r="N13" s="62"/>
    </row>
    <row r="14" customFormat="false" ht="30" hidden="false" customHeight="true" outlineLevel="0" collapsed="false">
      <c r="B14" s="56" t="s">
        <v>141</v>
      </c>
      <c r="C14" s="57" t="s">
        <v>25</v>
      </c>
      <c r="D14" s="58" t="s">
        <v>28</v>
      </c>
      <c r="E14" s="59" t="s">
        <v>142</v>
      </c>
      <c r="F14" s="60" t="s">
        <v>143</v>
      </c>
      <c r="G14" s="61" t="s">
        <v>60</v>
      </c>
      <c r="H14" s="62"/>
      <c r="I14" s="63"/>
      <c r="J14" s="64" t="s">
        <v>127</v>
      </c>
      <c r="K14" s="63"/>
      <c r="L14" s="65" t="str">
        <f aca="true">IF($E14="","",IF(OR($J14="Complete",$J14="Not applicable"),"",IF($I14="","no date",IF($I14&lt;TODAY(),"OVERDUE "&amp;(TODAY()-$I14)&amp;"d","in "&amp;($I14-TODAY())&amp;"d"))))</f>
        <v>no date</v>
      </c>
      <c r="M14" s="62"/>
      <c r="N14" s="62"/>
    </row>
    <row r="15" customFormat="false" ht="30" hidden="false" customHeight="true" outlineLevel="0" collapsed="false">
      <c r="B15" s="56" t="s">
        <v>144</v>
      </c>
      <c r="C15" s="57" t="s">
        <v>25</v>
      </c>
      <c r="D15" s="58" t="s">
        <v>28</v>
      </c>
      <c r="E15" s="59" t="s">
        <v>145</v>
      </c>
      <c r="F15" s="60" t="s">
        <v>146</v>
      </c>
      <c r="G15" s="61" t="s">
        <v>60</v>
      </c>
      <c r="H15" s="62"/>
      <c r="I15" s="63"/>
      <c r="J15" s="64" t="s">
        <v>127</v>
      </c>
      <c r="K15" s="63"/>
      <c r="L15" s="65" t="str">
        <f aca="true">IF($E15="","",IF(OR($J15="Complete",$J15="Not applicable"),"",IF($I15="","no date",IF($I15&lt;TODAY(),"OVERDUE "&amp;(TODAY()-$I15)&amp;"d","in "&amp;($I15-TODAY())&amp;"d"))))</f>
        <v>no date</v>
      </c>
      <c r="M15" s="62"/>
      <c r="N15" s="62"/>
    </row>
    <row r="16" customFormat="false" ht="30" hidden="false" customHeight="true" outlineLevel="0" collapsed="false">
      <c r="B16" s="56" t="s">
        <v>147</v>
      </c>
      <c r="C16" s="57" t="s">
        <v>25</v>
      </c>
      <c r="D16" s="58" t="s">
        <v>28</v>
      </c>
      <c r="E16" s="59" t="s">
        <v>148</v>
      </c>
      <c r="F16" s="60" t="s">
        <v>149</v>
      </c>
      <c r="G16" s="61" t="s">
        <v>60</v>
      </c>
      <c r="H16" s="62"/>
      <c r="I16" s="63"/>
      <c r="J16" s="64" t="s">
        <v>127</v>
      </c>
      <c r="K16" s="63"/>
      <c r="L16" s="65" t="str">
        <f aca="true">IF($E16="","",IF(OR($J16="Complete",$J16="Not applicable"),"",IF($I16="","no date",IF($I16&lt;TODAY(),"OVERDUE "&amp;(TODAY()-$I16)&amp;"d","in "&amp;($I16-TODAY())&amp;"d"))))</f>
        <v>no date</v>
      </c>
      <c r="M16" s="62"/>
      <c r="N16" s="62"/>
    </row>
    <row r="17" customFormat="false" ht="30" hidden="false" customHeight="true" outlineLevel="0" collapsed="false">
      <c r="B17" s="56" t="s">
        <v>150</v>
      </c>
      <c r="C17" s="57" t="s">
        <v>25</v>
      </c>
      <c r="D17" s="58" t="s">
        <v>28</v>
      </c>
      <c r="E17" s="59" t="s">
        <v>151</v>
      </c>
      <c r="F17" s="60" t="s">
        <v>152</v>
      </c>
      <c r="G17" s="61" t="s">
        <v>60</v>
      </c>
      <c r="H17" s="62"/>
      <c r="I17" s="63"/>
      <c r="J17" s="64" t="s">
        <v>127</v>
      </c>
      <c r="K17" s="63"/>
      <c r="L17" s="65" t="str">
        <f aca="true">IF($E17="","",IF(OR($J17="Complete",$J17="Not applicable"),"",IF($I17="","no date",IF($I17&lt;TODAY(),"OVERDUE "&amp;(TODAY()-$I17)&amp;"d","in "&amp;($I17-TODAY())&amp;"d"))))</f>
        <v>no date</v>
      </c>
      <c r="M17" s="62"/>
      <c r="N17" s="62"/>
    </row>
    <row r="18" customFormat="false" ht="30" hidden="false" customHeight="true" outlineLevel="0" collapsed="false">
      <c r="B18" s="56" t="s">
        <v>153</v>
      </c>
      <c r="C18" s="57" t="s">
        <v>25</v>
      </c>
      <c r="D18" s="58" t="s">
        <v>28</v>
      </c>
      <c r="E18" s="59" t="s">
        <v>154</v>
      </c>
      <c r="F18" s="60" t="s">
        <v>155</v>
      </c>
      <c r="G18" s="61" t="s">
        <v>60</v>
      </c>
      <c r="H18" s="62"/>
      <c r="I18" s="63"/>
      <c r="J18" s="64" t="s">
        <v>127</v>
      </c>
      <c r="K18" s="63"/>
      <c r="L18" s="65" t="str">
        <f aca="true">IF($E18="","",IF(OR($J18="Complete",$J18="Not applicable"),"",IF($I18="","no date",IF($I18&lt;TODAY(),"OVERDUE "&amp;(TODAY()-$I18)&amp;"d","in "&amp;($I18-TODAY())&amp;"d"))))</f>
        <v>no date</v>
      </c>
      <c r="M18" s="62"/>
      <c r="N18" s="62"/>
    </row>
    <row r="19" customFormat="false" ht="30" hidden="false" customHeight="true" outlineLevel="0" collapsed="false">
      <c r="B19" s="56" t="s">
        <v>156</v>
      </c>
      <c r="C19" s="57" t="s">
        <v>25</v>
      </c>
      <c r="D19" s="58" t="s">
        <v>28</v>
      </c>
      <c r="E19" s="59" t="s">
        <v>157</v>
      </c>
      <c r="F19" s="60" t="s">
        <v>158</v>
      </c>
      <c r="G19" s="61" t="s">
        <v>60</v>
      </c>
      <c r="H19" s="62"/>
      <c r="I19" s="63"/>
      <c r="J19" s="64" t="s">
        <v>127</v>
      </c>
      <c r="K19" s="63"/>
      <c r="L19" s="65" t="str">
        <f aca="true">IF($E19="","",IF(OR($J19="Complete",$J19="Not applicable"),"",IF($I19="","no date",IF($I19&lt;TODAY(),"OVERDUE "&amp;(TODAY()-$I19)&amp;"d","in "&amp;($I19-TODAY())&amp;"d"))))</f>
        <v>no date</v>
      </c>
      <c r="M19" s="62"/>
      <c r="N19" s="62"/>
    </row>
    <row r="20" customFormat="false" ht="30" hidden="false" customHeight="true" outlineLevel="0" collapsed="false">
      <c r="B20" s="56" t="s">
        <v>159</v>
      </c>
      <c r="C20" s="57" t="s">
        <v>25</v>
      </c>
      <c r="D20" s="58" t="s">
        <v>28</v>
      </c>
      <c r="E20" s="59" t="s">
        <v>160</v>
      </c>
      <c r="F20" s="60" t="s">
        <v>161</v>
      </c>
      <c r="G20" s="61" t="s">
        <v>60</v>
      </c>
      <c r="H20" s="62"/>
      <c r="I20" s="63"/>
      <c r="J20" s="64" t="s">
        <v>127</v>
      </c>
      <c r="K20" s="63"/>
      <c r="L20" s="65" t="str">
        <f aca="true">IF($E20="","",IF(OR($J20="Complete",$J20="Not applicable"),"",IF($I20="","no date",IF($I20&lt;TODAY(),"OVERDUE "&amp;(TODAY()-$I20)&amp;"d","in "&amp;($I20-TODAY())&amp;"d"))))</f>
        <v>no date</v>
      </c>
      <c r="M20" s="62"/>
      <c r="N20" s="62"/>
    </row>
    <row r="21" customFormat="false" ht="30" hidden="false" customHeight="true" outlineLevel="0" collapsed="false">
      <c r="B21" s="56" t="s">
        <v>162</v>
      </c>
      <c r="C21" s="57" t="s">
        <v>25</v>
      </c>
      <c r="D21" s="58" t="s">
        <v>28</v>
      </c>
      <c r="E21" s="59" t="s">
        <v>163</v>
      </c>
      <c r="F21" s="60" t="s">
        <v>164</v>
      </c>
      <c r="G21" s="66" t="s">
        <v>165</v>
      </c>
      <c r="H21" s="62"/>
      <c r="I21" s="63"/>
      <c r="J21" s="64" t="s">
        <v>127</v>
      </c>
      <c r="K21" s="63"/>
      <c r="L21" s="65" t="str">
        <f aca="true">IF($E21="","",IF(OR($J21="Complete",$J21="Not applicable"),"",IF($I21="","no date",IF($I21&lt;TODAY(),"OVERDUE "&amp;(TODAY()-$I21)&amp;"d","in "&amp;($I21-TODAY())&amp;"d"))))</f>
        <v>no date</v>
      </c>
      <c r="M21" s="62"/>
      <c r="N21" s="62"/>
    </row>
    <row r="22" customFormat="false" ht="30" hidden="false" customHeight="true" outlineLevel="0" collapsed="false">
      <c r="B22" s="56" t="s">
        <v>166</v>
      </c>
      <c r="C22" s="57" t="s">
        <v>25</v>
      </c>
      <c r="D22" s="58" t="s">
        <v>28</v>
      </c>
      <c r="E22" s="59" t="s">
        <v>167</v>
      </c>
      <c r="F22" s="60" t="s">
        <v>168</v>
      </c>
      <c r="G22" s="61" t="s">
        <v>60</v>
      </c>
      <c r="H22" s="62"/>
      <c r="I22" s="63"/>
      <c r="J22" s="64" t="s">
        <v>127</v>
      </c>
      <c r="K22" s="63"/>
      <c r="L22" s="65" t="str">
        <f aca="true">IF($E22="","",IF(OR($J22="Complete",$J22="Not applicable"),"",IF($I22="","no date",IF($I22&lt;TODAY(),"OVERDUE "&amp;(TODAY()-$I22)&amp;"d","in "&amp;($I22-TODAY())&amp;"d"))))</f>
        <v>no date</v>
      </c>
      <c r="M22" s="62"/>
      <c r="N22" s="62"/>
    </row>
    <row r="23" customFormat="false" ht="30" hidden="false" customHeight="true" outlineLevel="0" collapsed="false">
      <c r="B23" s="56" t="s">
        <v>169</v>
      </c>
      <c r="C23" s="57" t="s">
        <v>25</v>
      </c>
      <c r="D23" s="58" t="s">
        <v>28</v>
      </c>
      <c r="E23" s="59" t="s">
        <v>170</v>
      </c>
      <c r="F23" s="60" t="s">
        <v>171</v>
      </c>
      <c r="G23" s="66" t="s">
        <v>137</v>
      </c>
      <c r="H23" s="62"/>
      <c r="I23" s="63"/>
      <c r="J23" s="64" t="s">
        <v>127</v>
      </c>
      <c r="K23" s="63"/>
      <c r="L23" s="65" t="str">
        <f aca="true">IF($E23="","",IF(OR($J23="Complete",$J23="Not applicable"),"",IF($I23="","no date",IF($I23&lt;TODAY(),"OVERDUE "&amp;(TODAY()-$I23)&amp;"d","in "&amp;($I23-TODAY())&amp;"d"))))</f>
        <v>no date</v>
      </c>
      <c r="M23" s="62"/>
      <c r="N23" s="62"/>
    </row>
    <row r="24" customFormat="false" ht="30" hidden="false" customHeight="true" outlineLevel="0" collapsed="false">
      <c r="B24" s="56" t="s">
        <v>172</v>
      </c>
      <c r="C24" s="57" t="s">
        <v>25</v>
      </c>
      <c r="D24" s="58" t="s">
        <v>28</v>
      </c>
      <c r="E24" s="59" t="s">
        <v>173</v>
      </c>
      <c r="F24" s="60" t="s">
        <v>174</v>
      </c>
      <c r="G24" s="66" t="s">
        <v>137</v>
      </c>
      <c r="H24" s="62"/>
      <c r="I24" s="63"/>
      <c r="J24" s="64" t="s">
        <v>127</v>
      </c>
      <c r="K24" s="63"/>
      <c r="L24" s="65" t="str">
        <f aca="true">IF($E24="","",IF(OR($J24="Complete",$J24="Not applicable"),"",IF($I24="","no date",IF($I24&lt;TODAY(),"OVERDUE "&amp;(TODAY()-$I24)&amp;"d","in "&amp;($I24-TODAY())&amp;"d"))))</f>
        <v>no date</v>
      </c>
      <c r="M24" s="62"/>
      <c r="N24" s="62"/>
    </row>
    <row r="25" customFormat="false" ht="30" hidden="false" customHeight="true" outlineLevel="0" collapsed="false">
      <c r="B25" s="56" t="s">
        <v>175</v>
      </c>
      <c r="C25" s="57" t="s">
        <v>25</v>
      </c>
      <c r="D25" s="58" t="s">
        <v>28</v>
      </c>
      <c r="E25" s="59" t="s">
        <v>176</v>
      </c>
      <c r="F25" s="60" t="s">
        <v>177</v>
      </c>
      <c r="G25" s="61" t="s">
        <v>60</v>
      </c>
      <c r="H25" s="62"/>
      <c r="I25" s="63"/>
      <c r="J25" s="64" t="s">
        <v>127</v>
      </c>
      <c r="K25" s="63"/>
      <c r="L25" s="65" t="str">
        <f aca="true">IF($E25="","",IF(OR($J25="Complete",$J25="Not applicable"),"",IF($I25="","no date",IF($I25&lt;TODAY(),"OVERDUE "&amp;(TODAY()-$I25)&amp;"d","in "&amp;($I25-TODAY())&amp;"d"))))</f>
        <v>no date</v>
      </c>
      <c r="M25" s="62"/>
      <c r="N25" s="62"/>
    </row>
    <row r="26" customFormat="false" ht="30" hidden="false" customHeight="true" outlineLevel="0" collapsed="false">
      <c r="B26" s="56" t="s">
        <v>178</v>
      </c>
      <c r="C26" s="57" t="s">
        <v>25</v>
      </c>
      <c r="D26" s="58" t="s">
        <v>28</v>
      </c>
      <c r="E26" s="59" t="s">
        <v>179</v>
      </c>
      <c r="F26" s="60" t="s">
        <v>180</v>
      </c>
      <c r="G26" s="61" t="s">
        <v>60</v>
      </c>
      <c r="H26" s="62"/>
      <c r="I26" s="63"/>
      <c r="J26" s="64" t="s">
        <v>127</v>
      </c>
      <c r="K26" s="63"/>
      <c r="L26" s="65" t="str">
        <f aca="true">IF($E26="","",IF(OR($J26="Complete",$J26="Not applicable"),"",IF($I26="","no date",IF($I26&lt;TODAY(),"OVERDUE "&amp;(TODAY()-$I26)&amp;"d","in "&amp;($I26-TODAY())&amp;"d"))))</f>
        <v>no date</v>
      </c>
      <c r="M26" s="62"/>
      <c r="N26" s="62"/>
    </row>
    <row r="27" customFormat="false" ht="30" hidden="false" customHeight="true" outlineLevel="0" collapsed="false">
      <c r="B27" s="56" t="s">
        <v>181</v>
      </c>
      <c r="C27" s="57" t="s">
        <v>25</v>
      </c>
      <c r="D27" s="58" t="s">
        <v>28</v>
      </c>
      <c r="E27" s="59" t="s">
        <v>182</v>
      </c>
      <c r="F27" s="60" t="s">
        <v>183</v>
      </c>
      <c r="G27" s="66" t="s">
        <v>137</v>
      </c>
      <c r="H27" s="62"/>
      <c r="I27" s="63"/>
      <c r="J27" s="64" t="s">
        <v>127</v>
      </c>
      <c r="K27" s="63"/>
      <c r="L27" s="65" t="str">
        <f aca="true">IF($E27="","",IF(OR($J27="Complete",$J27="Not applicable"),"",IF($I27="","no date",IF($I27&lt;TODAY(),"OVERDUE "&amp;(TODAY()-$I27)&amp;"d","in "&amp;($I27-TODAY())&amp;"d"))))</f>
        <v>no date</v>
      </c>
      <c r="M27" s="62"/>
      <c r="N27" s="62"/>
    </row>
    <row r="28" customFormat="false" ht="30" hidden="false" customHeight="true" outlineLevel="0" collapsed="false">
      <c r="B28" s="56" t="s">
        <v>184</v>
      </c>
      <c r="C28" s="57" t="s">
        <v>25</v>
      </c>
      <c r="D28" s="58" t="s">
        <v>28</v>
      </c>
      <c r="E28" s="59" t="s">
        <v>185</v>
      </c>
      <c r="F28" s="60" t="s">
        <v>186</v>
      </c>
      <c r="G28" s="61" t="s">
        <v>60</v>
      </c>
      <c r="H28" s="62"/>
      <c r="I28" s="63"/>
      <c r="J28" s="64" t="s">
        <v>127</v>
      </c>
      <c r="K28" s="63"/>
      <c r="L28" s="65" t="str">
        <f aca="true">IF($E28="","",IF(OR($J28="Complete",$J28="Not applicable"),"",IF($I28="","no date",IF($I28&lt;TODAY(),"OVERDUE "&amp;(TODAY()-$I28)&amp;"d","in "&amp;($I28-TODAY())&amp;"d"))))</f>
        <v>no date</v>
      </c>
      <c r="M28" s="62"/>
      <c r="N28" s="62"/>
    </row>
    <row r="29" customFormat="false" ht="30" hidden="false" customHeight="true" outlineLevel="0" collapsed="false">
      <c r="B29" s="67" t="s">
        <v>187</v>
      </c>
      <c r="C29" s="68" t="s">
        <v>27</v>
      </c>
      <c r="D29" s="69" t="s">
        <v>28</v>
      </c>
      <c r="E29" s="70" t="s">
        <v>188</v>
      </c>
      <c r="F29" s="71" t="s">
        <v>189</v>
      </c>
      <c r="G29" s="72" t="s">
        <v>60</v>
      </c>
      <c r="H29" s="62"/>
      <c r="I29" s="63"/>
      <c r="J29" s="64" t="s">
        <v>127</v>
      </c>
      <c r="K29" s="63"/>
      <c r="L29" s="65" t="str">
        <f aca="true">IF($E29="","",IF(OR($J29="Complete",$J29="Not applicable"),"",IF($I29="","no date",IF($I29&lt;TODAY(),"OVERDUE "&amp;(TODAY()-$I29)&amp;"d","in "&amp;($I29-TODAY())&amp;"d"))))</f>
        <v>no date</v>
      </c>
      <c r="M29" s="62"/>
      <c r="N29" s="62"/>
    </row>
    <row r="30" customFormat="false" ht="30" hidden="false" customHeight="true" outlineLevel="0" collapsed="false">
      <c r="B30" s="67" t="s">
        <v>190</v>
      </c>
      <c r="C30" s="68" t="s">
        <v>27</v>
      </c>
      <c r="D30" s="69" t="s">
        <v>28</v>
      </c>
      <c r="E30" s="70" t="s">
        <v>191</v>
      </c>
      <c r="F30" s="71" t="s">
        <v>192</v>
      </c>
      <c r="G30" s="72" t="s">
        <v>60</v>
      </c>
      <c r="H30" s="62"/>
      <c r="I30" s="63"/>
      <c r="J30" s="64" t="s">
        <v>127</v>
      </c>
      <c r="K30" s="63"/>
      <c r="L30" s="65" t="str">
        <f aca="true">IF($E30="","",IF(OR($J30="Complete",$J30="Not applicable"),"",IF($I30="","no date",IF($I30&lt;TODAY(),"OVERDUE "&amp;(TODAY()-$I30)&amp;"d","in "&amp;($I30-TODAY())&amp;"d"))))</f>
        <v>no date</v>
      </c>
      <c r="M30" s="62"/>
      <c r="N30" s="62"/>
    </row>
    <row r="31" customFormat="false" ht="30" hidden="false" customHeight="true" outlineLevel="0" collapsed="false">
      <c r="B31" s="67" t="s">
        <v>193</v>
      </c>
      <c r="C31" s="68" t="s">
        <v>27</v>
      </c>
      <c r="D31" s="69" t="s">
        <v>28</v>
      </c>
      <c r="E31" s="70" t="s">
        <v>194</v>
      </c>
      <c r="F31" s="71" t="s">
        <v>195</v>
      </c>
      <c r="G31" s="72" t="s">
        <v>60</v>
      </c>
      <c r="H31" s="62"/>
      <c r="I31" s="63"/>
      <c r="J31" s="64" t="s">
        <v>127</v>
      </c>
      <c r="K31" s="63"/>
      <c r="L31" s="65" t="str">
        <f aca="true">IF($E31="","",IF(OR($J31="Complete",$J31="Not applicable"),"",IF($I31="","no date",IF($I31&lt;TODAY(),"OVERDUE "&amp;(TODAY()-$I31)&amp;"d","in "&amp;($I31-TODAY())&amp;"d"))))</f>
        <v>no date</v>
      </c>
      <c r="M31" s="62"/>
      <c r="N31" s="62"/>
    </row>
    <row r="32" customFormat="false" ht="30" hidden="false" customHeight="true" outlineLevel="0" collapsed="false">
      <c r="B32" s="67" t="s">
        <v>53</v>
      </c>
      <c r="C32" s="68" t="s">
        <v>27</v>
      </c>
      <c r="D32" s="69" t="s">
        <v>28</v>
      </c>
      <c r="E32" s="70" t="s">
        <v>56</v>
      </c>
      <c r="F32" s="71" t="s">
        <v>58</v>
      </c>
      <c r="G32" s="72" t="s">
        <v>60</v>
      </c>
      <c r="H32" s="62"/>
      <c r="I32" s="63"/>
      <c r="J32" s="64" t="s">
        <v>127</v>
      </c>
      <c r="K32" s="63"/>
      <c r="L32" s="65" t="str">
        <f aca="true">IF($E32="","",IF(OR($J32="Complete",$J32="Not applicable"),"",IF($I32="","no date",IF($I32&lt;TODAY(),"OVERDUE "&amp;(TODAY()-$I32)&amp;"d","in "&amp;($I32-TODAY())&amp;"d"))))</f>
        <v>no date</v>
      </c>
      <c r="M32" s="62"/>
      <c r="N32" s="62"/>
    </row>
    <row r="33" customFormat="false" ht="30" hidden="false" customHeight="true" outlineLevel="0" collapsed="false">
      <c r="B33" s="67" t="s">
        <v>196</v>
      </c>
      <c r="C33" s="68" t="s">
        <v>27</v>
      </c>
      <c r="D33" s="69" t="s">
        <v>28</v>
      </c>
      <c r="E33" s="70" t="s">
        <v>197</v>
      </c>
      <c r="F33" s="71" t="s">
        <v>198</v>
      </c>
      <c r="G33" s="72" t="s">
        <v>60</v>
      </c>
      <c r="H33" s="62"/>
      <c r="I33" s="63"/>
      <c r="J33" s="64" t="s">
        <v>127</v>
      </c>
      <c r="K33" s="63"/>
      <c r="L33" s="65" t="str">
        <f aca="true">IF($E33="","",IF(OR($J33="Complete",$J33="Not applicable"),"",IF($I33="","no date",IF($I33&lt;TODAY(),"OVERDUE "&amp;(TODAY()-$I33)&amp;"d","in "&amp;($I33-TODAY())&amp;"d"))))</f>
        <v>no date</v>
      </c>
      <c r="M33" s="62"/>
      <c r="N33" s="62"/>
    </row>
    <row r="34" customFormat="false" ht="30" hidden="false" customHeight="true" outlineLevel="0" collapsed="false">
      <c r="B34" s="67" t="s">
        <v>199</v>
      </c>
      <c r="C34" s="68" t="s">
        <v>27</v>
      </c>
      <c r="D34" s="69" t="s">
        <v>28</v>
      </c>
      <c r="E34" s="70" t="s">
        <v>200</v>
      </c>
      <c r="F34" s="71" t="s">
        <v>201</v>
      </c>
      <c r="G34" s="72" t="s">
        <v>60</v>
      </c>
      <c r="H34" s="62"/>
      <c r="I34" s="63"/>
      <c r="J34" s="64" t="s">
        <v>127</v>
      </c>
      <c r="K34" s="63"/>
      <c r="L34" s="65" t="str">
        <f aca="true">IF($E34="","",IF(OR($J34="Complete",$J34="Not applicable"),"",IF($I34="","no date",IF($I34&lt;TODAY(),"OVERDUE "&amp;(TODAY()-$I34)&amp;"d","in "&amp;($I34-TODAY())&amp;"d"))))</f>
        <v>no date</v>
      </c>
      <c r="M34" s="62"/>
      <c r="N34" s="62"/>
    </row>
    <row r="35" customFormat="false" ht="30" hidden="false" customHeight="true" outlineLevel="0" collapsed="false">
      <c r="B35" s="67" t="s">
        <v>202</v>
      </c>
      <c r="C35" s="68" t="s">
        <v>27</v>
      </c>
      <c r="D35" s="69" t="s">
        <v>28</v>
      </c>
      <c r="E35" s="70" t="s">
        <v>203</v>
      </c>
      <c r="F35" s="71" t="s">
        <v>204</v>
      </c>
      <c r="G35" s="65" t="s">
        <v>165</v>
      </c>
      <c r="H35" s="62"/>
      <c r="I35" s="63"/>
      <c r="J35" s="64" t="s">
        <v>127</v>
      </c>
      <c r="K35" s="63"/>
      <c r="L35" s="65" t="str">
        <f aca="true">IF($E35="","",IF(OR($J35="Complete",$J35="Not applicable"),"",IF($I35="","no date",IF($I35&lt;TODAY(),"OVERDUE "&amp;(TODAY()-$I35)&amp;"d","in "&amp;($I35-TODAY())&amp;"d"))))</f>
        <v>no date</v>
      </c>
      <c r="M35" s="62"/>
      <c r="N35" s="62"/>
    </row>
    <row r="36" customFormat="false" ht="30" hidden="false" customHeight="true" outlineLevel="0" collapsed="false">
      <c r="B36" s="67" t="s">
        <v>205</v>
      </c>
      <c r="C36" s="68" t="s">
        <v>27</v>
      </c>
      <c r="D36" s="69" t="s">
        <v>28</v>
      </c>
      <c r="E36" s="70" t="s">
        <v>206</v>
      </c>
      <c r="F36" s="71" t="s">
        <v>207</v>
      </c>
      <c r="G36" s="72" t="s">
        <v>60</v>
      </c>
      <c r="H36" s="62"/>
      <c r="I36" s="63"/>
      <c r="J36" s="64" t="s">
        <v>127</v>
      </c>
      <c r="K36" s="63"/>
      <c r="L36" s="65" t="str">
        <f aca="true">IF($E36="","",IF(OR($J36="Complete",$J36="Not applicable"),"",IF($I36="","no date",IF($I36&lt;TODAY(),"OVERDUE "&amp;(TODAY()-$I36)&amp;"d","in "&amp;($I36-TODAY())&amp;"d"))))</f>
        <v>no date</v>
      </c>
      <c r="M36" s="62"/>
      <c r="N36" s="62"/>
    </row>
    <row r="37" customFormat="false" ht="30" hidden="false" customHeight="true" outlineLevel="0" collapsed="false">
      <c r="B37" s="67" t="s">
        <v>208</v>
      </c>
      <c r="C37" s="68" t="s">
        <v>27</v>
      </c>
      <c r="D37" s="69" t="s">
        <v>28</v>
      </c>
      <c r="E37" s="70" t="s">
        <v>209</v>
      </c>
      <c r="F37" s="71" t="s">
        <v>210</v>
      </c>
      <c r="G37" s="65" t="s">
        <v>137</v>
      </c>
      <c r="H37" s="62"/>
      <c r="I37" s="63"/>
      <c r="J37" s="64" t="s">
        <v>127</v>
      </c>
      <c r="K37" s="63"/>
      <c r="L37" s="65" t="str">
        <f aca="true">IF($E37="","",IF(OR($J37="Complete",$J37="Not applicable"),"",IF($I37="","no date",IF($I37&lt;TODAY(),"OVERDUE "&amp;(TODAY()-$I37)&amp;"d","in "&amp;($I37-TODAY())&amp;"d"))))</f>
        <v>no date</v>
      </c>
      <c r="M37" s="62"/>
      <c r="N37" s="62"/>
    </row>
    <row r="38" customFormat="false" ht="30" hidden="false" customHeight="true" outlineLevel="0" collapsed="false">
      <c r="B38" s="67" t="s">
        <v>211</v>
      </c>
      <c r="C38" s="68" t="s">
        <v>27</v>
      </c>
      <c r="D38" s="69" t="s">
        <v>28</v>
      </c>
      <c r="E38" s="70" t="s">
        <v>212</v>
      </c>
      <c r="F38" s="71" t="s">
        <v>213</v>
      </c>
      <c r="G38" s="72" t="s">
        <v>60</v>
      </c>
      <c r="H38" s="62"/>
      <c r="I38" s="63"/>
      <c r="J38" s="64" t="s">
        <v>127</v>
      </c>
      <c r="K38" s="63"/>
      <c r="L38" s="65" t="str">
        <f aca="true">IF($E38="","",IF(OR($J38="Complete",$J38="Not applicable"),"",IF($I38="","no date",IF($I38&lt;TODAY(),"OVERDUE "&amp;(TODAY()-$I38)&amp;"d","in "&amp;($I38-TODAY())&amp;"d"))))</f>
        <v>no date</v>
      </c>
      <c r="M38" s="62"/>
      <c r="N38" s="62"/>
    </row>
    <row r="39" customFormat="false" ht="30" hidden="false" customHeight="true" outlineLevel="0" collapsed="false">
      <c r="B39" s="67" t="s">
        <v>214</v>
      </c>
      <c r="C39" s="68" t="s">
        <v>27</v>
      </c>
      <c r="D39" s="69" t="s">
        <v>28</v>
      </c>
      <c r="E39" s="70" t="s">
        <v>215</v>
      </c>
      <c r="F39" s="71" t="s">
        <v>216</v>
      </c>
      <c r="G39" s="72" t="s">
        <v>60</v>
      </c>
      <c r="H39" s="62"/>
      <c r="I39" s="63"/>
      <c r="J39" s="64" t="s">
        <v>127</v>
      </c>
      <c r="K39" s="63"/>
      <c r="L39" s="65" t="str">
        <f aca="true">IF($E39="","",IF(OR($J39="Complete",$J39="Not applicable"),"",IF($I39="","no date",IF($I39&lt;TODAY(),"OVERDUE "&amp;(TODAY()-$I39)&amp;"d","in "&amp;($I39-TODAY())&amp;"d"))))</f>
        <v>no date</v>
      </c>
      <c r="M39" s="62"/>
      <c r="N39" s="62"/>
    </row>
    <row r="40" customFormat="false" ht="30" hidden="false" customHeight="true" outlineLevel="0" collapsed="false">
      <c r="B40" s="67" t="s">
        <v>217</v>
      </c>
      <c r="C40" s="68" t="s">
        <v>27</v>
      </c>
      <c r="D40" s="69" t="s">
        <v>28</v>
      </c>
      <c r="E40" s="70" t="s">
        <v>218</v>
      </c>
      <c r="F40" s="71" t="s">
        <v>219</v>
      </c>
      <c r="G40" s="72" t="s">
        <v>60</v>
      </c>
      <c r="H40" s="62"/>
      <c r="I40" s="63"/>
      <c r="J40" s="64" t="s">
        <v>127</v>
      </c>
      <c r="K40" s="63"/>
      <c r="L40" s="65" t="str">
        <f aca="true">IF($E40="","",IF(OR($J40="Complete",$J40="Not applicable"),"",IF($I40="","no date",IF($I40&lt;TODAY(),"OVERDUE "&amp;(TODAY()-$I40)&amp;"d","in "&amp;($I40-TODAY())&amp;"d"))))</f>
        <v>no date</v>
      </c>
      <c r="M40" s="62"/>
      <c r="N40" s="62"/>
    </row>
    <row r="41" customFormat="false" ht="30" hidden="false" customHeight="true" outlineLevel="0" collapsed="false">
      <c r="B41" s="67" t="s">
        <v>220</v>
      </c>
      <c r="C41" s="68" t="s">
        <v>27</v>
      </c>
      <c r="D41" s="69" t="s">
        <v>28</v>
      </c>
      <c r="E41" s="70" t="s">
        <v>221</v>
      </c>
      <c r="F41" s="71" t="s">
        <v>222</v>
      </c>
      <c r="G41" s="72" t="s">
        <v>60</v>
      </c>
      <c r="H41" s="62"/>
      <c r="I41" s="63"/>
      <c r="J41" s="64" t="s">
        <v>127</v>
      </c>
      <c r="K41" s="63"/>
      <c r="L41" s="65" t="str">
        <f aca="true">IF($E41="","",IF(OR($J41="Complete",$J41="Not applicable"),"",IF($I41="","no date",IF($I41&lt;TODAY(),"OVERDUE "&amp;(TODAY()-$I41)&amp;"d","in "&amp;($I41-TODAY())&amp;"d"))))</f>
        <v>no date</v>
      </c>
      <c r="M41" s="62"/>
      <c r="N41" s="62"/>
    </row>
    <row r="42" customFormat="false" ht="30" hidden="false" customHeight="true" outlineLevel="0" collapsed="false">
      <c r="B42" s="67" t="s">
        <v>223</v>
      </c>
      <c r="C42" s="68" t="s">
        <v>27</v>
      </c>
      <c r="D42" s="69" t="s">
        <v>28</v>
      </c>
      <c r="E42" s="70" t="s">
        <v>224</v>
      </c>
      <c r="F42" s="71" t="s">
        <v>225</v>
      </c>
      <c r="G42" s="72" t="s">
        <v>60</v>
      </c>
      <c r="H42" s="62"/>
      <c r="I42" s="63"/>
      <c r="J42" s="64" t="s">
        <v>127</v>
      </c>
      <c r="K42" s="63"/>
      <c r="L42" s="65" t="str">
        <f aca="true">IF($E42="","",IF(OR($J42="Complete",$J42="Not applicable"),"",IF($I42="","no date",IF($I42&lt;TODAY(),"OVERDUE "&amp;(TODAY()-$I42)&amp;"d","in "&amp;($I42-TODAY())&amp;"d"))))</f>
        <v>no date</v>
      </c>
      <c r="M42" s="62"/>
      <c r="N42" s="62"/>
    </row>
    <row r="43" customFormat="false" ht="30" hidden="false" customHeight="true" outlineLevel="0" collapsed="false">
      <c r="B43" s="56" t="s">
        <v>226</v>
      </c>
      <c r="C43" s="57" t="s">
        <v>29</v>
      </c>
      <c r="D43" s="58" t="s">
        <v>30</v>
      </c>
      <c r="E43" s="59" t="s">
        <v>227</v>
      </c>
      <c r="F43" s="60" t="s">
        <v>228</v>
      </c>
      <c r="G43" s="61" t="s">
        <v>60</v>
      </c>
      <c r="H43" s="62"/>
      <c r="I43" s="63"/>
      <c r="J43" s="64" t="s">
        <v>127</v>
      </c>
      <c r="K43" s="63"/>
      <c r="L43" s="65" t="str">
        <f aca="true">IF($E43="","",IF(OR($J43="Complete",$J43="Not applicable"),"",IF($I43="","no date",IF($I43&lt;TODAY(),"OVERDUE "&amp;(TODAY()-$I43)&amp;"d","in "&amp;($I43-TODAY())&amp;"d"))))</f>
        <v>no date</v>
      </c>
      <c r="M43" s="62"/>
      <c r="N43" s="62"/>
    </row>
    <row r="44" customFormat="false" ht="30" hidden="false" customHeight="true" outlineLevel="0" collapsed="false">
      <c r="B44" s="56" t="s">
        <v>229</v>
      </c>
      <c r="C44" s="57" t="s">
        <v>29</v>
      </c>
      <c r="D44" s="58" t="s">
        <v>30</v>
      </c>
      <c r="E44" s="59" t="s">
        <v>230</v>
      </c>
      <c r="F44" s="60" t="s">
        <v>231</v>
      </c>
      <c r="G44" s="61" t="s">
        <v>60</v>
      </c>
      <c r="H44" s="62"/>
      <c r="I44" s="63"/>
      <c r="J44" s="64" t="s">
        <v>127</v>
      </c>
      <c r="K44" s="63"/>
      <c r="L44" s="65" t="str">
        <f aca="true">IF($E44="","",IF(OR($J44="Complete",$J44="Not applicable"),"",IF($I44="","no date",IF($I44&lt;TODAY(),"OVERDUE "&amp;(TODAY()-$I44)&amp;"d","in "&amp;($I44-TODAY())&amp;"d"))))</f>
        <v>no date</v>
      </c>
      <c r="M44" s="62"/>
      <c r="N44" s="62"/>
    </row>
    <row r="45" customFormat="false" ht="30" hidden="false" customHeight="true" outlineLevel="0" collapsed="false">
      <c r="B45" s="56" t="s">
        <v>232</v>
      </c>
      <c r="C45" s="57" t="s">
        <v>29</v>
      </c>
      <c r="D45" s="58" t="s">
        <v>30</v>
      </c>
      <c r="E45" s="59" t="s">
        <v>233</v>
      </c>
      <c r="F45" s="60" t="s">
        <v>234</v>
      </c>
      <c r="G45" s="61" t="s">
        <v>60</v>
      </c>
      <c r="H45" s="62"/>
      <c r="I45" s="63"/>
      <c r="J45" s="64" t="s">
        <v>127</v>
      </c>
      <c r="K45" s="63"/>
      <c r="L45" s="65" t="str">
        <f aca="true">IF($E45="","",IF(OR($J45="Complete",$J45="Not applicable"),"",IF($I45="","no date",IF($I45&lt;TODAY(),"OVERDUE "&amp;(TODAY()-$I45)&amp;"d","in "&amp;($I45-TODAY())&amp;"d"))))</f>
        <v>no date</v>
      </c>
      <c r="M45" s="62"/>
      <c r="N45" s="62"/>
    </row>
    <row r="46" customFormat="false" ht="30" hidden="false" customHeight="true" outlineLevel="0" collapsed="false">
      <c r="B46" s="56" t="s">
        <v>235</v>
      </c>
      <c r="C46" s="57" t="s">
        <v>29</v>
      </c>
      <c r="D46" s="58" t="s">
        <v>30</v>
      </c>
      <c r="E46" s="59" t="s">
        <v>236</v>
      </c>
      <c r="F46" s="60" t="s">
        <v>237</v>
      </c>
      <c r="G46" s="61" t="s">
        <v>60</v>
      </c>
      <c r="H46" s="62"/>
      <c r="I46" s="63"/>
      <c r="J46" s="64" t="s">
        <v>127</v>
      </c>
      <c r="K46" s="63"/>
      <c r="L46" s="65" t="str">
        <f aca="true">IF($E46="","",IF(OR($J46="Complete",$J46="Not applicable"),"",IF($I46="","no date",IF($I46&lt;TODAY(),"OVERDUE "&amp;(TODAY()-$I46)&amp;"d","in "&amp;($I46-TODAY())&amp;"d"))))</f>
        <v>no date</v>
      </c>
      <c r="M46" s="62"/>
      <c r="N46" s="62"/>
    </row>
    <row r="47" customFormat="false" ht="30" hidden="false" customHeight="true" outlineLevel="0" collapsed="false">
      <c r="B47" s="56" t="s">
        <v>238</v>
      </c>
      <c r="C47" s="57" t="s">
        <v>29</v>
      </c>
      <c r="D47" s="58" t="s">
        <v>30</v>
      </c>
      <c r="E47" s="59" t="s">
        <v>239</v>
      </c>
      <c r="F47" s="60" t="s">
        <v>240</v>
      </c>
      <c r="G47" s="61" t="s">
        <v>60</v>
      </c>
      <c r="H47" s="62"/>
      <c r="I47" s="63"/>
      <c r="J47" s="64" t="s">
        <v>127</v>
      </c>
      <c r="K47" s="63"/>
      <c r="L47" s="65" t="str">
        <f aca="true">IF($E47="","",IF(OR($J47="Complete",$J47="Not applicable"),"",IF($I47="","no date",IF($I47&lt;TODAY(),"OVERDUE "&amp;(TODAY()-$I47)&amp;"d","in "&amp;($I47-TODAY())&amp;"d"))))</f>
        <v>no date</v>
      </c>
      <c r="M47" s="62"/>
      <c r="N47" s="62"/>
    </row>
    <row r="48" customFormat="false" ht="30" hidden="false" customHeight="true" outlineLevel="0" collapsed="false">
      <c r="B48" s="56" t="s">
        <v>241</v>
      </c>
      <c r="C48" s="57" t="s">
        <v>29</v>
      </c>
      <c r="D48" s="58" t="s">
        <v>30</v>
      </c>
      <c r="E48" s="59" t="s">
        <v>242</v>
      </c>
      <c r="F48" s="60" t="s">
        <v>243</v>
      </c>
      <c r="G48" s="61" t="s">
        <v>60</v>
      </c>
      <c r="H48" s="62"/>
      <c r="I48" s="63"/>
      <c r="J48" s="64" t="s">
        <v>127</v>
      </c>
      <c r="K48" s="63"/>
      <c r="L48" s="65" t="str">
        <f aca="true">IF($E48="","",IF(OR($J48="Complete",$J48="Not applicable"),"",IF($I48="","no date",IF($I48&lt;TODAY(),"OVERDUE "&amp;(TODAY()-$I48)&amp;"d","in "&amp;($I48-TODAY())&amp;"d"))))</f>
        <v>no date</v>
      </c>
      <c r="M48" s="62"/>
      <c r="N48" s="62"/>
    </row>
    <row r="49" customFormat="false" ht="30" hidden="false" customHeight="true" outlineLevel="0" collapsed="false">
      <c r="B49" s="56" t="s">
        <v>244</v>
      </c>
      <c r="C49" s="57" t="s">
        <v>29</v>
      </c>
      <c r="D49" s="58" t="s">
        <v>30</v>
      </c>
      <c r="E49" s="59" t="s">
        <v>245</v>
      </c>
      <c r="F49" s="60" t="s">
        <v>246</v>
      </c>
      <c r="G49" s="66" t="s">
        <v>137</v>
      </c>
      <c r="H49" s="62"/>
      <c r="I49" s="63"/>
      <c r="J49" s="64" t="s">
        <v>127</v>
      </c>
      <c r="K49" s="63"/>
      <c r="L49" s="65" t="str">
        <f aca="true">IF($E49="","",IF(OR($J49="Complete",$J49="Not applicable"),"",IF($I49="","no date",IF($I49&lt;TODAY(),"OVERDUE "&amp;(TODAY()-$I49)&amp;"d","in "&amp;($I49-TODAY())&amp;"d"))))</f>
        <v>no date</v>
      </c>
      <c r="M49" s="62"/>
      <c r="N49" s="62"/>
    </row>
    <row r="50" customFormat="false" ht="30" hidden="false" customHeight="true" outlineLevel="0" collapsed="false">
      <c r="B50" s="56" t="s">
        <v>247</v>
      </c>
      <c r="C50" s="57" t="s">
        <v>29</v>
      </c>
      <c r="D50" s="58" t="s">
        <v>30</v>
      </c>
      <c r="E50" s="59" t="s">
        <v>248</v>
      </c>
      <c r="F50" s="60" t="s">
        <v>249</v>
      </c>
      <c r="G50" s="61" t="s">
        <v>60</v>
      </c>
      <c r="H50" s="62"/>
      <c r="I50" s="63"/>
      <c r="J50" s="64" t="s">
        <v>127</v>
      </c>
      <c r="K50" s="63"/>
      <c r="L50" s="65" t="str">
        <f aca="true">IF($E50="","",IF(OR($J50="Complete",$J50="Not applicable"),"",IF($I50="","no date",IF($I50&lt;TODAY(),"OVERDUE "&amp;(TODAY()-$I50)&amp;"d","in "&amp;($I50-TODAY())&amp;"d"))))</f>
        <v>no date</v>
      </c>
      <c r="M50" s="62"/>
      <c r="N50" s="62"/>
    </row>
    <row r="51" customFormat="false" ht="30" hidden="false" customHeight="true" outlineLevel="0" collapsed="false">
      <c r="B51" s="56" t="s">
        <v>250</v>
      </c>
      <c r="C51" s="57" t="s">
        <v>29</v>
      </c>
      <c r="D51" s="58" t="s">
        <v>30</v>
      </c>
      <c r="E51" s="59" t="s">
        <v>251</v>
      </c>
      <c r="F51" s="60" t="s">
        <v>252</v>
      </c>
      <c r="G51" s="66" t="s">
        <v>165</v>
      </c>
      <c r="H51" s="62"/>
      <c r="I51" s="63"/>
      <c r="J51" s="64" t="s">
        <v>127</v>
      </c>
      <c r="K51" s="63"/>
      <c r="L51" s="65" t="str">
        <f aca="true">IF($E51="","",IF(OR($J51="Complete",$J51="Not applicable"),"",IF($I51="","no date",IF($I51&lt;TODAY(),"OVERDUE "&amp;(TODAY()-$I51)&amp;"d","in "&amp;($I51-TODAY())&amp;"d"))))</f>
        <v>no date</v>
      </c>
      <c r="M51" s="62"/>
      <c r="N51" s="62"/>
    </row>
    <row r="52" customFormat="false" ht="30" hidden="false" customHeight="true" outlineLevel="0" collapsed="false">
      <c r="B52" s="56" t="s">
        <v>253</v>
      </c>
      <c r="C52" s="57" t="s">
        <v>29</v>
      </c>
      <c r="D52" s="58" t="s">
        <v>30</v>
      </c>
      <c r="E52" s="59" t="s">
        <v>254</v>
      </c>
      <c r="F52" s="60" t="s">
        <v>255</v>
      </c>
      <c r="G52" s="61" t="s">
        <v>60</v>
      </c>
      <c r="H52" s="62"/>
      <c r="I52" s="63"/>
      <c r="J52" s="64" t="s">
        <v>127</v>
      </c>
      <c r="K52" s="63"/>
      <c r="L52" s="65" t="str">
        <f aca="true">IF($E52="","",IF(OR($J52="Complete",$J52="Not applicable"),"",IF($I52="","no date",IF($I52&lt;TODAY(),"OVERDUE "&amp;(TODAY()-$I52)&amp;"d","in "&amp;($I52-TODAY())&amp;"d"))))</f>
        <v>no date</v>
      </c>
      <c r="M52" s="62"/>
      <c r="N52" s="62"/>
    </row>
    <row r="53" customFormat="false" ht="30" hidden="false" customHeight="true" outlineLevel="0" collapsed="false">
      <c r="B53" s="56" t="s">
        <v>256</v>
      </c>
      <c r="C53" s="57" t="s">
        <v>29</v>
      </c>
      <c r="D53" s="58" t="s">
        <v>30</v>
      </c>
      <c r="E53" s="59" t="s">
        <v>257</v>
      </c>
      <c r="F53" s="60" t="s">
        <v>258</v>
      </c>
      <c r="G53" s="61" t="s">
        <v>60</v>
      </c>
      <c r="H53" s="62"/>
      <c r="I53" s="63"/>
      <c r="J53" s="64" t="s">
        <v>127</v>
      </c>
      <c r="K53" s="63"/>
      <c r="L53" s="65" t="str">
        <f aca="true">IF($E53="","",IF(OR($J53="Complete",$J53="Not applicable"),"",IF($I53="","no date",IF($I53&lt;TODAY(),"OVERDUE "&amp;(TODAY()-$I53)&amp;"d","in "&amp;($I53-TODAY())&amp;"d"))))</f>
        <v>no date</v>
      </c>
      <c r="M53" s="62"/>
      <c r="N53" s="62"/>
    </row>
    <row r="54" customFormat="false" ht="30" hidden="false" customHeight="true" outlineLevel="0" collapsed="false">
      <c r="B54" s="56" t="s">
        <v>259</v>
      </c>
      <c r="C54" s="57" t="s">
        <v>29</v>
      </c>
      <c r="D54" s="58" t="s">
        <v>30</v>
      </c>
      <c r="E54" s="59" t="s">
        <v>260</v>
      </c>
      <c r="F54" s="60" t="s">
        <v>261</v>
      </c>
      <c r="G54" s="61" t="s">
        <v>60</v>
      </c>
      <c r="H54" s="62"/>
      <c r="I54" s="63"/>
      <c r="J54" s="64" t="s">
        <v>127</v>
      </c>
      <c r="K54" s="63"/>
      <c r="L54" s="65" t="str">
        <f aca="true">IF($E54="","",IF(OR($J54="Complete",$J54="Not applicable"),"",IF($I54="","no date",IF($I54&lt;TODAY(),"OVERDUE "&amp;(TODAY()-$I54)&amp;"d","in "&amp;($I54-TODAY())&amp;"d"))))</f>
        <v>no date</v>
      </c>
      <c r="M54" s="62"/>
      <c r="N54" s="62"/>
    </row>
    <row r="55" customFormat="false" ht="30" hidden="false" customHeight="true" outlineLevel="0" collapsed="false">
      <c r="B55" s="56" t="s">
        <v>262</v>
      </c>
      <c r="C55" s="57" t="s">
        <v>29</v>
      </c>
      <c r="D55" s="58" t="s">
        <v>30</v>
      </c>
      <c r="E55" s="59" t="s">
        <v>263</v>
      </c>
      <c r="F55" s="60" t="s">
        <v>264</v>
      </c>
      <c r="G55" s="61" t="s">
        <v>60</v>
      </c>
      <c r="H55" s="62"/>
      <c r="I55" s="63"/>
      <c r="J55" s="64" t="s">
        <v>127</v>
      </c>
      <c r="K55" s="63"/>
      <c r="L55" s="65" t="str">
        <f aca="true">IF($E55="","",IF(OR($J55="Complete",$J55="Not applicable"),"",IF($I55="","no date",IF($I55&lt;TODAY(),"OVERDUE "&amp;(TODAY()-$I55)&amp;"d","in "&amp;($I55-TODAY())&amp;"d"))))</f>
        <v>no date</v>
      </c>
      <c r="M55" s="62"/>
      <c r="N55" s="62"/>
    </row>
    <row r="56" customFormat="false" ht="30" hidden="false" customHeight="true" outlineLevel="0" collapsed="false">
      <c r="B56" s="56" t="s">
        <v>265</v>
      </c>
      <c r="C56" s="57" t="s">
        <v>29</v>
      </c>
      <c r="D56" s="58" t="s">
        <v>30</v>
      </c>
      <c r="E56" s="59" t="s">
        <v>266</v>
      </c>
      <c r="F56" s="60" t="s">
        <v>267</v>
      </c>
      <c r="G56" s="61" t="s">
        <v>60</v>
      </c>
      <c r="H56" s="62"/>
      <c r="I56" s="63"/>
      <c r="J56" s="64" t="s">
        <v>127</v>
      </c>
      <c r="K56" s="63"/>
      <c r="L56" s="65" t="str">
        <f aca="true">IF($E56="","",IF(OR($J56="Complete",$J56="Not applicable"),"",IF($I56="","no date",IF($I56&lt;TODAY(),"OVERDUE "&amp;(TODAY()-$I56)&amp;"d","in "&amp;($I56-TODAY())&amp;"d"))))</f>
        <v>no date</v>
      </c>
      <c r="M56" s="62"/>
      <c r="N56" s="62"/>
    </row>
    <row r="57" customFormat="false" ht="30" hidden="false" customHeight="true" outlineLevel="0" collapsed="false">
      <c r="B57" s="56" t="s">
        <v>268</v>
      </c>
      <c r="C57" s="57" t="s">
        <v>29</v>
      </c>
      <c r="D57" s="58" t="s">
        <v>30</v>
      </c>
      <c r="E57" s="59" t="s">
        <v>269</v>
      </c>
      <c r="F57" s="60" t="s">
        <v>270</v>
      </c>
      <c r="G57" s="66" t="s">
        <v>137</v>
      </c>
      <c r="H57" s="62"/>
      <c r="I57" s="63"/>
      <c r="J57" s="64" t="s">
        <v>127</v>
      </c>
      <c r="K57" s="63"/>
      <c r="L57" s="65" t="str">
        <f aca="true">IF($E57="","",IF(OR($J57="Complete",$J57="Not applicable"),"",IF($I57="","no date",IF($I57&lt;TODAY(),"OVERDUE "&amp;(TODAY()-$I57)&amp;"d","in "&amp;($I57-TODAY())&amp;"d"))))</f>
        <v>no date</v>
      </c>
      <c r="M57" s="62"/>
      <c r="N57" s="62"/>
    </row>
    <row r="58" customFormat="false" ht="30" hidden="false" customHeight="true" outlineLevel="0" collapsed="false">
      <c r="B58" s="56" t="s">
        <v>271</v>
      </c>
      <c r="C58" s="57" t="s">
        <v>29</v>
      </c>
      <c r="D58" s="58" t="s">
        <v>30</v>
      </c>
      <c r="E58" s="59" t="s">
        <v>272</v>
      </c>
      <c r="F58" s="60" t="s">
        <v>273</v>
      </c>
      <c r="G58" s="66" t="s">
        <v>137</v>
      </c>
      <c r="H58" s="62"/>
      <c r="I58" s="63"/>
      <c r="J58" s="64" t="s">
        <v>127</v>
      </c>
      <c r="K58" s="63"/>
      <c r="L58" s="65" t="str">
        <f aca="true">IF($E58="","",IF(OR($J58="Complete",$J58="Not applicable"),"",IF($I58="","no date",IF($I58&lt;TODAY(),"OVERDUE "&amp;(TODAY()-$I58)&amp;"d","in "&amp;($I58-TODAY())&amp;"d"))))</f>
        <v>no date</v>
      </c>
      <c r="M58" s="62"/>
      <c r="N58" s="62"/>
    </row>
    <row r="59" customFormat="false" ht="30" hidden="false" customHeight="true" outlineLevel="0" collapsed="false">
      <c r="B59" s="56" t="s">
        <v>274</v>
      </c>
      <c r="C59" s="57" t="s">
        <v>29</v>
      </c>
      <c r="D59" s="58" t="s">
        <v>30</v>
      </c>
      <c r="E59" s="59" t="s">
        <v>275</v>
      </c>
      <c r="F59" s="60" t="s">
        <v>276</v>
      </c>
      <c r="G59" s="66" t="s">
        <v>137</v>
      </c>
      <c r="H59" s="62"/>
      <c r="I59" s="63"/>
      <c r="J59" s="64" t="s">
        <v>127</v>
      </c>
      <c r="K59" s="63"/>
      <c r="L59" s="65" t="str">
        <f aca="true">IF($E59="","",IF(OR($J59="Complete",$J59="Not applicable"),"",IF($I59="","no date",IF($I59&lt;TODAY(),"OVERDUE "&amp;(TODAY()-$I59)&amp;"d","in "&amp;($I59-TODAY())&amp;"d"))))</f>
        <v>no date</v>
      </c>
      <c r="M59" s="62"/>
      <c r="N59" s="62"/>
    </row>
    <row r="60" customFormat="false" ht="30" hidden="false" customHeight="true" outlineLevel="0" collapsed="false">
      <c r="B60" s="56" t="s">
        <v>277</v>
      </c>
      <c r="C60" s="57" t="s">
        <v>29</v>
      </c>
      <c r="D60" s="58" t="s">
        <v>30</v>
      </c>
      <c r="E60" s="59" t="s">
        <v>278</v>
      </c>
      <c r="F60" s="60" t="s">
        <v>279</v>
      </c>
      <c r="G60" s="61" t="s">
        <v>60</v>
      </c>
      <c r="H60" s="62"/>
      <c r="I60" s="63"/>
      <c r="J60" s="64" t="s">
        <v>127</v>
      </c>
      <c r="K60" s="63"/>
      <c r="L60" s="65" t="str">
        <f aca="true">IF($E60="","",IF(OR($J60="Complete",$J60="Not applicable"),"",IF($I60="","no date",IF($I60&lt;TODAY(),"OVERDUE "&amp;(TODAY()-$I60)&amp;"d","in "&amp;($I60-TODAY())&amp;"d"))))</f>
        <v>no date</v>
      </c>
      <c r="M60" s="62"/>
      <c r="N60" s="62"/>
    </row>
    <row r="61" customFormat="false" ht="30" hidden="false" customHeight="true" outlineLevel="0" collapsed="false">
      <c r="B61" s="56" t="s">
        <v>280</v>
      </c>
      <c r="C61" s="57" t="s">
        <v>29</v>
      </c>
      <c r="D61" s="58" t="s">
        <v>30</v>
      </c>
      <c r="E61" s="59" t="s">
        <v>281</v>
      </c>
      <c r="F61" s="60" t="s">
        <v>282</v>
      </c>
      <c r="G61" s="61" t="s">
        <v>60</v>
      </c>
      <c r="H61" s="62"/>
      <c r="I61" s="63"/>
      <c r="J61" s="64" t="s">
        <v>127</v>
      </c>
      <c r="K61" s="63"/>
      <c r="L61" s="65" t="str">
        <f aca="true">IF($E61="","",IF(OR($J61="Complete",$J61="Not applicable"),"",IF($I61="","no date",IF($I61&lt;TODAY(),"OVERDUE "&amp;(TODAY()-$I61)&amp;"d","in "&amp;($I61-TODAY())&amp;"d"))))</f>
        <v>no date</v>
      </c>
      <c r="M61" s="62"/>
      <c r="N61" s="62"/>
    </row>
    <row r="62" customFormat="false" ht="30" hidden="false" customHeight="true" outlineLevel="0" collapsed="false">
      <c r="B62" s="56" t="s">
        <v>283</v>
      </c>
      <c r="C62" s="57" t="s">
        <v>29</v>
      </c>
      <c r="D62" s="58" t="s">
        <v>30</v>
      </c>
      <c r="E62" s="59" t="s">
        <v>284</v>
      </c>
      <c r="F62" s="60" t="s">
        <v>285</v>
      </c>
      <c r="G62" s="61" t="s">
        <v>60</v>
      </c>
      <c r="H62" s="62"/>
      <c r="I62" s="63"/>
      <c r="J62" s="64" t="s">
        <v>127</v>
      </c>
      <c r="K62" s="63"/>
      <c r="L62" s="65" t="str">
        <f aca="true">IF($E62="","",IF(OR($J62="Complete",$J62="Not applicable"),"",IF($I62="","no date",IF($I62&lt;TODAY(),"OVERDUE "&amp;(TODAY()-$I62)&amp;"d","in "&amp;($I62-TODAY())&amp;"d"))))</f>
        <v>no date</v>
      </c>
      <c r="M62" s="62"/>
      <c r="N62" s="62"/>
    </row>
    <row r="63" customFormat="false" ht="30" hidden="false" customHeight="true" outlineLevel="0" collapsed="false">
      <c r="B63" s="67" t="s">
        <v>286</v>
      </c>
      <c r="C63" s="68" t="s">
        <v>31</v>
      </c>
      <c r="D63" s="69" t="s">
        <v>30</v>
      </c>
      <c r="E63" s="70" t="s">
        <v>287</v>
      </c>
      <c r="F63" s="71" t="s">
        <v>288</v>
      </c>
      <c r="G63" s="72" t="s">
        <v>60</v>
      </c>
      <c r="H63" s="62"/>
      <c r="I63" s="63"/>
      <c r="J63" s="64" t="s">
        <v>127</v>
      </c>
      <c r="K63" s="63"/>
      <c r="L63" s="65" t="str">
        <f aca="true">IF($E63="","",IF(OR($J63="Complete",$J63="Not applicable"),"",IF($I63="","no date",IF($I63&lt;TODAY(),"OVERDUE "&amp;(TODAY()-$I63)&amp;"d","in "&amp;($I63-TODAY())&amp;"d"))))</f>
        <v>no date</v>
      </c>
      <c r="M63" s="62"/>
      <c r="N63" s="62"/>
    </row>
    <row r="64" customFormat="false" ht="30" hidden="false" customHeight="true" outlineLevel="0" collapsed="false">
      <c r="B64" s="67" t="s">
        <v>289</v>
      </c>
      <c r="C64" s="68" t="s">
        <v>31</v>
      </c>
      <c r="D64" s="69" t="s">
        <v>30</v>
      </c>
      <c r="E64" s="70" t="s">
        <v>290</v>
      </c>
      <c r="F64" s="71" t="s">
        <v>291</v>
      </c>
      <c r="G64" s="72" t="s">
        <v>60</v>
      </c>
      <c r="H64" s="62"/>
      <c r="I64" s="63"/>
      <c r="J64" s="64" t="s">
        <v>127</v>
      </c>
      <c r="K64" s="63"/>
      <c r="L64" s="65" t="str">
        <f aca="true">IF($E64="","",IF(OR($J64="Complete",$J64="Not applicable"),"",IF($I64="","no date",IF($I64&lt;TODAY(),"OVERDUE "&amp;(TODAY()-$I64)&amp;"d","in "&amp;($I64-TODAY())&amp;"d"))))</f>
        <v>no date</v>
      </c>
      <c r="M64" s="62"/>
      <c r="N64" s="62"/>
    </row>
    <row r="65" customFormat="false" ht="30" hidden="false" customHeight="true" outlineLevel="0" collapsed="false">
      <c r="B65" s="67" t="s">
        <v>292</v>
      </c>
      <c r="C65" s="68" t="s">
        <v>31</v>
      </c>
      <c r="D65" s="69" t="s">
        <v>30</v>
      </c>
      <c r="E65" s="70" t="s">
        <v>293</v>
      </c>
      <c r="F65" s="71" t="s">
        <v>294</v>
      </c>
      <c r="G65" s="65" t="s">
        <v>137</v>
      </c>
      <c r="H65" s="62"/>
      <c r="I65" s="63"/>
      <c r="J65" s="64" t="s">
        <v>127</v>
      </c>
      <c r="K65" s="63"/>
      <c r="L65" s="65" t="str">
        <f aca="true">IF($E65="","",IF(OR($J65="Complete",$J65="Not applicable"),"",IF($I65="","no date",IF($I65&lt;TODAY(),"OVERDUE "&amp;(TODAY()-$I65)&amp;"d","in "&amp;($I65-TODAY())&amp;"d"))))</f>
        <v>no date</v>
      </c>
      <c r="M65" s="62"/>
      <c r="N65" s="62"/>
    </row>
    <row r="66" customFormat="false" ht="30" hidden="false" customHeight="true" outlineLevel="0" collapsed="false">
      <c r="B66" s="67" t="s">
        <v>295</v>
      </c>
      <c r="C66" s="68" t="s">
        <v>31</v>
      </c>
      <c r="D66" s="69" t="s">
        <v>30</v>
      </c>
      <c r="E66" s="70" t="s">
        <v>296</v>
      </c>
      <c r="F66" s="71" t="s">
        <v>297</v>
      </c>
      <c r="G66" s="72" t="s">
        <v>60</v>
      </c>
      <c r="H66" s="62"/>
      <c r="I66" s="63"/>
      <c r="J66" s="64" t="s">
        <v>127</v>
      </c>
      <c r="K66" s="63"/>
      <c r="L66" s="65" t="str">
        <f aca="true">IF($E66="","",IF(OR($J66="Complete",$J66="Not applicable"),"",IF($I66="","no date",IF($I66&lt;TODAY(),"OVERDUE "&amp;(TODAY()-$I66)&amp;"d","in "&amp;($I66-TODAY())&amp;"d"))))</f>
        <v>no date</v>
      </c>
      <c r="M66" s="62"/>
      <c r="N66" s="62"/>
    </row>
    <row r="67" customFormat="false" ht="30" hidden="false" customHeight="true" outlineLevel="0" collapsed="false">
      <c r="B67" s="67" t="s">
        <v>298</v>
      </c>
      <c r="C67" s="68" t="s">
        <v>31</v>
      </c>
      <c r="D67" s="69" t="s">
        <v>30</v>
      </c>
      <c r="E67" s="70" t="s">
        <v>299</v>
      </c>
      <c r="F67" s="71" t="s">
        <v>300</v>
      </c>
      <c r="G67" s="72" t="s">
        <v>60</v>
      </c>
      <c r="H67" s="62"/>
      <c r="I67" s="63"/>
      <c r="J67" s="64" t="s">
        <v>127</v>
      </c>
      <c r="K67" s="63"/>
      <c r="L67" s="65" t="str">
        <f aca="true">IF($E67="","",IF(OR($J67="Complete",$J67="Not applicable"),"",IF($I67="","no date",IF($I67&lt;TODAY(),"OVERDUE "&amp;(TODAY()-$I67)&amp;"d","in "&amp;($I67-TODAY())&amp;"d"))))</f>
        <v>no date</v>
      </c>
      <c r="M67" s="62"/>
      <c r="N67" s="62"/>
    </row>
    <row r="68" customFormat="false" ht="30" hidden="false" customHeight="true" outlineLevel="0" collapsed="false">
      <c r="B68" s="67" t="s">
        <v>301</v>
      </c>
      <c r="C68" s="68" t="s">
        <v>31</v>
      </c>
      <c r="D68" s="69" t="s">
        <v>30</v>
      </c>
      <c r="E68" s="70" t="s">
        <v>302</v>
      </c>
      <c r="F68" s="71" t="s">
        <v>303</v>
      </c>
      <c r="G68" s="72" t="s">
        <v>60</v>
      </c>
      <c r="H68" s="62"/>
      <c r="I68" s="63"/>
      <c r="J68" s="64" t="s">
        <v>127</v>
      </c>
      <c r="K68" s="63"/>
      <c r="L68" s="65" t="str">
        <f aca="true">IF($E68="","",IF(OR($J68="Complete",$J68="Not applicable"),"",IF($I68="","no date",IF($I68&lt;TODAY(),"OVERDUE "&amp;(TODAY()-$I68)&amp;"d","in "&amp;($I68-TODAY())&amp;"d"))))</f>
        <v>no date</v>
      </c>
      <c r="M68" s="62"/>
      <c r="N68" s="62"/>
    </row>
    <row r="69" customFormat="false" ht="30" hidden="false" customHeight="true" outlineLevel="0" collapsed="false">
      <c r="B69" s="67" t="s">
        <v>304</v>
      </c>
      <c r="C69" s="68" t="s">
        <v>31</v>
      </c>
      <c r="D69" s="69" t="s">
        <v>30</v>
      </c>
      <c r="E69" s="70" t="s">
        <v>305</v>
      </c>
      <c r="F69" s="71" t="s">
        <v>306</v>
      </c>
      <c r="G69" s="72" t="s">
        <v>60</v>
      </c>
      <c r="H69" s="62"/>
      <c r="I69" s="63"/>
      <c r="J69" s="64" t="s">
        <v>127</v>
      </c>
      <c r="K69" s="63"/>
      <c r="L69" s="65" t="str">
        <f aca="true">IF($E69="","",IF(OR($J69="Complete",$J69="Not applicable"),"",IF($I69="","no date",IF($I69&lt;TODAY(),"OVERDUE "&amp;(TODAY()-$I69)&amp;"d","in "&amp;($I69-TODAY())&amp;"d"))))</f>
        <v>no date</v>
      </c>
      <c r="M69" s="62"/>
      <c r="N69" s="62"/>
    </row>
    <row r="70" customFormat="false" ht="30" hidden="false" customHeight="true" outlineLevel="0" collapsed="false">
      <c r="B70" s="67" t="s">
        <v>307</v>
      </c>
      <c r="C70" s="68" t="s">
        <v>31</v>
      </c>
      <c r="D70" s="69" t="s">
        <v>30</v>
      </c>
      <c r="E70" s="70" t="s">
        <v>308</v>
      </c>
      <c r="F70" s="71" t="s">
        <v>309</v>
      </c>
      <c r="G70" s="72" t="s">
        <v>60</v>
      </c>
      <c r="H70" s="62"/>
      <c r="I70" s="63"/>
      <c r="J70" s="64" t="s">
        <v>127</v>
      </c>
      <c r="K70" s="63"/>
      <c r="L70" s="65" t="str">
        <f aca="true">IF($E70="","",IF(OR($J70="Complete",$J70="Not applicable"),"",IF($I70="","no date",IF($I70&lt;TODAY(),"OVERDUE "&amp;(TODAY()-$I70)&amp;"d","in "&amp;($I70-TODAY())&amp;"d"))))</f>
        <v>no date</v>
      </c>
      <c r="M70" s="62"/>
      <c r="N70" s="62"/>
    </row>
    <row r="71" customFormat="false" ht="30" hidden="false" customHeight="true" outlineLevel="0" collapsed="false">
      <c r="B71" s="67" t="s">
        <v>310</v>
      </c>
      <c r="C71" s="68" t="s">
        <v>31</v>
      </c>
      <c r="D71" s="69" t="s">
        <v>30</v>
      </c>
      <c r="E71" s="70" t="s">
        <v>311</v>
      </c>
      <c r="F71" s="71" t="s">
        <v>312</v>
      </c>
      <c r="G71" s="72" t="s">
        <v>60</v>
      </c>
      <c r="H71" s="62"/>
      <c r="I71" s="63"/>
      <c r="J71" s="64" t="s">
        <v>127</v>
      </c>
      <c r="K71" s="63"/>
      <c r="L71" s="65" t="str">
        <f aca="true">IF($E71="","",IF(OR($J71="Complete",$J71="Not applicable"),"",IF($I71="","no date",IF($I71&lt;TODAY(),"OVERDUE "&amp;(TODAY()-$I71)&amp;"d","in "&amp;($I71-TODAY())&amp;"d"))))</f>
        <v>no date</v>
      </c>
      <c r="M71" s="62"/>
      <c r="N71" s="62"/>
    </row>
    <row r="72" customFormat="false" ht="30" hidden="false" customHeight="true" outlineLevel="0" collapsed="false">
      <c r="B72" s="67" t="s">
        <v>313</v>
      </c>
      <c r="C72" s="68" t="s">
        <v>31</v>
      </c>
      <c r="D72" s="69" t="s">
        <v>30</v>
      </c>
      <c r="E72" s="70" t="s">
        <v>314</v>
      </c>
      <c r="F72" s="71" t="s">
        <v>315</v>
      </c>
      <c r="G72" s="65" t="s">
        <v>137</v>
      </c>
      <c r="H72" s="62"/>
      <c r="I72" s="63"/>
      <c r="J72" s="64" t="s">
        <v>127</v>
      </c>
      <c r="K72" s="63"/>
      <c r="L72" s="65" t="str">
        <f aca="true">IF($E72="","",IF(OR($J72="Complete",$J72="Not applicable"),"",IF($I72="","no date",IF($I72&lt;TODAY(),"OVERDUE "&amp;(TODAY()-$I72)&amp;"d","in "&amp;($I72-TODAY())&amp;"d"))))</f>
        <v>no date</v>
      </c>
      <c r="M72" s="62"/>
      <c r="N72" s="62"/>
    </row>
    <row r="73" customFormat="false" ht="30" hidden="false" customHeight="true" outlineLevel="0" collapsed="false">
      <c r="B73" s="67" t="s">
        <v>316</v>
      </c>
      <c r="C73" s="68" t="s">
        <v>31</v>
      </c>
      <c r="D73" s="69" t="s">
        <v>30</v>
      </c>
      <c r="E73" s="70" t="s">
        <v>317</v>
      </c>
      <c r="F73" s="71" t="s">
        <v>318</v>
      </c>
      <c r="G73" s="65" t="s">
        <v>137</v>
      </c>
      <c r="H73" s="62"/>
      <c r="I73" s="63"/>
      <c r="J73" s="64" t="s">
        <v>127</v>
      </c>
      <c r="K73" s="63"/>
      <c r="L73" s="65" t="str">
        <f aca="true">IF($E73="","",IF(OR($J73="Complete",$J73="Not applicable"),"",IF($I73="","no date",IF($I73&lt;TODAY(),"OVERDUE "&amp;(TODAY()-$I73)&amp;"d","in "&amp;($I73-TODAY())&amp;"d"))))</f>
        <v>no date</v>
      </c>
      <c r="M73" s="62"/>
      <c r="N73" s="62"/>
    </row>
    <row r="74" customFormat="false" ht="30" hidden="false" customHeight="true" outlineLevel="0" collapsed="false">
      <c r="B74" s="67" t="s">
        <v>319</v>
      </c>
      <c r="C74" s="68" t="s">
        <v>31</v>
      </c>
      <c r="D74" s="69" t="s">
        <v>30</v>
      </c>
      <c r="E74" s="70" t="s">
        <v>320</v>
      </c>
      <c r="F74" s="71" t="s">
        <v>321</v>
      </c>
      <c r="G74" s="72" t="s">
        <v>60</v>
      </c>
      <c r="H74" s="62"/>
      <c r="I74" s="63"/>
      <c r="J74" s="64" t="s">
        <v>127</v>
      </c>
      <c r="K74" s="63"/>
      <c r="L74" s="65" t="str">
        <f aca="true">IF($E74="","",IF(OR($J74="Complete",$J74="Not applicable"),"",IF($I74="","no date",IF($I74&lt;TODAY(),"OVERDUE "&amp;(TODAY()-$I74)&amp;"d","in "&amp;($I74-TODAY())&amp;"d"))))</f>
        <v>no date</v>
      </c>
      <c r="M74" s="62"/>
      <c r="N74" s="62"/>
    </row>
    <row r="75" customFormat="false" ht="30" hidden="false" customHeight="true" outlineLevel="0" collapsed="false">
      <c r="B75" s="67" t="s">
        <v>322</v>
      </c>
      <c r="C75" s="68" t="s">
        <v>31</v>
      </c>
      <c r="D75" s="69" t="s">
        <v>30</v>
      </c>
      <c r="E75" s="70" t="s">
        <v>323</v>
      </c>
      <c r="F75" s="71" t="s">
        <v>324</v>
      </c>
      <c r="G75" s="72" t="s">
        <v>60</v>
      </c>
      <c r="H75" s="62"/>
      <c r="I75" s="63"/>
      <c r="J75" s="64" t="s">
        <v>127</v>
      </c>
      <c r="K75" s="63"/>
      <c r="L75" s="65" t="str">
        <f aca="true">IF($E75="","",IF(OR($J75="Complete",$J75="Not applicable"),"",IF($I75="","no date",IF($I75&lt;TODAY(),"OVERDUE "&amp;(TODAY()-$I75)&amp;"d","in "&amp;($I75-TODAY())&amp;"d"))))</f>
        <v>no date</v>
      </c>
      <c r="M75" s="62"/>
      <c r="N75" s="62"/>
    </row>
    <row r="76" customFormat="false" ht="30" hidden="false" customHeight="true" outlineLevel="0" collapsed="false">
      <c r="B76" s="67" t="s">
        <v>325</v>
      </c>
      <c r="C76" s="68" t="s">
        <v>31</v>
      </c>
      <c r="D76" s="69" t="s">
        <v>30</v>
      </c>
      <c r="E76" s="70" t="s">
        <v>326</v>
      </c>
      <c r="F76" s="71" t="s">
        <v>327</v>
      </c>
      <c r="G76" s="65" t="s">
        <v>137</v>
      </c>
      <c r="H76" s="62"/>
      <c r="I76" s="63"/>
      <c r="J76" s="64" t="s">
        <v>127</v>
      </c>
      <c r="K76" s="63"/>
      <c r="L76" s="65" t="str">
        <f aca="true">IF($E76="","",IF(OR($J76="Complete",$J76="Not applicable"),"",IF($I76="","no date",IF($I76&lt;TODAY(),"OVERDUE "&amp;(TODAY()-$I76)&amp;"d","in "&amp;($I76-TODAY())&amp;"d"))))</f>
        <v>no date</v>
      </c>
      <c r="M76" s="62"/>
      <c r="N76" s="62"/>
    </row>
    <row r="77" customFormat="false" ht="30" hidden="false" customHeight="true" outlineLevel="0" collapsed="false">
      <c r="B77" s="67" t="s">
        <v>328</v>
      </c>
      <c r="C77" s="68" t="s">
        <v>31</v>
      </c>
      <c r="D77" s="69" t="s">
        <v>30</v>
      </c>
      <c r="E77" s="70" t="s">
        <v>329</v>
      </c>
      <c r="F77" s="71" t="s">
        <v>330</v>
      </c>
      <c r="G77" s="65" t="s">
        <v>137</v>
      </c>
      <c r="H77" s="62"/>
      <c r="I77" s="63"/>
      <c r="J77" s="64" t="s">
        <v>127</v>
      </c>
      <c r="K77" s="63"/>
      <c r="L77" s="65" t="str">
        <f aca="true">IF($E77="","",IF(OR($J77="Complete",$J77="Not applicable"),"",IF($I77="","no date",IF($I77&lt;TODAY(),"OVERDUE "&amp;(TODAY()-$I77)&amp;"d","in "&amp;($I77-TODAY())&amp;"d"))))</f>
        <v>no date</v>
      </c>
      <c r="M77" s="62"/>
      <c r="N77" s="62"/>
    </row>
    <row r="78" customFormat="false" ht="30" hidden="false" customHeight="true" outlineLevel="0" collapsed="false">
      <c r="B78" s="67" t="s">
        <v>331</v>
      </c>
      <c r="C78" s="68" t="s">
        <v>31</v>
      </c>
      <c r="D78" s="69" t="s">
        <v>30</v>
      </c>
      <c r="E78" s="70" t="s">
        <v>332</v>
      </c>
      <c r="F78" s="71" t="s">
        <v>333</v>
      </c>
      <c r="G78" s="72" t="s">
        <v>60</v>
      </c>
      <c r="H78" s="62"/>
      <c r="I78" s="63"/>
      <c r="J78" s="64" t="s">
        <v>127</v>
      </c>
      <c r="K78" s="63"/>
      <c r="L78" s="65" t="str">
        <f aca="true">IF($E78="","",IF(OR($J78="Complete",$J78="Not applicable"),"",IF($I78="","no date",IF($I78&lt;TODAY(),"OVERDUE "&amp;(TODAY()-$I78)&amp;"d","in "&amp;($I78-TODAY())&amp;"d"))))</f>
        <v>no date</v>
      </c>
      <c r="M78" s="62"/>
      <c r="N78" s="62"/>
    </row>
    <row r="79" customFormat="false" ht="30" hidden="false" customHeight="true" outlineLevel="0" collapsed="false">
      <c r="B79" s="67" t="s">
        <v>334</v>
      </c>
      <c r="C79" s="68" t="s">
        <v>31</v>
      </c>
      <c r="D79" s="69" t="s">
        <v>30</v>
      </c>
      <c r="E79" s="70" t="s">
        <v>335</v>
      </c>
      <c r="F79" s="71" t="s">
        <v>336</v>
      </c>
      <c r="G79" s="65" t="s">
        <v>137</v>
      </c>
      <c r="H79" s="62"/>
      <c r="I79" s="63"/>
      <c r="J79" s="64" t="s">
        <v>127</v>
      </c>
      <c r="K79" s="63"/>
      <c r="L79" s="65" t="str">
        <f aca="true">IF($E79="","",IF(OR($J79="Complete",$J79="Not applicable"),"",IF($I79="","no date",IF($I79&lt;TODAY(),"OVERDUE "&amp;(TODAY()-$I79)&amp;"d","in "&amp;($I79-TODAY())&amp;"d"))))</f>
        <v>no date</v>
      </c>
      <c r="M79" s="62"/>
      <c r="N79" s="62"/>
    </row>
    <row r="80" customFormat="false" ht="30" hidden="false" customHeight="true" outlineLevel="0" collapsed="false">
      <c r="B80" s="67" t="s">
        <v>337</v>
      </c>
      <c r="C80" s="68" t="s">
        <v>31</v>
      </c>
      <c r="D80" s="69" t="s">
        <v>30</v>
      </c>
      <c r="E80" s="70" t="s">
        <v>338</v>
      </c>
      <c r="F80" s="71" t="s">
        <v>339</v>
      </c>
      <c r="G80" s="65" t="s">
        <v>137</v>
      </c>
      <c r="H80" s="62"/>
      <c r="I80" s="63"/>
      <c r="J80" s="64" t="s">
        <v>127</v>
      </c>
      <c r="K80" s="63"/>
      <c r="L80" s="65" t="str">
        <f aca="true">IF($E80="","",IF(OR($J80="Complete",$J80="Not applicable"),"",IF($I80="","no date",IF($I80&lt;TODAY(),"OVERDUE "&amp;(TODAY()-$I80)&amp;"d","in "&amp;($I80-TODAY())&amp;"d"))))</f>
        <v>no date</v>
      </c>
      <c r="M80" s="62"/>
      <c r="N80" s="62"/>
    </row>
    <row r="81" customFormat="false" ht="30" hidden="false" customHeight="true" outlineLevel="0" collapsed="false">
      <c r="B81" s="67" t="s">
        <v>340</v>
      </c>
      <c r="C81" s="68" t="s">
        <v>31</v>
      </c>
      <c r="D81" s="69" t="s">
        <v>30</v>
      </c>
      <c r="E81" s="70" t="s">
        <v>341</v>
      </c>
      <c r="F81" s="71" t="s">
        <v>342</v>
      </c>
      <c r="G81" s="72" t="s">
        <v>60</v>
      </c>
      <c r="H81" s="62"/>
      <c r="I81" s="63"/>
      <c r="J81" s="64" t="s">
        <v>127</v>
      </c>
      <c r="K81" s="63"/>
      <c r="L81" s="65" t="str">
        <f aca="true">IF($E81="","",IF(OR($J81="Complete",$J81="Not applicable"),"",IF($I81="","no date",IF($I81&lt;TODAY(),"OVERDUE "&amp;(TODAY()-$I81)&amp;"d","in "&amp;($I81-TODAY())&amp;"d"))))</f>
        <v>no date</v>
      </c>
      <c r="M81" s="62"/>
      <c r="N81" s="62"/>
    </row>
    <row r="82" customFormat="false" ht="30" hidden="false" customHeight="true" outlineLevel="0" collapsed="false">
      <c r="B82" s="67" t="s">
        <v>343</v>
      </c>
      <c r="C82" s="68" t="s">
        <v>31</v>
      </c>
      <c r="D82" s="69" t="s">
        <v>344</v>
      </c>
      <c r="E82" s="70" t="s">
        <v>345</v>
      </c>
      <c r="F82" s="71" t="s">
        <v>346</v>
      </c>
      <c r="G82" s="72" t="s">
        <v>60</v>
      </c>
      <c r="H82" s="62"/>
      <c r="I82" s="63"/>
      <c r="J82" s="64" t="s">
        <v>127</v>
      </c>
      <c r="K82" s="63"/>
      <c r="L82" s="65" t="str">
        <f aca="true">IF($E82="","",IF(OR($J82="Complete",$J82="Not applicable"),"",IF($I82="","no date",IF($I82&lt;TODAY(),"OVERDUE "&amp;(TODAY()-$I82)&amp;"d","in "&amp;($I82-TODAY())&amp;"d"))))</f>
        <v>no date</v>
      </c>
      <c r="M82" s="62"/>
      <c r="N82" s="62"/>
    </row>
    <row r="83" customFormat="false" ht="30" hidden="false" customHeight="true" outlineLevel="0" collapsed="false">
      <c r="B83" s="67" t="s">
        <v>347</v>
      </c>
      <c r="C83" s="68" t="s">
        <v>31</v>
      </c>
      <c r="D83" s="69" t="s">
        <v>344</v>
      </c>
      <c r="E83" s="70" t="s">
        <v>348</v>
      </c>
      <c r="F83" s="71" t="s">
        <v>349</v>
      </c>
      <c r="G83" s="72" t="s">
        <v>60</v>
      </c>
      <c r="H83" s="62"/>
      <c r="I83" s="63"/>
      <c r="J83" s="64" t="s">
        <v>127</v>
      </c>
      <c r="K83" s="63"/>
      <c r="L83" s="65" t="str">
        <f aca="true">IF($E83="","",IF(OR($J83="Complete",$J83="Not applicable"),"",IF($I83="","no date",IF($I83&lt;TODAY(),"OVERDUE "&amp;(TODAY()-$I83)&amp;"d","in "&amp;($I83-TODAY())&amp;"d"))))</f>
        <v>no date</v>
      </c>
      <c r="M83" s="62"/>
      <c r="N83" s="62"/>
    </row>
    <row r="84" customFormat="false" ht="30" hidden="false" customHeight="true" outlineLevel="0" collapsed="false">
      <c r="B84" s="67" t="s">
        <v>350</v>
      </c>
      <c r="C84" s="68" t="s">
        <v>31</v>
      </c>
      <c r="D84" s="69" t="s">
        <v>344</v>
      </c>
      <c r="E84" s="70" t="s">
        <v>351</v>
      </c>
      <c r="F84" s="71" t="s">
        <v>352</v>
      </c>
      <c r="G84" s="72" t="s">
        <v>60</v>
      </c>
      <c r="H84" s="62"/>
      <c r="I84" s="63"/>
      <c r="J84" s="64" t="s">
        <v>127</v>
      </c>
      <c r="K84" s="63"/>
      <c r="L84" s="65" t="str">
        <f aca="true">IF($E84="","",IF(OR($J84="Complete",$J84="Not applicable"),"",IF($I84="","no date",IF($I84&lt;TODAY(),"OVERDUE "&amp;(TODAY()-$I84)&amp;"d","in "&amp;($I84-TODAY())&amp;"d"))))</f>
        <v>no date</v>
      </c>
      <c r="M84" s="62"/>
      <c r="N84" s="62"/>
    </row>
    <row r="85" customFormat="false" ht="30" hidden="false" customHeight="true" outlineLevel="0" collapsed="false">
      <c r="B85" s="67" t="s">
        <v>353</v>
      </c>
      <c r="C85" s="68" t="s">
        <v>31</v>
      </c>
      <c r="D85" s="69" t="s">
        <v>344</v>
      </c>
      <c r="E85" s="70" t="s">
        <v>354</v>
      </c>
      <c r="F85" s="71" t="s">
        <v>355</v>
      </c>
      <c r="G85" s="65" t="s">
        <v>137</v>
      </c>
      <c r="H85" s="62"/>
      <c r="I85" s="63"/>
      <c r="J85" s="64" t="s">
        <v>127</v>
      </c>
      <c r="K85" s="63"/>
      <c r="L85" s="65" t="str">
        <f aca="true">IF($E85="","",IF(OR($J85="Complete",$J85="Not applicable"),"",IF($I85="","no date",IF($I85&lt;TODAY(),"OVERDUE "&amp;(TODAY()-$I85)&amp;"d","in "&amp;($I85-TODAY())&amp;"d"))))</f>
        <v>no date</v>
      </c>
      <c r="M85" s="62"/>
      <c r="N85" s="62"/>
    </row>
    <row r="86" customFormat="false" ht="30" hidden="false" customHeight="true" outlineLevel="0" collapsed="false">
      <c r="B86" s="67" t="s">
        <v>356</v>
      </c>
      <c r="C86" s="68" t="s">
        <v>31</v>
      </c>
      <c r="D86" s="69" t="s">
        <v>344</v>
      </c>
      <c r="E86" s="70" t="s">
        <v>357</v>
      </c>
      <c r="F86" s="71" t="s">
        <v>358</v>
      </c>
      <c r="G86" s="65" t="s">
        <v>165</v>
      </c>
      <c r="H86" s="62"/>
      <c r="I86" s="63"/>
      <c r="J86" s="64" t="s">
        <v>127</v>
      </c>
      <c r="K86" s="63"/>
      <c r="L86" s="65" t="str">
        <f aca="true">IF($E86="","",IF(OR($J86="Complete",$J86="Not applicable"),"",IF($I86="","no date",IF($I86&lt;TODAY(),"OVERDUE "&amp;(TODAY()-$I86)&amp;"d","in "&amp;($I86-TODAY())&amp;"d"))))</f>
        <v>no date</v>
      </c>
      <c r="M86" s="62"/>
      <c r="N86" s="62"/>
    </row>
    <row r="87" customFormat="false" ht="30" hidden="false" customHeight="true" outlineLevel="0" collapsed="false">
      <c r="B87" s="67" t="s">
        <v>359</v>
      </c>
      <c r="C87" s="68" t="s">
        <v>31</v>
      </c>
      <c r="D87" s="69" t="s">
        <v>344</v>
      </c>
      <c r="E87" s="70" t="s">
        <v>360</v>
      </c>
      <c r="F87" s="71" t="s">
        <v>361</v>
      </c>
      <c r="G87" s="65" t="s">
        <v>165</v>
      </c>
      <c r="H87" s="62"/>
      <c r="I87" s="63"/>
      <c r="J87" s="64" t="s">
        <v>127</v>
      </c>
      <c r="K87" s="63"/>
      <c r="L87" s="65" t="str">
        <f aca="true">IF($E87="","",IF(OR($J87="Complete",$J87="Not applicable"),"",IF($I87="","no date",IF($I87&lt;TODAY(),"OVERDUE "&amp;(TODAY()-$I87)&amp;"d","in "&amp;($I87-TODAY())&amp;"d"))))</f>
        <v>no date</v>
      </c>
      <c r="M87" s="62"/>
      <c r="N87" s="62"/>
    </row>
    <row r="88" customFormat="false" ht="30" hidden="false" customHeight="true" outlineLevel="0" collapsed="false">
      <c r="B88" s="56" t="s">
        <v>362</v>
      </c>
      <c r="C88" s="57" t="s">
        <v>33</v>
      </c>
      <c r="D88" s="58" t="s">
        <v>344</v>
      </c>
      <c r="E88" s="59" t="s">
        <v>363</v>
      </c>
      <c r="F88" s="60" t="s">
        <v>364</v>
      </c>
      <c r="G88" s="61" t="s">
        <v>60</v>
      </c>
      <c r="H88" s="62"/>
      <c r="I88" s="63"/>
      <c r="J88" s="64" t="s">
        <v>127</v>
      </c>
      <c r="K88" s="63"/>
      <c r="L88" s="65" t="str">
        <f aca="true">IF($E88="","",IF(OR($J88="Complete",$J88="Not applicable"),"",IF($I88="","no date",IF($I88&lt;TODAY(),"OVERDUE "&amp;(TODAY()-$I88)&amp;"d","in "&amp;($I88-TODAY())&amp;"d"))))</f>
        <v>no date</v>
      </c>
      <c r="M88" s="62"/>
      <c r="N88" s="62"/>
    </row>
    <row r="89" customFormat="false" ht="30" hidden="false" customHeight="true" outlineLevel="0" collapsed="false">
      <c r="B89" s="56" t="s">
        <v>365</v>
      </c>
      <c r="C89" s="57" t="s">
        <v>33</v>
      </c>
      <c r="D89" s="58" t="s">
        <v>344</v>
      </c>
      <c r="E89" s="59" t="s">
        <v>366</v>
      </c>
      <c r="F89" s="60" t="s">
        <v>367</v>
      </c>
      <c r="G89" s="61" t="s">
        <v>60</v>
      </c>
      <c r="H89" s="62"/>
      <c r="I89" s="63"/>
      <c r="J89" s="64" t="s">
        <v>127</v>
      </c>
      <c r="K89" s="63"/>
      <c r="L89" s="65" t="str">
        <f aca="true">IF($E89="","",IF(OR($J89="Complete",$J89="Not applicable"),"",IF($I89="","no date",IF($I89&lt;TODAY(),"OVERDUE "&amp;(TODAY()-$I89)&amp;"d","in "&amp;($I89-TODAY())&amp;"d"))))</f>
        <v>no date</v>
      </c>
      <c r="M89" s="62"/>
      <c r="N89" s="62"/>
    </row>
    <row r="90" customFormat="false" ht="30" hidden="false" customHeight="true" outlineLevel="0" collapsed="false">
      <c r="B90" s="56" t="s">
        <v>368</v>
      </c>
      <c r="C90" s="57" t="s">
        <v>33</v>
      </c>
      <c r="D90" s="58" t="s">
        <v>344</v>
      </c>
      <c r="E90" s="59" t="s">
        <v>369</v>
      </c>
      <c r="F90" s="60" t="s">
        <v>370</v>
      </c>
      <c r="G90" s="61" t="s">
        <v>60</v>
      </c>
      <c r="H90" s="62"/>
      <c r="I90" s="63"/>
      <c r="J90" s="64" t="s">
        <v>127</v>
      </c>
      <c r="K90" s="63"/>
      <c r="L90" s="65" t="str">
        <f aca="true">IF($E90="","",IF(OR($J90="Complete",$J90="Not applicable"),"",IF($I90="","no date",IF($I90&lt;TODAY(),"OVERDUE "&amp;(TODAY()-$I90)&amp;"d","in "&amp;($I90-TODAY())&amp;"d"))))</f>
        <v>no date</v>
      </c>
      <c r="M90" s="62"/>
      <c r="N90" s="62"/>
    </row>
    <row r="91" customFormat="false" ht="30" hidden="false" customHeight="true" outlineLevel="0" collapsed="false">
      <c r="B91" s="56" t="s">
        <v>371</v>
      </c>
      <c r="C91" s="57" t="s">
        <v>33</v>
      </c>
      <c r="D91" s="58" t="s">
        <v>344</v>
      </c>
      <c r="E91" s="59" t="s">
        <v>372</v>
      </c>
      <c r="F91" s="60" t="s">
        <v>373</v>
      </c>
      <c r="G91" s="61" t="s">
        <v>60</v>
      </c>
      <c r="H91" s="62"/>
      <c r="I91" s="63"/>
      <c r="J91" s="64" t="s">
        <v>127</v>
      </c>
      <c r="K91" s="63"/>
      <c r="L91" s="65" t="str">
        <f aca="true">IF($E91="","",IF(OR($J91="Complete",$J91="Not applicable"),"",IF($I91="","no date",IF($I91&lt;TODAY(),"OVERDUE "&amp;(TODAY()-$I91)&amp;"d","in "&amp;($I91-TODAY())&amp;"d"))))</f>
        <v>no date</v>
      </c>
      <c r="M91" s="62"/>
      <c r="N91" s="62"/>
    </row>
    <row r="92" customFormat="false" ht="30" hidden="false" customHeight="true" outlineLevel="0" collapsed="false">
      <c r="B92" s="56" t="s">
        <v>374</v>
      </c>
      <c r="C92" s="57" t="s">
        <v>33</v>
      </c>
      <c r="D92" s="58" t="s">
        <v>344</v>
      </c>
      <c r="E92" s="59" t="s">
        <v>375</v>
      </c>
      <c r="F92" s="60" t="s">
        <v>376</v>
      </c>
      <c r="G92" s="61" t="s">
        <v>60</v>
      </c>
      <c r="H92" s="62"/>
      <c r="I92" s="63"/>
      <c r="J92" s="64" t="s">
        <v>127</v>
      </c>
      <c r="K92" s="63"/>
      <c r="L92" s="65" t="str">
        <f aca="true">IF($E92="","",IF(OR($J92="Complete",$J92="Not applicable"),"",IF($I92="","no date",IF($I92&lt;TODAY(),"OVERDUE "&amp;(TODAY()-$I92)&amp;"d","in "&amp;($I92-TODAY())&amp;"d"))))</f>
        <v>no date</v>
      </c>
      <c r="M92" s="62"/>
      <c r="N92" s="62"/>
    </row>
    <row r="93" customFormat="false" ht="30" hidden="false" customHeight="true" outlineLevel="0" collapsed="false">
      <c r="B93" s="56" t="s">
        <v>377</v>
      </c>
      <c r="C93" s="57" t="s">
        <v>33</v>
      </c>
      <c r="D93" s="58" t="s">
        <v>344</v>
      </c>
      <c r="E93" s="59" t="s">
        <v>378</v>
      </c>
      <c r="F93" s="60" t="s">
        <v>379</v>
      </c>
      <c r="G93" s="66" t="s">
        <v>165</v>
      </c>
      <c r="H93" s="62"/>
      <c r="I93" s="63"/>
      <c r="J93" s="64" t="s">
        <v>127</v>
      </c>
      <c r="K93" s="63"/>
      <c r="L93" s="65" t="str">
        <f aca="true">IF($E93="","",IF(OR($J93="Complete",$J93="Not applicable"),"",IF($I93="","no date",IF($I93&lt;TODAY(),"OVERDUE "&amp;(TODAY()-$I93)&amp;"d","in "&amp;($I93-TODAY())&amp;"d"))))</f>
        <v>no date</v>
      </c>
      <c r="M93" s="62"/>
      <c r="N93" s="62"/>
    </row>
    <row r="94" customFormat="false" ht="30" hidden="false" customHeight="true" outlineLevel="0" collapsed="false">
      <c r="B94" s="56" t="s">
        <v>380</v>
      </c>
      <c r="C94" s="57" t="s">
        <v>33</v>
      </c>
      <c r="D94" s="58" t="s">
        <v>344</v>
      </c>
      <c r="E94" s="59" t="s">
        <v>381</v>
      </c>
      <c r="F94" s="60" t="s">
        <v>382</v>
      </c>
      <c r="G94" s="66" t="s">
        <v>137</v>
      </c>
      <c r="H94" s="62"/>
      <c r="I94" s="63"/>
      <c r="J94" s="64" t="s">
        <v>127</v>
      </c>
      <c r="K94" s="63"/>
      <c r="L94" s="65" t="str">
        <f aca="true">IF($E94="","",IF(OR($J94="Complete",$J94="Not applicable"),"",IF($I94="","no date",IF($I94&lt;TODAY(),"OVERDUE "&amp;(TODAY()-$I94)&amp;"d","in "&amp;($I94-TODAY())&amp;"d"))))</f>
        <v>no date</v>
      </c>
      <c r="M94" s="62"/>
      <c r="N94" s="62"/>
    </row>
    <row r="95" customFormat="false" ht="30" hidden="false" customHeight="true" outlineLevel="0" collapsed="false">
      <c r="B95" s="56" t="s">
        <v>383</v>
      </c>
      <c r="C95" s="57" t="s">
        <v>33</v>
      </c>
      <c r="D95" s="58" t="s">
        <v>344</v>
      </c>
      <c r="E95" s="59" t="s">
        <v>384</v>
      </c>
      <c r="F95" s="60" t="s">
        <v>385</v>
      </c>
      <c r="G95" s="61" t="s">
        <v>60</v>
      </c>
      <c r="H95" s="62"/>
      <c r="I95" s="63"/>
      <c r="J95" s="64" t="s">
        <v>127</v>
      </c>
      <c r="K95" s="63"/>
      <c r="L95" s="65" t="str">
        <f aca="true">IF($E95="","",IF(OR($J95="Complete",$J95="Not applicable"),"",IF($I95="","no date",IF($I95&lt;TODAY(),"OVERDUE "&amp;(TODAY()-$I95)&amp;"d","in "&amp;($I95-TODAY())&amp;"d"))))</f>
        <v>no date</v>
      </c>
      <c r="M95" s="62"/>
      <c r="N95" s="62"/>
    </row>
    <row r="96" customFormat="false" ht="30" hidden="false" customHeight="true" outlineLevel="0" collapsed="false">
      <c r="B96" s="56" t="s">
        <v>386</v>
      </c>
      <c r="C96" s="57" t="s">
        <v>33</v>
      </c>
      <c r="D96" s="58" t="s">
        <v>387</v>
      </c>
      <c r="E96" s="59" t="s">
        <v>388</v>
      </c>
      <c r="F96" s="60" t="s">
        <v>389</v>
      </c>
      <c r="G96" s="61" t="s">
        <v>60</v>
      </c>
      <c r="H96" s="62"/>
      <c r="I96" s="63"/>
      <c r="J96" s="64" t="s">
        <v>127</v>
      </c>
      <c r="K96" s="63"/>
      <c r="L96" s="65" t="str">
        <f aca="true">IF($E96="","",IF(OR($J96="Complete",$J96="Not applicable"),"",IF($I96="","no date",IF($I96&lt;TODAY(),"OVERDUE "&amp;(TODAY()-$I96)&amp;"d","in "&amp;($I96-TODAY())&amp;"d"))))</f>
        <v>no date</v>
      </c>
      <c r="M96" s="62"/>
      <c r="N96" s="62"/>
    </row>
    <row r="97" customFormat="false" ht="30" hidden="false" customHeight="true" outlineLevel="0" collapsed="false">
      <c r="B97" s="56" t="s">
        <v>390</v>
      </c>
      <c r="C97" s="57" t="s">
        <v>33</v>
      </c>
      <c r="D97" s="58" t="s">
        <v>387</v>
      </c>
      <c r="E97" s="59" t="s">
        <v>391</v>
      </c>
      <c r="F97" s="60" t="s">
        <v>392</v>
      </c>
      <c r="G97" s="61" t="s">
        <v>60</v>
      </c>
      <c r="H97" s="62"/>
      <c r="I97" s="63"/>
      <c r="J97" s="64" t="s">
        <v>127</v>
      </c>
      <c r="K97" s="63"/>
      <c r="L97" s="65" t="str">
        <f aca="true">IF($E97="","",IF(OR($J97="Complete",$J97="Not applicable"),"",IF($I97="","no date",IF($I97&lt;TODAY(),"OVERDUE "&amp;(TODAY()-$I97)&amp;"d","in "&amp;($I97-TODAY())&amp;"d"))))</f>
        <v>no date</v>
      </c>
      <c r="M97" s="62"/>
      <c r="N97" s="62"/>
    </row>
    <row r="98" customFormat="false" ht="30" hidden="false" customHeight="true" outlineLevel="0" collapsed="false">
      <c r="B98" s="56" t="s">
        <v>393</v>
      </c>
      <c r="C98" s="57" t="s">
        <v>33</v>
      </c>
      <c r="D98" s="58" t="s">
        <v>387</v>
      </c>
      <c r="E98" s="59" t="s">
        <v>394</v>
      </c>
      <c r="F98" s="60" t="s">
        <v>395</v>
      </c>
      <c r="G98" s="61" t="s">
        <v>60</v>
      </c>
      <c r="H98" s="62"/>
      <c r="I98" s="63"/>
      <c r="J98" s="64" t="s">
        <v>127</v>
      </c>
      <c r="K98" s="63"/>
      <c r="L98" s="65" t="str">
        <f aca="true">IF($E98="","",IF(OR($J98="Complete",$J98="Not applicable"),"",IF($I98="","no date",IF($I98&lt;TODAY(),"OVERDUE "&amp;(TODAY()-$I98)&amp;"d","in "&amp;($I98-TODAY())&amp;"d"))))</f>
        <v>no date</v>
      </c>
      <c r="M98" s="62"/>
      <c r="N98" s="62"/>
    </row>
    <row r="99" customFormat="false" ht="30" hidden="false" customHeight="true" outlineLevel="0" collapsed="false">
      <c r="B99" s="56" t="s">
        <v>396</v>
      </c>
      <c r="C99" s="57" t="s">
        <v>33</v>
      </c>
      <c r="D99" s="58" t="s">
        <v>387</v>
      </c>
      <c r="E99" s="59" t="s">
        <v>397</v>
      </c>
      <c r="F99" s="60" t="s">
        <v>398</v>
      </c>
      <c r="G99" s="61" t="s">
        <v>60</v>
      </c>
      <c r="H99" s="62"/>
      <c r="I99" s="63"/>
      <c r="J99" s="64" t="s">
        <v>127</v>
      </c>
      <c r="K99" s="63"/>
      <c r="L99" s="65" t="str">
        <f aca="true">IF($E99="","",IF(OR($J99="Complete",$J99="Not applicable"),"",IF($I99="","no date",IF($I99&lt;TODAY(),"OVERDUE "&amp;(TODAY()-$I99)&amp;"d","in "&amp;($I99-TODAY())&amp;"d"))))</f>
        <v>no date</v>
      </c>
      <c r="M99" s="62"/>
      <c r="N99" s="62"/>
    </row>
    <row r="100" customFormat="false" ht="30" hidden="false" customHeight="true" outlineLevel="0" collapsed="false">
      <c r="B100" s="56" t="s">
        <v>399</v>
      </c>
      <c r="C100" s="57" t="s">
        <v>33</v>
      </c>
      <c r="D100" s="58" t="s">
        <v>387</v>
      </c>
      <c r="E100" s="59" t="s">
        <v>400</v>
      </c>
      <c r="F100" s="60" t="s">
        <v>401</v>
      </c>
      <c r="G100" s="61" t="s">
        <v>60</v>
      </c>
      <c r="H100" s="62"/>
      <c r="I100" s="63"/>
      <c r="J100" s="64" t="s">
        <v>127</v>
      </c>
      <c r="K100" s="63"/>
      <c r="L100" s="65" t="str">
        <f aca="true">IF($E100="","",IF(OR($J100="Complete",$J100="Not applicable"),"",IF($I100="","no date",IF($I100&lt;TODAY(),"OVERDUE "&amp;(TODAY()-$I100)&amp;"d","in "&amp;($I100-TODAY())&amp;"d"))))</f>
        <v>no date</v>
      </c>
      <c r="M100" s="62"/>
      <c r="N100" s="62"/>
    </row>
    <row r="101" customFormat="false" ht="30" hidden="false" customHeight="true" outlineLevel="0" collapsed="false">
      <c r="B101" s="56" t="s">
        <v>402</v>
      </c>
      <c r="C101" s="57" t="s">
        <v>33</v>
      </c>
      <c r="D101" s="58" t="s">
        <v>387</v>
      </c>
      <c r="E101" s="59" t="s">
        <v>403</v>
      </c>
      <c r="F101" s="60" t="s">
        <v>404</v>
      </c>
      <c r="G101" s="61" t="s">
        <v>60</v>
      </c>
      <c r="H101" s="62"/>
      <c r="I101" s="63"/>
      <c r="J101" s="64" t="s">
        <v>127</v>
      </c>
      <c r="K101" s="63"/>
      <c r="L101" s="65" t="str">
        <f aca="true">IF($E101="","",IF(OR($J101="Complete",$J101="Not applicable"),"",IF($I101="","no date",IF($I101&lt;TODAY(),"OVERDUE "&amp;(TODAY()-$I101)&amp;"d","in "&amp;($I101-TODAY())&amp;"d"))))</f>
        <v>no date</v>
      </c>
      <c r="M101" s="62"/>
      <c r="N101" s="62"/>
    </row>
    <row r="102" customFormat="false" ht="30" hidden="false" customHeight="true" outlineLevel="0" collapsed="false">
      <c r="B102" s="56" t="s">
        <v>405</v>
      </c>
      <c r="C102" s="57" t="s">
        <v>33</v>
      </c>
      <c r="D102" s="58" t="s">
        <v>387</v>
      </c>
      <c r="E102" s="59" t="s">
        <v>406</v>
      </c>
      <c r="F102" s="60" t="s">
        <v>407</v>
      </c>
      <c r="G102" s="61" t="s">
        <v>60</v>
      </c>
      <c r="H102" s="62"/>
      <c r="I102" s="63"/>
      <c r="J102" s="64" t="s">
        <v>127</v>
      </c>
      <c r="K102" s="63"/>
      <c r="L102" s="65" t="str">
        <f aca="true">IF($E102="","",IF(OR($J102="Complete",$J102="Not applicable"),"",IF($I102="","no date",IF($I102&lt;TODAY(),"OVERDUE "&amp;(TODAY()-$I102)&amp;"d","in "&amp;($I102-TODAY())&amp;"d"))))</f>
        <v>no date</v>
      </c>
      <c r="M102" s="62"/>
      <c r="N102" s="62"/>
    </row>
    <row r="103" customFormat="false" ht="30" hidden="false" customHeight="true" outlineLevel="0" collapsed="false">
      <c r="B103" s="56" t="s">
        <v>408</v>
      </c>
      <c r="C103" s="57" t="s">
        <v>33</v>
      </c>
      <c r="D103" s="58" t="s">
        <v>387</v>
      </c>
      <c r="E103" s="59" t="s">
        <v>409</v>
      </c>
      <c r="F103" s="60" t="s">
        <v>410</v>
      </c>
      <c r="G103" s="61" t="s">
        <v>60</v>
      </c>
      <c r="H103" s="62"/>
      <c r="I103" s="63"/>
      <c r="J103" s="64" t="s">
        <v>127</v>
      </c>
      <c r="K103" s="63"/>
      <c r="L103" s="65" t="str">
        <f aca="true">IF($E103="","",IF(OR($J103="Complete",$J103="Not applicable"),"",IF($I103="","no date",IF($I103&lt;TODAY(),"OVERDUE "&amp;(TODAY()-$I103)&amp;"d","in "&amp;($I103-TODAY())&amp;"d"))))</f>
        <v>no date</v>
      </c>
      <c r="M103" s="62"/>
      <c r="N103" s="62"/>
    </row>
    <row r="104" customFormat="false" ht="30" hidden="false" customHeight="true" outlineLevel="0" collapsed="false">
      <c r="B104" s="56" t="s">
        <v>411</v>
      </c>
      <c r="C104" s="57" t="s">
        <v>33</v>
      </c>
      <c r="D104" s="58" t="s">
        <v>387</v>
      </c>
      <c r="E104" s="59" t="s">
        <v>412</v>
      </c>
      <c r="F104" s="60" t="s">
        <v>413</v>
      </c>
      <c r="G104" s="61" t="s">
        <v>60</v>
      </c>
      <c r="H104" s="62"/>
      <c r="I104" s="63"/>
      <c r="J104" s="64" t="s">
        <v>127</v>
      </c>
      <c r="K104" s="63"/>
      <c r="L104" s="65" t="str">
        <f aca="true">IF($E104="","",IF(OR($J104="Complete",$J104="Not applicable"),"",IF($I104="","no date",IF($I104&lt;TODAY(),"OVERDUE "&amp;(TODAY()-$I104)&amp;"d","in "&amp;($I104-TODAY())&amp;"d"))))</f>
        <v>no date</v>
      </c>
      <c r="M104" s="62"/>
      <c r="N104" s="62"/>
    </row>
    <row r="105" customFormat="false" ht="30" hidden="false" customHeight="true" outlineLevel="0" collapsed="false">
      <c r="B105" s="56" t="s">
        <v>414</v>
      </c>
      <c r="C105" s="57" t="s">
        <v>33</v>
      </c>
      <c r="D105" s="58" t="s">
        <v>387</v>
      </c>
      <c r="E105" s="59" t="s">
        <v>415</v>
      </c>
      <c r="F105" s="60" t="s">
        <v>416</v>
      </c>
      <c r="G105" s="61" t="s">
        <v>60</v>
      </c>
      <c r="H105" s="62"/>
      <c r="I105" s="63"/>
      <c r="J105" s="64" t="s">
        <v>127</v>
      </c>
      <c r="K105" s="63"/>
      <c r="L105" s="65" t="str">
        <f aca="true">IF($E105="","",IF(OR($J105="Complete",$J105="Not applicable"),"",IF($I105="","no date",IF($I105&lt;TODAY(),"OVERDUE "&amp;(TODAY()-$I105)&amp;"d","in "&amp;($I105-TODAY())&amp;"d"))))</f>
        <v>no date</v>
      </c>
      <c r="M105" s="62"/>
      <c r="N105" s="62"/>
    </row>
    <row r="106" customFormat="false" ht="30" hidden="false" customHeight="true" outlineLevel="0" collapsed="false">
      <c r="B106" s="56" t="s">
        <v>417</v>
      </c>
      <c r="C106" s="57" t="s">
        <v>33</v>
      </c>
      <c r="D106" s="58" t="s">
        <v>387</v>
      </c>
      <c r="E106" s="59" t="s">
        <v>418</v>
      </c>
      <c r="F106" s="60" t="s">
        <v>419</v>
      </c>
      <c r="G106" s="61" t="s">
        <v>60</v>
      </c>
      <c r="H106" s="62"/>
      <c r="I106" s="63"/>
      <c r="J106" s="64" t="s">
        <v>127</v>
      </c>
      <c r="K106" s="63"/>
      <c r="L106" s="65" t="str">
        <f aca="true">IF($E106="","",IF(OR($J106="Complete",$J106="Not applicable"),"",IF($I106="","no date",IF($I106&lt;TODAY(),"OVERDUE "&amp;(TODAY()-$I106)&amp;"d","in "&amp;($I106-TODAY())&amp;"d"))))</f>
        <v>no date</v>
      </c>
      <c r="M106" s="62"/>
      <c r="N106" s="62"/>
    </row>
    <row r="107" customFormat="false" ht="30" hidden="false" customHeight="true" outlineLevel="0" collapsed="false">
      <c r="B107" s="56" t="s">
        <v>420</v>
      </c>
      <c r="C107" s="57" t="s">
        <v>33</v>
      </c>
      <c r="D107" s="58" t="s">
        <v>387</v>
      </c>
      <c r="E107" s="59" t="s">
        <v>421</v>
      </c>
      <c r="F107" s="60" t="s">
        <v>422</v>
      </c>
      <c r="G107" s="61" t="s">
        <v>60</v>
      </c>
      <c r="H107" s="62"/>
      <c r="I107" s="63"/>
      <c r="J107" s="64" t="s">
        <v>127</v>
      </c>
      <c r="K107" s="63"/>
      <c r="L107" s="65" t="str">
        <f aca="true">IF($E107="","",IF(OR($J107="Complete",$J107="Not applicable"),"",IF($I107="","no date",IF($I107&lt;TODAY(),"OVERDUE "&amp;(TODAY()-$I107)&amp;"d","in "&amp;($I107-TODAY())&amp;"d"))))</f>
        <v>no date</v>
      </c>
      <c r="M107" s="62"/>
      <c r="N107" s="62"/>
    </row>
    <row r="108" customFormat="false" ht="30" hidden="false" customHeight="true" outlineLevel="0" collapsed="false">
      <c r="B108" s="56" t="s">
        <v>423</v>
      </c>
      <c r="C108" s="57" t="s">
        <v>33</v>
      </c>
      <c r="D108" s="58" t="s">
        <v>387</v>
      </c>
      <c r="E108" s="59" t="s">
        <v>424</v>
      </c>
      <c r="F108" s="60" t="s">
        <v>425</v>
      </c>
      <c r="G108" s="61" t="s">
        <v>60</v>
      </c>
      <c r="H108" s="62"/>
      <c r="I108" s="63"/>
      <c r="J108" s="64" t="s">
        <v>127</v>
      </c>
      <c r="K108" s="63"/>
      <c r="L108" s="65" t="str">
        <f aca="true">IF($E108="","",IF(OR($J108="Complete",$J108="Not applicable"),"",IF($I108="","no date",IF($I108&lt;TODAY(),"OVERDUE "&amp;(TODAY()-$I108)&amp;"d","in "&amp;($I108-TODAY())&amp;"d"))))</f>
        <v>no date</v>
      </c>
      <c r="M108" s="62"/>
      <c r="N108" s="62"/>
    </row>
    <row r="109" customFormat="false" ht="30" hidden="false" customHeight="true" outlineLevel="0" collapsed="false">
      <c r="B109" s="56" t="s">
        <v>426</v>
      </c>
      <c r="C109" s="57" t="s">
        <v>33</v>
      </c>
      <c r="D109" s="58" t="s">
        <v>387</v>
      </c>
      <c r="E109" s="59" t="s">
        <v>427</v>
      </c>
      <c r="F109" s="60" t="s">
        <v>428</v>
      </c>
      <c r="G109" s="66" t="s">
        <v>137</v>
      </c>
      <c r="H109" s="62"/>
      <c r="I109" s="63"/>
      <c r="J109" s="64" t="s">
        <v>127</v>
      </c>
      <c r="K109" s="63"/>
      <c r="L109" s="65" t="str">
        <f aca="true">IF($E109="","",IF(OR($J109="Complete",$J109="Not applicable"),"",IF($I109="","no date",IF($I109&lt;TODAY(),"OVERDUE "&amp;(TODAY()-$I109)&amp;"d","in "&amp;($I109-TODAY())&amp;"d"))))</f>
        <v>no date</v>
      </c>
      <c r="M109" s="62"/>
      <c r="N109" s="62"/>
    </row>
    <row r="110" customFormat="false" ht="30" hidden="false" customHeight="true" outlineLevel="0" collapsed="false">
      <c r="B110" s="56" t="s">
        <v>429</v>
      </c>
      <c r="C110" s="57" t="s">
        <v>33</v>
      </c>
      <c r="D110" s="58" t="s">
        <v>387</v>
      </c>
      <c r="E110" s="59" t="s">
        <v>430</v>
      </c>
      <c r="F110" s="60" t="s">
        <v>431</v>
      </c>
      <c r="G110" s="66" t="s">
        <v>137</v>
      </c>
      <c r="H110" s="62"/>
      <c r="I110" s="63"/>
      <c r="J110" s="64" t="s">
        <v>127</v>
      </c>
      <c r="K110" s="63"/>
      <c r="L110" s="65" t="str">
        <f aca="true">IF($E110="","",IF(OR($J110="Complete",$J110="Not applicable"),"",IF($I110="","no date",IF($I110&lt;TODAY(),"OVERDUE "&amp;(TODAY()-$I110)&amp;"d","in "&amp;($I110-TODAY())&amp;"d"))))</f>
        <v>no date</v>
      </c>
      <c r="M110" s="62"/>
      <c r="N110" s="62"/>
    </row>
    <row r="111" customFormat="false" ht="30" hidden="false" customHeight="true" outlineLevel="0" collapsed="false">
      <c r="B111" s="56" t="s">
        <v>432</v>
      </c>
      <c r="C111" s="57" t="s">
        <v>33</v>
      </c>
      <c r="D111" s="58" t="s">
        <v>387</v>
      </c>
      <c r="E111" s="59" t="s">
        <v>433</v>
      </c>
      <c r="F111" s="60" t="s">
        <v>434</v>
      </c>
      <c r="G111" s="61" t="s">
        <v>60</v>
      </c>
      <c r="H111" s="62"/>
      <c r="I111" s="63"/>
      <c r="J111" s="64" t="s">
        <v>127</v>
      </c>
      <c r="K111" s="63"/>
      <c r="L111" s="65" t="str">
        <f aca="true">IF($E111="","",IF(OR($J111="Complete",$J111="Not applicable"),"",IF($I111="","no date",IF($I111&lt;TODAY(),"OVERDUE "&amp;(TODAY()-$I111)&amp;"d","in "&amp;($I111-TODAY())&amp;"d"))))</f>
        <v>no date</v>
      </c>
      <c r="M111" s="62"/>
      <c r="N111" s="62"/>
    </row>
    <row r="112" customFormat="false" ht="30" hidden="false" customHeight="true" outlineLevel="0" collapsed="false">
      <c r="B112" s="73"/>
      <c r="C112" s="57"/>
      <c r="D112" s="73"/>
      <c r="E112" s="57"/>
      <c r="F112" s="57"/>
      <c r="G112" s="73"/>
      <c r="H112" s="62"/>
      <c r="I112" s="63"/>
      <c r="J112" s="64"/>
      <c r="K112" s="63"/>
      <c r="L112" s="65" t="str">
        <f aca="true">IF($E112="","",IF(OR($J112="Complete",$J112="Not applicable"),"",IF($I112="","no date",IF($I112&lt;TODAY(),"OVERDUE "&amp;(TODAY()-$I112)&amp;"d","in "&amp;($I112-TODAY())&amp;"d"))))</f>
        <v/>
      </c>
      <c r="M112" s="62"/>
      <c r="N112" s="62"/>
    </row>
    <row r="113" customFormat="false" ht="30" hidden="false" customHeight="true" outlineLevel="0" collapsed="false">
      <c r="B113" s="73"/>
      <c r="C113" s="57"/>
      <c r="D113" s="73"/>
      <c r="E113" s="57"/>
      <c r="F113" s="57"/>
      <c r="G113" s="73"/>
      <c r="H113" s="62"/>
      <c r="I113" s="63"/>
      <c r="J113" s="64"/>
      <c r="K113" s="63"/>
      <c r="L113" s="65" t="str">
        <f aca="true">IF($E113="","",IF(OR($J113="Complete",$J113="Not applicable"),"",IF($I113="","no date",IF($I113&lt;TODAY(),"OVERDUE "&amp;(TODAY()-$I113)&amp;"d","in "&amp;($I113-TODAY())&amp;"d"))))</f>
        <v/>
      </c>
      <c r="M113" s="62"/>
      <c r="N113" s="62"/>
    </row>
    <row r="114" customFormat="false" ht="30" hidden="false" customHeight="true" outlineLevel="0" collapsed="false">
      <c r="B114" s="73"/>
      <c r="C114" s="57"/>
      <c r="D114" s="73"/>
      <c r="E114" s="57"/>
      <c r="F114" s="57"/>
      <c r="G114" s="73"/>
      <c r="H114" s="62"/>
      <c r="I114" s="63"/>
      <c r="J114" s="64"/>
      <c r="K114" s="63"/>
      <c r="L114" s="65" t="str">
        <f aca="true">IF($E114="","",IF(OR($J114="Complete",$J114="Not applicable"),"",IF($I114="","no date",IF($I114&lt;TODAY(),"OVERDUE "&amp;(TODAY()-$I114)&amp;"d","in "&amp;($I114-TODAY())&amp;"d"))))</f>
        <v/>
      </c>
      <c r="M114" s="62"/>
      <c r="N114" s="62"/>
    </row>
    <row r="115" customFormat="false" ht="30" hidden="false" customHeight="true" outlineLevel="0" collapsed="false">
      <c r="B115" s="73"/>
      <c r="C115" s="57"/>
      <c r="D115" s="73"/>
      <c r="E115" s="57"/>
      <c r="F115" s="57"/>
      <c r="G115" s="73"/>
      <c r="H115" s="62"/>
      <c r="I115" s="63"/>
      <c r="J115" s="64"/>
      <c r="K115" s="63"/>
      <c r="L115" s="65" t="str">
        <f aca="true">IF($E115="","",IF(OR($J115="Complete",$J115="Not applicable"),"",IF($I115="","no date",IF($I115&lt;TODAY(),"OVERDUE "&amp;(TODAY()-$I115)&amp;"d","in "&amp;($I115-TODAY())&amp;"d"))))</f>
        <v/>
      </c>
      <c r="M115" s="62"/>
      <c r="N115" s="62"/>
    </row>
    <row r="116" customFormat="false" ht="30" hidden="false" customHeight="true" outlineLevel="0" collapsed="false">
      <c r="B116" s="73"/>
      <c r="C116" s="57"/>
      <c r="D116" s="73"/>
      <c r="E116" s="57"/>
      <c r="F116" s="57"/>
      <c r="G116" s="73"/>
      <c r="H116" s="62"/>
      <c r="I116" s="63"/>
      <c r="J116" s="64"/>
      <c r="K116" s="63"/>
      <c r="L116" s="65" t="str">
        <f aca="true">IF($E116="","",IF(OR($J116="Complete",$J116="Not applicable"),"",IF($I116="","no date",IF($I116&lt;TODAY(),"OVERDUE "&amp;(TODAY()-$I116)&amp;"d","in "&amp;($I116-TODAY())&amp;"d"))))</f>
        <v/>
      </c>
      <c r="M116" s="62"/>
      <c r="N116" s="62"/>
    </row>
    <row r="117" customFormat="false" ht="30" hidden="false" customHeight="true" outlineLevel="0" collapsed="false">
      <c r="B117" s="73"/>
      <c r="C117" s="57"/>
      <c r="D117" s="73"/>
      <c r="E117" s="57"/>
      <c r="F117" s="57"/>
      <c r="G117" s="73"/>
      <c r="H117" s="62"/>
      <c r="I117" s="63"/>
      <c r="J117" s="64"/>
      <c r="K117" s="63"/>
      <c r="L117" s="65" t="str">
        <f aca="true">IF($E117="","",IF(OR($J117="Complete",$J117="Not applicable"),"",IF($I117="","no date",IF($I117&lt;TODAY(),"OVERDUE "&amp;(TODAY()-$I117)&amp;"d","in "&amp;($I117-TODAY())&amp;"d"))))</f>
        <v/>
      </c>
      <c r="M117" s="62"/>
      <c r="N117" s="62"/>
    </row>
    <row r="118" customFormat="false" ht="30" hidden="false" customHeight="true" outlineLevel="0" collapsed="false">
      <c r="B118" s="73"/>
      <c r="C118" s="57"/>
      <c r="D118" s="73"/>
      <c r="E118" s="57"/>
      <c r="F118" s="57"/>
      <c r="G118" s="73"/>
      <c r="H118" s="62"/>
      <c r="I118" s="63"/>
      <c r="J118" s="64"/>
      <c r="K118" s="63"/>
      <c r="L118" s="65" t="str">
        <f aca="true">IF($E118="","",IF(OR($J118="Complete",$J118="Not applicable"),"",IF($I118="","no date",IF($I118&lt;TODAY(),"OVERDUE "&amp;(TODAY()-$I118)&amp;"d","in "&amp;($I118-TODAY())&amp;"d"))))</f>
        <v/>
      </c>
      <c r="M118" s="62"/>
      <c r="N118" s="62"/>
    </row>
    <row r="119" customFormat="false" ht="30" hidden="false" customHeight="true" outlineLevel="0" collapsed="false">
      <c r="B119" s="73"/>
      <c r="C119" s="57"/>
      <c r="D119" s="73"/>
      <c r="E119" s="57"/>
      <c r="F119" s="57"/>
      <c r="G119" s="73"/>
      <c r="H119" s="62"/>
      <c r="I119" s="63"/>
      <c r="J119" s="64"/>
      <c r="K119" s="63"/>
      <c r="L119" s="65" t="str">
        <f aca="true">IF($E119="","",IF(OR($J119="Complete",$J119="Not applicable"),"",IF($I119="","no date",IF($I119&lt;TODAY(),"OVERDUE "&amp;(TODAY()-$I119)&amp;"d","in "&amp;($I119-TODAY())&amp;"d"))))</f>
        <v/>
      </c>
      <c r="M119" s="62"/>
      <c r="N119" s="62"/>
    </row>
    <row r="120" customFormat="false" ht="30" hidden="false" customHeight="true" outlineLevel="0" collapsed="false">
      <c r="B120" s="73"/>
      <c r="C120" s="57"/>
      <c r="D120" s="73"/>
      <c r="E120" s="57"/>
      <c r="F120" s="57"/>
      <c r="G120" s="73"/>
      <c r="H120" s="62"/>
      <c r="I120" s="63"/>
      <c r="J120" s="64"/>
      <c r="K120" s="63"/>
      <c r="L120" s="65" t="str">
        <f aca="true">IF($E120="","",IF(OR($J120="Complete",$J120="Not applicable"),"",IF($I120="","no date",IF($I120&lt;TODAY(),"OVERDUE "&amp;(TODAY()-$I120)&amp;"d","in "&amp;($I120-TODAY())&amp;"d"))))</f>
        <v/>
      </c>
      <c r="M120" s="62"/>
      <c r="N120" s="62"/>
    </row>
    <row r="121" customFormat="false" ht="30" hidden="false" customHeight="true" outlineLevel="0" collapsed="false">
      <c r="B121" s="73"/>
      <c r="C121" s="57"/>
      <c r="D121" s="73"/>
      <c r="E121" s="57"/>
      <c r="F121" s="57"/>
      <c r="G121" s="73"/>
      <c r="H121" s="62"/>
      <c r="I121" s="63"/>
      <c r="J121" s="64"/>
      <c r="K121" s="63"/>
      <c r="L121" s="65" t="str">
        <f aca="true">IF($E121="","",IF(OR($J121="Complete",$J121="Not applicable"),"",IF($I121="","no date",IF($I121&lt;TODAY(),"OVERDUE "&amp;(TODAY()-$I121)&amp;"d","in "&amp;($I121-TODAY())&amp;"d"))))</f>
        <v/>
      </c>
      <c r="M121" s="62"/>
      <c r="N121" s="62"/>
    </row>
    <row r="122" customFormat="false" ht="30" hidden="false" customHeight="true" outlineLevel="0" collapsed="false">
      <c r="B122" s="73"/>
      <c r="C122" s="57"/>
      <c r="D122" s="73"/>
      <c r="E122" s="57"/>
      <c r="F122" s="57"/>
      <c r="G122" s="73"/>
      <c r="H122" s="62"/>
      <c r="I122" s="63"/>
      <c r="J122" s="64"/>
      <c r="K122" s="63"/>
      <c r="L122" s="65" t="str">
        <f aca="true">IF($E122="","",IF(OR($J122="Complete",$J122="Not applicable"),"",IF($I122="","no date",IF($I122&lt;TODAY(),"OVERDUE "&amp;(TODAY()-$I122)&amp;"d","in "&amp;($I122-TODAY())&amp;"d"))))</f>
        <v/>
      </c>
      <c r="M122" s="62"/>
      <c r="N122" s="62"/>
    </row>
    <row r="123" customFormat="false" ht="30" hidden="false" customHeight="true" outlineLevel="0" collapsed="false">
      <c r="B123" s="73"/>
      <c r="C123" s="57"/>
      <c r="D123" s="73"/>
      <c r="E123" s="57"/>
      <c r="F123" s="57"/>
      <c r="G123" s="73"/>
      <c r="H123" s="62"/>
      <c r="I123" s="63"/>
      <c r="J123" s="64"/>
      <c r="K123" s="63"/>
      <c r="L123" s="65" t="str">
        <f aca="true">IF($E123="","",IF(OR($J123="Complete",$J123="Not applicable"),"",IF($I123="","no date",IF($I123&lt;TODAY(),"OVERDUE "&amp;(TODAY()-$I123)&amp;"d","in "&amp;($I123-TODAY())&amp;"d"))))</f>
        <v/>
      </c>
      <c r="M123" s="62"/>
      <c r="N123" s="62"/>
    </row>
    <row r="124" customFormat="false" ht="30" hidden="false" customHeight="true" outlineLevel="0" collapsed="false">
      <c r="B124" s="73"/>
      <c r="C124" s="57"/>
      <c r="D124" s="73"/>
      <c r="E124" s="57"/>
      <c r="F124" s="57"/>
      <c r="G124" s="73"/>
      <c r="H124" s="62"/>
      <c r="I124" s="63"/>
      <c r="J124" s="64"/>
      <c r="K124" s="63"/>
      <c r="L124" s="65" t="str">
        <f aca="true">IF($E124="","",IF(OR($J124="Complete",$J124="Not applicable"),"",IF($I124="","no date",IF($I124&lt;TODAY(),"OVERDUE "&amp;(TODAY()-$I124)&amp;"d","in "&amp;($I124-TODAY())&amp;"d"))))</f>
        <v/>
      </c>
      <c r="M124" s="62"/>
      <c r="N124" s="62"/>
    </row>
    <row r="125" customFormat="false" ht="30" hidden="false" customHeight="true" outlineLevel="0" collapsed="false">
      <c r="B125" s="73"/>
      <c r="C125" s="57"/>
      <c r="D125" s="73"/>
      <c r="E125" s="57"/>
      <c r="F125" s="57"/>
      <c r="G125" s="73"/>
      <c r="H125" s="62"/>
      <c r="I125" s="63"/>
      <c r="J125" s="64"/>
      <c r="K125" s="63"/>
      <c r="L125" s="65" t="str">
        <f aca="true">IF($E125="","",IF(OR($J125="Complete",$J125="Not applicable"),"",IF($I125="","no date",IF($I125&lt;TODAY(),"OVERDUE "&amp;(TODAY()-$I125)&amp;"d","in "&amp;($I125-TODAY())&amp;"d"))))</f>
        <v/>
      </c>
      <c r="M125" s="62"/>
      <c r="N125" s="62"/>
    </row>
    <row r="126" customFormat="false" ht="30" hidden="false" customHeight="true" outlineLevel="0" collapsed="false">
      <c r="B126" s="73"/>
      <c r="C126" s="57"/>
      <c r="D126" s="73"/>
      <c r="E126" s="57"/>
      <c r="F126" s="57"/>
      <c r="G126" s="73"/>
      <c r="H126" s="62"/>
      <c r="I126" s="63"/>
      <c r="J126" s="64"/>
      <c r="K126" s="63"/>
      <c r="L126" s="65" t="str">
        <f aca="true">IF($E126="","",IF(OR($J126="Complete",$J126="Not applicable"),"",IF($I126="","no date",IF($I126&lt;TODAY(),"OVERDUE "&amp;(TODAY()-$I126)&amp;"d","in "&amp;($I126-TODAY())&amp;"d"))))</f>
        <v/>
      </c>
      <c r="M126" s="62"/>
      <c r="N126" s="62"/>
    </row>
    <row r="127" customFormat="false" ht="30" hidden="false" customHeight="true" outlineLevel="0" collapsed="false">
      <c r="B127" s="73"/>
      <c r="C127" s="57"/>
      <c r="D127" s="73"/>
      <c r="E127" s="57"/>
      <c r="F127" s="57"/>
      <c r="G127" s="73"/>
      <c r="H127" s="62"/>
      <c r="I127" s="63"/>
      <c r="J127" s="64"/>
      <c r="K127" s="63"/>
      <c r="L127" s="65" t="str">
        <f aca="true">IF($E127="","",IF(OR($J127="Complete",$J127="Not applicable"),"",IF($I127="","no date",IF($I127&lt;TODAY(),"OVERDUE "&amp;(TODAY()-$I127)&amp;"d","in "&amp;($I127-TODAY())&amp;"d"))))</f>
        <v/>
      </c>
      <c r="M127" s="62"/>
      <c r="N127" s="62"/>
    </row>
    <row r="128" customFormat="false" ht="30" hidden="false" customHeight="true" outlineLevel="0" collapsed="false">
      <c r="B128" s="73"/>
      <c r="C128" s="57"/>
      <c r="D128" s="73"/>
      <c r="E128" s="57"/>
      <c r="F128" s="57"/>
      <c r="G128" s="73"/>
      <c r="H128" s="62"/>
      <c r="I128" s="63"/>
      <c r="J128" s="64"/>
      <c r="K128" s="63"/>
      <c r="L128" s="65" t="str">
        <f aca="true">IF($E128="","",IF(OR($J128="Complete",$J128="Not applicable"),"",IF($I128="","no date",IF($I128&lt;TODAY(),"OVERDUE "&amp;(TODAY()-$I128)&amp;"d","in "&amp;($I128-TODAY())&amp;"d"))))</f>
        <v/>
      </c>
      <c r="M128" s="62"/>
      <c r="N128" s="62"/>
    </row>
    <row r="129" customFormat="false" ht="30" hidden="false" customHeight="true" outlineLevel="0" collapsed="false">
      <c r="B129" s="73"/>
      <c r="C129" s="57"/>
      <c r="D129" s="73"/>
      <c r="E129" s="57"/>
      <c r="F129" s="57"/>
      <c r="G129" s="73"/>
      <c r="H129" s="62"/>
      <c r="I129" s="63"/>
      <c r="J129" s="64"/>
      <c r="K129" s="63"/>
      <c r="L129" s="65" t="str">
        <f aca="true">IF($E129="","",IF(OR($J129="Complete",$J129="Not applicable"),"",IF($I129="","no date",IF($I129&lt;TODAY(),"OVERDUE "&amp;(TODAY()-$I129)&amp;"d","in "&amp;($I129-TODAY())&amp;"d"))))</f>
        <v/>
      </c>
      <c r="M129" s="62"/>
      <c r="N129" s="62"/>
    </row>
    <row r="130" customFormat="false" ht="30" hidden="false" customHeight="true" outlineLevel="0" collapsed="false">
      <c r="B130" s="73"/>
      <c r="C130" s="57"/>
      <c r="D130" s="73"/>
      <c r="E130" s="57"/>
      <c r="F130" s="57"/>
      <c r="G130" s="73"/>
      <c r="H130" s="62"/>
      <c r="I130" s="63"/>
      <c r="J130" s="64"/>
      <c r="K130" s="63"/>
      <c r="L130" s="65" t="str">
        <f aca="true">IF($E130="","",IF(OR($J130="Complete",$J130="Not applicable"),"",IF($I130="","no date",IF($I130&lt;TODAY(),"OVERDUE "&amp;(TODAY()-$I130)&amp;"d","in "&amp;($I130-TODAY())&amp;"d"))))</f>
        <v/>
      </c>
      <c r="M130" s="62"/>
      <c r="N130" s="62"/>
    </row>
    <row r="131" customFormat="false" ht="30" hidden="false" customHeight="true" outlineLevel="0" collapsed="false">
      <c r="B131" s="73"/>
      <c r="C131" s="57"/>
      <c r="D131" s="73"/>
      <c r="E131" s="57"/>
      <c r="F131" s="57"/>
      <c r="G131" s="73"/>
      <c r="H131" s="62"/>
      <c r="I131" s="63"/>
      <c r="J131" s="64"/>
      <c r="K131" s="63"/>
      <c r="L131" s="65" t="str">
        <f aca="true">IF($E131="","",IF(OR($J131="Complete",$J131="Not applicable"),"",IF($I131="","no date",IF($I131&lt;TODAY(),"OVERDUE "&amp;(TODAY()-$I131)&amp;"d","in "&amp;($I131-TODAY())&amp;"d"))))</f>
        <v/>
      </c>
      <c r="M131" s="62"/>
      <c r="N131" s="62"/>
    </row>
    <row r="132" customFormat="false" ht="30" hidden="false" customHeight="true" outlineLevel="0" collapsed="false">
      <c r="B132" s="73"/>
      <c r="C132" s="57"/>
      <c r="D132" s="73"/>
      <c r="E132" s="57"/>
      <c r="F132" s="57"/>
      <c r="G132" s="73"/>
      <c r="H132" s="62"/>
      <c r="I132" s="63"/>
      <c r="J132" s="64"/>
      <c r="K132" s="63"/>
      <c r="L132" s="65" t="str">
        <f aca="true">IF($E132="","",IF(OR($J132="Complete",$J132="Not applicable"),"",IF($I132="","no date",IF($I132&lt;TODAY(),"OVERDUE "&amp;(TODAY()-$I132)&amp;"d","in "&amp;($I132-TODAY())&amp;"d"))))</f>
        <v/>
      </c>
      <c r="M132" s="62"/>
      <c r="N132" s="62"/>
    </row>
    <row r="133" customFormat="false" ht="30" hidden="false" customHeight="true" outlineLevel="0" collapsed="false">
      <c r="B133" s="73"/>
      <c r="C133" s="57"/>
      <c r="D133" s="73"/>
      <c r="E133" s="57"/>
      <c r="F133" s="57"/>
      <c r="G133" s="73"/>
      <c r="H133" s="62"/>
      <c r="I133" s="63"/>
      <c r="J133" s="64"/>
      <c r="K133" s="63"/>
      <c r="L133" s="65" t="str">
        <f aca="true">IF($E133="","",IF(OR($J133="Complete",$J133="Not applicable"),"",IF($I133="","no date",IF($I133&lt;TODAY(),"OVERDUE "&amp;(TODAY()-$I133)&amp;"d","in "&amp;($I133-TODAY())&amp;"d"))))</f>
        <v/>
      </c>
      <c r="M133" s="62"/>
      <c r="N133" s="62"/>
    </row>
    <row r="135" customFormat="false" ht="15" hidden="false" customHeight="true" outlineLevel="0" collapsed="false">
      <c r="B135" s="37" t="s">
        <v>435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customFormat="false" ht="15" hidden="false" customHeight="false" outlineLevel="0" collapsed="false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8" customFormat="false" ht="15" hidden="false" customHeight="false" outlineLevel="0" collapsed="false">
      <c r="B138" s="53" t="s">
        <v>121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</row>
  </sheetData>
  <autoFilter ref="B8:N133"/>
  <mergeCells count="5">
    <mergeCell ref="D3:N3"/>
    <mergeCell ref="D4:N4"/>
    <mergeCell ref="D5:N5"/>
    <mergeCell ref="B135:N136"/>
    <mergeCell ref="B138:N138"/>
  </mergeCells>
  <conditionalFormatting sqref="J9:J133">
    <cfRule type="cellIs" priority="2" operator="equal" aboveAverage="0" equalAverage="0" bottom="0" percent="0" rank="0" text="" dxfId="9">
      <formula>"Complete"</formula>
    </cfRule>
    <cfRule type="cellIs" priority="3" operator="equal" aboveAverage="0" equalAverage="0" bottom="0" percent="0" rank="0" text="" dxfId="10">
      <formula>"Blocked"</formula>
    </cfRule>
    <cfRule type="cellIs" priority="4" operator="equal" aboveAverage="0" equalAverage="0" bottom="0" percent="0" rank="0" text="" dxfId="11">
      <formula>"In progress"</formula>
    </cfRule>
    <cfRule type="cellIs" priority="5" operator="equal" aboveAverage="0" equalAverage="0" bottom="0" percent="0" rank="0" text="" dxfId="12">
      <formula>"Not applicable"</formula>
    </cfRule>
  </conditionalFormatting>
  <conditionalFormatting sqref="L9:L133">
    <cfRule type="expression" priority="6" aboveAverage="0" equalAverage="0" bottom="0" percent="0" rank="0" text="" dxfId="13">
      <formula>ISNUMBER(SEARCH("OVERDUE",$L9))</formula>
    </cfRule>
  </conditionalFormatting>
  <conditionalFormatting sqref="B9:N133">
    <cfRule type="expression" priority="7" aboveAverage="0" equalAverage="0" bottom="0" percent="0" rank="0" text="" dxfId="14">
      <formula>$J9="Not applicable"</formula>
    </cfRule>
  </conditionalFormatting>
  <dataValidations count="4">
    <dataValidation allowBlank="true" errorStyle="stop" operator="between" showDropDown="false" showErrorMessage="false" showInputMessage="false" sqref="C9:C133" type="list">
      <formula1>Reference!$E$6:$E$10</formula1>
      <formula2>0</formula2>
    </dataValidation>
    <dataValidation allowBlank="true" errorStyle="stop" operator="between" showDropDown="false" showErrorMessage="false" showInputMessage="false" sqref="D9:D133" type="list">
      <formula1>Reference!$D$6:$D$10</formula1>
      <formula2>0</formula2>
    </dataValidation>
    <dataValidation allowBlank="true" errorStyle="stop" operator="between" showDropDown="false" showErrorMessage="false" showInputMessage="false" sqref="G9:G133" type="list">
      <formula1>Reference!$C$6:$C$8</formula1>
      <formula2>0</formula2>
    </dataValidation>
    <dataValidation allowBlank="true" errorStyle="stop" operator="between" showDropDown="false" showErrorMessage="false" showInputMessage="false" sqref="J9:J133" type="list">
      <formula1>Reference!$B$6:$B$10</formula1>
      <formula2>0</formula2>
    </dataValidation>
  </dataValidations>
  <hyperlinks>
    <hyperlink ref="B138" r:id="rId1" display="Built with Mastt  |  mastt.com"/>
  </hyperlinks>
  <printOptions headings="false" gridLines="false" gridLinesSet="true" horizontalCentered="false" verticalCentered="false"/>
  <pageMargins left="0.3" right="0.3" top="1" bottom="1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D3245"/>
    <pageSetUpPr fitToPage="true"/>
  </sheetPr>
  <dimension ref="B1:J4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8"/>
    <col collapsed="false" customWidth="true" hidden="false" outlineLevel="0" max="3" min="3" style="0" width="26"/>
    <col collapsed="false" customWidth="true" hidden="false" outlineLevel="0" max="4" min="4" style="0" width="30"/>
    <col collapsed="false" customWidth="true" hidden="false" outlineLevel="0" max="5" min="5" style="0" width="28"/>
    <col collapsed="false" customWidth="true" hidden="false" outlineLevel="0" max="6" min="6" style="0" width="26"/>
    <col collapsed="false" customWidth="true" hidden="false" outlineLevel="0" max="7" min="7" style="0" width="30"/>
    <col collapsed="false" customWidth="true" hidden="false" outlineLevel="0" max="8" min="8" style="0" width="26"/>
    <col collapsed="false" customWidth="true" hidden="false" outlineLevel="0" max="9" min="9" style="0" width="28"/>
    <col collapsed="false" customWidth="true" hidden="false" outlineLevel="0" max="10" min="10" style="0" width="26"/>
    <col collapsed="false" customWidth="true" hidden="false" outlineLevel="0" max="11" min="11" style="0" width="2.2"/>
  </cols>
  <sheetData>
    <row r="1" customFormat="false" ht="7.5" hidden="false" customHeight="true" outlineLevel="0" collapsed="false"/>
    <row r="2" customFormat="false" ht="18.75" hidden="false" customHeight="true" outlineLevel="0" collapsed="false">
      <c r="B2" s="1"/>
      <c r="C2" s="1"/>
      <c r="D2" s="1"/>
      <c r="E2" s="1"/>
      <c r="F2" s="1"/>
      <c r="G2" s="1"/>
      <c r="H2" s="1"/>
      <c r="I2" s="1"/>
      <c r="J2" s="1"/>
    </row>
    <row r="3" customFormat="false" ht="18.75" hidden="false" customHeight="true" outlineLevel="0" collapsed="false">
      <c r="B3" s="1"/>
      <c r="C3" s="1"/>
      <c r="D3" s="35" t="s">
        <v>436</v>
      </c>
      <c r="E3" s="35"/>
      <c r="F3" s="35"/>
      <c r="G3" s="35"/>
      <c r="H3" s="35"/>
      <c r="I3" s="35"/>
      <c r="J3" s="35"/>
    </row>
    <row r="4" customFormat="false" ht="18.75" hidden="false" customHeight="true" outlineLevel="0" collapsed="false">
      <c r="B4" s="1"/>
      <c r="C4" s="1"/>
      <c r="D4" s="36" t="s">
        <v>437</v>
      </c>
      <c r="E4" s="36"/>
      <c r="F4" s="36"/>
      <c r="G4" s="36"/>
      <c r="H4" s="36"/>
      <c r="I4" s="36"/>
      <c r="J4" s="36"/>
    </row>
    <row r="5" customFormat="false" ht="3.75" hidden="false" customHeight="true" outlineLevel="0" collapsed="false">
      <c r="B5" s="3"/>
      <c r="C5" s="3"/>
      <c r="D5" s="3"/>
      <c r="E5" s="3"/>
      <c r="F5" s="3"/>
      <c r="G5" s="3"/>
      <c r="H5" s="3"/>
      <c r="I5" s="3"/>
      <c r="J5" s="3"/>
    </row>
    <row r="6" customFormat="false" ht="25.5" hidden="false" customHeight="true" outlineLevel="0" collapsed="false">
      <c r="B6" s="37" t="s">
        <v>438</v>
      </c>
      <c r="C6" s="37"/>
      <c r="D6" s="37"/>
      <c r="E6" s="37"/>
      <c r="F6" s="37"/>
      <c r="G6" s="37"/>
      <c r="H6" s="37"/>
      <c r="I6" s="37"/>
      <c r="J6" s="37"/>
    </row>
    <row r="8" customFormat="false" ht="21.75" hidden="false" customHeight="true" outlineLevel="0" collapsed="false">
      <c r="B8" s="5" t="s">
        <v>439</v>
      </c>
      <c r="C8" s="5"/>
      <c r="D8" s="5"/>
      <c r="E8" s="5"/>
      <c r="F8" s="5"/>
      <c r="G8" s="5"/>
      <c r="H8" s="5"/>
      <c r="I8" s="5"/>
      <c r="J8" s="5"/>
    </row>
    <row r="9" customFormat="false" ht="19.5" hidden="false" customHeight="true" outlineLevel="0" collapsed="false">
      <c r="B9" s="9" t="s">
        <v>54</v>
      </c>
      <c r="C9" s="9" t="s">
        <v>440</v>
      </c>
      <c r="D9" s="9" t="s">
        <v>441</v>
      </c>
      <c r="E9" s="9"/>
      <c r="F9" s="9"/>
      <c r="G9" s="9" t="s">
        <v>442</v>
      </c>
      <c r="H9" s="9"/>
      <c r="I9" s="9" t="s">
        <v>443</v>
      </c>
      <c r="J9" s="9"/>
    </row>
    <row r="10" customFormat="false" ht="30" hidden="false" customHeight="true" outlineLevel="0" collapsed="false">
      <c r="B10" s="74" t="s">
        <v>124</v>
      </c>
      <c r="C10" s="75" t="s">
        <v>444</v>
      </c>
      <c r="D10" s="22" t="s">
        <v>445</v>
      </c>
      <c r="E10" s="22"/>
      <c r="F10" s="22"/>
      <c r="G10" s="76" t="n">
        <f aca="false">COUNTIF('Initiation Checklist'!$D$9:$D$133,"G0")</f>
        <v>4</v>
      </c>
      <c r="H10" s="76"/>
      <c r="I10" s="76" t="n">
        <f aca="false">COUNTIFS('Initiation Checklist'!$D$9:$D$133,"G0",'Initiation Checklist'!$G$9:$G$133,"Mandatory")</f>
        <v>3</v>
      </c>
      <c r="J10" s="76"/>
    </row>
    <row r="11" customFormat="false" ht="30" hidden="false" customHeight="true" outlineLevel="0" collapsed="false">
      <c r="B11" s="77" t="s">
        <v>28</v>
      </c>
      <c r="C11" s="78" t="s">
        <v>446</v>
      </c>
      <c r="D11" s="25" t="s">
        <v>447</v>
      </c>
      <c r="E11" s="25"/>
      <c r="F11" s="25"/>
      <c r="G11" s="79" t="n">
        <f aca="false">COUNTIF('Initiation Checklist'!$D$9:$D$133,"G1")</f>
        <v>30</v>
      </c>
      <c r="H11" s="79"/>
      <c r="I11" s="79" t="n">
        <f aca="false">COUNTIFS('Initiation Checklist'!$D$9:$D$133,"G1",'Initiation Checklist'!$G$9:$G$133,"Mandatory")</f>
        <v>24</v>
      </c>
      <c r="J11" s="79"/>
    </row>
    <row r="12" customFormat="false" ht="30" hidden="false" customHeight="true" outlineLevel="0" collapsed="false">
      <c r="B12" s="74" t="s">
        <v>30</v>
      </c>
      <c r="C12" s="75" t="s">
        <v>448</v>
      </c>
      <c r="D12" s="22" t="s">
        <v>449</v>
      </c>
      <c r="E12" s="22"/>
      <c r="F12" s="22"/>
      <c r="G12" s="76" t="n">
        <f aca="false">COUNTIF('Initiation Checklist'!$D$9:$D$133,"G2")</f>
        <v>39</v>
      </c>
      <c r="H12" s="76"/>
      <c r="I12" s="76" t="n">
        <f aca="false">COUNTIFS('Initiation Checklist'!$D$9:$D$133,"G2",'Initiation Checklist'!$G$9:$G$133,"Mandatory")</f>
        <v>27</v>
      </c>
      <c r="J12" s="76"/>
    </row>
    <row r="13" customFormat="false" ht="30" hidden="false" customHeight="true" outlineLevel="0" collapsed="false">
      <c r="B13" s="77" t="s">
        <v>344</v>
      </c>
      <c r="C13" s="78" t="s">
        <v>450</v>
      </c>
      <c r="D13" s="25" t="s">
        <v>451</v>
      </c>
      <c r="E13" s="25"/>
      <c r="F13" s="25"/>
      <c r="G13" s="79" t="n">
        <f aca="false">COUNTIF('Initiation Checklist'!$D$9:$D$133,"G3")</f>
        <v>14</v>
      </c>
      <c r="H13" s="79"/>
      <c r="I13" s="79" t="n">
        <f aca="false">COUNTIFS('Initiation Checklist'!$D$9:$D$133,"G3",'Initiation Checklist'!$G$9:$G$133,"Mandatory")</f>
        <v>9</v>
      </c>
      <c r="J13" s="79"/>
    </row>
    <row r="14" customFormat="false" ht="30" hidden="false" customHeight="true" outlineLevel="0" collapsed="false">
      <c r="B14" s="74" t="s">
        <v>387</v>
      </c>
      <c r="C14" s="75" t="s">
        <v>452</v>
      </c>
      <c r="D14" s="22" t="s">
        <v>453</v>
      </c>
      <c r="E14" s="22"/>
      <c r="F14" s="22"/>
      <c r="G14" s="76" t="n">
        <f aca="false">COUNTIF('Initiation Checklist'!$D$9:$D$133,"G4")</f>
        <v>16</v>
      </c>
      <c r="H14" s="76"/>
      <c r="I14" s="76" t="n">
        <f aca="false">COUNTIFS('Initiation Checklist'!$D$9:$D$133,"G4",'Initiation Checklist'!$G$9:$G$133,"Mandatory")</f>
        <v>14</v>
      </c>
      <c r="J14" s="76"/>
    </row>
    <row r="17" customFormat="false" ht="19.5" hidden="false" customHeight="true" outlineLevel="0" collapsed="false">
      <c r="B17" s="44" t="s">
        <v>454</v>
      </c>
      <c r="C17" s="44"/>
      <c r="D17" s="44"/>
      <c r="E17" s="44"/>
      <c r="F17" s="44"/>
      <c r="G17" s="44"/>
      <c r="H17" s="44"/>
      <c r="I17" s="44"/>
      <c r="J17" s="44"/>
    </row>
    <row r="18" customFormat="false" ht="43.5" hidden="false" customHeight="true" outlineLevel="0" collapsed="false">
      <c r="B18" s="9" t="s">
        <v>54</v>
      </c>
      <c r="C18" s="9" t="s">
        <v>440</v>
      </c>
      <c r="D18" s="80" t="s">
        <v>455</v>
      </c>
      <c r="E18" s="80" t="s">
        <v>456</v>
      </c>
      <c r="F18" s="80" t="s">
        <v>457</v>
      </c>
      <c r="G18" s="80" t="s">
        <v>458</v>
      </c>
      <c r="H18" s="80" t="s">
        <v>459</v>
      </c>
      <c r="I18" s="80" t="s">
        <v>460</v>
      </c>
      <c r="J18" s="80" t="s">
        <v>461</v>
      </c>
    </row>
    <row r="19" customFormat="false" ht="55.5" hidden="false" customHeight="true" outlineLevel="0" collapsed="false">
      <c r="B19" s="81" t="s">
        <v>124</v>
      </c>
      <c r="C19" s="82" t="s">
        <v>444</v>
      </c>
      <c r="D19" s="60" t="s">
        <v>462</v>
      </c>
      <c r="E19" s="60" t="s">
        <v>463</v>
      </c>
      <c r="F19" s="60" t="s">
        <v>464</v>
      </c>
      <c r="G19" s="60" t="s">
        <v>465</v>
      </c>
      <c r="H19" s="60" t="s">
        <v>466</v>
      </c>
      <c r="I19" s="60" t="s">
        <v>467</v>
      </c>
      <c r="J19" s="83" t="s">
        <v>468</v>
      </c>
    </row>
    <row r="20" customFormat="false" ht="55.5" hidden="false" customHeight="true" outlineLevel="0" collapsed="false">
      <c r="B20" s="84" t="s">
        <v>28</v>
      </c>
      <c r="C20" s="85" t="s">
        <v>446</v>
      </c>
      <c r="D20" s="71" t="s">
        <v>469</v>
      </c>
      <c r="E20" s="71" t="s">
        <v>469</v>
      </c>
      <c r="F20" s="71" t="s">
        <v>470</v>
      </c>
      <c r="G20" s="71" t="s">
        <v>471</v>
      </c>
      <c r="H20" s="71" t="s">
        <v>472</v>
      </c>
      <c r="I20" s="71" t="s">
        <v>473</v>
      </c>
      <c r="J20" s="86" t="s">
        <v>474</v>
      </c>
    </row>
    <row r="21" customFormat="false" ht="55.5" hidden="false" customHeight="true" outlineLevel="0" collapsed="false">
      <c r="B21" s="81" t="s">
        <v>30</v>
      </c>
      <c r="C21" s="82" t="s">
        <v>448</v>
      </c>
      <c r="D21" s="60" t="s">
        <v>475</v>
      </c>
      <c r="E21" s="60" t="s">
        <v>476</v>
      </c>
      <c r="F21" s="60" t="s">
        <v>477</v>
      </c>
      <c r="G21" s="60" t="s">
        <v>478</v>
      </c>
      <c r="H21" s="60" t="s">
        <v>479</v>
      </c>
      <c r="I21" s="60" t="s">
        <v>480</v>
      </c>
      <c r="J21" s="83" t="s">
        <v>481</v>
      </c>
    </row>
    <row r="22" customFormat="false" ht="55.5" hidden="false" customHeight="true" outlineLevel="0" collapsed="false">
      <c r="B22" s="84" t="s">
        <v>344</v>
      </c>
      <c r="C22" s="85" t="s">
        <v>450</v>
      </c>
      <c r="D22" s="71" t="s">
        <v>482</v>
      </c>
      <c r="E22" s="71" t="s">
        <v>482</v>
      </c>
      <c r="F22" s="71" t="s">
        <v>483</v>
      </c>
      <c r="G22" s="71" t="s">
        <v>484</v>
      </c>
      <c r="H22" s="71" t="s">
        <v>485</v>
      </c>
      <c r="I22" s="71" t="s">
        <v>480</v>
      </c>
      <c r="J22" s="86" t="s">
        <v>486</v>
      </c>
    </row>
    <row r="23" customFormat="false" ht="55.5" hidden="false" customHeight="true" outlineLevel="0" collapsed="false">
      <c r="B23" s="81" t="s">
        <v>387</v>
      </c>
      <c r="C23" s="82" t="s">
        <v>452</v>
      </c>
      <c r="D23" s="60" t="s">
        <v>487</v>
      </c>
      <c r="E23" s="60" t="s">
        <v>488</v>
      </c>
      <c r="F23" s="60" t="s">
        <v>489</v>
      </c>
      <c r="G23" s="60" t="s">
        <v>490</v>
      </c>
      <c r="H23" s="60" t="s">
        <v>485</v>
      </c>
      <c r="I23" s="60" t="s">
        <v>491</v>
      </c>
      <c r="J23" s="83" t="s">
        <v>492</v>
      </c>
    </row>
    <row r="24" customFormat="false" ht="55.5" hidden="false" customHeight="true" outlineLevel="0" collapsed="false">
      <c r="B24" s="87" t="s">
        <v>493</v>
      </c>
      <c r="C24" s="88" t="s">
        <v>494</v>
      </c>
      <c r="D24" s="89" t="s">
        <v>495</v>
      </c>
      <c r="E24" s="89" t="s">
        <v>496</v>
      </c>
      <c r="F24" s="89" t="s">
        <v>497</v>
      </c>
      <c r="G24" s="89" t="s">
        <v>498</v>
      </c>
      <c r="H24" s="89" t="s">
        <v>499</v>
      </c>
      <c r="I24" s="89" t="s">
        <v>500</v>
      </c>
      <c r="J24" s="86" t="s">
        <v>501</v>
      </c>
    </row>
    <row r="27" customFormat="false" ht="19.5" hidden="false" customHeight="true" outlineLevel="0" collapsed="false">
      <c r="B27" s="44" t="s">
        <v>502</v>
      </c>
      <c r="C27" s="44"/>
      <c r="D27" s="44"/>
      <c r="E27" s="44"/>
      <c r="F27" s="44"/>
      <c r="G27" s="44"/>
      <c r="H27" s="44"/>
      <c r="I27" s="44"/>
      <c r="J27" s="44"/>
    </row>
    <row r="28" customFormat="false" ht="24" hidden="false" customHeight="true" outlineLevel="0" collapsed="false">
      <c r="B28" s="80" t="s">
        <v>503</v>
      </c>
      <c r="C28" s="80"/>
      <c r="D28" s="80" t="s">
        <v>61</v>
      </c>
      <c r="E28" s="80" t="s">
        <v>504</v>
      </c>
      <c r="F28" s="80" t="s">
        <v>505</v>
      </c>
      <c r="G28" s="80"/>
      <c r="H28" s="80"/>
      <c r="I28" s="80" t="s">
        <v>506</v>
      </c>
      <c r="J28" s="80"/>
    </row>
    <row r="29" customFormat="false" ht="61.5" hidden="false" customHeight="true" outlineLevel="0" collapsed="false">
      <c r="B29" s="82" t="s">
        <v>507</v>
      </c>
      <c r="C29" s="82"/>
      <c r="D29" s="60" t="s">
        <v>508</v>
      </c>
      <c r="E29" s="60" t="s">
        <v>509</v>
      </c>
      <c r="F29" s="60" t="s">
        <v>510</v>
      </c>
      <c r="G29" s="60"/>
      <c r="H29" s="60"/>
      <c r="I29" s="90" t="s">
        <v>511</v>
      </c>
      <c r="J29" s="90"/>
    </row>
    <row r="30" customFormat="false" ht="61.5" hidden="false" customHeight="true" outlineLevel="0" collapsed="false">
      <c r="B30" s="85" t="s">
        <v>512</v>
      </c>
      <c r="C30" s="85"/>
      <c r="D30" s="71" t="s">
        <v>513</v>
      </c>
      <c r="E30" s="71" t="s">
        <v>514</v>
      </c>
      <c r="F30" s="71" t="s">
        <v>515</v>
      </c>
      <c r="G30" s="71"/>
      <c r="H30" s="71"/>
      <c r="I30" s="91" t="s">
        <v>516</v>
      </c>
      <c r="J30" s="91"/>
    </row>
    <row r="31" customFormat="false" ht="61.5" hidden="false" customHeight="true" outlineLevel="0" collapsed="false">
      <c r="B31" s="82" t="s">
        <v>517</v>
      </c>
      <c r="C31" s="82"/>
      <c r="D31" s="60" t="s">
        <v>518</v>
      </c>
      <c r="E31" s="60" t="s">
        <v>519</v>
      </c>
      <c r="F31" s="60" t="s">
        <v>520</v>
      </c>
      <c r="G31" s="60"/>
      <c r="H31" s="60"/>
      <c r="I31" s="90" t="s">
        <v>521</v>
      </c>
      <c r="J31" s="90"/>
    </row>
    <row r="32" customFormat="false" ht="61.5" hidden="false" customHeight="true" outlineLevel="0" collapsed="false">
      <c r="B32" s="85" t="s">
        <v>522</v>
      </c>
      <c r="C32" s="85"/>
      <c r="D32" s="71" t="s">
        <v>523</v>
      </c>
      <c r="E32" s="71" t="s">
        <v>524</v>
      </c>
      <c r="F32" s="71" t="s">
        <v>525</v>
      </c>
      <c r="G32" s="71"/>
      <c r="H32" s="71"/>
      <c r="I32" s="91" t="s">
        <v>526</v>
      </c>
      <c r="J32" s="91"/>
    </row>
    <row r="33" customFormat="false" ht="61.5" hidden="false" customHeight="true" outlineLevel="0" collapsed="false">
      <c r="B33" s="82" t="s">
        <v>527</v>
      </c>
      <c r="C33" s="82"/>
      <c r="D33" s="60" t="s">
        <v>528</v>
      </c>
      <c r="E33" s="60" t="s">
        <v>529</v>
      </c>
      <c r="F33" s="60" t="s">
        <v>530</v>
      </c>
      <c r="G33" s="60"/>
      <c r="H33" s="60"/>
      <c r="I33" s="90" t="s">
        <v>531</v>
      </c>
      <c r="J33" s="90"/>
    </row>
    <row r="34" customFormat="false" ht="61.5" hidden="false" customHeight="true" outlineLevel="0" collapsed="false">
      <c r="B34" s="85" t="s">
        <v>532</v>
      </c>
      <c r="C34" s="85"/>
      <c r="D34" s="71" t="s">
        <v>533</v>
      </c>
      <c r="E34" s="71" t="s">
        <v>534</v>
      </c>
      <c r="F34" s="71" t="s">
        <v>535</v>
      </c>
      <c r="G34" s="71"/>
      <c r="H34" s="71"/>
      <c r="I34" s="91" t="s">
        <v>536</v>
      </c>
      <c r="J34" s="91"/>
    </row>
    <row r="35" customFormat="false" ht="61.5" hidden="false" customHeight="true" outlineLevel="0" collapsed="false">
      <c r="B35" s="82" t="s">
        <v>537</v>
      </c>
      <c r="C35" s="82"/>
      <c r="D35" s="60" t="s">
        <v>538</v>
      </c>
      <c r="E35" s="60" t="s">
        <v>539</v>
      </c>
      <c r="F35" s="60" t="s">
        <v>540</v>
      </c>
      <c r="G35" s="60"/>
      <c r="H35" s="60"/>
      <c r="I35" s="90" t="s">
        <v>541</v>
      </c>
      <c r="J35" s="90"/>
    </row>
    <row r="36" customFormat="false" ht="61.5" hidden="false" customHeight="true" outlineLevel="0" collapsed="false">
      <c r="B36" s="85" t="s">
        <v>542</v>
      </c>
      <c r="C36" s="85"/>
      <c r="D36" s="71" t="s">
        <v>543</v>
      </c>
      <c r="E36" s="71" t="s">
        <v>544</v>
      </c>
      <c r="F36" s="71" t="s">
        <v>545</v>
      </c>
      <c r="G36" s="71"/>
      <c r="H36" s="71"/>
      <c r="I36" s="91" t="s">
        <v>546</v>
      </c>
      <c r="J36" s="91"/>
    </row>
    <row r="37" customFormat="false" ht="61.5" hidden="false" customHeight="true" outlineLevel="0" collapsed="false">
      <c r="B37" s="82" t="s">
        <v>547</v>
      </c>
      <c r="C37" s="82"/>
      <c r="D37" s="60" t="s">
        <v>548</v>
      </c>
      <c r="E37" s="60" t="s">
        <v>549</v>
      </c>
      <c r="F37" s="60" t="s">
        <v>550</v>
      </c>
      <c r="G37" s="60"/>
      <c r="H37" s="60"/>
      <c r="I37" s="90" t="s">
        <v>551</v>
      </c>
      <c r="J37" s="90"/>
    </row>
    <row r="38" customFormat="false" ht="61.5" hidden="false" customHeight="true" outlineLevel="0" collapsed="false">
      <c r="B38" s="85" t="s">
        <v>552</v>
      </c>
      <c r="C38" s="85"/>
      <c r="D38" s="71" t="s">
        <v>553</v>
      </c>
      <c r="E38" s="71" t="s">
        <v>554</v>
      </c>
      <c r="F38" s="71" t="s">
        <v>555</v>
      </c>
      <c r="G38" s="71"/>
      <c r="H38" s="71"/>
      <c r="I38" s="91" t="s">
        <v>556</v>
      </c>
      <c r="J38" s="91"/>
    </row>
    <row r="39" customFormat="false" ht="61.5" hidden="false" customHeight="true" outlineLevel="0" collapsed="false">
      <c r="B39" s="82" t="s">
        <v>557</v>
      </c>
      <c r="C39" s="82"/>
      <c r="D39" s="60" t="s">
        <v>558</v>
      </c>
      <c r="E39" s="60" t="s">
        <v>559</v>
      </c>
      <c r="F39" s="60" t="s">
        <v>560</v>
      </c>
      <c r="G39" s="60"/>
      <c r="H39" s="60"/>
      <c r="I39" s="90" t="s">
        <v>561</v>
      </c>
      <c r="J39" s="90"/>
    </row>
    <row r="42" customFormat="false" ht="15" hidden="false" customHeight="false" outlineLevel="0" collapsed="false">
      <c r="B42" s="53" t="s">
        <v>121</v>
      </c>
      <c r="C42" s="53"/>
      <c r="D42" s="53"/>
      <c r="E42" s="53"/>
      <c r="F42" s="53"/>
      <c r="G42" s="53"/>
      <c r="H42" s="53"/>
      <c r="I42" s="53"/>
      <c r="J42" s="53"/>
    </row>
  </sheetData>
  <mergeCells count="61">
    <mergeCell ref="D3:J3"/>
    <mergeCell ref="D4:J4"/>
    <mergeCell ref="B6:J6"/>
    <mergeCell ref="B8:J8"/>
    <mergeCell ref="D9:F9"/>
    <mergeCell ref="G9:H9"/>
    <mergeCell ref="I9:J9"/>
    <mergeCell ref="D10:F10"/>
    <mergeCell ref="G10:H10"/>
    <mergeCell ref="I10:J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B17:J17"/>
    <mergeCell ref="B27:J27"/>
    <mergeCell ref="B28:C28"/>
    <mergeCell ref="F28:H28"/>
    <mergeCell ref="I28:J28"/>
    <mergeCell ref="B29:C29"/>
    <mergeCell ref="F29:H29"/>
    <mergeCell ref="I29:J29"/>
    <mergeCell ref="B30:C30"/>
    <mergeCell ref="F30:H30"/>
    <mergeCell ref="I30:J30"/>
    <mergeCell ref="B31:C31"/>
    <mergeCell ref="F31:H31"/>
    <mergeCell ref="I31:J31"/>
    <mergeCell ref="B32:C32"/>
    <mergeCell ref="F32:H32"/>
    <mergeCell ref="I32:J32"/>
    <mergeCell ref="B33:C33"/>
    <mergeCell ref="F33:H33"/>
    <mergeCell ref="I33:J33"/>
    <mergeCell ref="B34:C34"/>
    <mergeCell ref="F34:H34"/>
    <mergeCell ref="I34:J34"/>
    <mergeCell ref="B35:C35"/>
    <mergeCell ref="F35:H35"/>
    <mergeCell ref="I35:J35"/>
    <mergeCell ref="B36:C36"/>
    <mergeCell ref="F36:H36"/>
    <mergeCell ref="I36:J36"/>
    <mergeCell ref="B37:C37"/>
    <mergeCell ref="F37:H37"/>
    <mergeCell ref="I37:J37"/>
    <mergeCell ref="B38:C38"/>
    <mergeCell ref="F38:H38"/>
    <mergeCell ref="I38:J38"/>
    <mergeCell ref="B39:C39"/>
    <mergeCell ref="F39:H39"/>
    <mergeCell ref="I39:J39"/>
    <mergeCell ref="B42:J42"/>
  </mergeCells>
  <hyperlinks>
    <hyperlink ref="B42" r:id="rId1" display="Built with Mastt  |  mastt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98A2"/>
    <pageSetUpPr fitToPage="true"/>
  </sheetPr>
  <dimension ref="B2:K37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8"/>
    <col collapsed="false" customWidth="true" hidden="false" outlineLevel="0" max="5" min="5" style="0" width="30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24"/>
    <col collapsed="false" customWidth="true" hidden="false" outlineLevel="0" max="9" min="9" style="0" width="30"/>
    <col collapsed="false" customWidth="true" hidden="false" outlineLevel="0" max="11" min="10" style="0" width="28"/>
    <col collapsed="false" customWidth="true" hidden="false" outlineLevel="0" max="12" min="12" style="0" width="2.2"/>
  </cols>
  <sheetData>
    <row r="2" customFormat="false" ht="25.5" hidden="false" customHeight="true" outlineLevel="0" collapsed="false">
      <c r="B2" s="92" t="s">
        <v>562</v>
      </c>
      <c r="C2" s="92"/>
      <c r="D2" s="92"/>
      <c r="E2" s="92"/>
      <c r="F2" s="92"/>
      <c r="G2" s="92"/>
      <c r="H2" s="92"/>
      <c r="I2" s="92"/>
      <c r="J2" s="92"/>
      <c r="K2" s="92"/>
    </row>
    <row r="3" customFormat="false" ht="15" hidden="false" customHeight="true" outlineLevel="0" collapsed="false">
      <c r="B3" s="37" t="s">
        <v>563</v>
      </c>
      <c r="C3" s="37"/>
      <c r="D3" s="37"/>
      <c r="E3" s="37"/>
      <c r="F3" s="37"/>
      <c r="G3" s="37"/>
      <c r="H3" s="37"/>
      <c r="I3" s="37"/>
      <c r="J3" s="37"/>
      <c r="K3" s="37"/>
    </row>
    <row r="5" customFormat="false" ht="27.75" hidden="false" customHeight="true" outlineLevel="0" collapsed="false">
      <c r="B5" s="9" t="s">
        <v>65</v>
      </c>
      <c r="C5" s="9" t="s">
        <v>59</v>
      </c>
      <c r="D5" s="9" t="s">
        <v>54</v>
      </c>
      <c r="E5" s="9" t="s">
        <v>22</v>
      </c>
      <c r="F5" s="9" t="s">
        <v>564</v>
      </c>
      <c r="G5" s="9" t="s">
        <v>85</v>
      </c>
      <c r="H5" s="9" t="s">
        <v>87</v>
      </c>
      <c r="I5" s="9" t="s">
        <v>565</v>
      </c>
      <c r="J5" s="9" t="s">
        <v>93</v>
      </c>
      <c r="K5" s="9" t="s">
        <v>566</v>
      </c>
    </row>
    <row r="6" customFormat="false" ht="15" hidden="false" customHeight="false" outlineLevel="0" collapsed="false">
      <c r="B6" s="93" t="s">
        <v>127</v>
      </c>
      <c r="C6" s="93" t="s">
        <v>60</v>
      </c>
      <c r="D6" s="93" t="s">
        <v>124</v>
      </c>
      <c r="E6" s="93" t="s">
        <v>25</v>
      </c>
      <c r="F6" s="93" t="s">
        <v>567</v>
      </c>
      <c r="G6" s="93" t="s">
        <v>568</v>
      </c>
      <c r="H6" s="93" t="s">
        <v>569</v>
      </c>
      <c r="I6" s="93" t="s">
        <v>570</v>
      </c>
      <c r="J6" s="93" t="s">
        <v>571</v>
      </c>
      <c r="K6" s="93" t="s">
        <v>572</v>
      </c>
    </row>
    <row r="7" customFormat="false" ht="15" hidden="false" customHeight="false" outlineLevel="0" collapsed="false">
      <c r="B7" s="93" t="s">
        <v>573</v>
      </c>
      <c r="C7" s="93" t="s">
        <v>137</v>
      </c>
      <c r="D7" s="93" t="s">
        <v>28</v>
      </c>
      <c r="E7" s="93" t="s">
        <v>27</v>
      </c>
      <c r="F7" s="93" t="s">
        <v>574</v>
      </c>
      <c r="G7" s="93" t="s">
        <v>575</v>
      </c>
      <c r="H7" s="93" t="s">
        <v>576</v>
      </c>
      <c r="I7" s="93" t="s">
        <v>577</v>
      </c>
      <c r="J7" s="93" t="s">
        <v>578</v>
      </c>
      <c r="K7" s="93" t="s">
        <v>579</v>
      </c>
    </row>
    <row r="8" customFormat="false" ht="15" hidden="false" customHeight="false" outlineLevel="0" collapsed="false">
      <c r="B8" s="93" t="s">
        <v>66</v>
      </c>
      <c r="C8" s="93" t="s">
        <v>165</v>
      </c>
      <c r="D8" s="93" t="s">
        <v>30</v>
      </c>
      <c r="E8" s="93" t="s">
        <v>29</v>
      </c>
      <c r="F8" s="93" t="s">
        <v>580</v>
      </c>
      <c r="G8" s="93" t="s">
        <v>581</v>
      </c>
      <c r="H8" s="93" t="s">
        <v>582</v>
      </c>
      <c r="I8" s="93" t="s">
        <v>583</v>
      </c>
      <c r="J8" s="93" t="s">
        <v>584</v>
      </c>
      <c r="K8" s="93" t="s">
        <v>585</v>
      </c>
    </row>
    <row r="9" customFormat="false" ht="15" hidden="false" customHeight="false" outlineLevel="0" collapsed="false">
      <c r="B9" s="93" t="s">
        <v>586</v>
      </c>
      <c r="D9" s="93" t="s">
        <v>344</v>
      </c>
      <c r="E9" s="93" t="s">
        <v>31</v>
      </c>
      <c r="G9" s="93" t="s">
        <v>587</v>
      </c>
      <c r="H9" s="93" t="s">
        <v>588</v>
      </c>
      <c r="I9" s="93" t="s">
        <v>589</v>
      </c>
      <c r="J9" s="93" t="s">
        <v>590</v>
      </c>
      <c r="K9" s="93" t="s">
        <v>591</v>
      </c>
    </row>
    <row r="10" customFormat="false" ht="15" hidden="false" customHeight="false" outlineLevel="0" collapsed="false">
      <c r="B10" s="93" t="s">
        <v>592</v>
      </c>
      <c r="D10" s="93" t="s">
        <v>387</v>
      </c>
      <c r="E10" s="93" t="s">
        <v>33</v>
      </c>
      <c r="G10" s="93" t="s">
        <v>593</v>
      </c>
      <c r="H10" s="93" t="s">
        <v>594</v>
      </c>
      <c r="I10" s="93" t="s">
        <v>595</v>
      </c>
      <c r="K10" s="93" t="s">
        <v>596</v>
      </c>
    </row>
    <row r="11" customFormat="false" ht="15" hidden="false" customHeight="false" outlineLevel="0" collapsed="false">
      <c r="G11" s="93" t="s">
        <v>597</v>
      </c>
      <c r="H11" s="93" t="s">
        <v>598</v>
      </c>
      <c r="I11" s="93" t="s">
        <v>599</v>
      </c>
      <c r="K11" s="93" t="s">
        <v>600</v>
      </c>
    </row>
    <row r="12" customFormat="false" ht="15" hidden="false" customHeight="false" outlineLevel="0" collapsed="false">
      <c r="G12" s="93" t="s">
        <v>601</v>
      </c>
      <c r="H12" s="93" t="s">
        <v>602</v>
      </c>
      <c r="I12" s="93" t="s">
        <v>603</v>
      </c>
      <c r="K12" s="93" t="s">
        <v>538</v>
      </c>
    </row>
    <row r="13" customFormat="false" ht="15" hidden="false" customHeight="false" outlineLevel="0" collapsed="false">
      <c r="G13" s="93" t="s">
        <v>604</v>
      </c>
      <c r="H13" s="93" t="s">
        <v>605</v>
      </c>
      <c r="I13" s="93" t="s">
        <v>606</v>
      </c>
      <c r="K13" s="93" t="s">
        <v>607</v>
      </c>
    </row>
    <row r="14" customFormat="false" ht="15" hidden="false" customHeight="false" outlineLevel="0" collapsed="false">
      <c r="G14" s="93" t="s">
        <v>608</v>
      </c>
      <c r="H14" s="93" t="s">
        <v>609</v>
      </c>
      <c r="I14" s="93" t="s">
        <v>610</v>
      </c>
      <c r="K14" s="93" t="s">
        <v>611</v>
      </c>
    </row>
    <row r="15" customFormat="false" ht="15" hidden="false" customHeight="false" outlineLevel="0" collapsed="false">
      <c r="G15" s="93" t="s">
        <v>612</v>
      </c>
      <c r="H15" s="93" t="s">
        <v>613</v>
      </c>
      <c r="K15" s="93" t="s">
        <v>614</v>
      </c>
    </row>
    <row r="16" customFormat="false" ht="15" hidden="false" customHeight="false" outlineLevel="0" collapsed="false">
      <c r="H16" s="93" t="s">
        <v>615</v>
      </c>
    </row>
    <row r="17" customFormat="false" ht="15" hidden="false" customHeight="false" outlineLevel="0" collapsed="false">
      <c r="H17" s="93" t="s">
        <v>616</v>
      </c>
    </row>
    <row r="18" customFormat="false" ht="15" hidden="false" customHeight="false" outlineLevel="0" collapsed="false">
      <c r="H18" s="93" t="s">
        <v>617</v>
      </c>
    </row>
    <row r="19" customFormat="false" ht="15" hidden="false" customHeight="false" outlineLevel="0" collapsed="false">
      <c r="H19" s="93" t="s">
        <v>618</v>
      </c>
    </row>
    <row r="22" customFormat="false" ht="19.5" hidden="false" customHeight="true" outlineLevel="0" collapsed="false">
      <c r="B22" s="44" t="s">
        <v>619</v>
      </c>
      <c r="C22" s="44"/>
      <c r="D22" s="44"/>
      <c r="E22" s="44"/>
      <c r="F22" s="44"/>
      <c r="G22" s="44"/>
      <c r="H22" s="44"/>
      <c r="I22" s="44"/>
      <c r="J22" s="44"/>
      <c r="K22" s="44"/>
    </row>
    <row r="23" customFormat="false" ht="16.5" hidden="false" customHeight="true" outlineLevel="0" collapsed="false">
      <c r="B23" s="94" t="s">
        <v>127</v>
      </c>
      <c r="C23" s="95" t="s">
        <v>620</v>
      </c>
      <c r="D23" s="95"/>
      <c r="E23" s="95"/>
      <c r="F23" s="95"/>
      <c r="G23" s="95"/>
      <c r="H23" s="95"/>
      <c r="I23" s="95"/>
      <c r="J23" s="95"/>
      <c r="K23" s="95"/>
    </row>
    <row r="24" customFormat="false" ht="16.5" hidden="false" customHeight="true" outlineLevel="0" collapsed="false">
      <c r="B24" s="94" t="s">
        <v>573</v>
      </c>
      <c r="C24" s="95" t="s">
        <v>621</v>
      </c>
      <c r="D24" s="95"/>
      <c r="E24" s="95"/>
      <c r="F24" s="95"/>
      <c r="G24" s="95"/>
      <c r="H24" s="95"/>
      <c r="I24" s="95"/>
      <c r="J24" s="95"/>
      <c r="K24" s="95"/>
    </row>
    <row r="25" customFormat="false" ht="16.5" hidden="false" customHeight="true" outlineLevel="0" collapsed="false">
      <c r="B25" s="94" t="s">
        <v>66</v>
      </c>
      <c r="C25" s="95" t="s">
        <v>622</v>
      </c>
      <c r="D25" s="95"/>
      <c r="E25" s="95"/>
      <c r="F25" s="95"/>
      <c r="G25" s="95"/>
      <c r="H25" s="95"/>
      <c r="I25" s="95"/>
      <c r="J25" s="95"/>
      <c r="K25" s="95"/>
    </row>
    <row r="26" customFormat="false" ht="16.5" hidden="false" customHeight="true" outlineLevel="0" collapsed="false">
      <c r="B26" s="94" t="s">
        <v>586</v>
      </c>
      <c r="C26" s="95" t="s">
        <v>623</v>
      </c>
      <c r="D26" s="95"/>
      <c r="E26" s="95"/>
      <c r="F26" s="95"/>
      <c r="G26" s="95"/>
      <c r="H26" s="95"/>
      <c r="I26" s="95"/>
      <c r="J26" s="95"/>
      <c r="K26" s="95"/>
    </row>
    <row r="27" customFormat="false" ht="16.5" hidden="false" customHeight="true" outlineLevel="0" collapsed="false">
      <c r="B27" s="94" t="s">
        <v>592</v>
      </c>
      <c r="C27" s="95" t="s">
        <v>624</v>
      </c>
      <c r="D27" s="95"/>
      <c r="E27" s="95"/>
      <c r="F27" s="95"/>
      <c r="G27" s="95"/>
      <c r="H27" s="95"/>
      <c r="I27" s="95"/>
      <c r="J27" s="95"/>
      <c r="K27" s="95"/>
    </row>
    <row r="29" customFormat="false" ht="19.5" hidden="false" customHeight="true" outlineLevel="0" collapsed="false">
      <c r="B29" s="44" t="s">
        <v>625</v>
      </c>
      <c r="C29" s="44"/>
      <c r="D29" s="44"/>
      <c r="E29" s="44"/>
      <c r="F29" s="44"/>
      <c r="G29" s="44"/>
      <c r="H29" s="44"/>
      <c r="I29" s="44"/>
      <c r="J29" s="44"/>
      <c r="K29" s="44"/>
    </row>
    <row r="30" customFormat="false" ht="18" hidden="false" customHeight="true" outlineLevel="0" collapsed="false">
      <c r="B30" s="96" t="s">
        <v>626</v>
      </c>
      <c r="C30" s="97" t="s">
        <v>627</v>
      </c>
      <c r="D30" s="97"/>
      <c r="E30" s="97"/>
      <c r="F30" s="97"/>
      <c r="G30" s="97"/>
      <c r="H30" s="97"/>
      <c r="I30" s="97"/>
      <c r="J30" s="97"/>
      <c r="K30" s="97"/>
    </row>
    <row r="31" customFormat="false" ht="18" hidden="false" customHeight="true" outlineLevel="0" collapsed="false">
      <c r="B31" s="98" t="s">
        <v>628</v>
      </c>
      <c r="C31" s="97" t="s">
        <v>629</v>
      </c>
      <c r="D31" s="97"/>
      <c r="E31" s="97"/>
      <c r="F31" s="97"/>
      <c r="G31" s="97"/>
      <c r="H31" s="97"/>
      <c r="I31" s="97"/>
      <c r="J31" s="97"/>
      <c r="K31" s="97"/>
    </row>
    <row r="32" customFormat="false" ht="18" hidden="false" customHeight="true" outlineLevel="0" collapsed="false">
      <c r="B32" s="99" t="s">
        <v>630</v>
      </c>
      <c r="C32" s="97" t="s">
        <v>631</v>
      </c>
      <c r="D32" s="97"/>
      <c r="E32" s="97"/>
      <c r="F32" s="97"/>
      <c r="G32" s="97"/>
      <c r="H32" s="97"/>
      <c r="I32" s="97"/>
      <c r="J32" s="97"/>
      <c r="K32" s="97"/>
    </row>
    <row r="33" customFormat="false" ht="18" hidden="false" customHeight="true" outlineLevel="0" collapsed="false">
      <c r="B33" s="100" t="s">
        <v>632</v>
      </c>
      <c r="C33" s="97" t="s">
        <v>633</v>
      </c>
      <c r="D33" s="97"/>
      <c r="E33" s="97"/>
      <c r="F33" s="97"/>
      <c r="G33" s="97"/>
      <c r="H33" s="97"/>
      <c r="I33" s="97"/>
      <c r="J33" s="97"/>
      <c r="K33" s="97"/>
    </row>
    <row r="35" customFormat="false" ht="15" hidden="false" customHeight="true" outlineLevel="0" collapsed="false">
      <c r="B35" s="101" t="s">
        <v>634</v>
      </c>
      <c r="C35" s="101"/>
      <c r="D35" s="101"/>
      <c r="E35" s="101"/>
      <c r="F35" s="101"/>
      <c r="G35" s="101"/>
      <c r="H35" s="101"/>
      <c r="I35" s="101"/>
      <c r="J35" s="101"/>
      <c r="K35" s="101"/>
    </row>
    <row r="37" customFormat="false" ht="15" hidden="false" customHeight="false" outlineLevel="0" collapsed="false">
      <c r="B37" s="53" t="s">
        <v>121</v>
      </c>
      <c r="C37" s="53"/>
      <c r="D37" s="53"/>
      <c r="E37" s="53"/>
      <c r="F37" s="53"/>
      <c r="G37" s="53"/>
      <c r="H37" s="53"/>
      <c r="I37" s="53"/>
      <c r="J37" s="53"/>
      <c r="K37" s="53"/>
    </row>
  </sheetData>
  <mergeCells count="15">
    <mergeCell ref="B2:K2"/>
    <mergeCell ref="B3:K3"/>
    <mergeCell ref="B22:K22"/>
    <mergeCell ref="C23:K23"/>
    <mergeCell ref="C24:K24"/>
    <mergeCell ref="C25:K25"/>
    <mergeCell ref="C26:K26"/>
    <mergeCell ref="C27:K27"/>
    <mergeCell ref="B29:K29"/>
    <mergeCell ref="C30:K30"/>
    <mergeCell ref="C31:K31"/>
    <mergeCell ref="C32:K32"/>
    <mergeCell ref="C33:K33"/>
    <mergeCell ref="B35:K35"/>
    <mergeCell ref="B37:K37"/>
  </mergeCells>
  <hyperlinks>
    <hyperlink ref="B37" r:id="rId1" display="Built with Mastt  |  mastt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2026-08-11T03:38:53Z</dcterms:created>
  <dc:creator>Mastt</dc:creator>
  <dc:description>Client-side capital project initiation checklist, strategic need through to mobilisation. mastt.com</dc:description>
  <cp:keywords>project initiation capital projects gateway assurance business case procurement Australia Mastt</cp:keywords>
  <dc:language>en-US</dc:language>
  <cp:lastModifiedBy/>
  <dcterms:modified xsi:type="dcterms:W3CDTF">2026-08-11T03:38:54Z</dcterms:modified>
  <cp:revision>0</cp:revision>
  <dc:subject/>
  <dc:title>Project Initiation Checklist (Australia)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