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USer\Desktop\"/>
    </mc:Choice>
  </mc:AlternateContent>
  <xr:revisionPtr revIDLastSave="0" documentId="13_ncr:1_{3E260BEC-6D51-4ABE-83DC-E9D1C693C3BC}" xr6:coauthVersionLast="47" xr6:coauthVersionMax="47" xr10:uidLastSave="{00000000-0000-0000-0000-000000000000}"/>
  <bookViews>
    <workbookView xWindow="1860" yWindow="1860" windowWidth="25215" windowHeight="18420" xr2:uid="{00000000-000D-0000-FFFF-FFFF00000000}"/>
  </bookViews>
  <sheets>
    <sheet name="Cover" sheetId="1" r:id="rId1"/>
    <sheet name="Instructions" sheetId="2" r:id="rId2"/>
    <sheet name="Dashboard" sheetId="3" r:id="rId3"/>
    <sheet name="Pre-Construction Checklist" sheetId="4" r:id="rId4"/>
    <sheet name="Permit &amp; Approval Register" sheetId="5" r:id="rId5"/>
    <sheet name="Insurance Register" sheetId="6" r:id="rId6"/>
    <sheet name="Long-Lead Procurement Tracker" sheetId="7" r:id="rId7"/>
    <sheet name="Subcontractor Prequalification" sheetId="8" r:id="rId8"/>
    <sheet name="Site Mobilisation Programme" sheetId="9" r:id="rId9"/>
    <sheet name="Lists" sheetId="10" state="hidden" r:id="rId10"/>
  </sheets>
  <definedNames>
    <definedName name="_xlnm._FilterDatabase" localSheetId="5" hidden="1">'Insurance Register'!$A$7:$M$33</definedName>
    <definedName name="_xlnm._FilterDatabase" localSheetId="6" hidden="1">'Long-Lead Procurement Tracker'!$A$7:$L$47</definedName>
    <definedName name="_xlnm._FilterDatabase" localSheetId="4" hidden="1">'Permit &amp; Approval Register'!$A$7:$M$53</definedName>
    <definedName name="_xlnm._FilterDatabase" localSheetId="3" hidden="1">'Pre-Construction Checklist'!$A$6:$L$252</definedName>
    <definedName name="_xlnm._FilterDatabase" localSheetId="8" hidden="1">'Site Mobilisation Programme'!$A$7:$K$53</definedName>
    <definedName name="_xlnm._FilterDatabase" localSheetId="7" hidden="1">'Subcontractor Prequalification'!$A$7:$K$42</definedName>
    <definedName name="Discipline">Lists!$H$2:$H$15</definedName>
    <definedName name="PermitStatus">Lists!$E$2:$E$11</definedName>
    <definedName name="_xlnm.Print_Titles" localSheetId="2">Dashboard!$1:$4</definedName>
    <definedName name="_xlnm.Print_Titles" localSheetId="1">Instructions!$1:$4</definedName>
    <definedName name="_xlnm.Print_Titles" localSheetId="5">'Insurance Register'!$1:$7</definedName>
    <definedName name="_xlnm.Print_Titles" localSheetId="6">'Long-Lead Procurement Tracker'!$1:$7</definedName>
    <definedName name="_xlnm.Print_Titles" localSheetId="4">'Permit &amp; Approval Register'!$1:$7</definedName>
    <definedName name="_xlnm.Print_Titles" localSheetId="3">'Pre-Construction Checklist'!$1:$6</definedName>
    <definedName name="_xlnm.Print_Titles" localSheetId="8">'Site Mobilisation Programme'!$1:$7</definedName>
    <definedName name="_xlnm.Print_Titles" localSheetId="7">'Subcontractor Prequalification'!$1:$7</definedName>
    <definedName name="Priority">Lists!$C$2:$C$5</definedName>
    <definedName name="RAG">Lists!$B$2:$B$4</definedName>
    <definedName name="Score">Lists!$G$2:$G$7</definedName>
    <definedName name="Status">Lists!$A$2:$A$6</definedName>
    <definedName name="SupplyStatus">Lists!$F$2:$F$11</definedName>
    <definedName name="YesNo">Lists!$D$2:$D$4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4" i="9" l="1"/>
  <c r="C54" i="9"/>
  <c r="I53" i="9"/>
  <c r="E53" i="9"/>
  <c r="I52" i="9"/>
  <c r="E52" i="9"/>
  <c r="I51" i="9"/>
  <c r="E51" i="9"/>
  <c r="I50" i="9"/>
  <c r="E50" i="9"/>
  <c r="I49" i="9"/>
  <c r="E49" i="9"/>
  <c r="I48" i="9"/>
  <c r="E48" i="9"/>
  <c r="I47" i="9"/>
  <c r="E47" i="9"/>
  <c r="I46" i="9"/>
  <c r="E46" i="9"/>
  <c r="I45" i="9"/>
  <c r="E45" i="9"/>
  <c r="I44" i="9"/>
  <c r="E44" i="9"/>
  <c r="I43" i="9"/>
  <c r="E43" i="9"/>
  <c r="I42" i="9"/>
  <c r="E42" i="9"/>
  <c r="I41" i="9"/>
  <c r="E41" i="9"/>
  <c r="I40" i="9"/>
  <c r="E40" i="9"/>
  <c r="I39" i="9"/>
  <c r="E39" i="9"/>
  <c r="I38" i="9"/>
  <c r="E38" i="9"/>
  <c r="I37" i="9"/>
  <c r="E37" i="9"/>
  <c r="I36" i="9"/>
  <c r="E36" i="9"/>
  <c r="I35" i="9"/>
  <c r="E35" i="9"/>
  <c r="I34" i="9"/>
  <c r="E34" i="9"/>
  <c r="I33" i="9"/>
  <c r="E33" i="9"/>
  <c r="I32" i="9"/>
  <c r="E32" i="9"/>
  <c r="I31" i="9"/>
  <c r="E31" i="9"/>
  <c r="I30" i="9"/>
  <c r="E30" i="9"/>
  <c r="I29" i="9"/>
  <c r="E29" i="9"/>
  <c r="I28" i="9"/>
  <c r="E28" i="9"/>
  <c r="I27" i="9"/>
  <c r="E27" i="9"/>
  <c r="I26" i="9"/>
  <c r="E26" i="9"/>
  <c r="I25" i="9"/>
  <c r="E25" i="9"/>
  <c r="I24" i="9"/>
  <c r="E24" i="9"/>
  <c r="I23" i="9"/>
  <c r="E23" i="9"/>
  <c r="I22" i="9"/>
  <c r="E22" i="9"/>
  <c r="I21" i="9"/>
  <c r="E21" i="9"/>
  <c r="I20" i="9"/>
  <c r="E20" i="9"/>
  <c r="I19" i="9"/>
  <c r="E19" i="9"/>
  <c r="I18" i="9"/>
  <c r="E18" i="9"/>
  <c r="I17" i="9"/>
  <c r="E17" i="9"/>
  <c r="I16" i="9"/>
  <c r="E16" i="9"/>
  <c r="I15" i="9"/>
  <c r="E15" i="9"/>
  <c r="I14" i="9"/>
  <c r="E14" i="9"/>
  <c r="I13" i="9"/>
  <c r="E13" i="9"/>
  <c r="I12" i="9"/>
  <c r="E12" i="9"/>
  <c r="I11" i="9"/>
  <c r="E11" i="9"/>
  <c r="I10" i="9"/>
  <c r="E10" i="9"/>
  <c r="I9" i="9"/>
  <c r="E9" i="9"/>
  <c r="I8" i="9"/>
  <c r="I54" i="9" s="1"/>
  <c r="E8" i="9"/>
  <c r="I42" i="8"/>
  <c r="J42" i="8" s="1"/>
  <c r="I41" i="8"/>
  <c r="J41" i="8" s="1"/>
  <c r="J40" i="8"/>
  <c r="I40" i="8"/>
  <c r="J39" i="8"/>
  <c r="I39" i="8"/>
  <c r="J38" i="8"/>
  <c r="I38" i="8"/>
  <c r="J37" i="8"/>
  <c r="I37" i="8"/>
  <c r="I36" i="8"/>
  <c r="J36" i="8" s="1"/>
  <c r="I35" i="8"/>
  <c r="J35" i="8" s="1"/>
  <c r="I34" i="8"/>
  <c r="J34" i="8" s="1"/>
  <c r="I33" i="8"/>
  <c r="J33" i="8" s="1"/>
  <c r="J32" i="8"/>
  <c r="I32" i="8"/>
  <c r="J31" i="8"/>
  <c r="I31" i="8"/>
  <c r="J30" i="8"/>
  <c r="I30" i="8"/>
  <c r="J29" i="8"/>
  <c r="I29" i="8"/>
  <c r="I28" i="8"/>
  <c r="J28" i="8" s="1"/>
  <c r="I27" i="8"/>
  <c r="J27" i="8" s="1"/>
  <c r="I26" i="8"/>
  <c r="J26" i="8" s="1"/>
  <c r="I25" i="8"/>
  <c r="J25" i="8" s="1"/>
  <c r="J24" i="8"/>
  <c r="I24" i="8"/>
  <c r="J23" i="8"/>
  <c r="I23" i="8"/>
  <c r="J22" i="8"/>
  <c r="I22" i="8"/>
  <c r="J21" i="8"/>
  <c r="I21" i="8"/>
  <c r="I20" i="8"/>
  <c r="J20" i="8" s="1"/>
  <c r="I19" i="8"/>
  <c r="J19" i="8" s="1"/>
  <c r="I18" i="8"/>
  <c r="J18" i="8" s="1"/>
  <c r="I17" i="8"/>
  <c r="J17" i="8" s="1"/>
  <c r="J16" i="8"/>
  <c r="I16" i="8"/>
  <c r="J15" i="8"/>
  <c r="I15" i="8"/>
  <c r="J14" i="8"/>
  <c r="I14" i="8"/>
  <c r="J13" i="8"/>
  <c r="I13" i="8"/>
  <c r="I12" i="8"/>
  <c r="J12" i="8" s="1"/>
  <c r="I11" i="8"/>
  <c r="J11" i="8" s="1"/>
  <c r="I10" i="8"/>
  <c r="J10" i="8" s="1"/>
  <c r="I9" i="8"/>
  <c r="J9" i="8" s="1"/>
  <c r="I8" i="8"/>
  <c r="J48" i="7"/>
  <c r="E48" i="7"/>
  <c r="K47" i="7"/>
  <c r="I47" i="7"/>
  <c r="K46" i="7"/>
  <c r="I46" i="7"/>
  <c r="I45" i="7"/>
  <c r="K45" i="7" s="1"/>
  <c r="I44" i="7"/>
  <c r="K44" i="7" s="1"/>
  <c r="I43" i="7"/>
  <c r="K43" i="7" s="1"/>
  <c r="I42" i="7"/>
  <c r="K42" i="7" s="1"/>
  <c r="I41" i="7"/>
  <c r="K41" i="7" s="1"/>
  <c r="K40" i="7"/>
  <c r="I40" i="7"/>
  <c r="K39" i="7"/>
  <c r="I39" i="7"/>
  <c r="K38" i="7"/>
  <c r="I38" i="7"/>
  <c r="I37" i="7"/>
  <c r="K37" i="7" s="1"/>
  <c r="I36" i="7"/>
  <c r="K36" i="7" s="1"/>
  <c r="I35" i="7"/>
  <c r="K35" i="7" s="1"/>
  <c r="I34" i="7"/>
  <c r="K34" i="7" s="1"/>
  <c r="I33" i="7"/>
  <c r="K33" i="7" s="1"/>
  <c r="K32" i="7"/>
  <c r="I32" i="7"/>
  <c r="K31" i="7"/>
  <c r="I31" i="7"/>
  <c r="K30" i="7"/>
  <c r="I30" i="7"/>
  <c r="I29" i="7"/>
  <c r="K29" i="7" s="1"/>
  <c r="I28" i="7"/>
  <c r="K28" i="7" s="1"/>
  <c r="I27" i="7"/>
  <c r="K27" i="7" s="1"/>
  <c r="I26" i="7"/>
  <c r="K26" i="7" s="1"/>
  <c r="I25" i="7"/>
  <c r="K25" i="7" s="1"/>
  <c r="K24" i="7"/>
  <c r="I24" i="7"/>
  <c r="K23" i="7"/>
  <c r="I23" i="7"/>
  <c r="K22" i="7"/>
  <c r="I22" i="7"/>
  <c r="I21" i="7"/>
  <c r="K21" i="7" s="1"/>
  <c r="I20" i="7"/>
  <c r="K20" i="7" s="1"/>
  <c r="I19" i="7"/>
  <c r="K19" i="7" s="1"/>
  <c r="I18" i="7"/>
  <c r="K18" i="7" s="1"/>
  <c r="I17" i="7"/>
  <c r="K17" i="7" s="1"/>
  <c r="K16" i="7"/>
  <c r="I16" i="7"/>
  <c r="K15" i="7"/>
  <c r="I15" i="7"/>
  <c r="K14" i="7"/>
  <c r="I14" i="7"/>
  <c r="I13" i="7"/>
  <c r="K13" i="7" s="1"/>
  <c r="I12" i="7"/>
  <c r="K12" i="7" s="1"/>
  <c r="I11" i="7"/>
  <c r="K11" i="7" s="1"/>
  <c r="I10" i="7"/>
  <c r="K10" i="7" s="1"/>
  <c r="I9" i="7"/>
  <c r="K9" i="7" s="1"/>
  <c r="K8" i="7"/>
  <c r="I8" i="7"/>
  <c r="K34" i="6"/>
  <c r="G34" i="6"/>
  <c r="F34" i="6"/>
  <c r="J33" i="6"/>
  <c r="J32" i="6"/>
  <c r="J31" i="6"/>
  <c r="J30" i="6"/>
  <c r="J29" i="6"/>
  <c r="J28" i="6"/>
  <c r="J27" i="6"/>
  <c r="J26" i="6"/>
  <c r="J25" i="6"/>
  <c r="J24" i="6"/>
  <c r="J23" i="6"/>
  <c r="J22" i="6"/>
  <c r="J21" i="6"/>
  <c r="J20" i="6"/>
  <c r="J19" i="6"/>
  <c r="J18" i="6"/>
  <c r="J17" i="6"/>
  <c r="J16" i="6"/>
  <c r="J15" i="6"/>
  <c r="J14" i="6"/>
  <c r="J13" i="6"/>
  <c r="J12" i="6"/>
  <c r="J11" i="6"/>
  <c r="J10" i="6"/>
  <c r="J9" i="6"/>
  <c r="J8" i="6"/>
  <c r="J53" i="5"/>
  <c r="G53" i="5"/>
  <c r="J52" i="5"/>
  <c r="G52" i="5"/>
  <c r="J51" i="5"/>
  <c r="G51" i="5"/>
  <c r="J50" i="5"/>
  <c r="G50" i="5"/>
  <c r="J49" i="5"/>
  <c r="G49" i="5"/>
  <c r="J48" i="5"/>
  <c r="G48" i="5"/>
  <c r="J47" i="5"/>
  <c r="G47" i="5"/>
  <c r="J46" i="5"/>
  <c r="G46" i="5"/>
  <c r="J45" i="5"/>
  <c r="G45" i="5"/>
  <c r="J44" i="5"/>
  <c r="G44" i="5"/>
  <c r="J43" i="5"/>
  <c r="G43" i="5"/>
  <c r="J42" i="5"/>
  <c r="G42" i="5"/>
  <c r="J41" i="5"/>
  <c r="G41" i="5"/>
  <c r="J40" i="5"/>
  <c r="G40" i="5"/>
  <c r="J39" i="5"/>
  <c r="G39" i="5"/>
  <c r="J38" i="5"/>
  <c r="G38" i="5"/>
  <c r="J37" i="5"/>
  <c r="G37" i="5"/>
  <c r="J36" i="5"/>
  <c r="G36" i="5"/>
  <c r="J35" i="5"/>
  <c r="G35" i="5"/>
  <c r="J34" i="5"/>
  <c r="G34" i="5"/>
  <c r="J33" i="5"/>
  <c r="G33" i="5"/>
  <c r="J32" i="5"/>
  <c r="G32" i="5"/>
  <c r="J31" i="5"/>
  <c r="G31" i="5"/>
  <c r="J30" i="5"/>
  <c r="G30" i="5"/>
  <c r="J29" i="5"/>
  <c r="G29" i="5"/>
  <c r="J28" i="5"/>
  <c r="G28" i="5"/>
  <c r="J27" i="5"/>
  <c r="G27" i="5"/>
  <c r="J26" i="5"/>
  <c r="G26" i="5"/>
  <c r="J25" i="5"/>
  <c r="G25" i="5"/>
  <c r="J24" i="5"/>
  <c r="G24" i="5"/>
  <c r="J23" i="5"/>
  <c r="G23" i="5"/>
  <c r="J22" i="5"/>
  <c r="G22" i="5"/>
  <c r="J21" i="5"/>
  <c r="G21" i="5"/>
  <c r="J20" i="5"/>
  <c r="G20" i="5"/>
  <c r="J19" i="5"/>
  <c r="G19" i="5"/>
  <c r="J18" i="5"/>
  <c r="G18" i="5"/>
  <c r="J17" i="5"/>
  <c r="G17" i="5"/>
  <c r="J16" i="5"/>
  <c r="G16" i="5"/>
  <c r="J15" i="5"/>
  <c r="G15" i="5"/>
  <c r="J14" i="5"/>
  <c r="G14" i="5"/>
  <c r="J13" i="5"/>
  <c r="G13" i="5"/>
  <c r="J12" i="5"/>
  <c r="G12" i="5"/>
  <c r="J11" i="5"/>
  <c r="G11" i="5"/>
  <c r="J10" i="5"/>
  <c r="G10" i="5"/>
  <c r="J9" i="5"/>
  <c r="G9" i="5"/>
  <c r="J8" i="5"/>
  <c r="G8" i="5"/>
  <c r="K252" i="4"/>
  <c r="K251" i="4"/>
  <c r="K250" i="4"/>
  <c r="K249" i="4"/>
  <c r="K248" i="4"/>
  <c r="K247" i="4"/>
  <c r="K246" i="4"/>
  <c r="K245" i="4"/>
  <c r="K244" i="4"/>
  <c r="K243" i="4"/>
  <c r="K241" i="4"/>
  <c r="K240" i="4"/>
  <c r="K239" i="4"/>
  <c r="K238" i="4"/>
  <c r="K237" i="4"/>
  <c r="K236" i="4"/>
  <c r="K235" i="4"/>
  <c r="K234" i="4"/>
  <c r="K233" i="4"/>
  <c r="K232" i="4"/>
  <c r="K231" i="4"/>
  <c r="K229" i="4"/>
  <c r="K228" i="4"/>
  <c r="K227" i="4"/>
  <c r="K226" i="4"/>
  <c r="K225" i="4"/>
  <c r="K224" i="4"/>
  <c r="K223" i="4"/>
  <c r="K222" i="4"/>
  <c r="K221" i="4"/>
  <c r="K220" i="4"/>
  <c r="K219" i="4"/>
  <c r="K218" i="4"/>
  <c r="K217" i="4"/>
  <c r="K216" i="4"/>
  <c r="K215" i="4"/>
  <c r="K214" i="4"/>
  <c r="K213" i="4"/>
  <c r="K212" i="4"/>
  <c r="K210" i="4"/>
  <c r="K209" i="4"/>
  <c r="K208" i="4"/>
  <c r="K207" i="4"/>
  <c r="K206" i="4"/>
  <c r="K205" i="4"/>
  <c r="K204" i="4"/>
  <c r="K203" i="4"/>
  <c r="K202" i="4"/>
  <c r="K201" i="4"/>
  <c r="K200" i="4"/>
  <c r="K199" i="4"/>
  <c r="K197" i="4"/>
  <c r="K196" i="4"/>
  <c r="K195" i="4"/>
  <c r="K194" i="4"/>
  <c r="K193" i="4"/>
  <c r="K192" i="4"/>
  <c r="K191" i="4"/>
  <c r="K190" i="4"/>
  <c r="K189" i="4"/>
  <c r="K188" i="4"/>
  <c r="K187" i="4"/>
  <c r="K186" i="4"/>
  <c r="K185" i="4"/>
  <c r="K184" i="4"/>
  <c r="K182" i="4"/>
  <c r="K181" i="4"/>
  <c r="K180" i="4"/>
  <c r="K179" i="4"/>
  <c r="K178" i="4"/>
  <c r="K177" i="4"/>
  <c r="K176" i="4"/>
  <c r="K175" i="4"/>
  <c r="K174" i="4"/>
  <c r="K173" i="4"/>
  <c r="K172" i="4"/>
  <c r="K171" i="4"/>
  <c r="K170" i="4"/>
  <c r="K169" i="4"/>
  <c r="K168" i="4"/>
  <c r="K167" i="4"/>
  <c r="K165" i="4"/>
  <c r="K164" i="4"/>
  <c r="K163" i="4"/>
  <c r="K162" i="4"/>
  <c r="K161" i="4"/>
  <c r="K160" i="4"/>
  <c r="K159" i="4"/>
  <c r="K158" i="4"/>
  <c r="K157" i="4"/>
  <c r="K156" i="4"/>
  <c r="K155" i="4"/>
  <c r="K154" i="4"/>
  <c r="K153" i="4"/>
  <c r="K152" i="4"/>
  <c r="K151" i="4"/>
  <c r="K150" i="4"/>
  <c r="K149" i="4"/>
  <c r="K148" i="4"/>
  <c r="K147" i="4"/>
  <c r="K146" i="4"/>
  <c r="K144" i="4"/>
  <c r="K143" i="4"/>
  <c r="K142" i="4"/>
  <c r="K141" i="4"/>
  <c r="K140" i="4"/>
  <c r="K139" i="4"/>
  <c r="K138" i="4"/>
  <c r="K137" i="4"/>
  <c r="K136" i="4"/>
  <c r="K135" i="4"/>
  <c r="K134" i="4"/>
  <c r="K133" i="4"/>
  <c r="K132" i="4"/>
  <c r="K131" i="4"/>
  <c r="K130" i="4"/>
  <c r="K129" i="4"/>
  <c r="K128" i="4"/>
  <c r="K127" i="4"/>
  <c r="K125" i="4"/>
  <c r="K124" i="4"/>
  <c r="K123" i="4"/>
  <c r="K122" i="4"/>
  <c r="K121" i="4"/>
  <c r="K120" i="4"/>
  <c r="K119" i="4"/>
  <c r="K118" i="4"/>
  <c r="K117" i="4"/>
  <c r="K116" i="4"/>
  <c r="K115" i="4"/>
  <c r="K114" i="4"/>
  <c r="K113" i="4"/>
  <c r="K112" i="4"/>
  <c r="K111" i="4"/>
  <c r="K110" i="4"/>
  <c r="K108" i="4"/>
  <c r="K107" i="4"/>
  <c r="K106" i="4"/>
  <c r="K105" i="4"/>
  <c r="K104" i="4"/>
  <c r="K103" i="4"/>
  <c r="K102" i="4"/>
  <c r="K101" i="4"/>
  <c r="K100" i="4"/>
  <c r="K99" i="4"/>
  <c r="K98" i="4"/>
  <c r="K97" i="4"/>
  <c r="K96" i="4"/>
  <c r="K95" i="4"/>
  <c r="K94" i="4"/>
  <c r="K93" i="4"/>
  <c r="K92" i="4"/>
  <c r="K90" i="4"/>
  <c r="K89" i="4"/>
  <c r="K88" i="4"/>
  <c r="K87" i="4"/>
  <c r="K86" i="4"/>
  <c r="K85" i="4"/>
  <c r="K84" i="4"/>
  <c r="K83" i="4"/>
  <c r="K82" i="4"/>
  <c r="K81" i="4"/>
  <c r="K80" i="4"/>
  <c r="K79" i="4"/>
  <c r="K78" i="4"/>
  <c r="K76" i="4"/>
  <c r="K75" i="4"/>
  <c r="K74" i="4"/>
  <c r="K73" i="4"/>
  <c r="K72" i="4"/>
  <c r="K71" i="4"/>
  <c r="K70" i="4"/>
  <c r="K69" i="4"/>
  <c r="K68" i="4"/>
  <c r="K67" i="4"/>
  <c r="K66" i="4"/>
  <c r="K65" i="4"/>
  <c r="K64" i="4"/>
  <c r="K63" i="4"/>
  <c r="K62" i="4"/>
  <c r="K61" i="4"/>
  <c r="K60" i="4"/>
  <c r="K59" i="4"/>
  <c r="K57" i="4"/>
  <c r="K56" i="4"/>
  <c r="K55" i="4"/>
  <c r="K54" i="4"/>
  <c r="K53" i="4"/>
  <c r="K52" i="4"/>
  <c r="K51" i="4"/>
  <c r="K50" i="4"/>
  <c r="K49" i="4"/>
  <c r="K48" i="4"/>
  <c r="K47" i="4"/>
  <c r="K46" i="4"/>
  <c r="K45" i="4"/>
  <c r="K44" i="4"/>
  <c r="K43" i="4"/>
  <c r="K42" i="4"/>
  <c r="K41" i="4"/>
  <c r="K40" i="4"/>
  <c r="K38" i="4"/>
  <c r="K37" i="4"/>
  <c r="K36" i="4"/>
  <c r="K35" i="4"/>
  <c r="K34" i="4"/>
  <c r="K33" i="4"/>
  <c r="K32" i="4"/>
  <c r="K31" i="4"/>
  <c r="K30" i="4"/>
  <c r="K29" i="4"/>
  <c r="K28" i="4"/>
  <c r="K27" i="4"/>
  <c r="K26" i="4"/>
  <c r="K25" i="4"/>
  <c r="K23" i="4"/>
  <c r="K22" i="4"/>
  <c r="K21" i="4"/>
  <c r="K20" i="4"/>
  <c r="K19" i="4"/>
  <c r="K18" i="4"/>
  <c r="K17" i="4"/>
  <c r="K16" i="4"/>
  <c r="K15" i="4"/>
  <c r="K14" i="4"/>
  <c r="K13" i="4"/>
  <c r="K12" i="4"/>
  <c r="K11" i="4"/>
  <c r="K10" i="4"/>
  <c r="K9" i="4"/>
  <c r="K8" i="4"/>
  <c r="J32" i="3"/>
  <c r="I32" i="3"/>
  <c r="H32" i="3"/>
  <c r="G32" i="3"/>
  <c r="F32" i="3"/>
  <c r="E32" i="3"/>
  <c r="K32" i="3" s="1"/>
  <c r="L32" i="3" s="1"/>
  <c r="D32" i="3"/>
  <c r="J31" i="3"/>
  <c r="I31" i="3"/>
  <c r="H31" i="3"/>
  <c r="G31" i="3"/>
  <c r="F31" i="3"/>
  <c r="E31" i="3"/>
  <c r="K31" i="3" s="1"/>
  <c r="L31" i="3" s="1"/>
  <c r="D31" i="3"/>
  <c r="J30" i="3"/>
  <c r="I30" i="3"/>
  <c r="H30" i="3"/>
  <c r="G30" i="3"/>
  <c r="F30" i="3"/>
  <c r="E30" i="3"/>
  <c r="K30" i="3" s="1"/>
  <c r="D30" i="3"/>
  <c r="L30" i="3" s="1"/>
  <c r="J29" i="3"/>
  <c r="K29" i="3" s="1"/>
  <c r="I29" i="3"/>
  <c r="H29" i="3"/>
  <c r="G29" i="3"/>
  <c r="F29" i="3"/>
  <c r="E29" i="3"/>
  <c r="D29" i="3"/>
  <c r="K28" i="3"/>
  <c r="J28" i="3"/>
  <c r="I28" i="3"/>
  <c r="H28" i="3"/>
  <c r="G28" i="3"/>
  <c r="F28" i="3"/>
  <c r="E28" i="3"/>
  <c r="D28" i="3"/>
  <c r="L28" i="3" s="1"/>
  <c r="K27" i="3"/>
  <c r="L27" i="3" s="1"/>
  <c r="J27" i="3"/>
  <c r="I27" i="3"/>
  <c r="H27" i="3"/>
  <c r="G27" i="3"/>
  <c r="F27" i="3"/>
  <c r="E27" i="3"/>
  <c r="D27" i="3"/>
  <c r="J26" i="3"/>
  <c r="I26" i="3"/>
  <c r="H26" i="3"/>
  <c r="G26" i="3"/>
  <c r="F26" i="3"/>
  <c r="E26" i="3"/>
  <c r="K26" i="3" s="1"/>
  <c r="D26" i="3"/>
  <c r="J25" i="3"/>
  <c r="I25" i="3"/>
  <c r="H25" i="3"/>
  <c r="G25" i="3"/>
  <c r="F25" i="3"/>
  <c r="E25" i="3"/>
  <c r="D25" i="3"/>
  <c r="K25" i="3" s="1"/>
  <c r="J24" i="3"/>
  <c r="I24" i="3"/>
  <c r="H24" i="3"/>
  <c r="G24" i="3"/>
  <c r="F24" i="3"/>
  <c r="E24" i="3"/>
  <c r="D24" i="3"/>
  <c r="J23" i="3"/>
  <c r="I23" i="3"/>
  <c r="H23" i="3"/>
  <c r="G23" i="3"/>
  <c r="F23" i="3"/>
  <c r="E23" i="3"/>
  <c r="K23" i="3" s="1"/>
  <c r="D23" i="3"/>
  <c r="J22" i="3"/>
  <c r="I22" i="3"/>
  <c r="H22" i="3"/>
  <c r="G22" i="3"/>
  <c r="F22" i="3"/>
  <c r="E22" i="3"/>
  <c r="K22" i="3" s="1"/>
  <c r="L22" i="3" s="1"/>
  <c r="D22" i="3"/>
  <c r="J21" i="3"/>
  <c r="I21" i="3"/>
  <c r="H21" i="3"/>
  <c r="G21" i="3"/>
  <c r="F21" i="3"/>
  <c r="E21" i="3"/>
  <c r="K21" i="3" s="1"/>
  <c r="L21" i="3" s="1"/>
  <c r="D21" i="3"/>
  <c r="J20" i="3"/>
  <c r="K20" i="3" s="1"/>
  <c r="L20" i="3" s="1"/>
  <c r="I20" i="3"/>
  <c r="H20" i="3"/>
  <c r="G20" i="3"/>
  <c r="F20" i="3"/>
  <c r="E20" i="3"/>
  <c r="D20" i="3"/>
  <c r="J19" i="3"/>
  <c r="I19" i="3"/>
  <c r="H19" i="3"/>
  <c r="G19" i="3"/>
  <c r="F19" i="3"/>
  <c r="E19" i="3"/>
  <c r="K19" i="3" s="1"/>
  <c r="D19" i="3"/>
  <c r="L19" i="3" s="1"/>
  <c r="J18" i="3"/>
  <c r="J33" i="3" s="1"/>
  <c r="I18" i="3"/>
  <c r="I33" i="3" s="1"/>
  <c r="H18" i="3"/>
  <c r="H33" i="3" s="1"/>
  <c r="G18" i="3"/>
  <c r="G33" i="3" s="1"/>
  <c r="F18" i="3"/>
  <c r="F33" i="3" s="1"/>
  <c r="E18" i="3"/>
  <c r="K18" i="3" s="1"/>
  <c r="L18" i="3" s="1"/>
  <c r="D18" i="3"/>
  <c r="D33" i="3" s="1"/>
  <c r="G13" i="3"/>
  <c r="D13" i="3"/>
  <c r="B13" i="3"/>
  <c r="J9" i="3"/>
  <c r="G9" i="3"/>
  <c r="D9" i="3"/>
  <c r="B9" i="3"/>
  <c r="L26" i="3" l="1"/>
  <c r="K48" i="7"/>
  <c r="L29" i="3"/>
  <c r="L23" i="3"/>
  <c r="L25" i="3"/>
  <c r="E33" i="3"/>
  <c r="K33" i="3" s="1"/>
  <c r="L33" i="3" s="1"/>
  <c r="K24" i="3"/>
  <c r="L24" i="3" s="1"/>
</calcChain>
</file>

<file path=xl/sharedStrings.xml><?xml version="1.0" encoding="utf-8"?>
<sst xmlns="http://schemas.openxmlformats.org/spreadsheetml/2006/main" count="2397" uniqueCount="1312">
  <si>
    <t xml:space="preserve"> </t>
  </si>
  <si>
    <t>Pre-Construction Checklist</t>
  </si>
  <si>
    <t>Contract award to first productive work on site</t>
  </si>
  <si>
    <t>A comprehensive construction readiness checklist covering everything that must be true between contract award and the first productive work on site - commercial close-out, insurance, design completion, statutory approvals, site investigation, procurement, programme, site establishment, safety, environment, quality, stakeholders, project controls, utilities and the formal go/no-go review.</t>
  </si>
  <si>
    <t>Jurisdiction: Global  ·  jurisdiction neutral    ·    Template version 1.0</t>
  </si>
  <si>
    <t>DOCUMENT CONTROL</t>
  </si>
  <si>
    <t>Project name</t>
  </si>
  <si>
    <t>Project number</t>
  </si>
  <si>
    <t>Client / Owner</t>
  </si>
  <si>
    <t>Prepared by</t>
  </si>
  <si>
    <t>Position / Role</t>
  </si>
  <si>
    <t>Date prepared</t>
  </si>
  <si>
    <t>Reviewed by</t>
  </si>
  <si>
    <t>Approved by</t>
  </si>
  <si>
    <t>Revision</t>
  </si>
  <si>
    <t>A</t>
  </si>
  <si>
    <t>Next review date</t>
  </si>
  <si>
    <t>Project currency</t>
  </si>
  <si>
    <t>WHAT'S IN THIS WORKBOOK</t>
  </si>
  <si>
    <t>Instructions</t>
  </si>
  <si>
    <t>How to use the workbook, and the conventions it follows</t>
  </si>
  <si>
    <t>Dashboard</t>
  </si>
  <si>
    <t>Live readiness KPIs, section roll-up and the Go / No-Go verdict</t>
  </si>
  <si>
    <t>231 checks across 15 sections, A to O</t>
  </si>
  <si>
    <t>Permit &amp; Approval Register</t>
  </si>
  <si>
    <t>Consents, authorities, conditions and expiry control</t>
  </si>
  <si>
    <t>Insurance Register</t>
  </si>
  <si>
    <t>Policies, securities, named insureds and renewal tracking</t>
  </si>
  <si>
    <t>Long-Lead Procurement Tracker</t>
  </si>
  <si>
    <t>Order-by dates worked back from need-on-site</t>
  </si>
  <si>
    <t>Subcontractor Prequalification</t>
  </si>
  <si>
    <t>Weighted scoring against an approval threshold</t>
  </si>
  <si>
    <t>Site Mobilisation Programme</t>
  </si>
  <si>
    <t>Award to first work - durations, dates and status</t>
  </si>
  <si>
    <t>HOW TO USE</t>
  </si>
  <si>
    <t>•  Assign an owner and a due date to every line before the first readiness review.</t>
  </si>
  <si>
    <t>•  Set the currency for this project here; all money columns are currency neutral.</t>
  </si>
  <si>
    <t>•  The Dashboard is fully calculated - the only cell you type into is the planned site start date.</t>
  </si>
  <si>
    <t>•  Construction should not commence while any item flagged 'No-go critical?' = Yes remains outstanding.</t>
  </si>
  <si>
    <t>•  Project initiation and completion / handover are covered by separate Mastt templates.</t>
  </si>
  <si>
    <t>This template is provided by Mastt as general good-practice guidance. It is not legal advice — adapt it to your project, contract and jurisdiction before use.</t>
  </si>
  <si>
    <t>Capital project controls, simplified  ·  mastt.com</t>
  </si>
  <si>
    <t>How to use this template</t>
  </si>
  <si>
    <t>Pre-Construction Checklist (Global)  ·  contract award to first work on site</t>
  </si>
  <si>
    <t>1.  Set the project up on the Cover sheet</t>
  </si>
  <si>
    <t>Complete the document control block - project, client, preparer, revision and next review date - and record the currency you are working in. Every money column in this workbook is labelled 'local currency' and formatted to two decimal places, so the workbook stays currency neutral.</t>
  </si>
  <si>
    <t>2.  Assign an owner to every line on the checklist</t>
  </si>
  <si>
    <t>Open the Pre-Construction Checklist sheet and work down each section. Set the Responsible party (pick a role from the drop-down or type a name), a realistic Due date, and confirm the Priority and the No-go critical? flag. The default flags reflect general good practice - adjust them to your contract, jurisdiction and risk appetite before you rely on them.</t>
  </si>
  <si>
    <t>3.  Update Status as work progresses, and only there</t>
  </si>
  <si>
    <t>Status is a drop-down: Not Started, In Progress, Complete, N/A, Blocked. Mark items genuinely outside your scope as N/A - they are excluded from the readiness percentage rather than counted as failures. Use Blocked deliberately; blocked items are counted separately on the Dashboard so they can be escalated.</t>
  </si>
  <si>
    <t>4.  Record evidence, not opinions</t>
  </si>
  <si>
    <t>Every completed item should carry a document reference in the Evidence column - a permit number, a certificate, a drawing revision, a meeting minute. At the go/no-go review the evidence reference is what is tested, not the tick.</t>
  </si>
  <si>
    <t>5.  Work the four registers alongside the checklist</t>
  </si>
  <si>
    <t>The Permit &amp; Approval Register, Insurance Register, Long-Lead Procurement Tracker and Subcontractor Prequalification matrix hold the detail behind the checklist lines. They calculate forecast decision dates, days to expiry, latest order dates and weighted approval decisions for you - enter the dates and the numbers only.</t>
  </si>
  <si>
    <t>6.  Drive mobilisation from the programme sheet</t>
  </si>
  <si>
    <t>The Site Mobilisation Programme sequences everything between contract award and first productive work. Replace the indicative durations with your own, enter planned start dates, and the finish dates, status and duration-weighted progress calculate themselves.</t>
  </si>
  <si>
    <t>7.  Read the Dashboard, do not type on it</t>
  </si>
  <si>
    <t>Every figure on the Dashboard is calculated from the checklist. The only entry is the planned site start date. The Go / No-Go verdict turns green only when every item flagged No-go critical is Complete or N/A - one outstanding no-go item holds the verdict at NOT READY.</t>
  </si>
  <si>
    <t>8.  Hold a formal go/no-go review before anyone works on site</t>
  </si>
  <si>
    <t>Section O exists to be run as a meeting. Print the checklist filtered to items that are not Complete, take the discipline sign-offs, agree mitigations for anything still open, and record the written authorisation to commence.</t>
  </si>
  <si>
    <t>CONVENTIONS USED IN THIS WORKBOOK</t>
  </si>
  <si>
    <t>Ref</t>
  </si>
  <si>
    <t>Stable identifier - section letter plus item number, e.g. D-07. Refs do not change when you insert rows, so use them in minutes and correspondence.</t>
  </si>
  <si>
    <t>Status</t>
  </si>
  <si>
    <t>Not Started / In Progress / Complete / N/A / Blocked. Colour is applied automatically. N/A items are excluded from the readiness percentage.</t>
  </si>
  <si>
    <t>Priority</t>
  </si>
  <si>
    <t>Critical / High / Medium / Low - the consequence if this item is wrong, independent of whether it blocks the start of construction.</t>
  </si>
  <si>
    <t>No-go critical?</t>
  </si>
  <si>
    <t>Yes means construction must not commence until this item is Complete or formally N/A. This single column drives the Go / No-Go verdict on the Dashboard.</t>
  </si>
  <si>
    <t>Days to due</t>
  </si>
  <si>
    <t>Calculated. Blank once the item is Complete or N/A. Amber inside seven days, red once overdue.</t>
  </si>
  <si>
    <t>Dates</t>
  </si>
  <si>
    <t>Formatted dd-mmm-yy throughout. Type dates as dates, not text, or the calculated columns will not work.</t>
  </si>
  <si>
    <t>Amount (local currency)</t>
  </si>
  <si>
    <t>Currency neutral - record the currency on the Cover sheet and enter plain numbers, formatted #,##0.00.</t>
  </si>
  <si>
    <t>Grey italic text</t>
  </si>
  <si>
    <t>Guidance for the person filling the template in. Delete it before issuing the completed document if you wish.</t>
  </si>
  <si>
    <t>Jurisdiction</t>
  </si>
  <si>
    <t>This is a global template. Where a statutory obligation is referenced it is described generically as 'the applicable jurisdiction's ...' - insert your local instrument in the Notes.</t>
  </si>
  <si>
    <t>Built with Mastt  ·  mastt.com</t>
  </si>
  <si>
    <t>Readiness Dashboard</t>
  </si>
  <si>
    <t>Live roll-up of the checklist</t>
  </si>
  <si>
    <t>CONSTRUCTION READINESS SNAPSHOT</t>
  </si>
  <si>
    <t>Planned site start</t>
  </si>
  <si>
    <t>OVERALL READINESS</t>
  </si>
  <si>
    <t>ITEMS COMPLETE / TOTAL</t>
  </si>
  <si>
    <t>BLOCKED ITEMS</t>
  </si>
  <si>
    <t>OVERDUE ITEMS</t>
  </si>
  <si>
    <t>Complete / applicable items (excludes N/A)</t>
  </si>
  <si>
    <t>All sections A to O</t>
  </si>
  <si>
    <t>Needs escalation to unblock</t>
  </si>
  <si>
    <t>Past due date and not complete</t>
  </si>
  <si>
    <t>NO-GO ITEMS OUTSTANDING</t>
  </si>
  <si>
    <t>DAYS TO PLANNED SITE START</t>
  </si>
  <si>
    <t>GO / NO-GO VERDICT</t>
  </si>
  <si>
    <t>Must be zero to commence</t>
  </si>
  <si>
    <t>Enter the planned start date above</t>
  </si>
  <si>
    <t>SECTION ROLL-UP</t>
  </si>
  <si>
    <t>Section</t>
  </si>
  <si>
    <t>Items</t>
  </si>
  <si>
    <t>Complete</t>
  </si>
  <si>
    <t>In progress</t>
  </si>
  <si>
    <t>Blocked</t>
  </si>
  <si>
    <t>Overdue</t>
  </si>
  <si>
    <t>No-go open</t>
  </si>
  <si>
    <t>N/A</t>
  </si>
  <si>
    <t>% complete</t>
  </si>
  <si>
    <t>RAG</t>
  </si>
  <si>
    <t>Contract Execution &amp; Commercial Close-Out</t>
  </si>
  <si>
    <t>B</t>
  </si>
  <si>
    <t>Insurance &amp; Bonding Verification</t>
  </si>
  <si>
    <t>C</t>
  </si>
  <si>
    <t>Design Completion, Coordination &amp; Documentation</t>
  </si>
  <si>
    <t>D</t>
  </si>
  <si>
    <t>Statutory Approvals, Permits &amp; Consents</t>
  </si>
  <si>
    <t>E</t>
  </si>
  <si>
    <t>Site Investigation &amp; Existing Conditions</t>
  </si>
  <si>
    <t>F</t>
  </si>
  <si>
    <t>Procurement &amp; Supply Chain Readiness</t>
  </si>
  <si>
    <t>G</t>
  </si>
  <si>
    <t>Programme, Sequencing &amp; Baseline</t>
  </si>
  <si>
    <t>H</t>
  </si>
  <si>
    <t>Site Establishment &amp; Logistics</t>
  </si>
  <si>
    <t>I</t>
  </si>
  <si>
    <t>Health &amp; Safety Readiness</t>
  </si>
  <si>
    <t>J</t>
  </si>
  <si>
    <t>Environmental &amp; Sustainability Readiness</t>
  </si>
  <si>
    <t>K</t>
  </si>
  <si>
    <t>Quality Management Setup</t>
  </si>
  <si>
    <t>L</t>
  </si>
  <si>
    <t>Stakeholder, Community &amp; Communications</t>
  </si>
  <si>
    <t>M</t>
  </si>
  <si>
    <t>Project Controls, Systems &amp; Reporting</t>
  </si>
  <si>
    <t>N</t>
  </si>
  <si>
    <t>Utilities, Services &amp; Authority Interfaces</t>
  </si>
  <si>
    <t>O</t>
  </si>
  <si>
    <t>Go / No-Go Construction Readiness Review</t>
  </si>
  <si>
    <t>ALL SECTIONS</t>
  </si>
  <si>
    <t>Every figure on this sheet is calculated live from the Pre-Construction Checklist sheet. Update Status, Due date and No-go critical there - nothing on this dashboard is typed by hand except the planned site start date.</t>
  </si>
  <si>
    <t>Construction readiness  ·  global template</t>
  </si>
  <si>
    <t>Item / check</t>
  </si>
  <si>
    <t>Why it matters (guidance)</t>
  </si>
  <si>
    <t>Responsible</t>
  </si>
  <si>
    <t>Due date</t>
  </si>
  <si>
    <t>Date completed</t>
  </si>
  <si>
    <t>Evidence / document ref</t>
  </si>
  <si>
    <t>Notes</t>
  </si>
  <si>
    <t>A.   CONTRACT EXECUTION &amp; COMMERCIAL CLOSE-OUT    ·    16 checks</t>
  </si>
  <si>
    <t>A-01</t>
  </si>
  <si>
    <t>Contract executed by all parties, dated, and counterpart originals lodged with document control on both sides.</t>
  </si>
  <si>
    <t>Until it is signed there is no enforceable allocation of scope, price or risk if something goes wrong on day one.</t>
  </si>
  <si>
    <t>Critical</t>
  </si>
  <si>
    <t>Yes</t>
  </si>
  <si>
    <t>Not Started</t>
  </si>
  <si>
    <t>A-02</t>
  </si>
  <si>
    <t>Complete contract set assembled and verified - conditions, particulars, annexures, drawings, specifications, schedules - with the order of precedence confirmed.</t>
  </si>
  <si>
    <t>Missing annexures are the most common cause of scope disputes; precedence resolves drawing vs specification conflicts.</t>
  </si>
  <si>
    <t>A-03</t>
  </si>
  <si>
    <t>Contract sum reconciled to the accepted tender and to the approved project budget, with every variance explained and approved.</t>
  </si>
  <si>
    <t>Unreconciled differences become unfunded scope that surfaces at the first progress claim.</t>
  </si>
  <si>
    <t>A-04</t>
  </si>
  <si>
    <t>Schedule of rates / bill of quantities checked for arithmetic and rate loading, and front-end loading challenged.</t>
  </si>
  <si>
    <t>Front-loaded rates transfer cash risk to the owner and distort the value of work in progress.</t>
  </si>
  <si>
    <t>High</t>
  </si>
  <si>
    <t>No</t>
  </si>
  <si>
    <t>A-05</t>
  </si>
  <si>
    <t>Provisional sums listed with the date by which each must be converted to a firm price, and the party responsible for closing it.</t>
  </si>
  <si>
    <t>Provisional sums left open past their trigger date drive both cost growth and programme delay.</t>
  </si>
  <si>
    <t>A-06</t>
  </si>
  <si>
    <t>Prime cost items scheduled with allowances, client selection dates and the responsibility for making each selection.</t>
  </si>
  <si>
    <t>Late client selections are a classic contractor extension-of-time claim.</t>
  </si>
  <si>
    <t>Medium</t>
  </si>
  <si>
    <t>A-07</t>
  </si>
  <si>
    <t>Performance security (bond, bank guarantee or letter of credit) received, checked against the contract form and lodged in secure custody.</t>
  </si>
  <si>
    <t>A security in the wrong form, wrong amount or wrong expiry is often unenforceable when it is finally called.</t>
  </si>
  <si>
    <t>A-08</t>
  </si>
  <si>
    <t>Parent company guarantee or equivalent covenant obtained where the contracting entity's balance sheet is thin.</t>
  </si>
  <si>
    <t>A special purpose subsidiary offers little recourse if the contract is terminated for insolvency.</t>
  </si>
  <si>
    <t>A-09</t>
  </si>
  <si>
    <t>Retention arrangements agreed - percentage, cap, release triggers, and whether cash retention, retention bond or a statutory retention trust applies.</t>
  </si>
  <si>
    <t>Retention held incorrectly can breach the applicable jurisdiction's retention trust rules.</t>
  </si>
  <si>
    <t>A-10</t>
  </si>
  <si>
    <t>Payment schedule agreed - claim date, assessment period, certification and payment terms - and the applicable jurisdiction's security of payment regime noted.</t>
  </si>
  <si>
    <t>Statutory payment timeframes override the contract in many jurisdictions; missing a response window can forfeit the right to withhold.</t>
  </si>
  <si>
    <t>A-11</t>
  </si>
  <si>
    <t>Valuation rules agreed for work in progress, materials on site and off-site materials, including vesting certificates and insurance for off-site goods.</t>
  </si>
  <si>
    <t>Paying for off-site materials without vesting and insurance leaves the owner unsecured if the supplier fails.</t>
  </si>
  <si>
    <t>A-12</t>
  </si>
  <si>
    <t>Tax registrations and obligations confirmed - indirect tax, withholding and any construction industry tax scheme in the applicable jurisdiction.</t>
  </si>
  <si>
    <t>Incorrect tax treatment on the first claim is painful to unwind across the whole project.</t>
  </si>
  <si>
    <t>A-13</t>
  </si>
  <si>
    <t>Currency, exchange rate and price escalation / rise-and-fall mechanisms confirmed, with the index or basis defined in writing.</t>
  </si>
  <si>
    <t>For imported plant and multi-currency supply chains, an undefined basis becomes a negotiation later.</t>
  </si>
  <si>
    <t>A-14</t>
  </si>
  <si>
    <t>Liquidated damages rate, cap and the date they run from confirmed, with the genuine pre-estimate rationale retained on file.</t>
  </si>
  <si>
    <t>Damages that cannot be justified as a genuine pre-estimate risk being struck out as a penalty.</t>
  </si>
  <si>
    <t>A-15</t>
  </si>
  <si>
    <t>Contract notices regime set up - correct legal addresses, service method and named recipients for each notice type.</t>
  </si>
  <si>
    <t>A valid notice served to the wrong address or person is frequently held to be no notice at all.</t>
  </si>
  <si>
    <t>A-16</t>
  </si>
  <si>
    <t>Key contract dates diarised - notice windows, insurance and bond expiries, milestone dates, defects liability start.</t>
  </si>
  <si>
    <t>Entitlement is lost quietly through missed dates far more often than through weak arguments.</t>
  </si>
  <si>
    <t>B.   INSURANCE &amp; BONDING VERIFICATION    ·    14 checks</t>
  </si>
  <si>
    <t>B-01</t>
  </si>
  <si>
    <t>Contract works / construction all-risks policy in force from the contract date, with the sum insured covering contract sum plus escalation, demolition, debris removal and professional fees.</t>
  </si>
  <si>
    <t>A sum insured set at bare contract value leaves a shortfall on any total loss reinstatement.</t>
  </si>
  <si>
    <t>B-02</t>
  </si>
  <si>
    <t>Placement responsibility confirmed - principal-arranged (owner controlled) versus contractor-arranged - and every gap between the two identified.</t>
  </si>
  <si>
    <t>Assuming the other party has arranged cover is how projects end up uninsured on day one.</t>
  </si>
  <si>
    <t>B-03</t>
  </si>
  <si>
    <t>Public and products liability cover in place at the contract limit, covering third party property damage and personal injury.</t>
  </si>
  <si>
    <t>Third party damage to adjoining property is the highest frequency claim in urban construction.</t>
  </si>
  <si>
    <t>B-04</t>
  </si>
  <si>
    <t>Professional indemnity cover confirmed for every party carrying design responsibility, at the contract limit, with the required run-off period.</t>
  </si>
  <si>
    <t>Design liability outlives construction; run-off is the only thing that responds years after completion.</t>
  </si>
  <si>
    <t>B-05</t>
  </si>
  <si>
    <t>Workers compensation / employers liability cover confirmed for the contractor and evidenced for every subcontractor before site access.</t>
  </si>
  <si>
    <t>In most jurisdictions this is a statutory precondition to engaging labour, not a commercial option.</t>
  </si>
  <si>
    <t>B-06</t>
  </si>
  <si>
    <t>Contractors plant and equipment cover in place for owned, hired-in and borrowed plant, including hired-in plant liability and continuing hire charges.</t>
  </si>
  <si>
    <t>Hire agreements typically pass full replacement value and ongoing hire cost to the hirer.</t>
  </si>
  <si>
    <t>B-07</t>
  </si>
  <si>
    <t>Marine cargo / transit cover arranged for imported plant and materials, covering full landed value including duty and inland delivery.</t>
  </si>
  <si>
    <t>A damaged long-lead import without cargo cover is both an uninsured loss and a programme failure.</t>
  </si>
  <si>
    <t>B-08</t>
  </si>
  <si>
    <t>Named insureds checked - principal, contractor, subcontractors of every tier, and where required financiers, landlords and adjoining owners.</t>
  </si>
  <si>
    <t>A party not named on the policy has no right to claim under it.</t>
  </si>
  <si>
    <t>B-09</t>
  </si>
  <si>
    <t>Waiver of subrogation and cross-liability clauses confirmed on all relevant policies.</t>
  </si>
  <si>
    <t>Without them, an insurer can pay a claim and then recover from another project party.</t>
  </si>
  <si>
    <t>B-10</t>
  </si>
  <si>
    <t>Certificates of currency obtained, in date, and reconciled to the actual policy wording rather than a broker summary letter.</t>
  </si>
  <si>
    <t>Broker letters routinely omit exclusions and sub-limits that matter.</t>
  </si>
  <si>
    <t>B-11</t>
  </si>
  <si>
    <t>Deductibles and excesses reviewed, the party bearing each confirmed, and affordability tested against the contract risk allocation.</t>
  </si>
  <si>
    <t>A deductible larger than the typical claim value makes the cover cosmetic.</t>
  </si>
  <si>
    <t>B-12</t>
  </si>
  <si>
    <t>Policy exclusions reviewed against project-specific exposures - defective design or workmanship, water damage, existing structures, testing and commissioning, cyber, and any exclusion for the works methodology.</t>
  </si>
  <si>
    <t>Methodologies such as piling, dewatering or hot works are commonly excluded or sub-limited.</t>
  </si>
  <si>
    <t>B-13</t>
  </si>
  <si>
    <t>Existing structures and surrounding property cover addressed where working in, on or adjacent to occupied or owned assets.</t>
  </si>
  <si>
    <t>Contract works policies usually exclude the existing asset unless it is specifically added.</t>
  </si>
  <si>
    <t>B-14</t>
  </si>
  <si>
    <t>All policy inception and expiry dates loaded into the Insurance Register with renewal reminders set at 60 and 30 days.</t>
  </si>
  <si>
    <t>Cover lapsing mid-construction is a breach of contract and can stop the works.</t>
  </si>
  <si>
    <t>C.   DESIGN COMPLETION, COORDINATION &amp; DOCUMENTATION    ·    18 checks</t>
  </si>
  <si>
    <t>C-01</t>
  </si>
  <si>
    <t>Design responsibility matrix agreed and signed - every element allocated to a named designer against a stated design standard.</t>
  </si>
  <si>
    <t>Elements everybody assumed somebody else was designing are the classic pre-construction gap.</t>
  </si>
  <si>
    <t>C-02</t>
  </si>
  <si>
    <t>Design freeze / stage gate formally achieved for all elements required by the first construction activities.</t>
  </si>
  <si>
    <t>Building to a design that is still moving guarantees rework and variation claims.</t>
  </si>
  <si>
    <t>C-03</t>
  </si>
  <si>
    <t>Issued-for-construction drawing register complete and current for the works commencing first, with revision status verified.</t>
  </si>
  <si>
    <t>Superseded drawings on site are one of the most expensive and avoidable defects.</t>
  </si>
  <si>
    <t>C-04</t>
  </si>
  <si>
    <t>Balance of design deliverables programmed with issue dates aligned to the construction sequence and to procurement lead times.</t>
  </si>
  <si>
    <t>Design issue dates are the hidden critical path on most projects.</t>
  </si>
  <si>
    <t>C-05</t>
  </si>
  <si>
    <t>Multidisciplinary clash detection completed to the agreed tolerance, with unresolved clashes logged, owned and dated.</t>
  </si>
  <si>
    <t>Services clashes discovered in the field cost multiples of what they cost in the model.</t>
  </si>
  <si>
    <t>C-06</t>
  </si>
  <si>
    <t>BIM execution plan agreed - model federation, level of development, naming convention, shared coordinate system and common data environment.</t>
  </si>
  <si>
    <t>Without a shared origin and naming standard, federated models silently misalign.</t>
  </si>
  <si>
    <t>C-07</t>
  </si>
  <si>
    <t>Design review comments from all reviewers closed out, with the close-out register signed by the reviewing parties.</t>
  </si>
  <si>
    <t>Open comments become claims that the design was never accepted.</t>
  </si>
  <si>
    <t>C-08</t>
  </si>
  <si>
    <t>Specification reconciled to drawings and schedules, with no conflicting or orphan clauses in the packages starting first.</t>
  </si>
  <si>
    <t>Conflicts between specification and drawings default to the precedence clause, which rarely gives the outcome anyone wanted.</t>
  </si>
  <si>
    <t>C-09</t>
  </si>
  <si>
    <t>Statutory and regulatory design certifications obtained from the responsible designers as required in the applicable jurisdiction.</t>
  </si>
  <si>
    <t>Certification is usually a precondition to the construction permit remaining valid.</t>
  </si>
  <si>
    <t>C-10</t>
  </si>
  <si>
    <t>Independent design verification or third party certifier appointed where the contract or jurisdiction requires it.</t>
  </si>
  <si>
    <t>Retro-fitting independent verification after construction starts is slow and expensive.</t>
  </si>
  <si>
    <t>C-11</t>
  </si>
  <si>
    <t>Buildability and constructability review held with the site delivery team, with outcomes incorporated or formally rejected with reasons.</t>
  </si>
  <si>
    <t>The people who will build it find problems the designers cannot see.</t>
  </si>
  <si>
    <t>C-12</t>
  </si>
  <si>
    <t>Value engineering register closed out, with every accepted change reflected in the IFC documentation and in the contract sum.</t>
  </si>
  <si>
    <t>Savings agreed verbally but never documented reappear as variations.</t>
  </si>
  <si>
    <t>C-13</t>
  </si>
  <si>
    <t>Latent / differing site conditions reviewed against the geotechnical and services information actually issued at tender.</t>
  </si>
  <si>
    <t>Ground risk allocation only holds if what was disclosed matches what is now known.</t>
  </si>
  <si>
    <t>C-14</t>
  </si>
  <si>
    <t>Temporary works design brief issued, temporary works designer appointed and a design check category assigned to each temporary works item.</t>
  </si>
  <si>
    <t>Temporary works failures - formwork, propping, excavation support - are a leading cause of serious incidents.</t>
  </si>
  <si>
    <t>C-15</t>
  </si>
  <si>
    <t>Design change control procedure agreed - who may instruct a change, how it is priced, and how it flows through to IFC documentation.</t>
  </si>
  <si>
    <t>Informal design change is the single largest source of uncontrolled cost growth.</t>
  </si>
  <si>
    <t>C-16</t>
  </si>
  <si>
    <t>Interface and tolerance agreements confirmed between design packages - structure to facade, services penetrations, finishes junctions.</t>
  </si>
  <si>
    <t>Each package can be individually compliant and still not fit together.</t>
  </si>
  <si>
    <t>C-17</t>
  </si>
  <si>
    <t>Design assumptions, exclusions and derogations register issued to the construction team.</t>
  </si>
  <si>
    <t>Work built on an unvalidated assumption is rework waiting to be discovered.</t>
  </si>
  <si>
    <t>C-18</t>
  </si>
  <si>
    <t>Fire engineering and life safety strategy, including any performance-based derogations, approved by the authority having jurisdiction.</t>
  </si>
  <si>
    <t>Fire strategy changes late in construction can force structural and services rework.</t>
  </si>
  <si>
    <t>D.   STATUTORY APPROVALS, PERMITS &amp; CONSENTS    ·    18 checks</t>
  </si>
  <si>
    <t>D-01</t>
  </si>
  <si>
    <t>Principal building or construction permit issued (or the applicable jurisdiction's equivalent) and displayed / available on site.</t>
  </si>
  <si>
    <t>Commencing without the principal permit exposes the owner to stop-work orders and prosecution.</t>
  </si>
  <si>
    <t>D-02</t>
  </si>
  <si>
    <t>Planning / development consent conditions extracted into a condition-by-condition compliance register, each with an owner, evidence requirement and due date.</t>
  </si>
  <si>
    <t>Consents commonly carry 60 to 200 conditions; managing them as a block is how they get missed.</t>
  </si>
  <si>
    <t>D-03</t>
  </si>
  <si>
    <t>Pre-commencement conditions identified and each formally discharged in writing by the consent authority.</t>
  </si>
  <si>
    <t>Conditions expressed as prior to the commencement of works are an absolute bar to starting.</t>
  </si>
  <si>
    <t>D-04</t>
  </si>
  <si>
    <t>Environmental approval or licence obtained where the works trigger an assessment threshold in the applicable jurisdiction.</t>
  </si>
  <si>
    <t>Environmental prosecutions attach personally to directors in many jurisdictions.</t>
  </si>
  <si>
    <t>D-05</t>
  </si>
  <si>
    <t>Road occupancy, lane closure and footpath closure permits obtained to cover the mobilisation and early works period.</t>
  </si>
  <si>
    <t>Site establishment usually needs the public realm before the works permit is even used.</t>
  </si>
  <si>
    <t>D-06</t>
  </si>
  <si>
    <t>Traffic management / works-on-road approval obtained with an approved traffic guidance scheme.</t>
  </si>
  <si>
    <t>An unapproved scheme leaves the contractor liable for any incident in the work zone.</t>
  </si>
  <si>
    <t>D-07</t>
  </si>
  <si>
    <t>Crane over-sailing and airspace approvals obtained - aviation authority notification and over-sail licences from affected adjoining owners.</t>
  </si>
  <si>
    <t>Over-sailing without a licence is trespass and can be injuncted at short notice.</t>
  </si>
  <si>
    <t>D-08</t>
  </si>
  <si>
    <t>Demolition permit and demolition work plan approved, including structural engineer sign-off on the demolition sequence.</t>
  </si>
  <si>
    <t>Sequence errors in demolition cause progressive collapse.</t>
  </si>
  <si>
    <t>D-09</t>
  </si>
  <si>
    <t>Asbestos and hazardous material removal licence or notification lodged with the regulator, with clearance certificate requirements understood.</t>
  </si>
  <si>
    <t>Notification periods are fixed by statute and cannot be compressed.</t>
  </si>
  <si>
    <t>D-10</t>
  </si>
  <si>
    <t>Heritage approval or exemption confirmed for the site and for any affected adjoining heritage item.</t>
  </si>
  <si>
    <t>Heritage orders can be made at short notice and stop work indefinitely.</t>
  </si>
  <si>
    <t>D-11</t>
  </si>
  <si>
    <t>Tree removal and vegetation clearing permits obtained, with protected specimens identified and marked on site.</t>
  </si>
  <si>
    <t>Removing a protected tree is often a strict liability offence with significant penalties.</t>
  </si>
  <si>
    <t>D-12</t>
  </si>
  <si>
    <t>Utility connection, disconnection and diversion approvals obtained from each network operator.</t>
  </si>
  <si>
    <t>Network operators work to their own programme, not yours; approvals gate the works.</t>
  </si>
  <si>
    <t>D-13</t>
  </si>
  <si>
    <t>Hoarding, gantry, scaffold and site shed permits obtained from the local authority.</t>
  </si>
  <si>
    <t>Site establishment cannot legally proceed on public land without them.</t>
  </si>
  <si>
    <t>D-14</t>
  </si>
  <si>
    <t>Dewatering licence and trade waste / stormwater discharge consent obtained, with monitoring and reporting conditions understood.</t>
  </si>
  <si>
    <t>Discharging untreated water without consent is an immediate environmental breach.</t>
  </si>
  <si>
    <t>D-15</t>
  </si>
  <si>
    <t>Noise, vibration and out-of-hours works approvals obtained, with the approved working hours displayed at site entrances.</t>
  </si>
  <si>
    <t>Out-of-hours approvals typically take weeks and are needed for the first concrete pours and deliveries.</t>
  </si>
  <si>
    <t>D-16</t>
  </si>
  <si>
    <t>Work notification lodged with the safety regulator where the project exceeds the notifiable threshold in the applicable jurisdiction.</t>
  </si>
  <si>
    <t>Notification is usually required a set number of days before works commence.</t>
  </si>
  <si>
    <t>D-17</t>
  </si>
  <si>
    <t>Consolidated permit register created showing authority, reference number, grant date, expiry and renewal lead time.</t>
  </si>
  <si>
    <t>Permits expire mid-project; renewals need to be triggered before, not after.</t>
  </si>
  <si>
    <t>D-18</t>
  </si>
  <si>
    <t>Cost and time impacts of approval conditions reflected in the budget and programme.</t>
  </si>
  <si>
    <t>Conditions frequently require physical works - crossings, landscaping, monitoring - that were never estimated.</t>
  </si>
  <si>
    <t>E.   SITE INVESTIGATION &amp; EXISTING CONDITIONS    ·    13 checks</t>
  </si>
  <si>
    <t>E-01</t>
  </si>
  <si>
    <t>Geotechnical investigation report issued to all parties, with factual and interpretative reports clearly distinguished.</t>
  </si>
  <si>
    <t>Contractors may rely on factual data; interpretation is usually at their own risk. The distinction decides who pays.</t>
  </si>
  <si>
    <t>E-02</t>
  </si>
  <si>
    <t>Contract position on ground risk confirmed against what was actually disclosed at tender.</t>
  </si>
  <si>
    <t>Latent condition claims turn entirely on what information was provided and when.</t>
  </si>
  <si>
    <t>E-03</t>
  </si>
  <si>
    <t>Contamination assessment complete and a remediation action plan approved where required, with validation and clearance criteria defined.</t>
  </si>
  <si>
    <t>Remediation without agreed clearance criteria has no defined end point.</t>
  </si>
  <si>
    <t>E-04</t>
  </si>
  <si>
    <t>Hazardous materials survey completed for all structures to be disturbed, and the register issued to every trade working on them.</t>
  </si>
  <si>
    <t>A trade that has not seen the register cannot avoid the material.</t>
  </si>
  <si>
    <t>E-05</t>
  </si>
  <si>
    <t>Dilapidation surveys of adjoining properties, roads and public assets completed, photographed, dated and acknowledged by the owners.</t>
  </si>
  <si>
    <t>Without a pre-existing condition record, every neighbouring crack becomes your crack.</t>
  </si>
  <si>
    <t>E-06</t>
  </si>
  <si>
    <t>Pre-construction survey of existing levels, boundaries and encroachments completed by a licensed surveyor.</t>
  </si>
  <si>
    <t>Encroachments discovered after the structure is out of the ground are extremely expensive.</t>
  </si>
  <si>
    <t>E-07</t>
  </si>
  <si>
    <t>Survey control network established - datum, coordinate system and control marks set, protected and independently checked.</t>
  </si>
  <si>
    <t>A set-out error propagates through every element built after it.</t>
  </si>
  <si>
    <t>E-08</t>
  </si>
  <si>
    <t>Underground service location completed - records search, electromagnetic or GPR scanning, and physical potholing of critical services.</t>
  </si>
  <si>
    <t>Records alone are unreliable; striking a live service is a fatality risk, not just a cost.</t>
  </si>
  <si>
    <t>E-09</t>
  </si>
  <si>
    <t>Overhead service clearances measured and no-go zones defined for plant, cranes and tipping vehicles.</t>
  </si>
  <si>
    <t>Contact with overhead power is one of the most common causes of construction fatalities.</t>
  </si>
  <si>
    <t>E-10</t>
  </si>
  <si>
    <t>Existing structure condition and capacity assessed where the works impose new loads or require temporary support.</t>
  </si>
  <si>
    <t>Assumed capacity in an old structure is an assumption you cannot afford to be wrong about.</t>
  </si>
  <si>
    <t>E-11</t>
  </si>
  <si>
    <t>Unexploded ordnance risk screening completed for sites with relevant military or industrial history.</t>
  </si>
  <si>
    <t>Screening is cheap; discovery during excavation stops the site for weeks.</t>
  </si>
  <si>
    <t>E-12</t>
  </si>
  <si>
    <t>Archaeological and cultural heritage screening completed, with an unexpected finds protocol issued to all site personnel.</t>
  </si>
  <si>
    <t>Unexpected finds handled badly can trigger statutory stop-work and criminal liability.</t>
  </si>
  <si>
    <t>E-13</t>
  </si>
  <si>
    <t>Groundwater levels, aggressive ground chemistry and flood or inundation risk assessed and reflected in the construction methodology.</t>
  </si>
  <si>
    <t>Groundwater drives excavation support, dewatering consents and concrete specification.</t>
  </si>
  <si>
    <t>F.   PROCUREMENT &amp; SUPPLY CHAIN READINESS    ·    17 checks</t>
  </si>
  <si>
    <t>F-01</t>
  </si>
  <si>
    <t>Procurement schedule aligned to the construction programme, showing an award-by date for every remaining package.</t>
  </si>
  <si>
    <t>Award dates are derived from the programme, not from when the buyer gets to them.</t>
  </si>
  <si>
    <t>F-02</t>
  </si>
  <si>
    <t>Subcontract packages required for the first 90 days awarded and executed - not left on a letter of intent.</t>
  </si>
  <si>
    <t>Letters of intent cap liability and expire; work proceeds with no enforceable terms.</t>
  </si>
  <si>
    <t>F-03</t>
  </si>
  <si>
    <t>Scope gap analysis completed across all packages so no scope falls between subcontracts.</t>
  </si>
  <si>
    <t>Gaps are found at the interface, mid-construction, at the worst possible price.</t>
  </si>
  <si>
    <t>F-04</t>
  </si>
  <si>
    <t>Prequalification completed for each subcontractor - capability, resources, current workload and referee checks.</t>
  </si>
  <si>
    <t>Capacity, not capability, is what usually fails on a busy subcontractor.</t>
  </si>
  <si>
    <t>F-05</t>
  </si>
  <si>
    <t>Financial health checks completed on high value subcontractors and key suppliers - credit report, accounts, adverse filings.</t>
  </si>
  <si>
    <t>Subcontractor insolvency mid-package is the most disruptive single event in delivery.</t>
  </si>
  <si>
    <t>F-06</t>
  </si>
  <si>
    <t>Subcontractor insurances verified and recorded before any access to site is granted.</t>
  </si>
  <si>
    <t>Once they are on site, the leverage to obtain certificates is gone.</t>
  </si>
  <si>
    <t>F-07</t>
  </si>
  <si>
    <t>Long lead items identified, with quoted lead times captured and the latest order date calculated back from the required-on-site date.</t>
  </si>
  <si>
    <t>A long lead item ordered a week late puts the whole programme a week late, permanently.</t>
  </si>
  <si>
    <t>F-08</t>
  </si>
  <si>
    <t>Orders placed for every item whose latest order date falls inside the pre-construction period, with acknowledged delivery dates in writing.</t>
  </si>
  <si>
    <t>A quoted lead time is not a commitment until the supplier acknowledges the order.</t>
  </si>
  <si>
    <t>F-09</t>
  </si>
  <si>
    <t>Single-source and sole-source exposures identified, with a substitution or mitigation strategy documented for each.</t>
  </si>
  <si>
    <t>One supplier with no alternative is a single point of failure for the whole programme.</t>
  </si>
  <si>
    <t>F-10</t>
  </si>
  <si>
    <t>Supply chain risk assessment completed covering commodity price volatility, freight capacity, sanctions and geopolitical exposure.</t>
  </si>
  <si>
    <t>Global supply shocks are now a normal project risk, not an exceptional one.</t>
  </si>
  <si>
    <t>F-11</t>
  </si>
  <si>
    <t>Import logistics planned - incoterms, customs clearance, duties, port handling, oversize and overmass permits, and inland transport.</t>
  </si>
  <si>
    <t>Customs and oversize permits routinely add weeks that nobody put in the programme.</t>
  </si>
  <si>
    <t>F-12</t>
  </si>
  <si>
    <t>Material approval and sample submission schedule agreed, with client selection lead times built into the programme.</t>
  </si>
  <si>
    <t>Late selections are one of the easiest extension of time claims to prove.</t>
  </si>
  <si>
    <t>F-13</t>
  </si>
  <si>
    <t>Off-site fabrication programme agreed with vendor quality assurance, inspection and hold points, including third party inspection where required.</t>
  </si>
  <si>
    <t>Quality problems found on delivery cannot be fixed on site at any sensible cost.</t>
  </si>
  <si>
    <t>F-14</t>
  </si>
  <si>
    <t>Vendor documentation requirements written into purchase orders - test certificates, operation and maintenance data, warranties, spares lists.</t>
  </si>
  <si>
    <t>Documentation not bought with the goods is almost impossible to obtain after payment.</t>
  </si>
  <si>
    <t>F-15</t>
  </si>
  <si>
    <t>Modern slavery and ethical sourcing due diligence completed to the standard required by the client and the applicable jurisdiction.</t>
  </si>
  <si>
    <t>Reporting obligations now attach to the owner as well as the contractor.</t>
  </si>
  <si>
    <t>F-16</t>
  </si>
  <si>
    <t>Local content, social procurement and Indigenous or minority business participation targets confirmed and allocated to specific packages.</t>
  </si>
  <si>
    <t>Targets not allocated to a package at award are never met.</t>
  </si>
  <si>
    <t>F-17</t>
  </si>
  <si>
    <t>Payment terms flowed down consistently through the supply chain, including statutory security of payment and retention trust requirements.</t>
  </si>
  <si>
    <t>Inconsistent flow-down creates a cash trap between the head contract and the subcontracts.</t>
  </si>
  <si>
    <t>G.   PROGRAMME, SEQUENCING &amp; BASELINE    ·    16 checks</t>
  </si>
  <si>
    <t>G-01</t>
  </si>
  <si>
    <t>Baseline programme submitted in the contract-required form and accepted or approved in writing.</t>
  </si>
  <si>
    <t>An unaccepted baseline gives you nothing to measure delay against when it matters.</t>
  </si>
  <si>
    <t>G-02</t>
  </si>
  <si>
    <t>Critical path identified, logic checked, and agreed as a genuine build sequence rather than a compliance artefact.</t>
  </si>
  <si>
    <t>A critical path nobody believes will not be used to manage the job.</t>
  </si>
  <si>
    <t>G-03</t>
  </si>
  <si>
    <t>Programme health checked - no open ends, no negative lags, no unjustified constraints, no excessively long activities.</t>
  </si>
  <si>
    <t>Poor logic makes every future delay analysis contestable.</t>
  </si>
  <si>
    <t>G-04</t>
  </si>
  <si>
    <t>Contract milestones and sectional completion dates reflected in the baseline exactly as contracted.</t>
  </si>
  <si>
    <t>A baseline that quietly differs from the contract dates is a dispute in waiting.</t>
  </si>
  <si>
    <t>G-05</t>
  </si>
  <si>
    <t>Baseline saved, locked and version controlled as the extension of time reference, with the file and date recorded in document control.</t>
  </si>
  <si>
    <t>Delay analysis is only as good as the ability to prove what the baseline was.</t>
  </si>
  <si>
    <t>G-06</t>
  </si>
  <si>
    <t>Resource loaded and / or cost loaded schedule produced to support the cash flow forecast and S-curve.</t>
  </si>
  <si>
    <t>An unloaded programme cannot tell you whether the resources exist to achieve it.</t>
  </si>
  <si>
    <t>G-07</t>
  </si>
  <si>
    <t>Float ownership and use agreed - project float versus contractor float - and stated in the programme narrative.</t>
  </si>
  <si>
    <t>Who owns float decides who pays for delay; leaving it unstated guarantees argument.</t>
  </si>
  <si>
    <t>G-08</t>
  </si>
  <si>
    <t>Weather and inclement conditions allowance quantified from historical records and shown explicitly in the programme.</t>
  </si>
  <si>
    <t>An allowance you cannot point to in the programme is an allowance you cannot claim against.</t>
  </si>
  <si>
    <t>G-09</t>
  </si>
  <si>
    <t>Construction sequencing and staging plan agreed, including zone by zone release and handover of work areas.</t>
  </si>
  <si>
    <t>Sequence is where safety, logistics and productivity are actually won or lost.</t>
  </si>
  <si>
    <t>G-10</t>
  </si>
  <si>
    <t>Interface programme agreed with the client's other contractors, tenants, operators and separable portions.</t>
  </si>
  <si>
    <t>Other people's works on your site are a delay risk you do not control unless it is programmed.</t>
  </si>
  <si>
    <t>G-11</t>
  </si>
  <si>
    <t>Shutdown, possession and occupation windows secured with asset owners and operators, with dates locked in writing.</t>
  </si>
  <si>
    <t>Possession windows are usually immovable; missing one can cost months.</t>
  </si>
  <si>
    <t>G-12</t>
  </si>
  <si>
    <t>Rolling look-ahead process agreed - horizon, format, cadence, attendees and how constraints are removed.</t>
  </si>
  <si>
    <t>The look-ahead, not the master programme, is what actually runs the site week to week.</t>
  </si>
  <si>
    <t>G-13</t>
  </si>
  <si>
    <t>Design, procurement, approvals and long lead deliveries included as activities in the programme, not just construction works.</t>
  </si>
  <si>
    <t>Most early delay comes from activities that were never on the programme.</t>
  </si>
  <si>
    <t>G-14</t>
  </si>
  <si>
    <t>Commissioning, testing, regulatory inspection and authority sign-off durations included at the end of the programme.</t>
  </si>
  <si>
    <t>Compressing commissioning to recover delay is how projects fail at handover.</t>
  </si>
  <si>
    <t>G-15</t>
  </si>
  <si>
    <t>Programme narrative / basis of schedule issued, explaining calendars, productivity assumptions, resourcing and exclusions.</t>
  </si>
  <si>
    <t>Without the narrative, the logic behind the dates is lost when the planner leaves.</t>
  </si>
  <si>
    <t>G-16</t>
  </si>
  <si>
    <t>Progress measurement method agreed - physical percentage, earned value or milestone - so claims and reports are consistent.</t>
  </si>
  <si>
    <t>Different measurement methods between claim and report create a monthly argument.</t>
  </si>
  <si>
    <t>H.   SITE ESTABLISHMENT &amp; LOGISTICS    ·    18 checks</t>
  </si>
  <si>
    <t>H-01</t>
  </si>
  <si>
    <t>Site boundary set out and verified against title, with the hoarding and fencing line agreed with the authority and adjoining owners.</t>
  </si>
  <si>
    <t>Building the perimeter in the wrong place is expensive and damages neighbour relations immediately.</t>
  </si>
  <si>
    <t>H-02</t>
  </si>
  <si>
    <t>Perimeter fencing, hoarding and gates installed to the approved design, with wind loading and footing design checked.</t>
  </si>
  <si>
    <t>Hoarding failure in wind is a public safety incident with regulatory consequences.</t>
  </si>
  <si>
    <t>H-03</t>
  </si>
  <si>
    <t>Site accommodation established - offices, meeting rooms, drying room, lunch room - sized for the peak workforce, not the mobilisation crew.</t>
  </si>
  <si>
    <t>Undersized amenities become an industrial relations issue at exactly the wrong time.</t>
  </si>
  <si>
    <t>H-04</t>
  </si>
  <si>
    <t>Sanitary facilities, potable water and welfare provisions in place at the ratio required in the applicable jurisdiction.</t>
  </si>
  <si>
    <t>Welfare provision is a statutory minimum in most jurisdictions and is inspected early.</t>
  </si>
  <si>
    <t>H-05</t>
  </si>
  <si>
    <t>Temporary power energised, or generator provision confirmed, with capacity for peak demand and residual current protection throughout.</t>
  </si>
  <si>
    <t>Under-sized temporary power throttles every trade that follows.</t>
  </si>
  <si>
    <t>H-06</t>
  </si>
  <si>
    <t>Temporary water supply and metering in place, including fire fighting water where required.</t>
  </si>
  <si>
    <t>Water is needed for dust suppression and concrete works from the first day of earthworks.</t>
  </si>
  <si>
    <t>H-07</t>
  </si>
  <si>
    <t>Site communications established - internet, mobile coverage, site wi-fi and a working emergency telephone.</t>
  </si>
  <si>
    <t>Emergency response depends on being able to make the call from where the incident is.</t>
  </si>
  <si>
    <t>H-08</t>
  </si>
  <si>
    <t>Site access points agreed and constructed, with separated pedestrian and vehicle entries and controlled access.</t>
  </si>
  <si>
    <t>Shared pedestrian and vehicle gates are a predictable and preventable injury source.</t>
  </si>
  <si>
    <t>H-09</t>
  </si>
  <si>
    <t>Haul routes, internal roads and hardstand constructed and drained for the expected axle loads and weather.</t>
  </si>
  <si>
    <t>A failed haul road in the first wet week stops every delivery.</t>
  </si>
  <si>
    <t>H-10</t>
  </si>
  <si>
    <t>Wheel wash or shaker grid, and street sweeping arrangements, in place before earthworks begin.</t>
  </si>
  <si>
    <t>Tracking mud onto public roads brings both regulator attention and community complaints.</t>
  </si>
  <si>
    <t>H-11</t>
  </si>
  <si>
    <t>Laydown and material storage areas allocated by trade, with lockable weatherproof storage for high value items.</t>
  </si>
  <si>
    <t>Unallocated laydown becomes double handling, damage and theft.</t>
  </si>
  <si>
    <t>H-12</t>
  </si>
  <si>
    <t>Crane, hoist and material handling positions designed - base and foundation designs certified, lift zones, over-sail and tie-in points mapped.</t>
  </si>
  <si>
    <t>Crane base design is a certified temporary works item, not a site decision.</t>
  </si>
  <si>
    <t>H-13</t>
  </si>
  <si>
    <t>Traffic management plan implemented on and off site, with approved signage and trained traffic controllers rostered.</t>
  </si>
  <si>
    <t>The interface between site traffic and the public is the highest third party risk on most sites.</t>
  </si>
  <si>
    <t>H-14</t>
  </si>
  <si>
    <t>Delivery booking system and gate protocol established, including a short induction for delivery drivers.</t>
  </si>
  <si>
    <t>Unbooked deliveries queue on public roads and arrive without anyone to unload them.</t>
  </si>
  <si>
    <t>H-15</t>
  </si>
  <si>
    <t>Workforce parking solution agreed so surrounding streets and businesses are not impacted.</t>
  </si>
  <si>
    <t>Parking is the most common single source of community complaint on urban sites.</t>
  </si>
  <si>
    <t>H-16</t>
  </si>
  <si>
    <t>Waste segregation area established with bins, signage and a licensed waste contractor engaged.</t>
  </si>
  <si>
    <t>Retro-fitting segregation after the site is running rarely achieves the diversion target.</t>
  </si>
  <si>
    <t>H-17</t>
  </si>
  <si>
    <t>Site security in place - lighting, CCTV, after hours patrol or guard, and a key and access control register.</t>
  </si>
  <si>
    <t>Theft and vandalism peak in the first weeks before the site is fully secured.</t>
  </si>
  <si>
    <t>H-18</t>
  </si>
  <si>
    <t>Site signage installed - statutory notices, principal contractor details, emergency information, working hours, safety and directional signage.</t>
  </si>
  <si>
    <t>Statutory signage is usually the first thing an inspector checks.</t>
  </si>
  <si>
    <t>I.   HEALTH &amp; SAFETY READINESS    ·    20 checks</t>
  </si>
  <si>
    <t>I-01</t>
  </si>
  <si>
    <t>Project specific health and safety management plan issued, reviewed and accepted by the client or principal.</t>
  </si>
  <si>
    <t>A generic corporate plan does not address the hazards of this site.</t>
  </si>
  <si>
    <t>I-02</t>
  </si>
  <si>
    <t>Principal contractor or equivalent duty holder formally appointed in writing for the applicable jurisdiction.</t>
  </si>
  <si>
    <t>The statutory duty holder must be identifiable before work begins.</t>
  </si>
  <si>
    <t>I-03</t>
  </si>
  <si>
    <t>Safety roles, responsibilities and authorities defined, including who has authority to stop work and how that is exercised.</t>
  </si>
  <si>
    <t>Stop work authority that is not explicit is not used.</t>
  </si>
  <si>
    <t>I-04</t>
  </si>
  <si>
    <t>Risk assessments completed for all planned activities, with high risk construction work specifically identified.</t>
  </si>
  <si>
    <t>High risk work carries additional statutory controls in most jurisdictions.</t>
  </si>
  <si>
    <t>I-05</t>
  </si>
  <si>
    <t>Safe work method statements or job safety analyses received, reviewed and accepted for every activity starting in the first 30 days.</t>
  </si>
  <si>
    <t>Reviewing them on the morning of the work means they are not really reviewed.</t>
  </si>
  <si>
    <t>I-06</t>
  </si>
  <si>
    <t>Permit to work system established for high risk activities - hot work, confined space, live services, excavation, working at height and lifting.</t>
  </si>
  <si>
    <t>Permits are the last administrative control before a high consequence activity proceeds.</t>
  </si>
  <si>
    <t>I-07</t>
  </si>
  <si>
    <t>Site induction developed and tested, covering site specific hazards, emergency arrangements, rules and site logistics, with a verifiable record system.</t>
  </si>
  <si>
    <t>An induction record you cannot produce is an induction that did not happen.</t>
  </si>
  <si>
    <t>I-08</t>
  </si>
  <si>
    <t>Worker competency, licence and ticket verification process in place - high risk work licences, plant tickets, trade licences and expiry tracking.</t>
  </si>
  <si>
    <t>Expired tickets are as much a breach as no ticket at all.</t>
  </si>
  <si>
    <t>I-09</t>
  </si>
  <si>
    <t>Plant and equipment registration, pre-start inspection and maintenance record regime established, including registrable plant notifications.</t>
  </si>
  <si>
    <t>Unregistered registrable plant can be prohibited from operating on the spot.</t>
  </si>
  <si>
    <t>I-10</t>
  </si>
  <si>
    <t>Emergency response plan prepared - evacuation routes, assembly points, wardens, and rescue plans for height, confined space and excavation.</t>
  </si>
  <si>
    <t>Rescue from height must be planned before anybody works at height, not after a fall.</t>
  </si>
  <si>
    <t>I-11</t>
  </si>
  <si>
    <t>First aid provision in place - trained first aiders, kits, defibrillator, and a documented route and travel time to the nearest medical facility.</t>
  </si>
  <si>
    <t>Response time to definitive care is the variable that changes outcomes.</t>
  </si>
  <si>
    <t>I-12</t>
  </si>
  <si>
    <t>Incident reporting, investigation and regulator notification process communicated to all supervisors, including what is notifiable and how fast.</t>
  </si>
  <si>
    <t>Notifiable incident timeframes are short and non-negotiable.</t>
  </si>
  <si>
    <t>I-13</t>
  </si>
  <si>
    <t>Worker consultation arrangements established - safety committee, health and safety representatives, toolbox talk cadence and issue resolution procedure.</t>
  </si>
  <si>
    <t>Consultation is a statutory duty in most jurisdictions, not a courtesy.</t>
  </si>
  <si>
    <t>I-14</t>
  </si>
  <si>
    <t>PPE standard defined, stocked and issued, including task specific PPE and fit testing for respiratory protection.</t>
  </si>
  <si>
    <t>Respiratory protection that has not been fit tested provides far less protection than assumed.</t>
  </si>
  <si>
    <t>I-15</t>
  </si>
  <si>
    <t>Exclusion zones, edge protection, penetration and void covers, and public protection measures designed and ready to install.</t>
  </si>
  <si>
    <t>Falls and falling objects are the highest consequence hazards on a construction site.</t>
  </si>
  <si>
    <t>I-16</t>
  </si>
  <si>
    <t>Working at height strategy agreed with the hierarchy of control applied - scaffold, EWP and anchor points planned rather than improvised.</t>
  </si>
  <si>
    <t>Improvised height access is the leading contributor to construction fatalities.</t>
  </si>
  <si>
    <t>I-17</t>
  </si>
  <si>
    <t>Fatigue management, drug and alcohol policy and testing regime communicated and agreed with the workforce before commencement.</t>
  </si>
  <si>
    <t>Introducing testing after an incident is contentious; introducing it at induction is routine.</t>
  </si>
  <si>
    <t>I-18</t>
  </si>
  <si>
    <t>Mental health and wellbeing support arrangements in place and communicated to the workforce.</t>
  </si>
  <si>
    <t>Construction carries elevated psychosocial risk; psychosocial hazards are now regulated in many jurisdictions.</t>
  </si>
  <si>
    <t>I-19</t>
  </si>
  <si>
    <t>Hazardous substances register and safety data sheets collected for every chemical to be brought on site, with storage and segregation planned.</t>
  </si>
  <si>
    <t>Incompatible chemicals stored together is a fire and exposure risk.</t>
  </si>
  <si>
    <t>I-20</t>
  </si>
  <si>
    <t>Safety performance targets, leading indicators and reporting cadence agreed with the client.</t>
  </si>
  <si>
    <t>Lagging indicators alone tell you about failures after they happen.</t>
  </si>
  <si>
    <t>J.   ENVIRONMENTAL &amp; SUSTAINABILITY READINESS    ·    16 checks</t>
  </si>
  <si>
    <t>J-01</t>
  </si>
  <si>
    <t>Construction environmental management plan issued and approved by the client and by any regulator condition requiring it.</t>
  </si>
  <si>
    <t>Approval of the plan is frequently itself a pre-commencement condition.</t>
  </si>
  <si>
    <t>J-02</t>
  </si>
  <si>
    <t>Environmental risk assessment and aspects / impacts register completed for the site and its surrounding receptors.</t>
  </si>
  <si>
    <t>Controls that are not linked to an identified impact tend to be the wrong controls.</t>
  </si>
  <si>
    <t>J-03</t>
  </si>
  <si>
    <t>Erosion and sediment control measures installed on the ground before any ground disturbance begins.</t>
  </si>
  <si>
    <t>Sediment controls installed after the first rain event are worthless and highly visible to regulators.</t>
  </si>
  <si>
    <t>J-04</t>
  </si>
  <si>
    <t>Stockpile management, stabilisation and site drainage designed to prevent off-site sediment transport.</t>
  </si>
  <si>
    <t>Stockpiles are the largest sediment source on most earthworks sites.</t>
  </si>
  <si>
    <t>J-05</t>
  </si>
  <si>
    <t>Dust and air quality controls in place - water carts, misting, surface stabilisation, covered loads - with trigger levels and response actions defined.</t>
  </si>
  <si>
    <t>Dust generates complaints faster than any other environmental impact.</t>
  </si>
  <si>
    <t>J-06</t>
  </si>
  <si>
    <t>Noise and vibration baseline monitoring completed and results agreed with the authority and affected receivers.</t>
  </si>
  <si>
    <t>Without a baseline you cannot demonstrate that an exceedance was not caused by you.</t>
  </si>
  <si>
    <t>J-07</t>
  </si>
  <si>
    <t>Vibration limits set for adjoining structures, with attended or continuous monitoring at defined trigger levels.</t>
  </si>
  <si>
    <t>Vibration damage claims from neighbours are effectively undefendable without monitoring data.</t>
  </si>
  <si>
    <t>J-08</t>
  </si>
  <si>
    <t>Water quality monitoring and discharge points agreed, with treatment provided - settlement, filtration, pH correction.</t>
  </si>
  <si>
    <t>Concrete-contact water is highly alkaline and cannot be discharged untreated.</t>
  </si>
  <si>
    <t>J-09</t>
  </si>
  <si>
    <t>Spill prevention and response equipment on site, with bunded fuel and chemical storage and a trained response team.</t>
  </si>
  <si>
    <t>The first hour of a spill determines whether it becomes a reportable incident.</t>
  </si>
  <si>
    <t>J-10</t>
  </si>
  <si>
    <t>Flora, fauna and tree protection measures installed - protective fencing, root zone protection, and pre-clearing fauna checks.</t>
  </si>
  <si>
    <t>Protection installed after clearing starts protects nothing.</t>
  </si>
  <si>
    <t>J-11</t>
  </si>
  <si>
    <t>Contaminated material classification, handling, tracking and disposal process established with licensed receiving facilities confirmed.</t>
  </si>
  <si>
    <t>Duty of care for waste follows the material to its final destination.</t>
  </si>
  <si>
    <t>J-12</t>
  </si>
  <si>
    <t>Waste management plan with diversion from landfill targets, segregation streams, receiving facilities and a reporting method.</t>
  </si>
  <si>
    <t>Diversion cannot be evidenced retrospectively without dockets from day one.</t>
  </si>
  <si>
    <t>J-13</t>
  </si>
  <si>
    <t>Sustainability rating scheme actions allocated to named owners with evidence requirements, where the project is pursuing a rating.</t>
  </si>
  <si>
    <t>Rating credits are lost by missing evidence, not by missing performance.</t>
  </si>
  <si>
    <t>J-14</t>
  </si>
  <si>
    <t>Carbon measurement baseline established for embodied and operational carbon, with an agreed data collection method and boundary.</t>
  </si>
  <si>
    <t>A baseline set after construction starts cannot capture early works emissions.</t>
  </si>
  <si>
    <t>J-15</t>
  </si>
  <si>
    <t>Environmental incident reporting and regulator notification process communicated to all supervisors.</t>
  </si>
  <si>
    <t>Environmental notification windows are often shorter than safety ones.</t>
  </si>
  <si>
    <t>J-16</t>
  </si>
  <si>
    <t>Weather and flood response plan prepared, including how the site is secured ahead of a forecast severe event.</t>
  </si>
  <si>
    <t>Securing a site takes longer than the warning period unless it is pre-planned.</t>
  </si>
  <si>
    <t>K.   QUALITY MANAGEMENT SETUP    ·    14 checks</t>
  </si>
  <si>
    <t>K-01</t>
  </si>
  <si>
    <t>Project quality management plan issued, aligned to the contract quality requirements and to a recognised quality management standard.</t>
  </si>
  <si>
    <t>The plan defines who inspects what and on whose authority work proceeds.</t>
  </si>
  <si>
    <t>K-02</t>
  </si>
  <si>
    <t>Inspection and test plans prepared and accepted for each trade package before that trade starts on site.</t>
  </si>
  <si>
    <t>An ITP accepted after work starts cannot cover the work already covered up.</t>
  </si>
  <si>
    <t>K-03</t>
  </si>
  <si>
    <t>Hold points and witness points identified, with notice periods agreed so the client, certifier and authority can attend.</t>
  </si>
  <si>
    <t>A hold point passed without notice usually requires the work to be opened up.</t>
  </si>
  <si>
    <t>K-04</t>
  </si>
  <si>
    <t>Surveillance and inspection resourcing confirmed - who inspects, their independence from production, and their competency.</t>
  </si>
  <si>
    <t>Inspection by the person who did the work is not inspection.</t>
  </si>
  <si>
    <t>K-05</t>
  </si>
  <si>
    <t>Materials conformance regime defined - required test certificates, batch records, traceability and the acceptance authority.</t>
  </si>
  <si>
    <t>Non-conforming material is far cheaper to reject at the gate than in the structure.</t>
  </si>
  <si>
    <t>K-06</t>
  </si>
  <si>
    <t>Accredited testing laboratories appointed for concrete, soils, welding and other required testing, with accreditation scope verified.</t>
  </si>
  <si>
    <t>Test results from a laboratory outside its accreditation scope may not be accepted by the certifier.</t>
  </si>
  <si>
    <t>K-07</t>
  </si>
  <si>
    <t>Calibration register established for all measuring and test equipment used for conformance decisions.</t>
  </si>
  <si>
    <t>Uncalibrated equipment invalidates every result taken with it.</t>
  </si>
  <si>
    <t>K-08</t>
  </si>
  <si>
    <t>Non-conformance process established - NCR register, disposition options, close-out authority and trend reporting.</t>
  </si>
  <si>
    <t>Undispositioned NCRs accumulate and become a handover blocker.</t>
  </si>
  <si>
    <t>K-09</t>
  </si>
  <si>
    <t>Benchmark panels, sample panels and prototypes scheduled and approved before bulk work begins.</t>
  </si>
  <si>
    <t>An agreed physical benchmark ends most subjective workmanship arguments.</t>
  </si>
  <si>
    <t>K-10</t>
  </si>
  <si>
    <t>Workmanship standards and acceptance tolerances agreed and issued in writing to each trade.</t>
  </si>
  <si>
    <t>Tolerance disputes at handover are almost always the result of never agreeing them at the start.</t>
  </si>
  <si>
    <t>K-11</t>
  </si>
  <si>
    <t>As-built and redline mark-up requirements communicated at the outset so records are captured as work proceeds.</t>
  </si>
  <si>
    <t>Reconstructing as-builts at the end is inaccurate and enormously expensive.</t>
  </si>
  <si>
    <t>K-12</t>
  </si>
  <si>
    <t>Commissioning strategy established early - systems list, commissioning manager appointed, durations and dependencies in the programme.</t>
  </si>
  <si>
    <t>Commissioning planned late becomes the reason handover slips.</t>
  </si>
  <si>
    <t>K-13</t>
  </si>
  <si>
    <t>Quality records, photographic evidence and covered-works protocol defined, including storage location and naming convention.</t>
  </si>
  <si>
    <t>Photographic evidence of concealed work is the cheapest defect insurance available.</t>
  </si>
  <si>
    <t>K-14</t>
  </si>
  <si>
    <t>Quality audit programme scheduled - internal, client and third party - with dates in the project calendar.</t>
  </si>
  <si>
    <t>Audits that are not diarised do not happen.</t>
  </si>
  <si>
    <t>L.   STAKEHOLDER, COMMUNITY &amp; COMMUNICATIONS    ·    12 checks</t>
  </si>
  <si>
    <t>L-01</t>
  </si>
  <si>
    <t>Stakeholder register and engagement plan prepared, with influence and interest assessed and an engagement frequency for each.</t>
  </si>
  <si>
    <t>Stakeholders you have not identified surface at the worst possible moment.</t>
  </si>
  <si>
    <t>L-02</t>
  </si>
  <si>
    <t>Community notification of construction start issued to the required radius, ahead of the required notice period.</t>
  </si>
  <si>
    <t>Notification periods are often a consent condition with a fixed lead time.</t>
  </si>
  <si>
    <t>L-03</t>
  </si>
  <si>
    <t>Complaints management process and a monitored contact number established, with a response time standard and a complaints register.</t>
  </si>
  <si>
    <t>Unanswered complaints escalate to the regulator or the local representative within days.</t>
  </si>
  <si>
    <t>L-04</t>
  </si>
  <si>
    <t>Adjoining owner agreements in place - access licences, crane over-sail, scaffold overhang, party wall, underpinning and support consents.</t>
  </si>
  <si>
    <t>Neighbours can obtain an injunction quickly; agreements are far cheaper than court.</t>
  </si>
  <si>
    <t>L-05</t>
  </si>
  <si>
    <t>Protection and make-good arrangements for neighbouring property agreed in writing, with the dilapidation record attached.</t>
  </si>
  <si>
    <t>Agreement plus a dated condition record removes most later argument.</t>
  </si>
  <si>
    <t>L-06</t>
  </si>
  <si>
    <t>Business, tenant and occupier continuity arrangements agreed where trading premises or occupied buildings are affected.</t>
  </si>
  <si>
    <t>Disruption to trade attracts compensation claims that dwarf the cost of planning around it.</t>
  </si>
  <si>
    <t>L-07</t>
  </si>
  <si>
    <t>Authority liaison contacts named for each approving body, with a meeting cadence set for the construction phase.</t>
  </si>
  <si>
    <t>A named relationship gets problems solved; a generic inbox does not.</t>
  </si>
  <si>
    <t>L-08</t>
  </si>
  <si>
    <t>Emergency services notified of site establishment, access arrangements, and any impact on roads or fire hydrants.</t>
  </si>
  <si>
    <t>Emergency access blocked by site works is a life safety issue for the whole neighbourhood.</t>
  </si>
  <si>
    <t>L-09</t>
  </si>
  <si>
    <t>Media and social media protocol agreed - single spokesperson, escalation path, and a no-comment rule for site personnel.</t>
  </si>
  <si>
    <t>One site photograph on social media can create a disproportionate reputational problem.</t>
  </si>
  <si>
    <t>L-10</t>
  </si>
  <si>
    <t>First Nations / Indigenous engagement and cultural heritage protocols confirmed, including any agreed monitoring arrangements.</t>
  </si>
  <si>
    <t>Cultural heritage obligations are both legal and relational, and cannot be retro-fitted.</t>
  </si>
  <si>
    <t>L-11</t>
  </si>
  <si>
    <t>Community benefit, local employment and training commitments recorded, with the method that will evidence them.</t>
  </si>
  <si>
    <t>Commitments made at bid stage are reported on at project end; the data must be collected throughout.</t>
  </si>
  <si>
    <t>L-12</t>
  </si>
  <si>
    <t>Sensitive receivers identified - schools, hospitals, aged care, places of worship - with tailored arrangements for noisy or high risk works.</t>
  </si>
  <si>
    <t>Timing high impact works around sensitive receivers avoids most complaints outright.</t>
  </si>
  <si>
    <t>M.   PROJECT CONTROLS, SYSTEMS &amp; REPORTING    ·    18 checks</t>
  </si>
  <si>
    <t>M-01</t>
  </si>
  <si>
    <t>Cost control baseline established in the cost system and reconciled to the contract sum and the approved budget.</t>
  </si>
  <si>
    <t>You cannot report variance against a baseline that does not exist.</t>
  </si>
  <si>
    <t>M-02</t>
  </si>
  <si>
    <t>Cost breakdown structure and coding aligned to the work breakdown structure, the programme and the schedule of rates.</t>
  </si>
  <si>
    <t>Misaligned codes make cost and time impossible to compare for the life of the project.</t>
  </si>
  <si>
    <t>M-03</t>
  </si>
  <si>
    <t>Contingency and risk allowance quantum confirmed, held at the correct level and clearly separated from the base estimate.</t>
  </si>
  <si>
    <t>Contingency buried in the base estimate is spent without anyone deciding to spend it.</t>
  </si>
  <si>
    <t>M-04</t>
  </si>
  <si>
    <t>Contingency drawdown protocol agreed - who approves release, against what evidence, and how it is reported.</t>
  </si>
  <si>
    <t>Undisciplined drawdown exhausts contingency long before the risks it was held for occur.</t>
  </si>
  <si>
    <t>M-05</t>
  </si>
  <si>
    <t>Cash flow forecast produced from the resource or cost loaded programme and reconciled to the client's funding profile.</t>
  </si>
  <si>
    <t>A funding profile that does not match the spend profile stops the project regardless of progress.</t>
  </si>
  <si>
    <t>M-06</t>
  </si>
  <si>
    <t>Forecast method defined - cost to complete, earned value, or committed plus accrual - and applied consistently across all packages.</t>
  </si>
  <si>
    <t>Mixed methods make the forecast unauditable.</t>
  </si>
  <si>
    <t>M-07</t>
  </si>
  <si>
    <t>Progress claim and valuation process agreed - cut-off dates, evidence pack, assessment period and certification path.</t>
  </si>
  <si>
    <t>The first claim sets the pattern for every claim after it.</t>
  </si>
  <si>
    <t>M-08</t>
  </si>
  <si>
    <t>Variation and change management process agreed - instruction authority, pricing basis, response timeframes and the change register.</t>
  </si>
  <si>
    <t>Verbal instructions that are never converted to variations are the most common cause of end-of-job disputes.</t>
  </si>
  <si>
    <t>M-09</t>
  </si>
  <si>
    <t>Early warning and notification regime established so cost and time issues are raised before they crystallise.</t>
  </si>
  <si>
    <t>Early warning preserves options; late notice usually leaves only expensive ones.</t>
  </si>
  <si>
    <t>M-10</t>
  </si>
  <si>
    <t>Extension of time and delay notification process defined, including the record keeping needed to substantiate a delay event.</t>
  </si>
  <si>
    <t>Contemporaneous records decide delay claims; memory does not.</t>
  </si>
  <si>
    <t>M-11</t>
  </si>
  <si>
    <t>Risk register transitioned from pre-contract into delivery, with owners, mitigations, triggers and a review cadence.</t>
  </si>
  <si>
    <t>A risk register that stops at contract award has no value during construction.</t>
  </si>
  <si>
    <t>M-12</t>
  </si>
  <si>
    <t>Document control and common data environment configured - folder structure, permissions, naming convention, revision control and access provisioned for all parties.</t>
  </si>
  <si>
    <t>An unmanaged CDE produces construction from superseded information.</t>
  </si>
  <si>
    <t>M-13</t>
  </si>
  <si>
    <t>Request for information register and process established, with response time commitments and an escalation path.</t>
  </si>
  <si>
    <t>Slow RFI turnaround is a documented delay cause on most disputed projects.</t>
  </si>
  <si>
    <t>M-14</t>
  </si>
  <si>
    <t>Submittal and shop drawing register established with review turnaround times and defined status codes.</t>
  </si>
  <si>
    <t>Submittal review time is a real programme activity and must be resourced.</t>
  </si>
  <si>
    <t>M-15</t>
  </si>
  <si>
    <t>Daily site records regime established - diaries, labour and plant returns, weather records, progress photographs.</t>
  </si>
  <si>
    <t>These records are the evidence base for every future claim, in both directions.</t>
  </si>
  <si>
    <t>M-16</t>
  </si>
  <si>
    <t>Reporting cadence and templates agreed - daily, weekly and monthly content, distribution list and issue dates.</t>
  </si>
  <si>
    <t>Report content agreed up front prevents reporting becoming a monthly negotiation.</t>
  </si>
  <si>
    <t>M-17</t>
  </si>
  <si>
    <t>Meeting schedule and terms of reference agreed for all governance and delivery meetings, with minute and action tracking.</t>
  </si>
  <si>
    <t>Actions without an owner and a date are not actions.</t>
  </si>
  <si>
    <t>M-18</t>
  </si>
  <si>
    <t>Project audit and assurance programme scheduled, including any client mandated gate reviews during construction.</t>
  </si>
  <si>
    <t>Assurance scheduled in advance is far less disruptive than assurance triggered by a problem.</t>
  </si>
  <si>
    <t>N.   UTILITIES, SERVICES &amp; AUTHORITY INTERFACES    ·    11 checks</t>
  </si>
  <si>
    <t>N-01</t>
  </si>
  <si>
    <t>Service relocation and diversion designs approved by each asset owner, with construction dates agreed in writing.</t>
  </si>
  <si>
    <t>Asset owners design and approve to their own timeframes, which are rarely yours.</t>
  </si>
  <si>
    <t>N-02</t>
  </si>
  <si>
    <t>New connection applications lodged for power, water, sewer, gas and telecommunications, with quoted lead times recorded.</t>
  </si>
  <si>
    <t>Connection lead times of six to twelve months are common and are frequently discovered too late.</t>
  </si>
  <si>
    <t>N-03</t>
  </si>
  <si>
    <t>Connection offers or agreements executed and any capital contributions paid so the operator programmes the works.</t>
  </si>
  <si>
    <t>Operators do not schedule works until the offer is accepted and paid.</t>
  </si>
  <si>
    <t>N-04</t>
  </si>
  <si>
    <t>Isolation, shutdown and switching approvals obtained from each network operator, with dates and durations secured.</t>
  </si>
  <si>
    <t>Switching windows are allocated well in advance and are difficult to move.</t>
  </si>
  <si>
    <t>N-05</t>
  </si>
  <si>
    <t>Live service proximity controls agreed with the asset owner - permits, spotters, protective covers and minimum exclusion distances.</t>
  </si>
  <si>
    <t>Contact with live services causes fatalities and mass outages.</t>
  </si>
  <si>
    <t>N-06</t>
  </si>
  <si>
    <t>Metering arrangements confirmed for temporary and permanent supplies, including who holds the account and pays the consumption.</t>
  </si>
  <si>
    <t>Unassigned accounts lead to disconnection mid-construction.</t>
  </si>
  <si>
    <t>N-07</t>
  </si>
  <si>
    <t>Temporary to permanent supply transition planned so construction power is not on the critical path to commissioning.</t>
  </si>
  <si>
    <t>Commissioning on generators is expensive and sometimes not permitted.</t>
  </si>
  <si>
    <t>N-08</t>
  </si>
  <si>
    <t>Network operator inspection, witness and energisation points identified and included in the programme.</t>
  </si>
  <si>
    <t>Operator attendance requires notice; unplanned, it delays energisation by weeks.</t>
  </si>
  <si>
    <t>N-09</t>
  </si>
  <si>
    <t>Substation, pit, pole and easement requirements confirmed, with land tenure or easement documentation underway.</t>
  </si>
  <si>
    <t>Easement creation is a legal process measured in months, not weeks.</t>
  </si>
  <si>
    <t>N-10</t>
  </si>
  <si>
    <t>Redundant service decommissioning agreed and evidenced - capped, made safe, and asset records updated with the operator.</t>
  </si>
  <si>
    <t>Abandoned services assumed dead are a recurring cause of serious incidents.</t>
  </si>
  <si>
    <t>N-11</t>
  </si>
  <si>
    <t>Fire hydrant, fire service and sprinkler supply availability confirmed for both the construction and permanent phases.</t>
  </si>
  <si>
    <t>Fire fighting water availability during construction is often a permit condition.</t>
  </si>
  <si>
    <t>O.   GO / NO-GO CONSTRUCTION READINESS REVIEW    ·    10 checks</t>
  </si>
  <si>
    <t>O-01</t>
  </si>
  <si>
    <t>Pre-start (kick-off) meeting held with all delivery parties, minuted, with actions assigned and dated.</t>
  </si>
  <si>
    <t>The pre-start meeting is where assumptions held by different parties are surfaced and reconciled.</t>
  </si>
  <si>
    <t>O-02</t>
  </si>
  <si>
    <t>Readiness assessment completed and signed by each discipline lead - commercial, design, safety, environment, quality, programme and project controls.</t>
  </si>
  <si>
    <t>Discipline sign-off makes readiness a considered judgement rather than an optimistic assumption.</t>
  </si>
  <si>
    <t>O-03</t>
  </si>
  <si>
    <t>Outstanding items list produced, each with an owner, a date and a mitigation for the period it remains open.</t>
  </si>
  <si>
    <t>Starting with known gaps is acceptable; starting with unmanaged gaps is not.</t>
  </si>
  <si>
    <t>O-04</t>
  </si>
  <si>
    <t>All items flagged as no-go critical in this checklist confirmed complete, with evidence referenced.</t>
  </si>
  <si>
    <t>This is the single test the Dashboard verdict is built on.</t>
  </si>
  <si>
    <t>O-05</t>
  </si>
  <si>
    <t>Residual risks formally accepted at the correct level of authority and recorded in the risk register.</t>
  </si>
  <si>
    <t>Risk acceptance must be an explicit decision by someone with the authority to make it.</t>
  </si>
  <si>
    <t>O-06</t>
  </si>
  <si>
    <t>Client or owner authorisation to commence construction issued in writing.</t>
  </si>
  <si>
    <t>Verbal go-ahead provides no protection if the decision is later questioned.</t>
  </si>
  <si>
    <t>O-07</t>
  </si>
  <si>
    <t>Date of possession or access to site formally granted and recorded, and the contract programme start date confirmed.</t>
  </si>
  <si>
    <t>The possession date sets every contractual date that follows it.</t>
  </si>
  <si>
    <t>O-08</t>
  </si>
  <si>
    <t>First day plan issued - activities, personnel, plant, deliveries, inductions and supervision arrangements for day one.</t>
  </si>
  <si>
    <t>Day one sets the standard the workforce will hold for the rest of the project.</t>
  </si>
  <si>
    <t>O-09</t>
  </si>
  <si>
    <t>First week look-ahead published to all trades, with the associated permits, SWMS and inspections confirmed.</t>
  </si>
  <si>
    <t>A look-ahead with unresolved constraints is a plan to be interrupted.</t>
  </si>
  <si>
    <t>O-10</t>
  </si>
  <si>
    <t>Construction start communicated to the client, stakeholders, community, adjoining owners and emergency services.</t>
  </si>
  <si>
    <t>Everyone affected should hear it from the project, not from the noise.</t>
  </si>
  <si>
    <t>Every consent that gates site start</t>
  </si>
  <si>
    <t>One row per approval. Enter the application date and the authority's expected assessment duration and the forecast decision date calculates itself. Days to expiry turns amber inside 60 days and red once expired.</t>
  </si>
  <si>
    <t>Permit / approval</t>
  </si>
  <si>
    <t>Authority</t>
  </si>
  <si>
    <t>Reference no.</t>
  </si>
  <si>
    <t>Application date</t>
  </si>
  <si>
    <t>Expected duration (days)</t>
  </si>
  <si>
    <t>Forecast decision date</t>
  </si>
  <si>
    <t>Granted date</t>
  </si>
  <si>
    <t>Expiry date</t>
  </si>
  <si>
    <t>Days to expiry</t>
  </si>
  <si>
    <t>Conditions summary</t>
  </si>
  <si>
    <t>Compliance owner</t>
  </si>
  <si>
    <t>P-001</t>
  </si>
  <si>
    <t>Principal building / construction permit</t>
  </si>
  <si>
    <t>P-002</t>
  </si>
  <si>
    <t>Development or planning consent - pre-commencement conditions discharge</t>
  </si>
  <si>
    <t>P-003</t>
  </si>
  <si>
    <t>Environmental approval / licence</t>
  </si>
  <si>
    <t>P-004</t>
  </si>
  <si>
    <t>Regulator work notification (project exceeding notifiable threshold)</t>
  </si>
  <si>
    <t>P-005</t>
  </si>
  <si>
    <t>Demolition permit and demolition work plan approval</t>
  </si>
  <si>
    <t>P-006</t>
  </si>
  <si>
    <t>Asbestos / hazardous material removal licence or notification</t>
  </si>
  <si>
    <t>P-007</t>
  </si>
  <si>
    <t>Excavation and ground disturbance permit</t>
  </si>
  <si>
    <t>P-008</t>
  </si>
  <si>
    <t>Dewatering licence</t>
  </si>
  <si>
    <t>P-009</t>
  </si>
  <si>
    <t>Stormwater / trade waste discharge consent</t>
  </si>
  <si>
    <t>P-010</t>
  </si>
  <si>
    <t>Erosion and sediment control plan approval</t>
  </si>
  <si>
    <t>P-011</t>
  </si>
  <si>
    <t>Tree removal / vegetation clearing permit</t>
  </si>
  <si>
    <t>P-012</t>
  </si>
  <si>
    <t>Heritage approval or exemption</t>
  </si>
  <si>
    <t>P-013</t>
  </si>
  <si>
    <t>Archaeological / cultural heritage permit</t>
  </si>
  <si>
    <t>P-014</t>
  </si>
  <si>
    <t>Road occupancy permit</t>
  </si>
  <si>
    <t>P-015</t>
  </si>
  <si>
    <t>Lane and footpath closure permit</t>
  </si>
  <si>
    <t>P-016</t>
  </si>
  <si>
    <t>Traffic guidance scheme approval</t>
  </si>
  <si>
    <t>P-017</t>
  </si>
  <si>
    <t>Oversize / overmass vehicle movement permit</t>
  </si>
  <si>
    <t>P-018</t>
  </si>
  <si>
    <t>Crane over-sail licence (adjoining owners)</t>
  </si>
  <si>
    <t>P-019</t>
  </si>
  <si>
    <t>Aviation authority crane / airspace approval</t>
  </si>
  <si>
    <t>P-020</t>
  </si>
  <si>
    <t>Hoarding and gantry permit</t>
  </si>
  <si>
    <t>P-021</t>
  </si>
  <si>
    <t>Scaffold licence / public space occupation</t>
  </si>
  <si>
    <t>P-022</t>
  </si>
  <si>
    <t>Site shed and temporary structure permit</t>
  </si>
  <si>
    <t>P-023</t>
  </si>
  <si>
    <t>Out-of-hours works approval</t>
  </si>
  <si>
    <t>P-024</t>
  </si>
  <si>
    <t>Noise and vibration management approval</t>
  </si>
  <si>
    <t>P-025</t>
  </si>
  <si>
    <t>Temporary power connection approval</t>
  </si>
  <si>
    <t>P-026</t>
  </si>
  <si>
    <t>Water and sewer connection approval</t>
  </si>
  <si>
    <t>P-027</t>
  </si>
  <si>
    <t>Gas connection approval</t>
  </si>
  <si>
    <t>P-028</t>
  </si>
  <si>
    <t>Telecommunications connection approval</t>
  </si>
  <si>
    <t>P-029</t>
  </si>
  <si>
    <t>Vehicle crossing / driveway permit</t>
  </si>
  <si>
    <t>P-030</t>
  </si>
  <si>
    <t>Contaminated land notification / remediation approval</t>
  </si>
  <si>
    <t>P-031</t>
  </si>
  <si>
    <t>P-032</t>
  </si>
  <si>
    <t>P-033</t>
  </si>
  <si>
    <t>P-034</t>
  </si>
  <si>
    <t>P-035</t>
  </si>
  <si>
    <t>P-036</t>
  </si>
  <si>
    <t>P-037</t>
  </si>
  <si>
    <t>P-038</t>
  </si>
  <si>
    <t>P-039</t>
  </si>
  <si>
    <t>P-040</t>
  </si>
  <si>
    <t>P-041</t>
  </si>
  <si>
    <t>P-042</t>
  </si>
  <si>
    <t>P-043</t>
  </si>
  <si>
    <t>P-044</t>
  </si>
  <si>
    <t>P-045</t>
  </si>
  <si>
    <t>P-046</t>
  </si>
  <si>
    <t>Policies, securities and expiry control</t>
  </si>
  <si>
    <t>Record the policy as written, not as promised. Check named insureds, waiver of subrogation and the actual wording - not just the broker certificate. Days to expiry turns amber inside 60 days.</t>
  </si>
  <si>
    <t>Policy type</t>
  </si>
  <si>
    <t>Insurer</t>
  </si>
  <si>
    <t>Policy no.</t>
  </si>
  <si>
    <t>Insured parties / named insureds</t>
  </si>
  <si>
    <t>Sum insured (local currency)</t>
  </si>
  <si>
    <t>Deductible (local currency)</t>
  </si>
  <si>
    <t>Inception date</t>
  </si>
  <si>
    <t>Certificate on file</t>
  </si>
  <si>
    <t>Verified by</t>
  </si>
  <si>
    <t>I-001</t>
  </si>
  <si>
    <t>Contract works / construction all risks</t>
  </si>
  <si>
    <t>I-002</t>
  </si>
  <si>
    <t>Existing structures and surrounding property</t>
  </si>
  <si>
    <t>I-003</t>
  </si>
  <si>
    <t>Public and products liability</t>
  </si>
  <si>
    <t>I-004</t>
  </si>
  <si>
    <t>Professional indemnity - lead designer</t>
  </si>
  <si>
    <t>I-005</t>
  </si>
  <si>
    <t>Professional indemnity - contractor design portion</t>
  </si>
  <si>
    <t>I-006</t>
  </si>
  <si>
    <t>Workers compensation / employers liability - contractor</t>
  </si>
  <si>
    <t>I-007</t>
  </si>
  <si>
    <t>Workers compensation / employers liability - subcontractors (evidence held)</t>
  </si>
  <si>
    <t>I-008</t>
  </si>
  <si>
    <t>Contractors plant and equipment (owned)</t>
  </si>
  <si>
    <t>I-009</t>
  </si>
  <si>
    <t>Hired-in plant and hired-in plant liability</t>
  </si>
  <si>
    <t>I-010</t>
  </si>
  <si>
    <t>Marine cargo / transit (imported plant and materials)</t>
  </si>
  <si>
    <t>I-011</t>
  </si>
  <si>
    <t>Motor vehicle / third party liability</t>
  </si>
  <si>
    <t>I-012</t>
  </si>
  <si>
    <t>Delay in start-up / advance loss of profits</t>
  </si>
  <si>
    <t>I-013</t>
  </si>
  <si>
    <t>Environmental impairment / pollution liability</t>
  </si>
  <si>
    <t>I-014</t>
  </si>
  <si>
    <t>Cyber liability (project information systems)</t>
  </si>
  <si>
    <t>I-015</t>
  </si>
  <si>
    <t>Performance bond / bank guarantee (security instrument)</t>
  </si>
  <si>
    <t>I-016</t>
  </si>
  <si>
    <t>Retention bond (in lieu of cash retention)</t>
  </si>
  <si>
    <t>I-017</t>
  </si>
  <si>
    <t>Off-site materials / vesting cover</t>
  </si>
  <si>
    <t>I-018</t>
  </si>
  <si>
    <t>Latent defects / inherent defects insurance</t>
  </si>
  <si>
    <t>I-019</t>
  </si>
  <si>
    <t>I-020</t>
  </si>
  <si>
    <t>I-021</t>
  </si>
  <si>
    <t>I-022</t>
  </si>
  <si>
    <t>I-023</t>
  </si>
  <si>
    <t>I-024</t>
  </si>
  <si>
    <t>I-025</t>
  </si>
  <si>
    <t>I-026</t>
  </si>
  <si>
    <t>TOTAL SUM INSURED</t>
  </si>
  <si>
    <t>Long-Lead &amp; Procurement Tracker</t>
  </si>
  <si>
    <t>Enter the required-on-site date and the quoted lead time in weeks. The latest order date and the float calculate themselves; the float cell turns red once that date has passed and the order is not placed.</t>
  </si>
  <si>
    <t>Package</t>
  </si>
  <si>
    <t>Item</t>
  </si>
  <si>
    <t>Supplier</t>
  </si>
  <si>
    <t>Order value (local currency)</t>
  </si>
  <si>
    <t>PO date</t>
  </si>
  <si>
    <t>Quoted lead time (weeks)</t>
  </si>
  <si>
    <t>Required on site</t>
  </si>
  <si>
    <t>Latest order date</t>
  </si>
  <si>
    <t>Order placed?</t>
  </si>
  <si>
    <t>Float / slippage</t>
  </si>
  <si>
    <t>LL-001</t>
  </si>
  <si>
    <t>Electrical</t>
  </si>
  <si>
    <t>Main switchboard and distribution boards</t>
  </si>
  <si>
    <t>Not Ordered</t>
  </si>
  <si>
    <t>LL-002</t>
  </si>
  <si>
    <t>Transformer / substation package</t>
  </si>
  <si>
    <t>LL-003</t>
  </si>
  <si>
    <t>Standby generator and fuel system</t>
  </si>
  <si>
    <t>LL-004</t>
  </si>
  <si>
    <t>Uninterruptible power supply</t>
  </si>
  <si>
    <t>LL-005</t>
  </si>
  <si>
    <t>Mechanical</t>
  </si>
  <si>
    <t>Chillers / heat pumps</t>
  </si>
  <si>
    <t>LL-006</t>
  </si>
  <si>
    <t>Air handling units</t>
  </si>
  <si>
    <t>LL-007</t>
  </si>
  <si>
    <t>Boilers and pressure vessels</t>
  </si>
  <si>
    <t>LL-008</t>
  </si>
  <si>
    <t>Cooling towers</t>
  </si>
  <si>
    <t>LL-009</t>
  </si>
  <si>
    <t>Vertical transport</t>
  </si>
  <si>
    <t>Passenger and goods lifts</t>
  </si>
  <si>
    <t>LL-010</t>
  </si>
  <si>
    <t>Escalators / travelators</t>
  </si>
  <si>
    <t>LL-011</t>
  </si>
  <si>
    <t>Structure</t>
  </si>
  <si>
    <t>Structural steel fabrication package</t>
  </si>
  <si>
    <t>LL-012</t>
  </si>
  <si>
    <t>Precast concrete elements</t>
  </si>
  <si>
    <t>LL-013</t>
  </si>
  <si>
    <t>Post-tensioning and specialist reinforcement</t>
  </si>
  <si>
    <t>LL-014</t>
  </si>
  <si>
    <t>Facade</t>
  </si>
  <si>
    <t>Curtain wall / unitised facade</t>
  </si>
  <si>
    <t>LL-015</t>
  </si>
  <si>
    <t>Architectural metalwork and louvres</t>
  </si>
  <si>
    <t>LL-016</t>
  </si>
  <si>
    <t>Specialist glazing and IGUs</t>
  </si>
  <si>
    <t>LL-017</t>
  </si>
  <si>
    <t>Hydraulic</t>
  </si>
  <si>
    <t>Pumps, tanks and pressure sets</t>
  </si>
  <si>
    <t>LL-018</t>
  </si>
  <si>
    <t>Fire</t>
  </si>
  <si>
    <t>Fire pumps, tanks and sprinkler valve sets</t>
  </si>
  <si>
    <t>LL-019</t>
  </si>
  <si>
    <t>Fire indicator panel and detection system</t>
  </si>
  <si>
    <t>LL-020</t>
  </si>
  <si>
    <t>Controls</t>
  </si>
  <si>
    <t>Building management system controllers</t>
  </si>
  <si>
    <t>LL-021</t>
  </si>
  <si>
    <t>Security</t>
  </si>
  <si>
    <t>Access control and CCTV head end</t>
  </si>
  <si>
    <t>LL-022</t>
  </si>
  <si>
    <t>Civil</t>
  </si>
  <si>
    <t>Large diameter pipework and precast pits</t>
  </si>
  <si>
    <t>LL-023</t>
  </si>
  <si>
    <t>Bridge bearings / expansion joints</t>
  </si>
  <si>
    <t>LL-024</t>
  </si>
  <si>
    <t>Plant</t>
  </si>
  <si>
    <t>Tower crane (supply, erection and licence)</t>
  </si>
  <si>
    <t>LL-025</t>
  </si>
  <si>
    <t>Hoists and mast climbers</t>
  </si>
  <si>
    <t>LL-026</t>
  </si>
  <si>
    <t>Specialist</t>
  </si>
  <si>
    <t>Long-lead imported equipment (customs cleared)</t>
  </si>
  <si>
    <t>LL-027</t>
  </si>
  <si>
    <t>LL-028</t>
  </si>
  <si>
    <t>LL-029</t>
  </si>
  <si>
    <t>LL-030</t>
  </si>
  <si>
    <t>LL-031</t>
  </si>
  <si>
    <t>LL-032</t>
  </si>
  <si>
    <t>LL-033</t>
  </si>
  <si>
    <t>LL-034</t>
  </si>
  <si>
    <t>LL-035</t>
  </si>
  <si>
    <t>LL-036</t>
  </si>
  <si>
    <t>LL-037</t>
  </si>
  <si>
    <t>LL-038</t>
  </si>
  <si>
    <t>LL-039</t>
  </si>
  <si>
    <t>LL-040</t>
  </si>
  <si>
    <t>TOTAL ORDER VALUE</t>
  </si>
  <si>
    <t>Score each criterion 0 to 5 (0 = not assessed, 3 = acceptable, 5 = excellent). The weighted score and the approval decision calculate themselves.</t>
  </si>
  <si>
    <t>Approval threshold</t>
  </si>
  <si>
    <t>Trade package</t>
  </si>
  <si>
    <t>Subcontractor</t>
  </si>
  <si>
    <t>Financial check</t>
  </si>
  <si>
    <t>Insurances verified</t>
  </si>
  <si>
    <t>Safety system rating</t>
  </si>
  <si>
    <t>References</t>
  </si>
  <si>
    <t>Capacity</t>
  </si>
  <si>
    <t>Weighted score</t>
  </si>
  <si>
    <t>Approved</t>
  </si>
  <si>
    <t>Notes / conditions of approval</t>
  </si>
  <si>
    <t>Weighting</t>
  </si>
  <si>
    <t>SQ-001</t>
  </si>
  <si>
    <t>Demolition</t>
  </si>
  <si>
    <t>SQ-002</t>
  </si>
  <si>
    <t>Earthworks and bulk excavation</t>
  </si>
  <si>
    <t>SQ-003</t>
  </si>
  <si>
    <t>Piling and ground improvement</t>
  </si>
  <si>
    <t>SQ-004</t>
  </si>
  <si>
    <t>Concrete structure</t>
  </si>
  <si>
    <t>SQ-005</t>
  </si>
  <si>
    <t>Structural steel</t>
  </si>
  <si>
    <t>SQ-006</t>
  </si>
  <si>
    <t>Precast concrete erection</t>
  </si>
  <si>
    <t>SQ-007</t>
  </si>
  <si>
    <t>Scaffold and temporary access</t>
  </si>
  <si>
    <t>SQ-008</t>
  </si>
  <si>
    <t>Crane and lifting services</t>
  </si>
  <si>
    <t>SQ-009</t>
  </si>
  <si>
    <t>Facade and glazing</t>
  </si>
  <si>
    <t>SQ-010</t>
  </si>
  <si>
    <t>Roofing and waterproofing</t>
  </si>
  <si>
    <t>SQ-011</t>
  </si>
  <si>
    <t>Blockwork and masonry</t>
  </si>
  <si>
    <t>SQ-012</t>
  </si>
  <si>
    <t>Carpentry and joinery</t>
  </si>
  <si>
    <t>SQ-013</t>
  </si>
  <si>
    <t>Partitions, linings and ceilings</t>
  </si>
  <si>
    <t>SQ-014</t>
  </si>
  <si>
    <t>Painting and finishes</t>
  </si>
  <si>
    <t>SQ-015</t>
  </si>
  <si>
    <t>Flooring</t>
  </si>
  <si>
    <t>SQ-016</t>
  </si>
  <si>
    <t>Mechanical services</t>
  </si>
  <si>
    <t>SQ-017</t>
  </si>
  <si>
    <t>Electrical services</t>
  </si>
  <si>
    <t>SQ-018</t>
  </si>
  <si>
    <t>Hydraulic services</t>
  </si>
  <si>
    <t>SQ-019</t>
  </si>
  <si>
    <t>Fire protection services</t>
  </si>
  <si>
    <t>SQ-020</t>
  </si>
  <si>
    <t>Vertical transportation</t>
  </si>
  <si>
    <t>SQ-021</t>
  </si>
  <si>
    <t>Building management and controls</t>
  </si>
  <si>
    <t>SQ-022</t>
  </si>
  <si>
    <t>Security and communications</t>
  </si>
  <si>
    <t>SQ-023</t>
  </si>
  <si>
    <t>Landscaping and external works</t>
  </si>
  <si>
    <t>SQ-024</t>
  </si>
  <si>
    <t>Civil works and pavements</t>
  </si>
  <si>
    <t>SQ-025</t>
  </si>
  <si>
    <t>Traffic management</t>
  </si>
  <si>
    <t>SQ-026</t>
  </si>
  <si>
    <t>Surveying</t>
  </si>
  <si>
    <t>SQ-027</t>
  </si>
  <si>
    <t>Cleaning and waste management</t>
  </si>
  <si>
    <t>SQ-028</t>
  </si>
  <si>
    <t>Commissioning management</t>
  </si>
  <si>
    <t>SQ-029</t>
  </si>
  <si>
    <t>SQ-030</t>
  </si>
  <si>
    <t>SQ-031</t>
  </si>
  <si>
    <t>SQ-032</t>
  </si>
  <si>
    <t>SQ-033</t>
  </si>
  <si>
    <t>SQ-034</t>
  </si>
  <si>
    <t>Approval requires the weighted score to meet the threshold AND a safety system rating of at least 3 AND insurances verified at 4 or better - a high average cannot buy out a safety or insurance failure.</t>
  </si>
  <si>
    <t>Contract award to first productive work</t>
  </si>
  <si>
    <t>Durations are indicative starting points - replace them with your own. Enter a planned start and the planned finish, status and progress calculate themselves. Predecessor is shown for logic, not enforced.</t>
  </si>
  <si>
    <t>Activity</t>
  </si>
  <si>
    <t>Duration (days)</t>
  </si>
  <si>
    <t>Planned start</t>
  </si>
  <si>
    <t>Planned finish</t>
  </si>
  <si>
    <t>Actual start</t>
  </si>
  <si>
    <t>Actual finish</t>
  </si>
  <si>
    <t>Predecessor</t>
  </si>
  <si>
    <t>M-001</t>
  </si>
  <si>
    <t>Contract execution and notice to proceed issued</t>
  </si>
  <si>
    <t>M-002</t>
  </si>
  <si>
    <t>Insurances and securities verified and lodged</t>
  </si>
  <si>
    <t>M-003</t>
  </si>
  <si>
    <t>Statutory approvals confirmed and pre-commencement conditions discharged</t>
  </si>
  <si>
    <t>M-004</t>
  </si>
  <si>
    <t>Regulator work notification lodged</t>
  </si>
  <si>
    <t>M-005</t>
  </si>
  <si>
    <t>Site possession / access formally granted</t>
  </si>
  <si>
    <t>M-006</t>
  </si>
  <si>
    <t>Dilapidation surveys of adjoining properties completed</t>
  </si>
  <si>
    <t>M-007</t>
  </si>
  <si>
    <t>Pre-construction and boundary survey completed</t>
  </si>
  <si>
    <t>M-008</t>
  </si>
  <si>
    <t>Survey control network established and checked</t>
  </si>
  <si>
    <t>M-009</t>
  </si>
  <si>
    <t>Underground service location and potholing completed</t>
  </si>
  <si>
    <t>M-010</t>
  </si>
  <si>
    <t>Site security fencing and hoarding installed</t>
  </si>
  <si>
    <t>M-011</t>
  </si>
  <si>
    <t>Site signage and statutory notices installed</t>
  </si>
  <si>
    <t>M-012</t>
  </si>
  <si>
    <t>Site access gates and crossings constructed</t>
  </si>
  <si>
    <t>M-013</t>
  </si>
  <si>
    <t>Temporary power connection energised</t>
  </si>
  <si>
    <t>M-014</t>
  </si>
  <si>
    <t>Temporary water and fire service connected</t>
  </si>
  <si>
    <t>M-015</t>
  </si>
  <si>
    <t>Site communications and IT established</t>
  </si>
  <si>
    <t>M-016</t>
  </si>
  <si>
    <t>Site offices and amenities delivered and set up</t>
  </si>
  <si>
    <t>M-017</t>
  </si>
  <si>
    <t>Sanitary and welfare facilities commissioned</t>
  </si>
  <si>
    <t>M-018</t>
  </si>
  <si>
    <t>Erosion and sediment controls installed</t>
  </si>
  <si>
    <t>M-019</t>
  </si>
  <si>
    <t>Wheel wash and street sweeping arrangements in place</t>
  </si>
  <si>
    <t>M-020</t>
  </si>
  <si>
    <t>Waste segregation area and bins established</t>
  </si>
  <si>
    <t>M-021</t>
  </si>
  <si>
    <t>Internal haul roads and hardstand constructed</t>
  </si>
  <si>
    <t>M-022</t>
  </si>
  <si>
    <t>Laydown and storage areas established</t>
  </si>
  <si>
    <t>M-023</t>
  </si>
  <si>
    <t>Traffic management plan implemented on and off site</t>
  </si>
  <si>
    <t>M-024</t>
  </si>
  <si>
    <t>Crane base constructed and crane erected</t>
  </si>
  <si>
    <t>M-025</t>
  </si>
  <si>
    <t>Hoist / mast climber installed and commissioned</t>
  </si>
  <si>
    <t>M-026</t>
  </si>
  <si>
    <t>First aid facilities and emergency equipment in place</t>
  </si>
  <si>
    <t>M-027</t>
  </si>
  <si>
    <t>Emergency response plan issued and wardens appointed</t>
  </si>
  <si>
    <t>M-028</t>
  </si>
  <si>
    <t>Site induction package finalised and inductions commenced</t>
  </si>
  <si>
    <t>M-029</t>
  </si>
  <si>
    <t>Noise, vibration and dust baseline monitoring established</t>
  </si>
  <si>
    <t>M-030</t>
  </si>
  <si>
    <t>Community notification issued and complaints line live</t>
  </si>
  <si>
    <t>M-031</t>
  </si>
  <si>
    <t>Document control and common data environment live for all parties</t>
  </si>
  <si>
    <t>M-032</t>
  </si>
  <si>
    <t>Baseline programme accepted and locked</t>
  </si>
  <si>
    <t>M-033</t>
  </si>
  <si>
    <t>Subcontractor prequalification and first-90-day awards complete</t>
  </si>
  <si>
    <t>M-034</t>
  </si>
  <si>
    <t>Long-lead orders placed and acknowledged</t>
  </si>
  <si>
    <t>M-035</t>
  </si>
  <si>
    <t>Inspection and test plans accepted for first trades</t>
  </si>
  <si>
    <t>M-036</t>
  </si>
  <si>
    <t>Pre-start / kick-off meeting held</t>
  </si>
  <si>
    <t>M-037</t>
  </si>
  <si>
    <t>Discipline readiness sign-off completed</t>
  </si>
  <si>
    <t>M-038</t>
  </si>
  <si>
    <t>Go / no-go review held and authorisation to commence issued</t>
  </si>
  <si>
    <t>M-039</t>
  </si>
  <si>
    <t>First day plan issued to all trades</t>
  </si>
  <si>
    <t>M-040</t>
  </si>
  <si>
    <t>First productive work on site</t>
  </si>
  <si>
    <t>M-041</t>
  </si>
  <si>
    <t>M-042</t>
  </si>
  <si>
    <t>M-043</t>
  </si>
  <si>
    <t>M-044</t>
  </si>
  <si>
    <t>M-045</t>
  </si>
  <si>
    <t>M-046</t>
  </si>
  <si>
    <t>MOBILISATION PROGRESS (duration weighted)</t>
  </si>
  <si>
    <t>YesNo</t>
  </si>
  <si>
    <t>PermitStatus</t>
  </si>
  <si>
    <t>SupplyStatus</t>
  </si>
  <si>
    <t>Score</t>
  </si>
  <si>
    <t>Discipline</t>
  </si>
  <si>
    <t>Green</t>
  </si>
  <si>
    <t>Not Required</t>
  </si>
  <si>
    <t>Owner / Client PM</t>
  </si>
  <si>
    <t>In Progress</t>
  </si>
  <si>
    <t>Amber</t>
  </si>
  <si>
    <t>Enquiry Issued</t>
  </si>
  <si>
    <t>Project Director</t>
  </si>
  <si>
    <t>Red</t>
  </si>
  <si>
    <t>In Preparation</t>
  </si>
  <si>
    <t>Ordered</t>
  </si>
  <si>
    <t>Commercial / QS</t>
  </si>
  <si>
    <t>Low</t>
  </si>
  <si>
    <t>Lodged</t>
  </si>
  <si>
    <t>In Fabrication</t>
  </si>
  <si>
    <t>Design Manager</t>
  </si>
  <si>
    <t>Under Assessment</t>
  </si>
  <si>
    <t>Inspected / Released</t>
  </si>
  <si>
    <t>Construction Manager</t>
  </si>
  <si>
    <t>Further Info Requested</t>
  </si>
  <si>
    <t>Shipped</t>
  </si>
  <si>
    <t>Site Manager</t>
  </si>
  <si>
    <t>Granted</t>
  </si>
  <si>
    <t>In Transit</t>
  </si>
  <si>
    <t>HSE Manager</t>
  </si>
  <si>
    <t>Granted with Conditions</t>
  </si>
  <si>
    <t>Customs Cleared</t>
  </si>
  <si>
    <t>Environmental Manager</t>
  </si>
  <si>
    <t>Refused</t>
  </si>
  <si>
    <t>Delivered to Site</t>
  </si>
  <si>
    <t>Quality Manager</t>
  </si>
  <si>
    <t>Expired</t>
  </si>
  <si>
    <t>Cancelled</t>
  </si>
  <si>
    <t>Planner / Scheduler</t>
  </si>
  <si>
    <t>Procurement Lead</t>
  </si>
  <si>
    <t>Stakeholder Lead</t>
  </si>
  <si>
    <t>Contract Administrator</t>
  </si>
  <si>
    <t>Superintendent / Engineer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</si>
</sst>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b/>
      <sz val="9.5"/>
      <color rgb="FFFFFFFF"/>
      <name val="Segoe UI Semibold"/>
    </font>
    <font>
      <sz val="9.5"/>
      <color rgb="FF1D3245"/>
      <name val="Segoe UI"/>
    </font>
    <font>
      <b/>
      <sz val="15"/>
      <color rgb="FFFFFFFF"/>
      <name val="Segoe UI Semibold"/>
    </font>
    <font>
      <sz val="9"/>
      <color rgb="FF8E98A2"/>
      <name val="Segoe UI"/>
    </font>
    <font>
      <sz val="8"/>
      <color rgb="FF0C1628"/>
      <name val="Segoe UI"/>
    </font>
    <font>
      <b/>
      <sz val="10.5"/>
      <color rgb="FFFFFFFF"/>
      <name val="Segoe UI Semibold"/>
    </font>
    <font>
      <b/>
      <sz val="9"/>
      <color rgb="FF0D3C61"/>
      <name val="Segoe UI"/>
    </font>
    <font>
      <sz val="8.5"/>
      <color rgb="FF8E98A2"/>
      <name val="Segoe UI"/>
    </font>
    <font>
      <sz val="9"/>
      <color rgb="FF1D3245"/>
      <name val="Segoe UI"/>
    </font>
    <font>
      <u/>
      <sz val="8.5"/>
      <color rgb="FF3480BC"/>
      <name val="Segoe UI"/>
    </font>
    <font>
      <b/>
      <sz val="11"/>
      <color rgb="FF0D3C61"/>
      <name val="Segoe UI Semibold"/>
    </font>
    <font>
      <b/>
      <sz val="9"/>
      <color rgb="FF1D3245"/>
      <name val="Segoe UI"/>
    </font>
    <font>
      <b/>
      <sz val="10"/>
      <color rgb="FF0D3C61"/>
      <name val="Segoe UI"/>
    </font>
    <font>
      <b/>
      <sz val="8"/>
      <color rgb="FF3480BC"/>
      <name val="Segoe UI"/>
    </font>
    <font>
      <b/>
      <sz val="22"/>
      <color rgb="FFFFFFFF"/>
      <name val="Segoe UI Semibold"/>
    </font>
    <font>
      <sz val="8"/>
      <color rgb="FF8E98A2"/>
      <name val="Segoe UI"/>
    </font>
    <font>
      <b/>
      <sz val="13"/>
      <color rgb="FFFFFFFF"/>
      <name val="Segoe UI Semibold"/>
    </font>
    <font>
      <b/>
      <sz val="9.5"/>
      <color rgb="FF1D3245"/>
      <name val="Segoe UI"/>
    </font>
    <font>
      <b/>
      <sz val="9.5"/>
      <color rgb="FF0D3C61"/>
      <name val="Segoe UI"/>
    </font>
    <font>
      <i/>
      <sz val="8.5"/>
      <color rgb="FF8E98A2"/>
      <name val="Segoe UI"/>
    </font>
    <font>
      <sz val="8.5"/>
      <color rgb="FF1D3245"/>
      <name val="Segoe UI"/>
    </font>
    <font>
      <b/>
      <sz val="9"/>
      <color rgb="FFB3261E"/>
      <name val="Segoe UI"/>
    </font>
    <font>
      <b/>
      <sz val="10"/>
      <color rgb="FF0D3C61"/>
      <name val="Segoe UI Semibold"/>
    </font>
    <font>
      <b/>
      <sz val="26"/>
      <color rgb="FFFFFFFF"/>
      <name val="Segoe UI Semibold"/>
    </font>
    <font>
      <sz val="12"/>
      <color rgb="FF3480BC"/>
      <name val="Segoe UI"/>
    </font>
    <font>
      <sz val="10"/>
      <color rgb="FF8E98A2"/>
      <name val="Segoe UI"/>
    </font>
    <font>
      <i/>
      <sz val="8"/>
      <color rgb="FF8E98A2"/>
      <name val="Segoe UI"/>
    </font>
  </fonts>
  <fills count="10">
    <fill>
      <patternFill patternType="none"/>
    </fill>
    <fill>
      <patternFill patternType="gray125"/>
    </fill>
    <fill>
      <patternFill patternType="solid">
        <fgColor rgb="FF0D3C61"/>
      </patternFill>
    </fill>
    <fill>
      <patternFill patternType="solid">
        <fgColor rgb="FF0C1628"/>
      </patternFill>
    </fill>
    <fill>
      <patternFill patternType="solid">
        <fgColor rgb="FF3480BC"/>
      </patternFill>
    </fill>
    <fill>
      <patternFill patternType="solid">
        <fgColor rgb="FF1D3245"/>
      </patternFill>
    </fill>
    <fill>
      <patternFill patternType="solid">
        <fgColor rgb="FFF6F9FC"/>
      </patternFill>
    </fill>
    <fill>
      <patternFill patternType="solid">
        <fgColor rgb="FFEAF0F7"/>
      </patternFill>
    </fill>
    <fill>
      <patternFill patternType="solid">
        <fgColor rgb="FFFFFFFF"/>
      </patternFill>
    </fill>
    <fill>
      <patternFill patternType="solid">
        <fgColor rgb="FFE6EFF7"/>
      </patternFill>
    </fill>
  </fills>
  <borders count="7">
    <border>
      <left/>
      <right/>
      <top/>
      <bottom/>
      <diagonal/>
    </border>
    <border>
      <left style="thin">
        <color rgb="FF0D3C61"/>
      </left>
      <right style="thin">
        <color rgb="FF0D3C61"/>
      </right>
      <top style="thin">
        <color rgb="FF0D3C61"/>
      </top>
      <bottom style="medium">
        <color rgb="FF3480BC"/>
      </bottom>
      <diagonal/>
    </border>
    <border>
      <left/>
      <right/>
      <top/>
      <bottom/>
      <diagonal/>
    </border>
    <border>
      <left style="thin">
        <color rgb="FFDCE3EC"/>
      </left>
      <right style="thin">
        <color rgb="FFDCE3EC"/>
      </right>
      <top style="thin">
        <color rgb="FFDCE3EC"/>
      </top>
      <bottom style="thin">
        <color rgb="FFDCE3EC"/>
      </bottom>
      <diagonal/>
    </border>
    <border>
      <left/>
      <right/>
      <top style="thin">
        <color rgb="FFDCE3EC"/>
      </top>
      <bottom/>
      <diagonal/>
    </border>
    <border>
      <left style="thin">
        <color rgb="FFDCE3EC"/>
      </left>
      <right style="thin">
        <color rgb="FFDCE3EC"/>
      </right>
      <top style="thin">
        <color rgb="FFDCE3EC"/>
      </top>
      <bottom style="medium">
        <color rgb="FF3480BC"/>
      </bottom>
      <diagonal/>
    </border>
    <border>
      <left/>
      <right/>
      <top/>
      <bottom style="thin">
        <color rgb="FFDCE3EC"/>
      </bottom>
      <diagonal/>
    </border>
  </borders>
  <cellStyleXfs count="1">
    <xf numFmtId="0" fontId="0" fillId="0" borderId="0"/>
  </cellStyleXfs>
  <cellXfs count="92">
    <xf numFmtId="0" fontId="0" fillId="0" borderId="0" xfId="0"/>
    <xf numFmtId="0" fontId="0" fillId="3" borderId="0" xfId="0" applyFill="1"/>
    <xf numFmtId="0" fontId="5" fillId="3" borderId="0" xfId="0" applyFont="1" applyFill="1"/>
    <xf numFmtId="0" fontId="0" fillId="4" borderId="0" xfId="0" applyFill="1"/>
    <xf numFmtId="0" fontId="18" fillId="6" borderId="3" xfId="0" applyFont="1" applyFill="1" applyBorder="1" applyAlignment="1">
      <alignment vertical="center" indent="1"/>
    </xf>
    <xf numFmtId="0" fontId="19" fillId="0" borderId="6" xfId="0" applyFont="1" applyBorder="1" applyAlignment="1">
      <alignment vertical="center" indent="1"/>
    </xf>
    <xf numFmtId="0" fontId="11" fillId="0" borderId="0" xfId="0" applyFont="1" applyAlignment="1">
      <alignment vertical="center"/>
    </xf>
    <xf numFmtId="0" fontId="12" fillId="0" borderId="0" xfId="0" applyFont="1" applyAlignment="1">
      <alignment horizontal="right" vertical="center"/>
    </xf>
    <xf numFmtId="0" fontId="1" fillId="2" borderId="1" xfId="0" applyFont="1" applyFill="1" applyBorder="1" applyAlignment="1">
      <alignment horizontal="center" vertical="center" wrapText="1"/>
    </xf>
    <xf numFmtId="0" fontId="7" fillId="0" borderId="3" xfId="0" applyFont="1" applyBorder="1" applyAlignment="1">
      <alignment horizontal="center" vertical="center"/>
    </xf>
    <xf numFmtId="0" fontId="9" fillId="0" borderId="3" xfId="0" applyFont="1" applyBorder="1" applyAlignment="1">
      <alignment horizontal="left" vertical="top" wrapText="1"/>
    </xf>
    <xf numFmtId="0" fontId="9" fillId="0" borderId="3" xfId="0" applyFont="1" applyBorder="1" applyAlignment="1">
      <alignment horizontal="center" vertical="center"/>
    </xf>
    <xf numFmtId="9" fontId="9" fillId="0" borderId="3" xfId="0" applyNumberFormat="1" applyFont="1" applyBorder="1" applyAlignment="1">
      <alignment horizontal="center" vertical="center"/>
    </xf>
    <xf numFmtId="0" fontId="7" fillId="6" borderId="3" xfId="0" applyFont="1" applyFill="1" applyBorder="1" applyAlignment="1">
      <alignment horizontal="center" vertical="center"/>
    </xf>
    <xf numFmtId="0" fontId="9" fillId="6" borderId="3" xfId="0" applyFont="1" applyFill="1" applyBorder="1" applyAlignment="1">
      <alignment horizontal="left" vertical="top" wrapText="1"/>
    </xf>
    <xf numFmtId="0" fontId="9" fillId="6" borderId="3" xfId="0" applyFont="1" applyFill="1" applyBorder="1" applyAlignment="1">
      <alignment horizontal="center" vertical="center"/>
    </xf>
    <xf numFmtId="9" fontId="9" fillId="6" borderId="3" xfId="0" applyNumberFormat="1" applyFont="1" applyFill="1" applyBorder="1" applyAlignment="1">
      <alignment horizontal="center" vertical="center"/>
    </xf>
    <xf numFmtId="0" fontId="2" fillId="7" borderId="3" xfId="0" applyFont="1" applyFill="1" applyBorder="1" applyAlignment="1">
      <alignment horizontal="left" vertical="center"/>
    </xf>
    <xf numFmtId="0" fontId="19" fillId="7" borderId="3" xfId="0" applyFont="1" applyFill="1" applyBorder="1" applyAlignment="1">
      <alignment horizontal="left" vertical="center"/>
    </xf>
    <xf numFmtId="0" fontId="12" fillId="7" borderId="3" xfId="0" applyFont="1" applyFill="1" applyBorder="1" applyAlignment="1">
      <alignment horizontal="center" vertical="center"/>
    </xf>
    <xf numFmtId="9" fontId="12" fillId="7" borderId="3" xfId="0" applyNumberFormat="1" applyFont="1" applyFill="1" applyBorder="1" applyAlignment="1">
      <alignment horizontal="center" vertical="center"/>
    </xf>
    <xf numFmtId="0" fontId="7" fillId="6" borderId="3" xfId="0" applyFont="1" applyFill="1" applyBorder="1" applyAlignment="1">
      <alignment horizontal="left" vertical="center"/>
    </xf>
    <xf numFmtId="0" fontId="2" fillId="6" borderId="3" xfId="0" applyFont="1" applyFill="1" applyBorder="1" applyAlignment="1">
      <alignment horizontal="left" vertical="top" wrapText="1"/>
    </xf>
    <xf numFmtId="0" fontId="8" fillId="6" borderId="3" xfId="0" applyFont="1" applyFill="1" applyBorder="1" applyAlignment="1">
      <alignment horizontal="left" vertical="top" wrapText="1"/>
    </xf>
    <xf numFmtId="0" fontId="9" fillId="6" borderId="3" xfId="0" applyFont="1" applyFill="1" applyBorder="1" applyAlignment="1">
      <alignment horizontal="center" vertical="top" wrapText="1"/>
    </xf>
    <xf numFmtId="0" fontId="2" fillId="6" borderId="3" xfId="0" applyFont="1" applyFill="1" applyBorder="1" applyAlignment="1">
      <alignment horizontal="center" vertical="center"/>
    </xf>
    <xf numFmtId="15" fontId="9" fillId="6" borderId="3" xfId="0" applyNumberFormat="1" applyFont="1" applyFill="1" applyBorder="1" applyAlignment="1">
      <alignment horizontal="center" vertical="center"/>
    </xf>
    <xf numFmtId="1" fontId="9" fillId="6" borderId="3" xfId="0" applyNumberFormat="1" applyFont="1" applyFill="1" applyBorder="1" applyAlignment="1">
      <alignment horizontal="center" vertical="center"/>
    </xf>
    <xf numFmtId="0" fontId="9" fillId="0" borderId="3" xfId="0" applyFont="1" applyBorder="1" applyAlignment="1">
      <alignment horizontal="center" vertical="top" wrapText="1"/>
    </xf>
    <xf numFmtId="0" fontId="7" fillId="0" borderId="3" xfId="0" applyFont="1" applyBorder="1" applyAlignment="1">
      <alignment horizontal="left" vertical="center"/>
    </xf>
    <xf numFmtId="0" fontId="2" fillId="0" borderId="3" xfId="0" applyFont="1" applyBorder="1" applyAlignment="1">
      <alignment horizontal="left" vertical="top" wrapText="1"/>
    </xf>
    <xf numFmtId="0" fontId="8" fillId="0" borderId="3" xfId="0" applyFont="1" applyBorder="1" applyAlignment="1">
      <alignment horizontal="left" vertical="top" wrapText="1"/>
    </xf>
    <xf numFmtId="0" fontId="2" fillId="0" borderId="3" xfId="0" applyFont="1" applyBorder="1" applyAlignment="1">
      <alignment horizontal="center" vertical="center"/>
    </xf>
    <xf numFmtId="15" fontId="9" fillId="0" borderId="3" xfId="0" applyNumberFormat="1" applyFont="1" applyBorder="1" applyAlignment="1">
      <alignment horizontal="center" vertical="center"/>
    </xf>
    <xf numFmtId="1" fontId="9" fillId="0" borderId="3" xfId="0" applyNumberFormat="1" applyFont="1" applyBorder="1" applyAlignment="1">
      <alignment horizontal="center" vertical="center"/>
    </xf>
    <xf numFmtId="0" fontId="9" fillId="0" borderId="3" xfId="0" applyFont="1" applyBorder="1" applyAlignment="1">
      <alignment horizontal="left" vertical="center"/>
    </xf>
    <xf numFmtId="0" fontId="21" fillId="0" borderId="3" xfId="0" applyFont="1" applyBorder="1" applyAlignment="1">
      <alignment horizontal="left" vertical="top" wrapText="1"/>
    </xf>
    <xf numFmtId="0" fontId="9" fillId="6" borderId="3" xfId="0" applyFont="1" applyFill="1" applyBorder="1" applyAlignment="1">
      <alignment horizontal="left" vertical="center"/>
    </xf>
    <xf numFmtId="0" fontId="21" fillId="6" borderId="3" xfId="0" applyFont="1" applyFill="1" applyBorder="1" applyAlignment="1">
      <alignment horizontal="left" vertical="top" wrapText="1"/>
    </xf>
    <xf numFmtId="4" fontId="9" fillId="0" borderId="3" xfId="0" applyNumberFormat="1" applyFont="1" applyBorder="1" applyAlignment="1">
      <alignment horizontal="right" vertical="center"/>
    </xf>
    <xf numFmtId="4" fontId="9" fillId="6" borderId="3" xfId="0" applyNumberFormat="1" applyFont="1" applyFill="1" applyBorder="1" applyAlignment="1">
      <alignment horizontal="right" vertical="center"/>
    </xf>
    <xf numFmtId="0" fontId="19" fillId="7" borderId="3" xfId="0" applyFont="1" applyFill="1" applyBorder="1" applyAlignment="1">
      <alignment horizontal="right" vertical="center"/>
    </xf>
    <xf numFmtId="4" fontId="13" fillId="7" borderId="3" xfId="0" applyNumberFormat="1" applyFont="1" applyFill="1" applyBorder="1" applyAlignment="1">
      <alignment horizontal="right" vertical="center"/>
    </xf>
    <xf numFmtId="0" fontId="7" fillId="7" borderId="3" xfId="0" applyFont="1" applyFill="1" applyBorder="1" applyAlignment="1">
      <alignment horizontal="center" vertical="center"/>
    </xf>
    <xf numFmtId="0" fontId="21" fillId="0" borderId="3" xfId="0" applyFont="1" applyBorder="1" applyAlignment="1">
      <alignment horizontal="center" vertical="center"/>
    </xf>
    <xf numFmtId="0" fontId="21" fillId="6" borderId="3" xfId="0" applyFont="1" applyFill="1" applyBorder="1" applyAlignment="1">
      <alignment horizontal="center" vertical="center"/>
    </xf>
    <xf numFmtId="0" fontId="22" fillId="7" borderId="3" xfId="0" applyFont="1" applyFill="1" applyBorder="1" applyAlignment="1">
      <alignment horizontal="center" vertical="center"/>
    </xf>
    <xf numFmtId="9" fontId="13" fillId="8" borderId="5" xfId="0" applyNumberFormat="1" applyFont="1" applyFill="1" applyBorder="1" applyAlignment="1">
      <alignment horizontal="center" vertical="center"/>
    </xf>
    <xf numFmtId="0" fontId="2" fillId="9" borderId="3" xfId="0" applyFont="1" applyFill="1" applyBorder="1" applyAlignment="1">
      <alignment horizontal="left" vertical="center"/>
    </xf>
    <xf numFmtId="0" fontId="7" fillId="9" borderId="3" xfId="0" applyFont="1" applyFill="1" applyBorder="1" applyAlignment="1">
      <alignment horizontal="right" vertical="center"/>
    </xf>
    <xf numFmtId="9" fontId="7" fillId="9" borderId="3" xfId="0" applyNumberFormat="1" applyFont="1" applyFill="1" applyBorder="1" applyAlignment="1">
      <alignment horizontal="center" vertical="center"/>
    </xf>
    <xf numFmtId="1" fontId="7" fillId="7" borderId="3" xfId="0" applyNumberFormat="1" applyFont="1" applyFill="1" applyBorder="1" applyAlignment="1">
      <alignment horizontal="center" vertical="center"/>
    </xf>
    <xf numFmtId="9" fontId="13" fillId="7" borderId="3" xfId="0" applyNumberFormat="1" applyFont="1" applyFill="1" applyBorder="1" applyAlignment="1">
      <alignment horizontal="center" vertical="center"/>
    </xf>
    <xf numFmtId="0" fontId="1" fillId="2" borderId="0" xfId="0" applyFont="1" applyFill="1" applyAlignment="1">
      <alignment horizontal="center"/>
    </xf>
    <xf numFmtId="0" fontId="2" fillId="0" borderId="0" xfId="0" applyFont="1"/>
    <xf numFmtId="0" fontId="9" fillId="0" borderId="6" xfId="0" applyFont="1" applyBorder="1" applyAlignment="1">
      <alignment vertical="center" wrapText="1" indent="1"/>
    </xf>
    <xf numFmtId="0" fontId="0" fillId="0" borderId="6" xfId="0" applyBorder="1"/>
    <xf numFmtId="0" fontId="9" fillId="0" borderId="0" xfId="0" applyFont="1" applyAlignment="1">
      <alignment horizontal="left" vertical="center" wrapText="1"/>
    </xf>
    <xf numFmtId="0" fontId="0" fillId="0" borderId="0" xfId="0"/>
    <xf numFmtId="0" fontId="2" fillId="0" borderId="5" xfId="0" applyFont="1" applyBorder="1" applyAlignment="1">
      <alignment vertical="center" indent="1"/>
    </xf>
    <xf numFmtId="0" fontId="0" fillId="0" borderId="5" xfId="0" applyBorder="1"/>
    <xf numFmtId="0" fontId="27" fillId="0" borderId="0" xfId="0" applyFont="1" applyAlignment="1">
      <alignment horizontal="left" vertical="center" wrapText="1"/>
    </xf>
    <xf numFmtId="0" fontId="23" fillId="0" borderId="0" xfId="0" applyFont="1" applyAlignment="1">
      <alignment horizontal="left" vertical="center"/>
    </xf>
    <xf numFmtId="0" fontId="10" fillId="0" borderId="4" xfId="0" applyFont="1" applyBorder="1" applyAlignment="1">
      <alignment horizontal="right" vertical="center"/>
    </xf>
    <xf numFmtId="0" fontId="0" fillId="0" borderId="4" xfId="0" applyBorder="1"/>
    <xf numFmtId="0" fontId="25" fillId="3" borderId="0" xfId="0" applyFont="1" applyFill="1" applyAlignment="1">
      <alignment horizontal="left" vertical="center"/>
    </xf>
    <xf numFmtId="0" fontId="26" fillId="3" borderId="0" xfId="0" applyFont="1" applyFill="1" applyAlignment="1">
      <alignment horizontal="left" vertical="center" wrapText="1"/>
    </xf>
    <xf numFmtId="0" fontId="24" fillId="3" borderId="0" xfId="0" applyFont="1" applyFill="1" applyAlignment="1">
      <alignment horizontal="left" vertical="center"/>
    </xf>
    <xf numFmtId="0" fontId="4" fillId="3" borderId="0" xfId="0" applyFont="1" applyFill="1" applyAlignment="1">
      <alignment horizontal="left" vertical="center"/>
    </xf>
    <xf numFmtId="0" fontId="4" fillId="3" borderId="0" xfId="0" applyFont="1" applyFill="1" applyAlignment="1">
      <alignment horizontal="right" vertical="center" indent="1"/>
    </xf>
    <xf numFmtId="0" fontId="9" fillId="0" borderId="3" xfId="0" applyFont="1" applyBorder="1" applyAlignment="1">
      <alignment horizontal="left" vertical="center" wrapText="1"/>
    </xf>
    <xf numFmtId="0" fontId="0" fillId="0" borderId="3" xfId="0" applyBorder="1"/>
    <xf numFmtId="0" fontId="3" fillId="3" borderId="0" xfId="0" applyFont="1" applyFill="1" applyAlignment="1">
      <alignment horizontal="left" vertical="center" indent="10"/>
    </xf>
    <xf numFmtId="0" fontId="2" fillId="0" borderId="0" xfId="0" applyFont="1" applyAlignment="1">
      <alignment horizontal="left" vertical="center" wrapText="1"/>
    </xf>
    <xf numFmtId="0" fontId="0" fillId="4" borderId="0" xfId="0" applyFill="1"/>
    <xf numFmtId="0" fontId="20" fillId="0" borderId="0" xfId="0" applyFont="1" applyAlignment="1">
      <alignment horizontal="left" vertical="center" wrapText="1"/>
    </xf>
    <xf numFmtId="15" fontId="13" fillId="0" borderId="5" xfId="0" applyNumberFormat="1" applyFont="1" applyBorder="1" applyAlignment="1">
      <alignment horizontal="center" vertical="center"/>
    </xf>
    <xf numFmtId="15" fontId="0" fillId="0" borderId="5" xfId="0" applyNumberFormat="1" applyBorder="1"/>
    <xf numFmtId="1" fontId="15" fillId="3" borderId="0" xfId="0" applyNumberFormat="1" applyFont="1" applyFill="1" applyAlignment="1">
      <alignment horizontal="left" vertical="center" indent="1"/>
    </xf>
    <xf numFmtId="0" fontId="0" fillId="3" borderId="0" xfId="0" applyFill="1"/>
    <xf numFmtId="0" fontId="16" fillId="3" borderId="0" xfId="0" applyFont="1" applyFill="1" applyAlignment="1">
      <alignment horizontal="left" vertical="top" indent="1"/>
    </xf>
    <xf numFmtId="0" fontId="11" fillId="0" borderId="0" xfId="0" applyFont="1" applyAlignment="1">
      <alignment horizontal="left" vertical="center"/>
    </xf>
    <xf numFmtId="0" fontId="14" fillId="3" borderId="0" xfId="0" applyFont="1" applyFill="1" applyAlignment="1">
      <alignment horizontal="left" vertical="center" indent="1"/>
    </xf>
    <xf numFmtId="0" fontId="3" fillId="3" borderId="0" xfId="0" applyFont="1" applyFill="1" applyAlignment="1">
      <alignment horizontal="left" vertical="center" indent="9"/>
    </xf>
    <xf numFmtId="0" fontId="15" fillId="3" borderId="0" xfId="0" applyFont="1" applyFill="1" applyAlignment="1">
      <alignment horizontal="left" vertical="center" indent="1"/>
    </xf>
    <xf numFmtId="0" fontId="17" fillId="3" borderId="0" xfId="0" applyFont="1" applyFill="1" applyAlignment="1">
      <alignment horizontal="center" vertical="center"/>
    </xf>
    <xf numFmtId="9" fontId="15" fillId="3" borderId="0" xfId="0" applyNumberFormat="1" applyFont="1" applyFill="1" applyAlignment="1">
      <alignment horizontal="left" vertical="center" indent="1"/>
    </xf>
    <xf numFmtId="0" fontId="14" fillId="3" borderId="0" xfId="0" applyFont="1" applyFill="1" applyAlignment="1">
      <alignment horizontal="left" vertical="center"/>
    </xf>
    <xf numFmtId="0" fontId="6" fillId="5" borderId="2" xfId="0" applyFont="1" applyFill="1" applyBorder="1" applyAlignment="1">
      <alignment horizontal="left" vertical="center" indent="1"/>
    </xf>
    <xf numFmtId="0" fontId="0" fillId="5" borderId="2" xfId="0" applyFill="1" applyBorder="1"/>
    <xf numFmtId="0" fontId="3" fillId="3" borderId="0" xfId="0" applyFont="1" applyFill="1" applyAlignment="1">
      <alignment horizontal="left" vertical="center" indent="7"/>
    </xf>
    <xf numFmtId="0" fontId="3" fillId="3" borderId="0" xfId="0" applyFont="1" applyFill="1" applyAlignment="1">
      <alignment horizontal="left" vertical="center" indent="8"/>
    </xf>
  </cellXfs>
  <cellStyles count="1">
    <cellStyle name="Normal" xfId="0" builtinId="0"/>
  </cellStyles>
  <dxfs count="41">
    <dxf>
      <font>
        <b/>
        <sz val="9"/>
        <color rgb="FF8E98A2"/>
        <name val="Segoe UI"/>
      </font>
      <fill>
        <patternFill patternType="solid">
          <fgColor rgb="FFFFFFFF"/>
          <bgColor rgb="FFFFFFFF"/>
        </patternFill>
      </fill>
    </dxf>
    <dxf>
      <font>
        <b/>
        <sz val="9"/>
        <color rgb="FFB26B00"/>
        <name val="Segoe UI"/>
      </font>
      <fill>
        <patternFill patternType="solid">
          <fgColor rgb="FFFBF0DE"/>
          <bgColor rgb="FFFBF0DE"/>
        </patternFill>
      </fill>
    </dxf>
    <dxf>
      <font>
        <b/>
        <sz val="9"/>
        <color rgb="FFB3261E"/>
        <name val="Segoe UI"/>
      </font>
      <fill>
        <patternFill patternType="solid">
          <fgColor rgb="FFFAE4E2"/>
          <bgColor rgb="FFFAE4E2"/>
        </patternFill>
      </fill>
    </dxf>
    <dxf>
      <font>
        <b/>
        <sz val="9"/>
        <color rgb="FF0D3C61"/>
        <name val="Segoe UI"/>
      </font>
      <fill>
        <patternFill patternType="solid">
          <fgColor rgb="FFE6EFF7"/>
          <bgColor rgb="FFE6EFF7"/>
        </patternFill>
      </fill>
    </dxf>
    <dxf>
      <font>
        <b/>
        <sz val="9"/>
        <color rgb="FF1E7A5A"/>
        <name val="Segoe UI"/>
      </font>
      <fill>
        <patternFill patternType="solid">
          <fgColor rgb="FFE4F2EC"/>
          <bgColor rgb="FFE4F2EC"/>
        </patternFill>
      </fill>
    </dxf>
    <dxf>
      <font>
        <b/>
        <sz val="9"/>
        <color rgb="FFB3261E"/>
        <name val="Segoe UI"/>
      </font>
      <fill>
        <patternFill patternType="solid">
          <fgColor rgb="FFFAE4E2"/>
          <bgColor rgb="FFFAE4E2"/>
        </patternFill>
      </fill>
    </dxf>
    <dxf>
      <font>
        <b/>
        <sz val="9"/>
        <color rgb="FF1E7A5A"/>
        <name val="Segoe UI"/>
      </font>
      <fill>
        <patternFill patternType="solid">
          <fgColor rgb="FFE4F2EC"/>
          <bgColor rgb="FFE4F2EC"/>
        </patternFill>
      </fill>
    </dxf>
    <dxf>
      <font>
        <b/>
        <sz val="9"/>
        <color rgb="FFB3261E"/>
        <name val="Segoe UI"/>
      </font>
      <fill>
        <patternFill patternType="solid">
          <fgColor rgb="FFFAE4E2"/>
          <bgColor rgb="FFFAE4E2"/>
        </patternFill>
      </fill>
    </dxf>
    <dxf>
      <font>
        <b/>
        <sz val="9"/>
        <color rgb="FF8E98A2"/>
        <name val="Segoe UI"/>
      </font>
      <fill>
        <patternFill patternType="solid">
          <fgColor rgb="FFFFFFFF"/>
          <bgColor rgb="FFFFFFFF"/>
        </patternFill>
      </fill>
    </dxf>
    <dxf>
      <font>
        <b/>
        <sz val="9"/>
        <color rgb="FF1E7A5A"/>
        <name val="Segoe UI"/>
      </font>
      <fill>
        <patternFill patternType="solid">
          <fgColor rgb="FFE4F2EC"/>
          <bgColor rgb="FFE4F2EC"/>
        </patternFill>
      </fill>
    </dxf>
    <dxf>
      <font>
        <b/>
        <sz val="8.5"/>
        <color rgb="FF1E7A5A"/>
        <name val="Segoe UI"/>
      </font>
      <fill>
        <patternFill patternType="solid">
          <fgColor rgb="FFE4F2EC"/>
          <bgColor rgb="FFE4F2EC"/>
        </patternFill>
      </fill>
    </dxf>
    <dxf>
      <font>
        <b/>
        <sz val="8.5"/>
        <color rgb="FFB3261E"/>
        <name val="Segoe UI"/>
      </font>
      <fill>
        <patternFill patternType="solid">
          <fgColor rgb="FFFAE4E2"/>
          <bgColor rgb="FFFAE4E2"/>
        </patternFill>
      </fill>
    </dxf>
    <dxf>
      <font>
        <b/>
        <sz val="9"/>
        <color rgb="FF1E7A5A"/>
        <name val="Segoe UI"/>
      </font>
      <fill>
        <patternFill patternType="solid">
          <fgColor rgb="FFE4F2EC"/>
          <bgColor rgb="FFE4F2EC"/>
        </patternFill>
      </fill>
    </dxf>
    <dxf>
      <font>
        <b/>
        <sz val="9"/>
        <color rgb="FFB3261E"/>
        <name val="Segoe UI"/>
      </font>
      <fill>
        <patternFill patternType="solid">
          <fgColor rgb="FFFAE4E2"/>
          <bgColor rgb="FFFAE4E2"/>
        </patternFill>
      </fill>
    </dxf>
    <dxf>
      <font>
        <b/>
        <sz val="9"/>
        <color rgb="FFB26B00"/>
        <name val="Segoe UI"/>
      </font>
      <fill>
        <patternFill patternType="solid">
          <fgColor rgb="FFFBF0DE"/>
          <bgColor rgb="FFFBF0DE"/>
        </patternFill>
      </fill>
    </dxf>
    <dxf>
      <font>
        <b/>
        <sz val="9"/>
        <color rgb="FFB3261E"/>
        <name val="Segoe UI"/>
      </font>
      <fill>
        <patternFill patternType="solid">
          <fgColor rgb="FFFAE4E2"/>
          <bgColor rgb="FFFAE4E2"/>
        </patternFill>
      </fill>
    </dxf>
    <dxf>
      <font>
        <b/>
        <sz val="9"/>
        <color rgb="FF8E98A2"/>
        <name val="Segoe UI"/>
      </font>
      <fill>
        <patternFill patternType="solid">
          <fgColor rgb="FFFFFFFF"/>
          <bgColor rgb="FFFFFFFF"/>
        </patternFill>
      </fill>
    </dxf>
    <dxf>
      <font>
        <b/>
        <sz val="9"/>
        <color rgb="FF8E98A2"/>
        <name val="Segoe UI"/>
      </font>
      <fill>
        <patternFill patternType="solid">
          <fgColor rgb="FFFFFFFF"/>
          <bgColor rgb="FFFFFFFF"/>
        </patternFill>
      </fill>
    </dxf>
    <dxf>
      <font>
        <b/>
        <sz val="9"/>
        <color rgb="FFB3261E"/>
        <name val="Segoe UI"/>
      </font>
      <fill>
        <patternFill patternType="solid">
          <fgColor rgb="FFFAE4E2"/>
          <bgColor rgb="FFFAE4E2"/>
        </patternFill>
      </fill>
    </dxf>
    <dxf>
      <font>
        <b/>
        <sz val="9"/>
        <color rgb="FFB3261E"/>
        <name val="Segoe UI"/>
      </font>
      <fill>
        <patternFill patternType="solid">
          <fgColor rgb="FFFAE4E2"/>
          <bgColor rgb="FFFAE4E2"/>
        </patternFill>
      </fill>
    </dxf>
    <dxf>
      <font>
        <b/>
        <sz val="9"/>
        <color rgb="FFB26B00"/>
        <name val="Segoe UI"/>
      </font>
      <fill>
        <patternFill patternType="solid">
          <fgColor rgb="FFFBF0DE"/>
          <bgColor rgb="FFFBF0DE"/>
        </patternFill>
      </fill>
    </dxf>
    <dxf>
      <font>
        <b/>
        <sz val="9"/>
        <color rgb="FF0D3C61"/>
        <name val="Segoe UI"/>
      </font>
      <fill>
        <patternFill patternType="solid">
          <fgColor rgb="FFE6EFF7"/>
          <bgColor rgb="FFE6EFF7"/>
        </patternFill>
      </fill>
    </dxf>
    <dxf>
      <font>
        <b/>
        <sz val="9"/>
        <color rgb="FF0D3C61"/>
        <name val="Segoe UI"/>
      </font>
      <fill>
        <patternFill patternType="solid">
          <fgColor rgb="FFE6EFF7"/>
          <bgColor rgb="FFE6EFF7"/>
        </patternFill>
      </fill>
    </dxf>
    <dxf>
      <font>
        <b/>
        <sz val="9"/>
        <color rgb="FF1E7A5A"/>
        <name val="Segoe UI"/>
      </font>
      <fill>
        <patternFill patternType="solid">
          <fgColor rgb="FFE4F2EC"/>
          <bgColor rgb="FFE4F2EC"/>
        </patternFill>
      </fill>
    </dxf>
    <dxf>
      <font>
        <b/>
        <sz val="9"/>
        <color rgb="FF1E7A5A"/>
        <name val="Segoe UI"/>
      </font>
      <fill>
        <patternFill patternType="solid">
          <fgColor rgb="FFE4F2EC"/>
          <bgColor rgb="FFE4F2EC"/>
        </patternFill>
      </fill>
    </dxf>
    <dxf>
      <font>
        <b/>
        <sz val="9"/>
        <color rgb="FFB26B00"/>
        <name val="Segoe UI"/>
      </font>
      <fill>
        <patternFill patternType="solid">
          <fgColor rgb="FFFBF0DE"/>
          <bgColor rgb="FFFBF0DE"/>
        </patternFill>
      </fill>
    </dxf>
    <dxf>
      <font>
        <b/>
        <sz val="9"/>
        <color rgb="FFB3261E"/>
        <name val="Segoe UI"/>
      </font>
      <fill>
        <patternFill patternType="solid">
          <fgColor rgb="FFFAE4E2"/>
          <bgColor rgb="FFFAE4E2"/>
        </patternFill>
      </fill>
    </dxf>
    <dxf>
      <font>
        <b/>
        <sz val="9"/>
        <color rgb="FFB26B00"/>
        <name val="Segoe UI"/>
      </font>
    </dxf>
    <dxf>
      <font>
        <b/>
        <sz val="9"/>
        <color rgb="FFB3261E"/>
        <name val="Segoe UI"/>
      </font>
      <fill>
        <patternFill patternType="solid">
          <fgColor rgb="FFFAE4E2"/>
          <bgColor rgb="FFFAE4E2"/>
        </patternFill>
      </fill>
    </dxf>
    <dxf>
      <font>
        <b/>
        <sz val="9.5"/>
        <color rgb="FF8E98A2"/>
        <name val="Segoe UI"/>
      </font>
      <fill>
        <patternFill patternType="solid">
          <fgColor rgb="FFFFFFFF"/>
          <bgColor rgb="FFFFFFFF"/>
        </patternFill>
      </fill>
    </dxf>
    <dxf>
      <font>
        <b/>
        <sz val="9.5"/>
        <color rgb="FF8E98A2"/>
        <name val="Segoe UI"/>
      </font>
      <fill>
        <patternFill patternType="solid">
          <fgColor rgb="FFFFFFFF"/>
          <bgColor rgb="FFFFFFFF"/>
        </patternFill>
      </fill>
    </dxf>
    <dxf>
      <font>
        <b/>
        <sz val="9.5"/>
        <color rgb="FFB3261E"/>
        <name val="Segoe UI"/>
      </font>
      <fill>
        <patternFill patternType="solid">
          <fgColor rgb="FFFAE4E2"/>
          <bgColor rgb="FFFAE4E2"/>
        </patternFill>
      </fill>
    </dxf>
    <dxf>
      <font>
        <b/>
        <sz val="9.5"/>
        <color rgb="FF0D3C61"/>
        <name val="Segoe UI"/>
      </font>
      <fill>
        <patternFill patternType="solid">
          <fgColor rgb="FFE6EFF7"/>
          <bgColor rgb="FFE6EFF7"/>
        </patternFill>
      </fill>
    </dxf>
    <dxf>
      <font>
        <b/>
        <sz val="9.5"/>
        <color rgb="FF1E7A5A"/>
        <name val="Segoe UI"/>
      </font>
      <fill>
        <patternFill patternType="solid">
          <fgColor rgb="FFE4F2EC"/>
          <bgColor rgb="FFE4F2EC"/>
        </patternFill>
      </fill>
    </dxf>
    <dxf>
      <font>
        <b/>
        <sz val="9"/>
        <color rgb="FF1D3245"/>
        <name val="Segoe UI"/>
      </font>
      <fill>
        <patternFill patternType="solid">
          <fgColor rgb="FFFBF0DE"/>
          <bgColor rgb="FFFBF0DE"/>
        </patternFill>
      </fill>
    </dxf>
    <dxf>
      <font>
        <b/>
        <sz val="9"/>
        <color rgb="FFB3261E"/>
        <name val="Segoe UI"/>
      </font>
    </dxf>
    <dxf>
      <font>
        <b/>
        <sz val="9.5"/>
        <color rgb="FFB3261E"/>
        <name val="Segoe UI"/>
      </font>
      <fill>
        <patternFill patternType="solid">
          <fgColor rgb="FFFAE4E2"/>
          <bgColor rgb="FFFAE4E2"/>
        </patternFill>
      </fill>
    </dxf>
    <dxf>
      <font>
        <b/>
        <sz val="9.5"/>
        <color rgb="FFB26B00"/>
        <name val="Segoe UI"/>
      </font>
      <fill>
        <patternFill patternType="solid">
          <fgColor rgb="FFFBF0DE"/>
          <bgColor rgb="FFFBF0DE"/>
        </patternFill>
      </fill>
    </dxf>
    <dxf>
      <font>
        <b/>
        <sz val="9.5"/>
        <color rgb="FF1E7A5A"/>
        <name val="Segoe UI"/>
      </font>
      <fill>
        <patternFill patternType="solid">
          <fgColor rgb="FFE4F2EC"/>
          <bgColor rgb="FFE4F2EC"/>
        </patternFill>
      </fill>
    </dxf>
    <dxf>
      <font>
        <b/>
        <sz val="13"/>
        <color rgb="FFFFFFFF"/>
        <name val="Segoe UI Semibold"/>
      </font>
      <fill>
        <patternFill patternType="solid">
          <fgColor rgb="FFB3261E"/>
          <bgColor rgb="FFB3261E"/>
        </patternFill>
      </fill>
    </dxf>
    <dxf>
      <font>
        <b/>
        <sz val="13"/>
        <color rgb="FFFFFFFF"/>
        <name val="Segoe UI Semibold"/>
      </font>
      <fill>
        <patternFill patternType="solid">
          <fgColor rgb="FF1E7A5A"/>
          <bgColor rgb="FF1E7A5A"/>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77158</xdr:rowOff>
    </xdr:from>
    <xdr:ext cx="1428750" cy="417183"/>
    <xdr:pic>
      <xdr:nvPicPr>
        <xdr:cNvPr id="2" name="Imag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0025" y="353383"/>
          <a:ext cx="1428750" cy="41718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1</xdr:row>
      <xdr:rowOff>59745</xdr:rowOff>
    </xdr:from>
    <xdr:ext cx="1123950" cy="328184"/>
    <xdr:pic>
      <xdr:nvPicPr>
        <xdr:cNvPr id="2" name="Imag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183570"/>
          <a:ext cx="1123950" cy="328184"/>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1</xdr:row>
      <xdr:rowOff>59745</xdr:rowOff>
    </xdr:from>
    <xdr:ext cx="1123950" cy="328184"/>
    <xdr:pic>
      <xdr:nvPicPr>
        <xdr:cNvPr id="2" name="Imag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183570"/>
          <a:ext cx="1123950" cy="32818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1</xdr:row>
      <xdr:rowOff>59745</xdr:rowOff>
    </xdr:from>
    <xdr:ext cx="1123950" cy="328184"/>
    <xdr:pic>
      <xdr:nvPicPr>
        <xdr:cNvPr id="2" name="Imag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183570"/>
          <a:ext cx="1123950" cy="328184"/>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1</xdr:row>
      <xdr:rowOff>59745</xdr:rowOff>
    </xdr:from>
    <xdr:ext cx="1123950" cy="328184"/>
    <xdr:pic>
      <xdr:nvPicPr>
        <xdr:cNvPr id="2" name="Imag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183570"/>
          <a:ext cx="1123950" cy="328184"/>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1</xdr:row>
      <xdr:rowOff>59745</xdr:rowOff>
    </xdr:from>
    <xdr:ext cx="1123950" cy="328184"/>
    <xdr:pic>
      <xdr:nvPicPr>
        <xdr:cNvPr id="2" name="Imag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183570"/>
          <a:ext cx="1123950" cy="328184"/>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1</xdr:row>
      <xdr:rowOff>59745</xdr:rowOff>
    </xdr:from>
    <xdr:ext cx="1123950" cy="328184"/>
    <xdr:pic>
      <xdr:nvPicPr>
        <xdr:cNvPr id="2" name="Image 1">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183570"/>
          <a:ext cx="1123950" cy="328184"/>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1</xdr:row>
      <xdr:rowOff>59745</xdr:rowOff>
    </xdr:from>
    <xdr:ext cx="1123950" cy="328184"/>
    <xdr:pic>
      <xdr:nvPicPr>
        <xdr:cNvPr id="2" name="Image 1">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183570"/>
          <a:ext cx="1123950" cy="328184"/>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1</xdr:row>
      <xdr:rowOff>59745</xdr:rowOff>
    </xdr:from>
    <xdr:ext cx="1123950" cy="328184"/>
    <xdr:pic>
      <xdr:nvPicPr>
        <xdr:cNvPr id="2" name="Image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183570"/>
          <a:ext cx="1123950" cy="328184"/>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mastt.com/" TargetMode="External"/><Relationship Id="rId1" Type="http://schemas.openxmlformats.org/officeDocument/2006/relationships/hyperlink" Target="https://www.mastt.com/"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s://www.mastt.com/" TargetMode="External"/><Relationship Id="rId1" Type="http://schemas.openxmlformats.org/officeDocument/2006/relationships/hyperlink" Target="https://www.mastt.com/"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https://www.mastt.com/" TargetMode="External"/><Relationship Id="rId1" Type="http://schemas.openxmlformats.org/officeDocument/2006/relationships/hyperlink" Target="https://www.mastt.com/"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www.mastt.com/" TargetMode="External"/><Relationship Id="rId1" Type="http://schemas.openxmlformats.org/officeDocument/2006/relationships/hyperlink" Target="https://www.mastt.com/"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hyperlink" Target="https://www.mastt.com/" TargetMode="External"/><Relationship Id="rId1" Type="http://schemas.openxmlformats.org/officeDocument/2006/relationships/hyperlink" Target="https://www.mastt.com/"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www.mastt.com/" TargetMode="External"/><Relationship Id="rId1" Type="http://schemas.openxmlformats.org/officeDocument/2006/relationships/hyperlink" Target="https://www.mastt.com/"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hyperlink" Target="https://www.mastt.com/" TargetMode="External"/><Relationship Id="rId1" Type="http://schemas.openxmlformats.org/officeDocument/2006/relationships/hyperlink" Target="https://www.mastt.com/"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hyperlink" Target="https://www.mastt.com/" TargetMode="External"/><Relationship Id="rId1" Type="http://schemas.openxmlformats.org/officeDocument/2006/relationships/hyperlink" Target="https://www.mastt.com/"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hyperlink" Target="https://www.mastt.com/" TargetMode="External"/><Relationship Id="rId1" Type="http://schemas.openxmlformats.org/officeDocument/2006/relationships/hyperlink" Target="https://www.mastt.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6"/>
  <sheetViews>
    <sheetView showGridLines="0" tabSelected="1" workbookViewId="0"/>
  </sheetViews>
  <sheetFormatPr defaultRowHeight="15" x14ac:dyDescent="0.25"/>
  <cols>
    <col min="1" max="1" width="3" customWidth="1"/>
    <col min="2" max="2" width="33" customWidth="1"/>
    <col min="3" max="7" width="17" customWidth="1"/>
    <col min="8" max="8" width="3" customWidth="1"/>
  </cols>
  <sheetData>
    <row r="1" spans="1:8" ht="21.95" customHeight="1" x14ac:dyDescent="0.25">
      <c r="A1" s="1"/>
      <c r="B1" s="1"/>
      <c r="C1" s="1"/>
      <c r="D1" s="1"/>
      <c r="E1" s="1"/>
      <c r="F1" s="1"/>
      <c r="G1" s="1"/>
      <c r="H1" s="1"/>
    </row>
    <row r="2" spans="1:8" ht="45.95" customHeight="1" x14ac:dyDescent="0.25">
      <c r="A2" s="1"/>
      <c r="B2" s="2" t="s">
        <v>0</v>
      </c>
      <c r="C2" s="1"/>
      <c r="D2" s="1"/>
      <c r="E2" s="1"/>
      <c r="F2" s="1"/>
      <c r="G2" s="1"/>
      <c r="H2" s="1"/>
    </row>
    <row r="3" spans="1:8" ht="18" customHeight="1" x14ac:dyDescent="0.25">
      <c r="A3" s="1"/>
      <c r="B3" s="1"/>
      <c r="C3" s="1"/>
      <c r="D3" s="1"/>
      <c r="E3" s="1"/>
      <c r="F3" s="1"/>
      <c r="G3" s="1"/>
      <c r="H3" s="1"/>
    </row>
    <row r="4" spans="1:8" x14ac:dyDescent="0.25">
      <c r="A4" s="1"/>
      <c r="B4" s="1"/>
      <c r="C4" s="1"/>
      <c r="D4" s="1"/>
      <c r="E4" s="1"/>
      <c r="F4" s="1"/>
      <c r="G4" s="1"/>
      <c r="H4" s="1"/>
    </row>
    <row r="5" spans="1:8" ht="38.1" customHeight="1" x14ac:dyDescent="0.25">
      <c r="A5" s="1"/>
      <c r="B5" s="67" t="s">
        <v>1</v>
      </c>
      <c r="C5" s="58"/>
      <c r="D5" s="58"/>
      <c r="E5" s="58"/>
      <c r="F5" s="58"/>
      <c r="G5" s="58"/>
      <c r="H5" s="1"/>
    </row>
    <row r="6" spans="1:8" ht="21.95" customHeight="1" x14ac:dyDescent="0.25">
      <c r="A6" s="1"/>
      <c r="B6" s="65" t="s">
        <v>2</v>
      </c>
      <c r="C6" s="58"/>
      <c r="D6" s="58"/>
      <c r="E6" s="58"/>
      <c r="F6" s="58"/>
      <c r="G6" s="58"/>
      <c r="H6" s="1"/>
    </row>
    <row r="7" spans="1:8" x14ac:dyDescent="0.25">
      <c r="A7" s="1"/>
      <c r="B7" s="1"/>
      <c r="C7" s="1"/>
      <c r="D7" s="1"/>
      <c r="E7" s="1"/>
      <c r="F7" s="1"/>
      <c r="G7" s="1"/>
      <c r="H7" s="1"/>
    </row>
    <row r="8" spans="1:8" ht="30" customHeight="1" x14ac:dyDescent="0.25">
      <c r="A8" s="1"/>
      <c r="B8" s="66" t="s">
        <v>3</v>
      </c>
      <c r="C8" s="58"/>
      <c r="D8" s="58"/>
      <c r="E8" s="58"/>
      <c r="F8" s="58"/>
      <c r="G8" s="58"/>
      <c r="H8" s="1"/>
    </row>
    <row r="9" spans="1:8" x14ac:dyDescent="0.25">
      <c r="A9" s="1"/>
      <c r="B9" s="58"/>
      <c r="C9" s="58"/>
      <c r="D9" s="58"/>
      <c r="E9" s="58"/>
      <c r="F9" s="58"/>
      <c r="G9" s="58"/>
      <c r="H9" s="1"/>
    </row>
    <row r="10" spans="1:8" x14ac:dyDescent="0.25">
      <c r="A10" s="1"/>
      <c r="B10" s="1"/>
      <c r="C10" s="1"/>
      <c r="D10" s="1"/>
      <c r="E10" s="1"/>
      <c r="F10" s="1"/>
      <c r="G10" s="1"/>
      <c r="H10" s="1"/>
    </row>
    <row r="11" spans="1:8" ht="15.95" customHeight="1" x14ac:dyDescent="0.25">
      <c r="A11" s="1"/>
      <c r="B11" s="68" t="s">
        <v>4</v>
      </c>
      <c r="C11" s="58"/>
      <c r="D11" s="58"/>
      <c r="E11" s="58"/>
      <c r="F11" s="58"/>
      <c r="G11" s="58"/>
      <c r="H11" s="1"/>
    </row>
    <row r="12" spans="1:8" x14ac:dyDescent="0.25">
      <c r="A12" s="1"/>
      <c r="B12" s="1"/>
      <c r="C12" s="1"/>
      <c r="D12" s="1"/>
      <c r="E12" s="1"/>
      <c r="F12" s="1"/>
      <c r="G12" s="1"/>
      <c r="H12" s="1"/>
    </row>
    <row r="13" spans="1:8" ht="3.95" customHeight="1" x14ac:dyDescent="0.25">
      <c r="A13" s="3"/>
      <c r="B13" s="3"/>
      <c r="C13" s="3"/>
      <c r="D13" s="3"/>
      <c r="E13" s="3"/>
      <c r="F13" s="3"/>
      <c r="G13" s="3"/>
      <c r="H13" s="3"/>
    </row>
    <row r="15" spans="1:8" ht="20.100000000000001" customHeight="1" x14ac:dyDescent="0.25">
      <c r="B15" s="62" t="s">
        <v>5</v>
      </c>
      <c r="C15" s="58"/>
      <c r="D15" s="58"/>
      <c r="E15" s="58"/>
      <c r="F15" s="58"/>
      <c r="G15" s="58"/>
    </row>
    <row r="16" spans="1:8" ht="18.95" customHeight="1" x14ac:dyDescent="0.25">
      <c r="B16" s="4" t="s">
        <v>6</v>
      </c>
      <c r="C16" s="59"/>
      <c r="D16" s="60"/>
      <c r="E16" s="60"/>
      <c r="F16" s="60"/>
      <c r="G16" s="60"/>
    </row>
    <row r="17" spans="2:7" ht="18.95" customHeight="1" x14ac:dyDescent="0.25">
      <c r="B17" s="4" t="s">
        <v>7</v>
      </c>
      <c r="C17" s="59"/>
      <c r="D17" s="60"/>
      <c r="E17" s="60"/>
      <c r="F17" s="60"/>
      <c r="G17" s="60"/>
    </row>
    <row r="18" spans="2:7" ht="18.95" customHeight="1" x14ac:dyDescent="0.25">
      <c r="B18" s="4" t="s">
        <v>8</v>
      </c>
      <c r="C18" s="59"/>
      <c r="D18" s="60"/>
      <c r="E18" s="60"/>
      <c r="F18" s="60"/>
      <c r="G18" s="60"/>
    </row>
    <row r="19" spans="2:7" ht="18.95" customHeight="1" x14ac:dyDescent="0.25">
      <c r="B19" s="4" t="s">
        <v>9</v>
      </c>
      <c r="C19" s="59"/>
      <c r="D19" s="60"/>
      <c r="E19" s="60"/>
      <c r="F19" s="60"/>
      <c r="G19" s="60"/>
    </row>
    <row r="20" spans="2:7" ht="18.95" customHeight="1" x14ac:dyDescent="0.25">
      <c r="B20" s="4" t="s">
        <v>10</v>
      </c>
      <c r="C20" s="59"/>
      <c r="D20" s="60"/>
      <c r="E20" s="60"/>
      <c r="F20" s="60"/>
      <c r="G20" s="60"/>
    </row>
    <row r="21" spans="2:7" ht="18.95" customHeight="1" x14ac:dyDescent="0.25">
      <c r="B21" s="4" t="s">
        <v>11</v>
      </c>
      <c r="C21" s="59"/>
      <c r="D21" s="60"/>
      <c r="E21" s="60"/>
      <c r="F21" s="60"/>
      <c r="G21" s="60"/>
    </row>
    <row r="22" spans="2:7" ht="18.95" customHeight="1" x14ac:dyDescent="0.25">
      <c r="B22" s="4" t="s">
        <v>12</v>
      </c>
      <c r="C22" s="59"/>
      <c r="D22" s="60"/>
      <c r="E22" s="60"/>
      <c r="F22" s="60"/>
      <c r="G22" s="60"/>
    </row>
    <row r="23" spans="2:7" ht="18.95" customHeight="1" x14ac:dyDescent="0.25">
      <c r="B23" s="4" t="s">
        <v>13</v>
      </c>
      <c r="C23" s="59"/>
      <c r="D23" s="60"/>
      <c r="E23" s="60"/>
      <c r="F23" s="60"/>
      <c r="G23" s="60"/>
    </row>
    <row r="24" spans="2:7" ht="18.95" customHeight="1" x14ac:dyDescent="0.25">
      <c r="B24" s="4" t="s">
        <v>14</v>
      </c>
      <c r="C24" s="59" t="s">
        <v>15</v>
      </c>
      <c r="D24" s="60"/>
      <c r="E24" s="60"/>
      <c r="F24" s="60"/>
      <c r="G24" s="60"/>
    </row>
    <row r="25" spans="2:7" ht="18.95" customHeight="1" x14ac:dyDescent="0.25">
      <c r="B25" s="4" t="s">
        <v>16</v>
      </c>
      <c r="C25" s="59"/>
      <c r="D25" s="60"/>
      <c r="E25" s="60"/>
      <c r="F25" s="60"/>
      <c r="G25" s="60"/>
    </row>
    <row r="26" spans="2:7" x14ac:dyDescent="0.25">
      <c r="B26" s="4" t="s">
        <v>17</v>
      </c>
      <c r="C26" s="59"/>
      <c r="D26" s="60"/>
      <c r="E26" s="60"/>
      <c r="F26" s="60"/>
      <c r="G26" s="60"/>
    </row>
    <row r="27" spans="2:7" ht="20.100000000000001" customHeight="1" x14ac:dyDescent="0.25">
      <c r="B27" s="62" t="s">
        <v>18</v>
      </c>
      <c r="C27" s="58"/>
      <c r="D27" s="58"/>
      <c r="E27" s="58"/>
      <c r="F27" s="58"/>
      <c r="G27" s="58"/>
    </row>
    <row r="28" spans="2:7" ht="20.100000000000001" customHeight="1" x14ac:dyDescent="0.25">
      <c r="B28" s="5" t="s">
        <v>19</v>
      </c>
      <c r="C28" s="55" t="s">
        <v>20</v>
      </c>
      <c r="D28" s="56"/>
      <c r="E28" s="56"/>
      <c r="F28" s="56"/>
      <c r="G28" s="56"/>
    </row>
    <row r="29" spans="2:7" ht="20.100000000000001" customHeight="1" x14ac:dyDescent="0.25">
      <c r="B29" s="5" t="s">
        <v>21</v>
      </c>
      <c r="C29" s="55" t="s">
        <v>22</v>
      </c>
      <c r="D29" s="56"/>
      <c r="E29" s="56"/>
      <c r="F29" s="56"/>
      <c r="G29" s="56"/>
    </row>
    <row r="30" spans="2:7" ht="20.100000000000001" customHeight="1" x14ac:dyDescent="0.25">
      <c r="B30" s="5" t="s">
        <v>1</v>
      </c>
      <c r="C30" s="55" t="s">
        <v>23</v>
      </c>
      <c r="D30" s="56"/>
      <c r="E30" s="56"/>
      <c r="F30" s="56"/>
      <c r="G30" s="56"/>
    </row>
    <row r="31" spans="2:7" ht="20.100000000000001" customHeight="1" x14ac:dyDescent="0.25">
      <c r="B31" s="5" t="s">
        <v>24</v>
      </c>
      <c r="C31" s="55" t="s">
        <v>25</v>
      </c>
      <c r="D31" s="56"/>
      <c r="E31" s="56"/>
      <c r="F31" s="56"/>
      <c r="G31" s="56"/>
    </row>
    <row r="32" spans="2:7" ht="20.100000000000001" customHeight="1" x14ac:dyDescent="0.25">
      <c r="B32" s="5" t="s">
        <v>26</v>
      </c>
      <c r="C32" s="55" t="s">
        <v>27</v>
      </c>
      <c r="D32" s="56"/>
      <c r="E32" s="56"/>
      <c r="F32" s="56"/>
      <c r="G32" s="56"/>
    </row>
    <row r="33" spans="1:8" ht="20.100000000000001" customHeight="1" x14ac:dyDescent="0.25">
      <c r="B33" s="5" t="s">
        <v>28</v>
      </c>
      <c r="C33" s="55" t="s">
        <v>29</v>
      </c>
      <c r="D33" s="56"/>
      <c r="E33" s="56"/>
      <c r="F33" s="56"/>
      <c r="G33" s="56"/>
    </row>
    <row r="34" spans="1:8" ht="20.100000000000001" customHeight="1" x14ac:dyDescent="0.25">
      <c r="B34" s="5" t="s">
        <v>30</v>
      </c>
      <c r="C34" s="55" t="s">
        <v>31</v>
      </c>
      <c r="D34" s="56"/>
      <c r="E34" s="56"/>
      <c r="F34" s="56"/>
      <c r="G34" s="56"/>
    </row>
    <row r="35" spans="1:8" ht="20.100000000000001" customHeight="1" x14ac:dyDescent="0.25">
      <c r="B35" s="5" t="s">
        <v>32</v>
      </c>
      <c r="C35" s="55" t="s">
        <v>33</v>
      </c>
      <c r="D35" s="56"/>
      <c r="E35" s="56"/>
      <c r="F35" s="56"/>
      <c r="G35" s="56"/>
    </row>
    <row r="37" spans="1:8" ht="20.100000000000001" customHeight="1" x14ac:dyDescent="0.25">
      <c r="B37" s="62" t="s">
        <v>34</v>
      </c>
      <c r="C37" s="58"/>
      <c r="D37" s="58"/>
      <c r="E37" s="58"/>
      <c r="F37" s="58"/>
      <c r="G37" s="58"/>
    </row>
    <row r="38" spans="1:8" ht="15.95" customHeight="1" x14ac:dyDescent="0.25">
      <c r="B38" s="57" t="s">
        <v>35</v>
      </c>
      <c r="C38" s="58"/>
      <c r="D38" s="58"/>
      <c r="E38" s="58"/>
      <c r="F38" s="58"/>
      <c r="G38" s="58"/>
    </row>
    <row r="39" spans="1:8" ht="15.95" customHeight="1" x14ac:dyDescent="0.25">
      <c r="B39" s="57" t="s">
        <v>36</v>
      </c>
      <c r="C39" s="58"/>
      <c r="D39" s="58"/>
      <c r="E39" s="58"/>
      <c r="F39" s="58"/>
      <c r="G39" s="58"/>
    </row>
    <row r="40" spans="1:8" ht="15.95" customHeight="1" x14ac:dyDescent="0.25">
      <c r="B40" s="57" t="s">
        <v>37</v>
      </c>
      <c r="C40" s="58"/>
      <c r="D40" s="58"/>
      <c r="E40" s="58"/>
      <c r="F40" s="58"/>
      <c r="G40" s="58"/>
    </row>
    <row r="41" spans="1:8" ht="15.95" customHeight="1" x14ac:dyDescent="0.25">
      <c r="B41" s="57" t="s">
        <v>38</v>
      </c>
      <c r="C41" s="58"/>
      <c r="D41" s="58"/>
      <c r="E41" s="58"/>
      <c r="F41" s="58"/>
      <c r="G41" s="58"/>
    </row>
    <row r="42" spans="1:8" ht="15.95" customHeight="1" x14ac:dyDescent="0.25">
      <c r="B42" s="57" t="s">
        <v>39</v>
      </c>
      <c r="C42" s="58"/>
      <c r="D42" s="58"/>
      <c r="E42" s="58"/>
      <c r="F42" s="58"/>
      <c r="G42" s="58"/>
    </row>
    <row r="44" spans="1:8" ht="26.1" customHeight="1" x14ac:dyDescent="0.25">
      <c r="B44" s="61" t="s">
        <v>40</v>
      </c>
      <c r="C44" s="58"/>
      <c r="D44" s="58"/>
      <c r="E44" s="58"/>
      <c r="F44" s="58"/>
      <c r="G44" s="58"/>
    </row>
    <row r="46" spans="1:8" ht="20.100000000000001" customHeight="1" x14ac:dyDescent="0.25">
      <c r="A46" s="63" t="s">
        <v>41</v>
      </c>
      <c r="B46" s="64"/>
      <c r="C46" s="64"/>
      <c r="D46" s="64"/>
      <c r="E46" s="64"/>
      <c r="F46" s="64"/>
      <c r="G46" s="64"/>
      <c r="H46" s="64"/>
    </row>
  </sheetData>
  <mergeCells count="33">
    <mergeCell ref="B5:G5"/>
    <mergeCell ref="B41:G41"/>
    <mergeCell ref="C23:G23"/>
    <mergeCell ref="C17:G17"/>
    <mergeCell ref="C32:G32"/>
    <mergeCell ref="B27:G27"/>
    <mergeCell ref="C28:G28"/>
    <mergeCell ref="C19:G19"/>
    <mergeCell ref="C18:G18"/>
    <mergeCell ref="B39:G39"/>
    <mergeCell ref="B11:G11"/>
    <mergeCell ref="A46:H46"/>
    <mergeCell ref="C22:G22"/>
    <mergeCell ref="B15:G15"/>
    <mergeCell ref="B6:G6"/>
    <mergeCell ref="B8:G9"/>
    <mergeCell ref="C21:G21"/>
    <mergeCell ref="C20:G20"/>
    <mergeCell ref="B37:G37"/>
    <mergeCell ref="C16:G16"/>
    <mergeCell ref="C25:G25"/>
    <mergeCell ref="B40:G40"/>
    <mergeCell ref="C31:G31"/>
    <mergeCell ref="B44:G44"/>
    <mergeCell ref="C26:G26"/>
    <mergeCell ref="B38:G38"/>
    <mergeCell ref="C29:G29"/>
    <mergeCell ref="C35:G35"/>
    <mergeCell ref="C30:G30"/>
    <mergeCell ref="C34:G34"/>
    <mergeCell ref="B42:G42"/>
    <mergeCell ref="C24:G24"/>
    <mergeCell ref="C33:G33"/>
  </mergeCells>
  <hyperlinks>
    <hyperlink ref="B2" r:id="rId1" xr:uid="{00000000-0004-0000-0000-000000000000}"/>
    <hyperlink ref="B28" location="'Instructions'!A1" display="Instructions" xr:uid="{00000000-0004-0000-0000-000001000000}"/>
    <hyperlink ref="B29" location="'Dashboard'!A1" display="Dashboard" xr:uid="{00000000-0004-0000-0000-000002000000}"/>
    <hyperlink ref="B30" location="'Pre-Construction Checklist'!A1" display="Pre-Construction Checklist" xr:uid="{00000000-0004-0000-0000-000003000000}"/>
    <hyperlink ref="B31" location="'Permit &amp; Approval Register'!A1" display="Permit &amp; Approval Register" xr:uid="{00000000-0004-0000-0000-000004000000}"/>
    <hyperlink ref="B32" location="'Insurance Register'!A1" display="Insurance Register" xr:uid="{00000000-0004-0000-0000-000005000000}"/>
    <hyperlink ref="B33" location="'Long-Lead Procurement Tracker'!A1" display="Long-Lead Procurement Tracker" xr:uid="{00000000-0004-0000-0000-000006000000}"/>
    <hyperlink ref="B34" location="'Subcontractor Prequalification'!A1" display="Subcontractor Prequalification" xr:uid="{00000000-0004-0000-0000-000007000000}"/>
    <hyperlink ref="B35" location="'Site Mobilisation Programme'!A1" display="Site Mobilisation Programme" xr:uid="{00000000-0004-0000-0000-000008000000}"/>
    <hyperlink ref="A46" r:id="rId2" xr:uid="{00000000-0004-0000-0000-000009000000}"/>
  </hyperlinks>
  <pageMargins left="0.35" right="0.35" top="0.4" bottom="0.4" header="0.5" footer="0.5"/>
  <pageSetup paperSize="9" orientation="portrait"/>
  <headerFooter>
    <oddFooter>&amp;R&amp;"Segoe UI"&amp;8&amp;K8E98A2mastt.com</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15"/>
  <sheetViews>
    <sheetView showGridLines="0" workbookViewId="0"/>
  </sheetViews>
  <sheetFormatPr defaultRowHeight="15" x14ac:dyDescent="0.25"/>
  <cols>
    <col min="1" max="1" width="15" customWidth="1"/>
    <col min="2" max="4" width="14" customWidth="1"/>
    <col min="5" max="5" width="27" customWidth="1"/>
    <col min="6" max="6" width="24" customWidth="1"/>
    <col min="7" max="7" width="14" customWidth="1"/>
    <col min="8" max="8" width="29" customWidth="1"/>
  </cols>
  <sheetData>
    <row r="1" spans="1:8" x14ac:dyDescent="0.25">
      <c r="A1" s="53" t="s">
        <v>63</v>
      </c>
      <c r="B1" s="53" t="s">
        <v>107</v>
      </c>
      <c r="C1" s="53" t="s">
        <v>65</v>
      </c>
      <c r="D1" s="53" t="s">
        <v>1270</v>
      </c>
      <c r="E1" s="53" t="s">
        <v>1271</v>
      </c>
      <c r="F1" s="53" t="s">
        <v>1272</v>
      </c>
      <c r="G1" s="53" t="s">
        <v>1273</v>
      </c>
      <c r="H1" s="53" t="s">
        <v>1274</v>
      </c>
    </row>
    <row r="2" spans="1:8" x14ac:dyDescent="0.25">
      <c r="A2" s="54" t="s">
        <v>153</v>
      </c>
      <c r="B2" s="54" t="s">
        <v>1275</v>
      </c>
      <c r="C2" s="54" t="s">
        <v>151</v>
      </c>
      <c r="D2" s="54" t="s">
        <v>152</v>
      </c>
      <c r="E2" s="54" t="s">
        <v>1276</v>
      </c>
      <c r="F2" s="54" t="s">
        <v>1021</v>
      </c>
      <c r="G2" s="54">
        <v>0</v>
      </c>
      <c r="H2" s="54" t="s">
        <v>1277</v>
      </c>
    </row>
    <row r="3" spans="1:8" x14ac:dyDescent="0.25">
      <c r="A3" s="54" t="s">
        <v>1278</v>
      </c>
      <c r="B3" s="54" t="s">
        <v>1279</v>
      </c>
      <c r="C3" s="54" t="s">
        <v>163</v>
      </c>
      <c r="D3" s="54" t="s">
        <v>164</v>
      </c>
      <c r="E3" s="54" t="s">
        <v>153</v>
      </c>
      <c r="F3" s="54" t="s">
        <v>1280</v>
      </c>
      <c r="G3" s="54">
        <v>1</v>
      </c>
      <c r="H3" s="54" t="s">
        <v>1281</v>
      </c>
    </row>
    <row r="4" spans="1:8" x14ac:dyDescent="0.25">
      <c r="A4" s="54" t="s">
        <v>100</v>
      </c>
      <c r="B4" s="54" t="s">
        <v>1282</v>
      </c>
      <c r="C4" s="54" t="s">
        <v>171</v>
      </c>
      <c r="D4" s="54" t="s">
        <v>105</v>
      </c>
      <c r="E4" s="54" t="s">
        <v>1283</v>
      </c>
      <c r="F4" s="54" t="s">
        <v>1284</v>
      </c>
      <c r="G4" s="54">
        <v>2</v>
      </c>
      <c r="H4" s="54" t="s">
        <v>1285</v>
      </c>
    </row>
    <row r="5" spans="1:8" x14ac:dyDescent="0.25">
      <c r="A5" s="54" t="s">
        <v>105</v>
      </c>
      <c r="C5" s="54" t="s">
        <v>1286</v>
      </c>
      <c r="E5" s="54" t="s">
        <v>1287</v>
      </c>
      <c r="F5" s="54" t="s">
        <v>1288</v>
      </c>
      <c r="G5" s="54">
        <v>3</v>
      </c>
      <c r="H5" s="54" t="s">
        <v>1289</v>
      </c>
    </row>
    <row r="6" spans="1:8" x14ac:dyDescent="0.25">
      <c r="A6" s="54" t="s">
        <v>102</v>
      </c>
      <c r="E6" s="54" t="s">
        <v>1290</v>
      </c>
      <c r="F6" s="54" t="s">
        <v>1291</v>
      </c>
      <c r="G6" s="54">
        <v>4</v>
      </c>
      <c r="H6" s="54" t="s">
        <v>1292</v>
      </c>
    </row>
    <row r="7" spans="1:8" x14ac:dyDescent="0.25">
      <c r="E7" s="54" t="s">
        <v>1293</v>
      </c>
      <c r="F7" s="54" t="s">
        <v>1294</v>
      </c>
      <c r="G7" s="54">
        <v>5</v>
      </c>
      <c r="H7" s="54" t="s">
        <v>1295</v>
      </c>
    </row>
    <row r="8" spans="1:8" x14ac:dyDescent="0.25">
      <c r="E8" s="54" t="s">
        <v>1296</v>
      </c>
      <c r="F8" s="54" t="s">
        <v>1297</v>
      </c>
      <c r="H8" s="54" t="s">
        <v>1298</v>
      </c>
    </row>
    <row r="9" spans="1:8" x14ac:dyDescent="0.25">
      <c r="E9" s="54" t="s">
        <v>1299</v>
      </c>
      <c r="F9" s="54" t="s">
        <v>1300</v>
      </c>
      <c r="H9" s="54" t="s">
        <v>1301</v>
      </c>
    </row>
    <row r="10" spans="1:8" x14ac:dyDescent="0.25">
      <c r="E10" s="54" t="s">
        <v>1302</v>
      </c>
      <c r="F10" s="54" t="s">
        <v>1303</v>
      </c>
      <c r="H10" s="54" t="s">
        <v>1304</v>
      </c>
    </row>
    <row r="11" spans="1:8" x14ac:dyDescent="0.25">
      <c r="E11" s="54" t="s">
        <v>1305</v>
      </c>
      <c r="F11" s="54" t="s">
        <v>1306</v>
      </c>
      <c r="H11" s="54" t="s">
        <v>1307</v>
      </c>
    </row>
    <row r="12" spans="1:8" x14ac:dyDescent="0.25">
      <c r="H12" s="54" t="s">
        <v>1308</v>
      </c>
    </row>
    <row r="13" spans="1:8" x14ac:dyDescent="0.25">
      <c r="H13" s="54" t="s">
        <v>1309</v>
      </c>
    </row>
    <row r="14" spans="1:8" x14ac:dyDescent="0.25">
      <c r="H14" s="54" t="s">
        <v>1310</v>
      </c>
    </row>
    <row r="15" spans="1:8" x14ac:dyDescent="0.25">
      <c r="H15" s="54" t="s">
        <v>1311</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41"/>
  <sheetViews>
    <sheetView showGridLines="0" workbookViewId="0"/>
  </sheetViews>
  <sheetFormatPr defaultRowHeight="15" x14ac:dyDescent="0.25"/>
  <cols>
    <col min="1" max="1" width="4" customWidth="1"/>
    <col min="2" max="2" width="34" customWidth="1"/>
    <col min="3" max="4" width="30" customWidth="1"/>
    <col min="5" max="7" width="26" customWidth="1"/>
    <col min="8" max="8" width="20" customWidth="1"/>
  </cols>
  <sheetData>
    <row r="1" spans="1:8" ht="9.9499999999999993" customHeight="1" x14ac:dyDescent="0.25">
      <c r="A1" s="1"/>
      <c r="B1" s="1"/>
      <c r="C1" s="1"/>
      <c r="D1" s="1"/>
      <c r="E1" s="1"/>
      <c r="F1" s="1"/>
      <c r="G1" s="1"/>
      <c r="H1" s="1"/>
    </row>
    <row r="2" spans="1:8" ht="26.1" customHeight="1" x14ac:dyDescent="0.25">
      <c r="A2" s="2" t="s">
        <v>0</v>
      </c>
      <c r="B2" s="72" t="s">
        <v>42</v>
      </c>
      <c r="C2" s="58"/>
      <c r="D2" s="58"/>
      <c r="E2" s="58"/>
      <c r="F2" s="58"/>
      <c r="G2" s="69" t="s">
        <v>43</v>
      </c>
      <c r="H2" s="58"/>
    </row>
    <row r="3" spans="1:8" ht="14.1" customHeight="1" x14ac:dyDescent="0.25">
      <c r="A3" s="1"/>
      <c r="B3" s="1"/>
      <c r="C3" s="1"/>
      <c r="D3" s="1"/>
      <c r="E3" s="1"/>
      <c r="F3" s="1"/>
      <c r="G3" s="1"/>
      <c r="H3" s="1"/>
    </row>
    <row r="4" spans="1:8" ht="3" customHeight="1" x14ac:dyDescent="0.25">
      <c r="A4" s="74"/>
      <c r="B4" s="74"/>
      <c r="C4" s="74"/>
      <c r="D4" s="74"/>
      <c r="E4" s="74"/>
      <c r="F4" s="74"/>
      <c r="G4" s="74"/>
      <c r="H4" s="74"/>
    </row>
    <row r="6" spans="1:8" ht="20.100000000000001" customHeight="1" x14ac:dyDescent="0.25">
      <c r="B6" s="6" t="s">
        <v>44</v>
      </c>
    </row>
    <row r="7" spans="1:8" ht="30" customHeight="1" x14ac:dyDescent="0.25">
      <c r="B7" s="73" t="s">
        <v>45</v>
      </c>
      <c r="C7" s="58"/>
      <c r="D7" s="58"/>
      <c r="E7" s="58"/>
      <c r="F7" s="58"/>
      <c r="G7" s="58"/>
      <c r="H7" s="58"/>
    </row>
    <row r="9" spans="1:8" ht="20.100000000000001" customHeight="1" x14ac:dyDescent="0.25">
      <c r="B9" s="6" t="s">
        <v>46</v>
      </c>
    </row>
    <row r="10" spans="1:8" ht="30" customHeight="1" x14ac:dyDescent="0.25">
      <c r="B10" s="73" t="s">
        <v>47</v>
      </c>
      <c r="C10" s="58"/>
      <c r="D10" s="58"/>
      <c r="E10" s="58"/>
      <c r="F10" s="58"/>
      <c r="G10" s="58"/>
      <c r="H10" s="58"/>
    </row>
    <row r="12" spans="1:8" ht="20.100000000000001" customHeight="1" x14ac:dyDescent="0.25">
      <c r="B12" s="6" t="s">
        <v>48</v>
      </c>
    </row>
    <row r="13" spans="1:8" ht="30" customHeight="1" x14ac:dyDescent="0.25">
      <c r="B13" s="73" t="s">
        <v>49</v>
      </c>
      <c r="C13" s="58"/>
      <c r="D13" s="58"/>
      <c r="E13" s="58"/>
      <c r="F13" s="58"/>
      <c r="G13" s="58"/>
      <c r="H13" s="58"/>
    </row>
    <row r="15" spans="1:8" ht="20.100000000000001" customHeight="1" x14ac:dyDescent="0.25">
      <c r="B15" s="6" t="s">
        <v>50</v>
      </c>
    </row>
    <row r="16" spans="1:8" ht="30" customHeight="1" x14ac:dyDescent="0.25">
      <c r="B16" s="73" t="s">
        <v>51</v>
      </c>
      <c r="C16" s="58"/>
      <c r="D16" s="58"/>
      <c r="E16" s="58"/>
      <c r="F16" s="58"/>
      <c r="G16" s="58"/>
      <c r="H16" s="58"/>
    </row>
    <row r="18" spans="2:8" ht="20.100000000000001" customHeight="1" x14ac:dyDescent="0.25">
      <c r="B18" s="6" t="s">
        <v>52</v>
      </c>
    </row>
    <row r="19" spans="2:8" ht="30" customHeight="1" x14ac:dyDescent="0.25">
      <c r="B19" s="73" t="s">
        <v>53</v>
      </c>
      <c r="C19" s="58"/>
      <c r="D19" s="58"/>
      <c r="E19" s="58"/>
      <c r="F19" s="58"/>
      <c r="G19" s="58"/>
      <c r="H19" s="58"/>
    </row>
    <row r="21" spans="2:8" ht="20.100000000000001" customHeight="1" x14ac:dyDescent="0.25">
      <c r="B21" s="6" t="s">
        <v>54</v>
      </c>
    </row>
    <row r="22" spans="2:8" ht="30" customHeight="1" x14ac:dyDescent="0.25">
      <c r="B22" s="73" t="s">
        <v>55</v>
      </c>
      <c r="C22" s="58"/>
      <c r="D22" s="58"/>
      <c r="E22" s="58"/>
      <c r="F22" s="58"/>
      <c r="G22" s="58"/>
      <c r="H22" s="58"/>
    </row>
    <row r="24" spans="2:8" ht="20.100000000000001" customHeight="1" x14ac:dyDescent="0.25">
      <c r="B24" s="6" t="s">
        <v>56</v>
      </c>
    </row>
    <row r="25" spans="2:8" ht="30" customHeight="1" x14ac:dyDescent="0.25">
      <c r="B25" s="73" t="s">
        <v>57</v>
      </c>
      <c r="C25" s="58"/>
      <c r="D25" s="58"/>
      <c r="E25" s="58"/>
      <c r="F25" s="58"/>
      <c r="G25" s="58"/>
      <c r="H25" s="58"/>
    </row>
    <row r="27" spans="2:8" ht="20.100000000000001" customHeight="1" x14ac:dyDescent="0.25">
      <c r="B27" s="6" t="s">
        <v>58</v>
      </c>
    </row>
    <row r="28" spans="2:8" ht="30" customHeight="1" x14ac:dyDescent="0.25">
      <c r="B28" s="73" t="s">
        <v>59</v>
      </c>
      <c r="C28" s="58"/>
      <c r="D28" s="58"/>
      <c r="E28" s="58"/>
      <c r="F28" s="58"/>
      <c r="G28" s="58"/>
      <c r="H28" s="58"/>
    </row>
    <row r="30" spans="2:8" ht="21.95" customHeight="1" x14ac:dyDescent="0.25">
      <c r="B30" s="62" t="s">
        <v>60</v>
      </c>
      <c r="C30" s="58"/>
      <c r="D30" s="58"/>
      <c r="E30" s="58"/>
      <c r="F30" s="58"/>
      <c r="G30" s="58"/>
      <c r="H30" s="58"/>
    </row>
    <row r="31" spans="2:8" ht="20.100000000000001" customHeight="1" x14ac:dyDescent="0.25">
      <c r="B31" s="4" t="s">
        <v>61</v>
      </c>
      <c r="C31" s="70" t="s">
        <v>62</v>
      </c>
      <c r="D31" s="71"/>
      <c r="E31" s="71"/>
      <c r="F31" s="71"/>
      <c r="G31" s="71"/>
      <c r="H31" s="71"/>
    </row>
    <row r="32" spans="2:8" ht="20.100000000000001" customHeight="1" x14ac:dyDescent="0.25">
      <c r="B32" s="4" t="s">
        <v>63</v>
      </c>
      <c r="C32" s="70" t="s">
        <v>64</v>
      </c>
      <c r="D32" s="71"/>
      <c r="E32" s="71"/>
      <c r="F32" s="71"/>
      <c r="G32" s="71"/>
      <c r="H32" s="71"/>
    </row>
    <row r="33" spans="1:8" ht="20.100000000000001" customHeight="1" x14ac:dyDescent="0.25">
      <c r="B33" s="4" t="s">
        <v>65</v>
      </c>
      <c r="C33" s="70" t="s">
        <v>66</v>
      </c>
      <c r="D33" s="71"/>
      <c r="E33" s="71"/>
      <c r="F33" s="71"/>
      <c r="G33" s="71"/>
      <c r="H33" s="71"/>
    </row>
    <row r="34" spans="1:8" ht="20.100000000000001" customHeight="1" x14ac:dyDescent="0.25">
      <c r="B34" s="4" t="s">
        <v>67</v>
      </c>
      <c r="C34" s="70" t="s">
        <v>68</v>
      </c>
      <c r="D34" s="71"/>
      <c r="E34" s="71"/>
      <c r="F34" s="71"/>
      <c r="G34" s="71"/>
      <c r="H34" s="71"/>
    </row>
    <row r="35" spans="1:8" ht="20.100000000000001" customHeight="1" x14ac:dyDescent="0.25">
      <c r="B35" s="4" t="s">
        <v>69</v>
      </c>
      <c r="C35" s="70" t="s">
        <v>70</v>
      </c>
      <c r="D35" s="71"/>
      <c r="E35" s="71"/>
      <c r="F35" s="71"/>
      <c r="G35" s="71"/>
      <c r="H35" s="71"/>
    </row>
    <row r="36" spans="1:8" ht="20.100000000000001" customHeight="1" x14ac:dyDescent="0.25">
      <c r="B36" s="4" t="s">
        <v>71</v>
      </c>
      <c r="C36" s="70" t="s">
        <v>72</v>
      </c>
      <c r="D36" s="71"/>
      <c r="E36" s="71"/>
      <c r="F36" s="71"/>
      <c r="G36" s="71"/>
      <c r="H36" s="71"/>
    </row>
    <row r="37" spans="1:8" ht="20.100000000000001" customHeight="1" x14ac:dyDescent="0.25">
      <c r="B37" s="4" t="s">
        <v>73</v>
      </c>
      <c r="C37" s="70" t="s">
        <v>74</v>
      </c>
      <c r="D37" s="71"/>
      <c r="E37" s="71"/>
      <c r="F37" s="71"/>
      <c r="G37" s="71"/>
      <c r="H37" s="71"/>
    </row>
    <row r="38" spans="1:8" ht="20.100000000000001" customHeight="1" x14ac:dyDescent="0.25">
      <c r="B38" s="4" t="s">
        <v>75</v>
      </c>
      <c r="C38" s="70" t="s">
        <v>76</v>
      </c>
      <c r="D38" s="71"/>
      <c r="E38" s="71"/>
      <c r="F38" s="71"/>
      <c r="G38" s="71"/>
      <c r="H38" s="71"/>
    </row>
    <row r="39" spans="1:8" ht="20.100000000000001" customHeight="1" x14ac:dyDescent="0.25">
      <c r="B39" s="4" t="s">
        <v>77</v>
      </c>
      <c r="C39" s="70" t="s">
        <v>78</v>
      </c>
      <c r="D39" s="71"/>
      <c r="E39" s="71"/>
      <c r="F39" s="71"/>
      <c r="G39" s="71"/>
      <c r="H39" s="71"/>
    </row>
    <row r="41" spans="1:8" ht="20.100000000000001" customHeight="1" x14ac:dyDescent="0.25">
      <c r="A41" s="63" t="s">
        <v>79</v>
      </c>
      <c r="B41" s="64"/>
      <c r="C41" s="64"/>
      <c r="D41" s="64"/>
      <c r="E41" s="64"/>
      <c r="F41" s="64"/>
      <c r="G41" s="64"/>
      <c r="H41" s="64"/>
    </row>
  </sheetData>
  <mergeCells count="22">
    <mergeCell ref="C39:H39"/>
    <mergeCell ref="B16:H16"/>
    <mergeCell ref="A41:H41"/>
    <mergeCell ref="B7:H7"/>
    <mergeCell ref="B25:H25"/>
    <mergeCell ref="B22:H22"/>
    <mergeCell ref="C32:H32"/>
    <mergeCell ref="C38:H38"/>
    <mergeCell ref="C37:H37"/>
    <mergeCell ref="C34:H34"/>
    <mergeCell ref="C33:H33"/>
    <mergeCell ref="B13:H13"/>
    <mergeCell ref="C35:H35"/>
    <mergeCell ref="B10:H10"/>
    <mergeCell ref="B19:H19"/>
    <mergeCell ref="B28:H28"/>
    <mergeCell ref="G2:H2"/>
    <mergeCell ref="C31:H31"/>
    <mergeCell ref="B30:H30"/>
    <mergeCell ref="C36:H36"/>
    <mergeCell ref="B2:F2"/>
    <mergeCell ref="A4:H4"/>
  </mergeCells>
  <hyperlinks>
    <hyperlink ref="A2" r:id="rId1" xr:uid="{00000000-0004-0000-0100-000000000000}"/>
    <hyperlink ref="A41" r:id="rId2" xr:uid="{00000000-0004-0000-0100-000001000000}"/>
  </hyperlinks>
  <pageMargins left="0.3" right="0.3" top="0.45" bottom="0.45" header="0.5" footer="0.5"/>
  <pageSetup paperSize="9" fitToHeight="0" orientation="portrait"/>
  <headerFooter>
    <oddFooter>&amp;L&amp;"Segoe UI"&amp;8&amp;K8E98A2Mastt template  ·  mastt.com&amp;R&amp;"Segoe UI"&amp;8&amp;K8E98A2Page &amp;P of &amp;N</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37"/>
  <sheetViews>
    <sheetView showGridLines="0" workbookViewId="0">
      <pane xSplit="1" ySplit="17" topLeftCell="B18" activePane="bottomRight" state="frozen"/>
      <selection pane="topRight"/>
      <selection pane="bottomLeft"/>
      <selection pane="bottomRight"/>
    </sheetView>
  </sheetViews>
  <sheetFormatPr defaultRowHeight="15" x14ac:dyDescent="0.25"/>
  <cols>
    <col min="1" max="1" width="6" customWidth="1"/>
    <col min="2" max="2" width="11" customWidth="1"/>
    <col min="3" max="3" width="40" customWidth="1"/>
    <col min="4" max="9" width="10" customWidth="1"/>
    <col min="10" max="11" width="11" customWidth="1"/>
    <col min="12" max="12" width="12" customWidth="1"/>
  </cols>
  <sheetData>
    <row r="1" spans="1:12" ht="9.9499999999999993" customHeight="1" x14ac:dyDescent="0.25">
      <c r="A1" s="1"/>
      <c r="B1" s="1"/>
      <c r="C1" s="1"/>
      <c r="D1" s="1"/>
      <c r="E1" s="1"/>
      <c r="F1" s="1"/>
      <c r="G1" s="1"/>
      <c r="H1" s="1"/>
      <c r="I1" s="1"/>
      <c r="J1" s="1"/>
      <c r="K1" s="1"/>
      <c r="L1" s="1"/>
    </row>
    <row r="2" spans="1:12" ht="26.1" customHeight="1" x14ac:dyDescent="0.25">
      <c r="A2" s="2" t="s">
        <v>0</v>
      </c>
      <c r="B2" s="83" t="s">
        <v>80</v>
      </c>
      <c r="C2" s="58"/>
      <c r="D2" s="58"/>
      <c r="E2" s="58"/>
      <c r="F2" s="58"/>
      <c r="G2" s="69" t="s">
        <v>81</v>
      </c>
      <c r="H2" s="58"/>
      <c r="I2" s="58"/>
      <c r="J2" s="58"/>
      <c r="K2" s="58"/>
      <c r="L2" s="58"/>
    </row>
    <row r="3" spans="1:12" ht="14.1" customHeight="1" x14ac:dyDescent="0.25">
      <c r="A3" s="1"/>
      <c r="B3" s="1"/>
      <c r="C3" s="1"/>
      <c r="D3" s="1"/>
      <c r="E3" s="1"/>
      <c r="F3" s="1"/>
      <c r="G3" s="1"/>
      <c r="H3" s="1"/>
      <c r="I3" s="1"/>
      <c r="J3" s="1"/>
      <c r="K3" s="1"/>
      <c r="L3" s="1"/>
    </row>
    <row r="4" spans="1:12" ht="3" customHeight="1" x14ac:dyDescent="0.25">
      <c r="A4" s="74"/>
      <c r="B4" s="74"/>
      <c r="C4" s="74"/>
      <c r="D4" s="74"/>
      <c r="E4" s="74"/>
      <c r="F4" s="74"/>
      <c r="G4" s="74"/>
      <c r="H4" s="74"/>
      <c r="I4" s="74"/>
      <c r="J4" s="74"/>
      <c r="K4" s="74"/>
      <c r="L4" s="74"/>
    </row>
    <row r="6" spans="1:12" ht="21.95" customHeight="1" x14ac:dyDescent="0.25">
      <c r="B6" s="81" t="s">
        <v>82</v>
      </c>
      <c r="C6" s="58"/>
      <c r="D6" s="58"/>
      <c r="E6" s="58"/>
      <c r="F6" s="58"/>
      <c r="I6" s="7" t="s">
        <v>83</v>
      </c>
      <c r="J6" s="76"/>
      <c r="K6" s="77"/>
      <c r="L6" s="77"/>
    </row>
    <row r="8" spans="1:12" ht="15.95" customHeight="1" x14ac:dyDescent="0.25">
      <c r="B8" s="82" t="s">
        <v>84</v>
      </c>
      <c r="C8" s="79"/>
      <c r="D8" s="82" t="s">
        <v>85</v>
      </c>
      <c r="E8" s="79"/>
      <c r="F8" s="79"/>
      <c r="G8" s="82" t="s">
        <v>86</v>
      </c>
      <c r="H8" s="79"/>
      <c r="I8" s="79"/>
      <c r="J8" s="82" t="s">
        <v>87</v>
      </c>
      <c r="K8" s="79"/>
      <c r="L8" s="79"/>
    </row>
    <row r="9" spans="1:12" ht="30" customHeight="1" x14ac:dyDescent="0.25">
      <c r="B9" s="86">
        <f>IFERROR(COUNTIF('Pre-Construction Checklist'!$G$7:$G$252,"Complete")/MAX(1,COUNTA('Pre-Construction Checklist'!$M$7:$M$252)-COUNTIF('Pre-Construction Checklist'!$G$7:$G$252,"N/A")),0)</f>
        <v>0</v>
      </c>
      <c r="C9" s="79"/>
      <c r="D9" s="84" t="str">
        <f>COUNTIF('Pre-Construction Checklist'!$G$7:$G$252,"Complete")&amp;" / "&amp;COUNTA('Pre-Construction Checklist'!$M$7:$M$252)</f>
        <v>0 / 231</v>
      </c>
      <c r="E9" s="79"/>
      <c r="F9" s="79"/>
      <c r="G9" s="78">
        <f>COUNTIF('Pre-Construction Checklist'!$G$7:$G$252,"Blocked")</f>
        <v>0</v>
      </c>
      <c r="H9" s="79"/>
      <c r="I9" s="79"/>
      <c r="J9" s="78">
        <f ca="1">COUNTIFS('Pre-Construction Checklist'!$H$7:$H$252,"&lt;"&amp;TODAY(),'Pre-Construction Checklist'!$H$7:$H$252,"&lt;&gt;",'Pre-Construction Checklist'!$G$7:$G$252,"&lt;&gt;Complete",'Pre-Construction Checklist'!$G$7:$G$252,"&lt;&gt;N/A")</f>
        <v>0</v>
      </c>
      <c r="K9" s="79"/>
      <c r="L9" s="79"/>
    </row>
    <row r="10" spans="1:12" ht="14.1" customHeight="1" x14ac:dyDescent="0.25">
      <c r="B10" s="80" t="s">
        <v>88</v>
      </c>
      <c r="C10" s="79"/>
      <c r="D10" s="80" t="s">
        <v>89</v>
      </c>
      <c r="E10" s="79"/>
      <c r="F10" s="79"/>
      <c r="G10" s="80" t="s">
        <v>90</v>
      </c>
      <c r="H10" s="79"/>
      <c r="I10" s="79"/>
      <c r="J10" s="80" t="s">
        <v>91</v>
      </c>
      <c r="K10" s="79"/>
      <c r="L10" s="79"/>
    </row>
    <row r="12" spans="1:12" ht="15.95" customHeight="1" x14ac:dyDescent="0.25">
      <c r="B12" s="82" t="s">
        <v>92</v>
      </c>
      <c r="C12" s="79"/>
      <c r="D12" s="82" t="s">
        <v>93</v>
      </c>
      <c r="E12" s="79"/>
      <c r="F12" s="79"/>
      <c r="G12" s="87" t="s">
        <v>94</v>
      </c>
      <c r="H12" s="79"/>
      <c r="I12" s="79"/>
      <c r="J12" s="79"/>
      <c r="K12" s="79"/>
      <c r="L12" s="79"/>
    </row>
    <row r="13" spans="1:12" ht="26.1" customHeight="1" x14ac:dyDescent="0.25">
      <c r="B13" s="78">
        <f>COUNTIFS('Pre-Construction Checklist'!$F$7:$F$252,"Yes",'Pre-Construction Checklist'!$G$7:$G$252,"&lt;&gt;Complete",'Pre-Construction Checklist'!$G$7:$G$252,"&lt;&gt;N/A")</f>
        <v>86</v>
      </c>
      <c r="C13" s="79"/>
      <c r="D13" s="78" t="str">
        <f ca="1">IF($J$6="","-",$J$6-TODAY())</f>
        <v>-</v>
      </c>
      <c r="E13" s="79"/>
      <c r="F13" s="79"/>
      <c r="G13" s="85" t="str">
        <f>IF(COUNTA('Pre-Construction Checklist'!$M$7:$M$252)=0,"NO DATA",IF($B$13=0,"GO  -  READY TO COMMENCE","NOT READY  -  "&amp;$B$13&amp;" NO-GO ITEMS OPEN"))</f>
        <v>NOT READY  -  86 NO-GO ITEMS OPEN</v>
      </c>
      <c r="H13" s="79"/>
      <c r="I13" s="79"/>
      <c r="J13" s="79"/>
      <c r="K13" s="79"/>
      <c r="L13" s="79"/>
    </row>
    <row r="14" spans="1:12" ht="20.100000000000001" customHeight="1" x14ac:dyDescent="0.25">
      <c r="B14" s="80" t="s">
        <v>95</v>
      </c>
      <c r="C14" s="79"/>
      <c r="D14" s="80" t="s">
        <v>96</v>
      </c>
      <c r="E14" s="79"/>
      <c r="F14" s="79"/>
      <c r="G14" s="79"/>
      <c r="H14" s="79"/>
      <c r="I14" s="79"/>
      <c r="J14" s="79"/>
      <c r="K14" s="79"/>
      <c r="L14" s="79"/>
    </row>
    <row r="16" spans="1:12" ht="24" customHeight="1" x14ac:dyDescent="0.25">
      <c r="B16" s="81" t="s">
        <v>97</v>
      </c>
      <c r="C16" s="58"/>
      <c r="D16" s="58"/>
      <c r="E16" s="58"/>
      <c r="F16" s="58"/>
      <c r="G16" s="58"/>
      <c r="H16" s="58"/>
      <c r="I16" s="58"/>
      <c r="J16" s="58"/>
      <c r="K16" s="58"/>
      <c r="L16" s="58"/>
    </row>
    <row r="17" spans="2:12" ht="32.1" customHeight="1" x14ac:dyDescent="0.25">
      <c r="B17" s="8" t="s">
        <v>61</v>
      </c>
      <c r="C17" s="8" t="s">
        <v>98</v>
      </c>
      <c r="D17" s="8" t="s">
        <v>99</v>
      </c>
      <c r="E17" s="8" t="s">
        <v>100</v>
      </c>
      <c r="F17" s="8" t="s">
        <v>101</v>
      </c>
      <c r="G17" s="8" t="s">
        <v>102</v>
      </c>
      <c r="H17" s="8" t="s">
        <v>103</v>
      </c>
      <c r="I17" s="8" t="s">
        <v>104</v>
      </c>
      <c r="J17" s="8" t="s">
        <v>105</v>
      </c>
      <c r="K17" s="8" t="s">
        <v>106</v>
      </c>
      <c r="L17" s="8" t="s">
        <v>107</v>
      </c>
    </row>
    <row r="18" spans="2:12" ht="26.1" customHeight="1" x14ac:dyDescent="0.25">
      <c r="B18" s="9" t="s">
        <v>15</v>
      </c>
      <c r="C18" s="10" t="s">
        <v>108</v>
      </c>
      <c r="D18" s="11">
        <f>COUNTIF('Pre-Construction Checklist'!$M$7:$M$252,$B18)</f>
        <v>16</v>
      </c>
      <c r="E18" s="11">
        <f>COUNTIFS('Pre-Construction Checklist'!$M$7:$M$252,$B18,'Pre-Construction Checklist'!$G$7:$G$252,"Complete")</f>
        <v>0</v>
      </c>
      <c r="F18" s="11">
        <f>COUNTIFS('Pre-Construction Checklist'!$M$7:$M$252,$B18,'Pre-Construction Checklist'!$G$7:$G$252,"In Progress")</f>
        <v>0</v>
      </c>
      <c r="G18" s="11">
        <f>COUNTIFS('Pre-Construction Checklist'!$M$7:$M$252,$B18,'Pre-Construction Checklist'!$G$7:$G$252,"Blocked")</f>
        <v>0</v>
      </c>
      <c r="H18" s="11">
        <f ca="1">COUNTIFS('Pre-Construction Checklist'!$M$7:$M$252,$B18,'Pre-Construction Checklist'!$H$7:$H$252,"&lt;"&amp;TODAY(),'Pre-Construction Checklist'!$H$7:$H$252,"&lt;&gt;",'Pre-Construction Checklist'!$G$7:$G$252,"&lt;&gt;Complete",'Pre-Construction Checklist'!$G$7:$G$252,"&lt;&gt;N/A")</f>
        <v>0</v>
      </c>
      <c r="I18" s="11">
        <f>COUNTIFS('Pre-Construction Checklist'!$M$7:$M$252,$B18,'Pre-Construction Checklist'!$F$7:$F$252,"Yes",'Pre-Construction Checklist'!$G$7:$G$252,"&lt;&gt;Complete",'Pre-Construction Checklist'!$G$7:$G$252,"&lt;&gt;N/A")</f>
        <v>5</v>
      </c>
      <c r="J18" s="11">
        <f>COUNTIFS('Pre-Construction Checklist'!$M$7:$M$252,$B18,'Pre-Construction Checklist'!$G$7:$G$252,"N/A")</f>
        <v>0</v>
      </c>
      <c r="K18" s="12">
        <f t="shared" ref="K18:K33" si="0">IFERROR($E18/MAX(1,$D18-$J18),0)</f>
        <v>0</v>
      </c>
      <c r="L18" s="11" t="str">
        <f t="shared" ref="L18:L33" ca="1" si="1">IF($D18=0,"",IF($K18&gt;=1,"Green",IF(OR($G18&gt;0,$H18&gt;0,$I18&gt;0),"Red",IF($K18&gt;=0.5,"Amber","Red"))))</f>
        <v>Red</v>
      </c>
    </row>
    <row r="19" spans="2:12" ht="26.1" customHeight="1" x14ac:dyDescent="0.25">
      <c r="B19" s="13" t="s">
        <v>109</v>
      </c>
      <c r="C19" s="14" t="s">
        <v>110</v>
      </c>
      <c r="D19" s="15">
        <f>COUNTIF('Pre-Construction Checklist'!$M$7:$M$252,$B19)</f>
        <v>14</v>
      </c>
      <c r="E19" s="15">
        <f>COUNTIFS('Pre-Construction Checklist'!$M$7:$M$252,$B19,'Pre-Construction Checklist'!$G$7:$G$252,"Complete")</f>
        <v>0</v>
      </c>
      <c r="F19" s="15">
        <f>COUNTIFS('Pre-Construction Checklist'!$M$7:$M$252,$B19,'Pre-Construction Checklist'!$G$7:$G$252,"In Progress")</f>
        <v>0</v>
      </c>
      <c r="G19" s="15">
        <f>COUNTIFS('Pre-Construction Checklist'!$M$7:$M$252,$B19,'Pre-Construction Checklist'!$G$7:$G$252,"Blocked")</f>
        <v>0</v>
      </c>
      <c r="H19" s="15">
        <f ca="1">COUNTIFS('Pre-Construction Checklist'!$M$7:$M$252,$B19,'Pre-Construction Checklist'!$H$7:$H$252,"&lt;"&amp;TODAY(),'Pre-Construction Checklist'!$H$7:$H$252,"&lt;&gt;",'Pre-Construction Checklist'!$G$7:$G$252,"&lt;&gt;Complete",'Pre-Construction Checklist'!$G$7:$G$252,"&lt;&gt;N/A")</f>
        <v>0</v>
      </c>
      <c r="I19" s="15">
        <f>COUNTIFS('Pre-Construction Checklist'!$M$7:$M$252,$B19,'Pre-Construction Checklist'!$F$7:$F$252,"Yes",'Pre-Construction Checklist'!$G$7:$G$252,"&lt;&gt;Complete",'Pre-Construction Checklist'!$G$7:$G$252,"&lt;&gt;N/A")</f>
        <v>5</v>
      </c>
      <c r="J19" s="15">
        <f>COUNTIFS('Pre-Construction Checklist'!$M$7:$M$252,$B19,'Pre-Construction Checklist'!$G$7:$G$252,"N/A")</f>
        <v>0</v>
      </c>
      <c r="K19" s="16">
        <f t="shared" si="0"/>
        <v>0</v>
      </c>
      <c r="L19" s="15" t="str">
        <f t="shared" ca="1" si="1"/>
        <v>Red</v>
      </c>
    </row>
    <row r="20" spans="2:12" ht="26.1" customHeight="1" x14ac:dyDescent="0.25">
      <c r="B20" s="9" t="s">
        <v>111</v>
      </c>
      <c r="C20" s="10" t="s">
        <v>112</v>
      </c>
      <c r="D20" s="11">
        <f>COUNTIF('Pre-Construction Checklist'!$M$7:$M$252,$B20)</f>
        <v>18</v>
      </c>
      <c r="E20" s="11">
        <f>COUNTIFS('Pre-Construction Checklist'!$M$7:$M$252,$B20,'Pre-Construction Checklist'!$G$7:$G$252,"Complete")</f>
        <v>0</v>
      </c>
      <c r="F20" s="11">
        <f>COUNTIFS('Pre-Construction Checklist'!$M$7:$M$252,$B20,'Pre-Construction Checklist'!$G$7:$G$252,"In Progress")</f>
        <v>0</v>
      </c>
      <c r="G20" s="11">
        <f>COUNTIFS('Pre-Construction Checklist'!$M$7:$M$252,$B20,'Pre-Construction Checklist'!$G$7:$G$252,"Blocked")</f>
        <v>0</v>
      </c>
      <c r="H20" s="11">
        <f ca="1">COUNTIFS('Pre-Construction Checklist'!$M$7:$M$252,$B20,'Pre-Construction Checklist'!$H$7:$H$252,"&lt;"&amp;TODAY(),'Pre-Construction Checklist'!$H$7:$H$252,"&lt;&gt;",'Pre-Construction Checklist'!$G$7:$G$252,"&lt;&gt;Complete",'Pre-Construction Checklist'!$G$7:$G$252,"&lt;&gt;N/A")</f>
        <v>0</v>
      </c>
      <c r="I20" s="11">
        <f>COUNTIFS('Pre-Construction Checklist'!$M$7:$M$252,$B20,'Pre-Construction Checklist'!$F$7:$F$252,"Yes",'Pre-Construction Checklist'!$G$7:$G$252,"&lt;&gt;Complete",'Pre-Construction Checklist'!$G$7:$G$252,"&lt;&gt;N/A")</f>
        <v>6</v>
      </c>
      <c r="J20" s="11">
        <f>COUNTIFS('Pre-Construction Checklist'!$M$7:$M$252,$B20,'Pre-Construction Checklist'!$G$7:$G$252,"N/A")</f>
        <v>0</v>
      </c>
      <c r="K20" s="12">
        <f t="shared" si="0"/>
        <v>0</v>
      </c>
      <c r="L20" s="11" t="str">
        <f t="shared" ca="1" si="1"/>
        <v>Red</v>
      </c>
    </row>
    <row r="21" spans="2:12" ht="26.1" customHeight="1" x14ac:dyDescent="0.25">
      <c r="B21" s="13" t="s">
        <v>113</v>
      </c>
      <c r="C21" s="14" t="s">
        <v>114</v>
      </c>
      <c r="D21" s="15">
        <f>COUNTIF('Pre-Construction Checklist'!$M$7:$M$252,$B21)</f>
        <v>18</v>
      </c>
      <c r="E21" s="15">
        <f>COUNTIFS('Pre-Construction Checklist'!$M$7:$M$252,$B21,'Pre-Construction Checklist'!$G$7:$G$252,"Complete")</f>
        <v>0</v>
      </c>
      <c r="F21" s="15">
        <f>COUNTIFS('Pre-Construction Checklist'!$M$7:$M$252,$B21,'Pre-Construction Checklist'!$G$7:$G$252,"In Progress")</f>
        <v>0</v>
      </c>
      <c r="G21" s="15">
        <f>COUNTIFS('Pre-Construction Checklist'!$M$7:$M$252,$B21,'Pre-Construction Checklist'!$G$7:$G$252,"Blocked")</f>
        <v>0</v>
      </c>
      <c r="H21" s="15">
        <f ca="1">COUNTIFS('Pre-Construction Checklist'!$M$7:$M$252,$B21,'Pre-Construction Checklist'!$H$7:$H$252,"&lt;"&amp;TODAY(),'Pre-Construction Checklist'!$H$7:$H$252,"&lt;&gt;",'Pre-Construction Checklist'!$G$7:$G$252,"&lt;&gt;Complete",'Pre-Construction Checklist'!$G$7:$G$252,"&lt;&gt;N/A")</f>
        <v>0</v>
      </c>
      <c r="I21" s="15">
        <f>COUNTIFS('Pre-Construction Checklist'!$M$7:$M$252,$B21,'Pre-Construction Checklist'!$F$7:$F$252,"Yes",'Pre-Construction Checklist'!$G$7:$G$252,"&lt;&gt;Complete",'Pre-Construction Checklist'!$G$7:$G$252,"&lt;&gt;N/A")</f>
        <v>8</v>
      </c>
      <c r="J21" s="15">
        <f>COUNTIFS('Pre-Construction Checklist'!$M$7:$M$252,$B21,'Pre-Construction Checklist'!$G$7:$G$252,"N/A")</f>
        <v>0</v>
      </c>
      <c r="K21" s="16">
        <f t="shared" si="0"/>
        <v>0</v>
      </c>
      <c r="L21" s="15" t="str">
        <f t="shared" ca="1" si="1"/>
        <v>Red</v>
      </c>
    </row>
    <row r="22" spans="2:12" ht="26.1" customHeight="1" x14ac:dyDescent="0.25">
      <c r="B22" s="9" t="s">
        <v>115</v>
      </c>
      <c r="C22" s="10" t="s">
        <v>116</v>
      </c>
      <c r="D22" s="11">
        <f>COUNTIF('Pre-Construction Checklist'!$M$7:$M$252,$B22)</f>
        <v>13</v>
      </c>
      <c r="E22" s="11">
        <f>COUNTIFS('Pre-Construction Checklist'!$M$7:$M$252,$B22,'Pre-Construction Checklist'!$G$7:$G$252,"Complete")</f>
        <v>0</v>
      </c>
      <c r="F22" s="11">
        <f>COUNTIFS('Pre-Construction Checklist'!$M$7:$M$252,$B22,'Pre-Construction Checklist'!$G$7:$G$252,"In Progress")</f>
        <v>0</v>
      </c>
      <c r="G22" s="11">
        <f>COUNTIFS('Pre-Construction Checklist'!$M$7:$M$252,$B22,'Pre-Construction Checklist'!$G$7:$G$252,"Blocked")</f>
        <v>0</v>
      </c>
      <c r="H22" s="11">
        <f ca="1">COUNTIFS('Pre-Construction Checklist'!$M$7:$M$252,$B22,'Pre-Construction Checklist'!$H$7:$H$252,"&lt;"&amp;TODAY(),'Pre-Construction Checklist'!$H$7:$H$252,"&lt;&gt;",'Pre-Construction Checklist'!$G$7:$G$252,"&lt;&gt;Complete",'Pre-Construction Checklist'!$G$7:$G$252,"&lt;&gt;N/A")</f>
        <v>0</v>
      </c>
      <c r="I22" s="11">
        <f>COUNTIFS('Pre-Construction Checklist'!$M$7:$M$252,$B22,'Pre-Construction Checklist'!$F$7:$F$252,"Yes",'Pre-Construction Checklist'!$G$7:$G$252,"&lt;&gt;Complete",'Pre-Construction Checklist'!$G$7:$G$252,"&lt;&gt;N/A")</f>
        <v>7</v>
      </c>
      <c r="J22" s="11">
        <f>COUNTIFS('Pre-Construction Checklist'!$M$7:$M$252,$B22,'Pre-Construction Checklist'!$G$7:$G$252,"N/A")</f>
        <v>0</v>
      </c>
      <c r="K22" s="12">
        <f t="shared" si="0"/>
        <v>0</v>
      </c>
      <c r="L22" s="11" t="str">
        <f t="shared" ca="1" si="1"/>
        <v>Red</v>
      </c>
    </row>
    <row r="23" spans="2:12" ht="26.1" customHeight="1" x14ac:dyDescent="0.25">
      <c r="B23" s="13" t="s">
        <v>117</v>
      </c>
      <c r="C23" s="14" t="s">
        <v>118</v>
      </c>
      <c r="D23" s="15">
        <f>COUNTIF('Pre-Construction Checklist'!$M$7:$M$252,$B23)</f>
        <v>17</v>
      </c>
      <c r="E23" s="15">
        <f>COUNTIFS('Pre-Construction Checklist'!$M$7:$M$252,$B23,'Pre-Construction Checklist'!$G$7:$G$252,"Complete")</f>
        <v>0</v>
      </c>
      <c r="F23" s="15">
        <f>COUNTIFS('Pre-Construction Checklist'!$M$7:$M$252,$B23,'Pre-Construction Checklist'!$G$7:$G$252,"In Progress")</f>
        <v>0</v>
      </c>
      <c r="G23" s="15">
        <f>COUNTIFS('Pre-Construction Checklist'!$M$7:$M$252,$B23,'Pre-Construction Checklist'!$G$7:$G$252,"Blocked")</f>
        <v>0</v>
      </c>
      <c r="H23" s="15">
        <f ca="1">COUNTIFS('Pre-Construction Checklist'!$M$7:$M$252,$B23,'Pre-Construction Checklist'!$H$7:$H$252,"&lt;"&amp;TODAY(),'Pre-Construction Checklist'!$H$7:$H$252,"&lt;&gt;",'Pre-Construction Checklist'!$G$7:$G$252,"&lt;&gt;Complete",'Pre-Construction Checklist'!$G$7:$G$252,"&lt;&gt;N/A")</f>
        <v>0</v>
      </c>
      <c r="I23" s="15">
        <f>COUNTIFS('Pre-Construction Checklist'!$M$7:$M$252,$B23,'Pre-Construction Checklist'!$F$7:$F$252,"Yes",'Pre-Construction Checklist'!$G$7:$G$252,"&lt;&gt;Complete",'Pre-Construction Checklist'!$G$7:$G$252,"&lt;&gt;N/A")</f>
        <v>5</v>
      </c>
      <c r="J23" s="15">
        <f>COUNTIFS('Pre-Construction Checklist'!$M$7:$M$252,$B23,'Pre-Construction Checklist'!$G$7:$G$252,"N/A")</f>
        <v>0</v>
      </c>
      <c r="K23" s="16">
        <f t="shared" si="0"/>
        <v>0</v>
      </c>
      <c r="L23" s="15" t="str">
        <f t="shared" ca="1" si="1"/>
        <v>Red</v>
      </c>
    </row>
    <row r="24" spans="2:12" ht="26.1" customHeight="1" x14ac:dyDescent="0.25">
      <c r="B24" s="9" t="s">
        <v>119</v>
      </c>
      <c r="C24" s="10" t="s">
        <v>120</v>
      </c>
      <c r="D24" s="11">
        <f>COUNTIF('Pre-Construction Checklist'!$M$7:$M$252,$B24)</f>
        <v>16</v>
      </c>
      <c r="E24" s="11">
        <f>COUNTIFS('Pre-Construction Checklist'!$M$7:$M$252,$B24,'Pre-Construction Checklist'!$G$7:$G$252,"Complete")</f>
        <v>0</v>
      </c>
      <c r="F24" s="11">
        <f>COUNTIFS('Pre-Construction Checklist'!$M$7:$M$252,$B24,'Pre-Construction Checklist'!$G$7:$G$252,"In Progress")</f>
        <v>0</v>
      </c>
      <c r="G24" s="11">
        <f>COUNTIFS('Pre-Construction Checklist'!$M$7:$M$252,$B24,'Pre-Construction Checklist'!$G$7:$G$252,"Blocked")</f>
        <v>0</v>
      </c>
      <c r="H24" s="11">
        <f ca="1">COUNTIFS('Pre-Construction Checklist'!$M$7:$M$252,$B24,'Pre-Construction Checklist'!$H$7:$H$252,"&lt;"&amp;TODAY(),'Pre-Construction Checklist'!$H$7:$H$252,"&lt;&gt;",'Pre-Construction Checklist'!$G$7:$G$252,"&lt;&gt;Complete",'Pre-Construction Checklist'!$G$7:$G$252,"&lt;&gt;N/A")</f>
        <v>0</v>
      </c>
      <c r="I24" s="11">
        <f>COUNTIFS('Pre-Construction Checklist'!$M$7:$M$252,$B24,'Pre-Construction Checklist'!$F$7:$F$252,"Yes",'Pre-Construction Checklist'!$G$7:$G$252,"&lt;&gt;Complete",'Pre-Construction Checklist'!$G$7:$G$252,"&lt;&gt;N/A")</f>
        <v>4</v>
      </c>
      <c r="J24" s="11">
        <f>COUNTIFS('Pre-Construction Checklist'!$M$7:$M$252,$B24,'Pre-Construction Checklist'!$G$7:$G$252,"N/A")</f>
        <v>0</v>
      </c>
      <c r="K24" s="12">
        <f t="shared" si="0"/>
        <v>0</v>
      </c>
      <c r="L24" s="11" t="str">
        <f t="shared" ca="1" si="1"/>
        <v>Red</v>
      </c>
    </row>
    <row r="25" spans="2:12" ht="26.1" customHeight="1" x14ac:dyDescent="0.25">
      <c r="B25" s="13" t="s">
        <v>121</v>
      </c>
      <c r="C25" s="14" t="s">
        <v>122</v>
      </c>
      <c r="D25" s="15">
        <f>COUNTIF('Pre-Construction Checklist'!$M$7:$M$252,$B25)</f>
        <v>18</v>
      </c>
      <c r="E25" s="15">
        <f>COUNTIFS('Pre-Construction Checklist'!$M$7:$M$252,$B25,'Pre-Construction Checklist'!$G$7:$G$252,"Complete")</f>
        <v>0</v>
      </c>
      <c r="F25" s="15">
        <f>COUNTIFS('Pre-Construction Checklist'!$M$7:$M$252,$B25,'Pre-Construction Checklist'!$G$7:$G$252,"In Progress")</f>
        <v>0</v>
      </c>
      <c r="G25" s="15">
        <f>COUNTIFS('Pre-Construction Checklist'!$M$7:$M$252,$B25,'Pre-Construction Checklist'!$G$7:$G$252,"Blocked")</f>
        <v>0</v>
      </c>
      <c r="H25" s="15">
        <f ca="1">COUNTIFS('Pre-Construction Checklist'!$M$7:$M$252,$B25,'Pre-Construction Checklist'!$H$7:$H$252,"&lt;"&amp;TODAY(),'Pre-Construction Checklist'!$H$7:$H$252,"&lt;&gt;",'Pre-Construction Checklist'!$G$7:$G$252,"&lt;&gt;Complete",'Pre-Construction Checklist'!$G$7:$G$252,"&lt;&gt;N/A")</f>
        <v>0</v>
      </c>
      <c r="I25" s="15">
        <f>COUNTIFS('Pre-Construction Checklist'!$M$7:$M$252,$B25,'Pre-Construction Checklist'!$F$7:$F$252,"Yes",'Pre-Construction Checklist'!$G$7:$G$252,"&lt;&gt;Complete",'Pre-Construction Checklist'!$G$7:$G$252,"&lt;&gt;N/A")</f>
        <v>9</v>
      </c>
      <c r="J25" s="15">
        <f>COUNTIFS('Pre-Construction Checklist'!$M$7:$M$252,$B25,'Pre-Construction Checklist'!$G$7:$G$252,"N/A")</f>
        <v>0</v>
      </c>
      <c r="K25" s="16">
        <f t="shared" si="0"/>
        <v>0</v>
      </c>
      <c r="L25" s="15" t="str">
        <f t="shared" ca="1" si="1"/>
        <v>Red</v>
      </c>
    </row>
    <row r="26" spans="2:12" ht="26.1" customHeight="1" x14ac:dyDescent="0.25">
      <c r="B26" s="9" t="s">
        <v>123</v>
      </c>
      <c r="C26" s="10" t="s">
        <v>124</v>
      </c>
      <c r="D26" s="11">
        <f>COUNTIF('Pre-Construction Checklist'!$M$7:$M$252,$B26)</f>
        <v>20</v>
      </c>
      <c r="E26" s="11">
        <f>COUNTIFS('Pre-Construction Checklist'!$M$7:$M$252,$B26,'Pre-Construction Checklist'!$G$7:$G$252,"Complete")</f>
        <v>0</v>
      </c>
      <c r="F26" s="11">
        <f>COUNTIFS('Pre-Construction Checklist'!$M$7:$M$252,$B26,'Pre-Construction Checklist'!$G$7:$G$252,"In Progress")</f>
        <v>0</v>
      </c>
      <c r="G26" s="11">
        <f>COUNTIFS('Pre-Construction Checklist'!$M$7:$M$252,$B26,'Pre-Construction Checklist'!$G$7:$G$252,"Blocked")</f>
        <v>0</v>
      </c>
      <c r="H26" s="11">
        <f ca="1">COUNTIFS('Pre-Construction Checklist'!$M$7:$M$252,$B26,'Pre-Construction Checklist'!$H$7:$H$252,"&lt;"&amp;TODAY(),'Pre-Construction Checklist'!$H$7:$H$252,"&lt;&gt;",'Pre-Construction Checklist'!$G$7:$G$252,"&lt;&gt;Complete",'Pre-Construction Checklist'!$G$7:$G$252,"&lt;&gt;N/A")</f>
        <v>0</v>
      </c>
      <c r="I26" s="11">
        <f>COUNTIFS('Pre-Construction Checklist'!$M$7:$M$252,$B26,'Pre-Construction Checklist'!$F$7:$F$252,"Yes",'Pre-Construction Checklist'!$G$7:$G$252,"&lt;&gt;Complete",'Pre-Construction Checklist'!$G$7:$G$252,"&lt;&gt;N/A")</f>
        <v>11</v>
      </c>
      <c r="J26" s="11">
        <f>COUNTIFS('Pre-Construction Checklist'!$M$7:$M$252,$B26,'Pre-Construction Checklist'!$G$7:$G$252,"N/A")</f>
        <v>0</v>
      </c>
      <c r="K26" s="12">
        <f t="shared" si="0"/>
        <v>0</v>
      </c>
      <c r="L26" s="11" t="str">
        <f t="shared" ca="1" si="1"/>
        <v>Red</v>
      </c>
    </row>
    <row r="27" spans="2:12" ht="26.1" customHeight="1" x14ac:dyDescent="0.25">
      <c r="B27" s="13" t="s">
        <v>125</v>
      </c>
      <c r="C27" s="14" t="s">
        <v>126</v>
      </c>
      <c r="D27" s="15">
        <f>COUNTIF('Pre-Construction Checklist'!$M$7:$M$252,$B27)</f>
        <v>16</v>
      </c>
      <c r="E27" s="15">
        <f>COUNTIFS('Pre-Construction Checklist'!$M$7:$M$252,$B27,'Pre-Construction Checklist'!$G$7:$G$252,"Complete")</f>
        <v>0</v>
      </c>
      <c r="F27" s="15">
        <f>COUNTIFS('Pre-Construction Checklist'!$M$7:$M$252,$B27,'Pre-Construction Checklist'!$G$7:$G$252,"In Progress")</f>
        <v>0</v>
      </c>
      <c r="G27" s="15">
        <f>COUNTIFS('Pre-Construction Checklist'!$M$7:$M$252,$B27,'Pre-Construction Checklist'!$G$7:$G$252,"Blocked")</f>
        <v>0</v>
      </c>
      <c r="H27" s="15">
        <f ca="1">COUNTIFS('Pre-Construction Checklist'!$M$7:$M$252,$B27,'Pre-Construction Checklist'!$H$7:$H$252,"&lt;"&amp;TODAY(),'Pre-Construction Checklist'!$H$7:$H$252,"&lt;&gt;",'Pre-Construction Checklist'!$G$7:$G$252,"&lt;&gt;Complete",'Pre-Construction Checklist'!$G$7:$G$252,"&lt;&gt;N/A")</f>
        <v>0</v>
      </c>
      <c r="I27" s="15">
        <f>COUNTIFS('Pre-Construction Checklist'!$M$7:$M$252,$B27,'Pre-Construction Checklist'!$F$7:$F$252,"Yes",'Pre-Construction Checklist'!$G$7:$G$252,"&lt;&gt;Complete",'Pre-Construction Checklist'!$G$7:$G$252,"&lt;&gt;N/A")</f>
        <v>4</v>
      </c>
      <c r="J27" s="15">
        <f>COUNTIFS('Pre-Construction Checklist'!$M$7:$M$252,$B27,'Pre-Construction Checklist'!$G$7:$G$252,"N/A")</f>
        <v>0</v>
      </c>
      <c r="K27" s="16">
        <f t="shared" si="0"/>
        <v>0</v>
      </c>
      <c r="L27" s="15" t="str">
        <f t="shared" ca="1" si="1"/>
        <v>Red</v>
      </c>
    </row>
    <row r="28" spans="2:12" ht="26.1" customHeight="1" x14ac:dyDescent="0.25">
      <c r="B28" s="9" t="s">
        <v>127</v>
      </c>
      <c r="C28" s="10" t="s">
        <v>128</v>
      </c>
      <c r="D28" s="11">
        <f>COUNTIF('Pre-Construction Checklist'!$M$7:$M$252,$B28)</f>
        <v>14</v>
      </c>
      <c r="E28" s="11">
        <f>COUNTIFS('Pre-Construction Checklist'!$M$7:$M$252,$B28,'Pre-Construction Checklist'!$G$7:$G$252,"Complete")</f>
        <v>0</v>
      </c>
      <c r="F28" s="11">
        <f>COUNTIFS('Pre-Construction Checklist'!$M$7:$M$252,$B28,'Pre-Construction Checklist'!$G$7:$G$252,"In Progress")</f>
        <v>0</v>
      </c>
      <c r="G28" s="11">
        <f>COUNTIFS('Pre-Construction Checklist'!$M$7:$M$252,$B28,'Pre-Construction Checklist'!$G$7:$G$252,"Blocked")</f>
        <v>0</v>
      </c>
      <c r="H28" s="11">
        <f ca="1">COUNTIFS('Pre-Construction Checklist'!$M$7:$M$252,$B28,'Pre-Construction Checklist'!$H$7:$H$252,"&lt;"&amp;TODAY(),'Pre-Construction Checklist'!$H$7:$H$252,"&lt;&gt;",'Pre-Construction Checklist'!$G$7:$G$252,"&lt;&gt;Complete",'Pre-Construction Checklist'!$G$7:$G$252,"&lt;&gt;N/A")</f>
        <v>0</v>
      </c>
      <c r="I28" s="11">
        <f>COUNTIFS('Pre-Construction Checklist'!$M$7:$M$252,$B28,'Pre-Construction Checklist'!$F$7:$F$252,"Yes",'Pre-Construction Checklist'!$G$7:$G$252,"&lt;&gt;Complete",'Pre-Construction Checklist'!$G$7:$G$252,"&lt;&gt;N/A")</f>
        <v>3</v>
      </c>
      <c r="J28" s="11">
        <f>COUNTIFS('Pre-Construction Checklist'!$M$7:$M$252,$B28,'Pre-Construction Checklist'!$G$7:$G$252,"N/A")</f>
        <v>0</v>
      </c>
      <c r="K28" s="12">
        <f t="shared" si="0"/>
        <v>0</v>
      </c>
      <c r="L28" s="11" t="str">
        <f t="shared" ca="1" si="1"/>
        <v>Red</v>
      </c>
    </row>
    <row r="29" spans="2:12" ht="26.1" customHeight="1" x14ac:dyDescent="0.25">
      <c r="B29" s="13" t="s">
        <v>129</v>
      </c>
      <c r="C29" s="14" t="s">
        <v>130</v>
      </c>
      <c r="D29" s="15">
        <f>COUNTIF('Pre-Construction Checklist'!$M$7:$M$252,$B29)</f>
        <v>12</v>
      </c>
      <c r="E29" s="15">
        <f>COUNTIFS('Pre-Construction Checklist'!$M$7:$M$252,$B29,'Pre-Construction Checklist'!$G$7:$G$252,"Complete")</f>
        <v>0</v>
      </c>
      <c r="F29" s="15">
        <f>COUNTIFS('Pre-Construction Checklist'!$M$7:$M$252,$B29,'Pre-Construction Checklist'!$G$7:$G$252,"In Progress")</f>
        <v>0</v>
      </c>
      <c r="G29" s="15">
        <f>COUNTIFS('Pre-Construction Checklist'!$M$7:$M$252,$B29,'Pre-Construction Checklist'!$G$7:$G$252,"Blocked")</f>
        <v>0</v>
      </c>
      <c r="H29" s="15">
        <f ca="1">COUNTIFS('Pre-Construction Checklist'!$M$7:$M$252,$B29,'Pre-Construction Checklist'!$H$7:$H$252,"&lt;"&amp;TODAY(),'Pre-Construction Checklist'!$H$7:$H$252,"&lt;&gt;",'Pre-Construction Checklist'!$G$7:$G$252,"&lt;&gt;Complete",'Pre-Construction Checklist'!$G$7:$G$252,"&lt;&gt;N/A")</f>
        <v>0</v>
      </c>
      <c r="I29" s="15">
        <f>COUNTIFS('Pre-Construction Checklist'!$M$7:$M$252,$B29,'Pre-Construction Checklist'!$F$7:$F$252,"Yes",'Pre-Construction Checklist'!$G$7:$G$252,"&lt;&gt;Complete",'Pre-Construction Checklist'!$G$7:$G$252,"&lt;&gt;N/A")</f>
        <v>3</v>
      </c>
      <c r="J29" s="15">
        <f>COUNTIFS('Pre-Construction Checklist'!$M$7:$M$252,$B29,'Pre-Construction Checklist'!$G$7:$G$252,"N/A")</f>
        <v>0</v>
      </c>
      <c r="K29" s="16">
        <f t="shared" si="0"/>
        <v>0</v>
      </c>
      <c r="L29" s="15" t="str">
        <f t="shared" ca="1" si="1"/>
        <v>Red</v>
      </c>
    </row>
    <row r="30" spans="2:12" ht="26.1" customHeight="1" x14ac:dyDescent="0.25">
      <c r="B30" s="9" t="s">
        <v>131</v>
      </c>
      <c r="C30" s="10" t="s">
        <v>132</v>
      </c>
      <c r="D30" s="11">
        <f>COUNTIF('Pre-Construction Checklist'!$M$7:$M$252,$B30)</f>
        <v>18</v>
      </c>
      <c r="E30" s="11">
        <f>COUNTIFS('Pre-Construction Checklist'!$M$7:$M$252,$B30,'Pre-Construction Checklist'!$G$7:$G$252,"Complete")</f>
        <v>0</v>
      </c>
      <c r="F30" s="11">
        <f>COUNTIFS('Pre-Construction Checklist'!$M$7:$M$252,$B30,'Pre-Construction Checklist'!$G$7:$G$252,"In Progress")</f>
        <v>0</v>
      </c>
      <c r="G30" s="11">
        <f>COUNTIFS('Pre-Construction Checklist'!$M$7:$M$252,$B30,'Pre-Construction Checklist'!$G$7:$G$252,"Blocked")</f>
        <v>0</v>
      </c>
      <c r="H30" s="11">
        <f ca="1">COUNTIFS('Pre-Construction Checklist'!$M$7:$M$252,$B30,'Pre-Construction Checklist'!$H$7:$H$252,"&lt;"&amp;TODAY(),'Pre-Construction Checklist'!$H$7:$H$252,"&lt;&gt;",'Pre-Construction Checklist'!$G$7:$G$252,"&lt;&gt;Complete",'Pre-Construction Checklist'!$G$7:$G$252,"&lt;&gt;N/A")</f>
        <v>0</v>
      </c>
      <c r="I30" s="11">
        <f>COUNTIFS('Pre-Construction Checklist'!$M$7:$M$252,$B30,'Pre-Construction Checklist'!$F$7:$F$252,"Yes",'Pre-Construction Checklist'!$G$7:$G$252,"&lt;&gt;Complete",'Pre-Construction Checklist'!$G$7:$G$252,"&lt;&gt;N/A")</f>
        <v>4</v>
      </c>
      <c r="J30" s="11">
        <f>COUNTIFS('Pre-Construction Checklist'!$M$7:$M$252,$B30,'Pre-Construction Checklist'!$G$7:$G$252,"N/A")</f>
        <v>0</v>
      </c>
      <c r="K30" s="12">
        <f t="shared" si="0"/>
        <v>0</v>
      </c>
      <c r="L30" s="11" t="str">
        <f t="shared" ca="1" si="1"/>
        <v>Red</v>
      </c>
    </row>
    <row r="31" spans="2:12" ht="26.1" customHeight="1" x14ac:dyDescent="0.25">
      <c r="B31" s="13" t="s">
        <v>133</v>
      </c>
      <c r="C31" s="14" t="s">
        <v>134</v>
      </c>
      <c r="D31" s="15">
        <f>COUNTIF('Pre-Construction Checklist'!$M$7:$M$252,$B31)</f>
        <v>11</v>
      </c>
      <c r="E31" s="15">
        <f>COUNTIFS('Pre-Construction Checklist'!$M$7:$M$252,$B31,'Pre-Construction Checklist'!$G$7:$G$252,"Complete")</f>
        <v>0</v>
      </c>
      <c r="F31" s="15">
        <f>COUNTIFS('Pre-Construction Checklist'!$M$7:$M$252,$B31,'Pre-Construction Checklist'!$G$7:$G$252,"In Progress")</f>
        <v>0</v>
      </c>
      <c r="G31" s="15">
        <f>COUNTIFS('Pre-Construction Checklist'!$M$7:$M$252,$B31,'Pre-Construction Checklist'!$G$7:$G$252,"Blocked")</f>
        <v>0</v>
      </c>
      <c r="H31" s="15">
        <f ca="1">COUNTIFS('Pre-Construction Checklist'!$M$7:$M$252,$B31,'Pre-Construction Checklist'!$H$7:$H$252,"&lt;"&amp;TODAY(),'Pre-Construction Checklist'!$H$7:$H$252,"&lt;&gt;",'Pre-Construction Checklist'!$G$7:$G$252,"&lt;&gt;Complete",'Pre-Construction Checklist'!$G$7:$G$252,"&lt;&gt;N/A")</f>
        <v>0</v>
      </c>
      <c r="I31" s="15">
        <f>COUNTIFS('Pre-Construction Checklist'!$M$7:$M$252,$B31,'Pre-Construction Checklist'!$F$7:$F$252,"Yes",'Pre-Construction Checklist'!$G$7:$G$252,"&lt;&gt;Complete",'Pre-Construction Checklist'!$G$7:$G$252,"&lt;&gt;N/A")</f>
        <v>4</v>
      </c>
      <c r="J31" s="15">
        <f>COUNTIFS('Pre-Construction Checklist'!$M$7:$M$252,$B31,'Pre-Construction Checklist'!$G$7:$G$252,"N/A")</f>
        <v>0</v>
      </c>
      <c r="K31" s="16">
        <f t="shared" si="0"/>
        <v>0</v>
      </c>
      <c r="L31" s="15" t="str">
        <f t="shared" ca="1" si="1"/>
        <v>Red</v>
      </c>
    </row>
    <row r="32" spans="2:12" ht="26.1" customHeight="1" x14ac:dyDescent="0.25">
      <c r="B32" s="9" t="s">
        <v>135</v>
      </c>
      <c r="C32" s="10" t="s">
        <v>136</v>
      </c>
      <c r="D32" s="11">
        <f>COUNTIF('Pre-Construction Checklist'!$M$7:$M$252,$B32)</f>
        <v>10</v>
      </c>
      <c r="E32" s="11">
        <f>COUNTIFS('Pre-Construction Checklist'!$M$7:$M$252,$B32,'Pre-Construction Checklist'!$G$7:$G$252,"Complete")</f>
        <v>0</v>
      </c>
      <c r="F32" s="11">
        <f>COUNTIFS('Pre-Construction Checklist'!$M$7:$M$252,$B32,'Pre-Construction Checklist'!$G$7:$G$252,"In Progress")</f>
        <v>0</v>
      </c>
      <c r="G32" s="11">
        <f>COUNTIFS('Pre-Construction Checklist'!$M$7:$M$252,$B32,'Pre-Construction Checklist'!$G$7:$G$252,"Blocked")</f>
        <v>0</v>
      </c>
      <c r="H32" s="11">
        <f ca="1">COUNTIFS('Pre-Construction Checklist'!$M$7:$M$252,$B32,'Pre-Construction Checklist'!$H$7:$H$252,"&lt;"&amp;TODAY(),'Pre-Construction Checklist'!$H$7:$H$252,"&lt;&gt;",'Pre-Construction Checklist'!$G$7:$G$252,"&lt;&gt;Complete",'Pre-Construction Checklist'!$G$7:$G$252,"&lt;&gt;N/A")</f>
        <v>0</v>
      </c>
      <c r="I32" s="11">
        <f>COUNTIFS('Pre-Construction Checklist'!$M$7:$M$252,$B32,'Pre-Construction Checklist'!$F$7:$F$252,"Yes",'Pre-Construction Checklist'!$G$7:$G$252,"&lt;&gt;Complete",'Pre-Construction Checklist'!$G$7:$G$252,"&lt;&gt;N/A")</f>
        <v>8</v>
      </c>
      <c r="J32" s="11">
        <f>COUNTIFS('Pre-Construction Checklist'!$M$7:$M$252,$B32,'Pre-Construction Checklist'!$G$7:$G$252,"N/A")</f>
        <v>0</v>
      </c>
      <c r="K32" s="12">
        <f t="shared" si="0"/>
        <v>0</v>
      </c>
      <c r="L32" s="11" t="str">
        <f t="shared" ca="1" si="1"/>
        <v>Red</v>
      </c>
    </row>
    <row r="33" spans="1:12" ht="21.95" customHeight="1" x14ac:dyDescent="0.25">
      <c r="B33" s="17"/>
      <c r="C33" s="18" t="s">
        <v>137</v>
      </c>
      <c r="D33" s="19">
        <f t="shared" ref="D33:J33" si="2">SUM(D18:D32)</f>
        <v>231</v>
      </c>
      <c r="E33" s="19">
        <f t="shared" si="2"/>
        <v>0</v>
      </c>
      <c r="F33" s="19">
        <f t="shared" si="2"/>
        <v>0</v>
      </c>
      <c r="G33" s="19">
        <f t="shared" si="2"/>
        <v>0</v>
      </c>
      <c r="H33" s="19">
        <f t="shared" ca="1" si="2"/>
        <v>0</v>
      </c>
      <c r="I33" s="19">
        <f t="shared" si="2"/>
        <v>86</v>
      </c>
      <c r="J33" s="19">
        <f t="shared" si="2"/>
        <v>0</v>
      </c>
      <c r="K33" s="20">
        <f t="shared" si="0"/>
        <v>0</v>
      </c>
      <c r="L33" s="19" t="str">
        <f t="shared" ca="1" si="1"/>
        <v>Red</v>
      </c>
    </row>
    <row r="35" spans="1:12" ht="27.95" customHeight="1" x14ac:dyDescent="0.25">
      <c r="B35" s="75" t="s">
        <v>138</v>
      </c>
      <c r="C35" s="58"/>
      <c r="D35" s="58"/>
      <c r="E35" s="58"/>
      <c r="F35" s="58"/>
      <c r="G35" s="58"/>
      <c r="H35" s="58"/>
      <c r="I35" s="58"/>
      <c r="J35" s="58"/>
      <c r="K35" s="58"/>
      <c r="L35" s="58"/>
    </row>
    <row r="37" spans="1:12" ht="20.100000000000001" customHeight="1" x14ac:dyDescent="0.25">
      <c r="A37" s="63" t="s">
        <v>79</v>
      </c>
      <c r="B37" s="64"/>
      <c r="C37" s="64"/>
      <c r="D37" s="64"/>
      <c r="E37" s="64"/>
      <c r="F37" s="64"/>
      <c r="G37" s="64"/>
      <c r="H37" s="64"/>
      <c r="I37" s="64"/>
      <c r="J37" s="64"/>
      <c r="K37" s="64"/>
      <c r="L37" s="64"/>
    </row>
  </sheetData>
  <mergeCells count="28">
    <mergeCell ref="G2:L2"/>
    <mergeCell ref="J10:L10"/>
    <mergeCell ref="G8:I8"/>
    <mergeCell ref="J9:L9"/>
    <mergeCell ref="A37:L37"/>
    <mergeCell ref="B12:C12"/>
    <mergeCell ref="B2:F2"/>
    <mergeCell ref="D12:F12"/>
    <mergeCell ref="D9:F9"/>
    <mergeCell ref="B14:C14"/>
    <mergeCell ref="D8:F8"/>
    <mergeCell ref="B8:C8"/>
    <mergeCell ref="A4:L4"/>
    <mergeCell ref="G13:L14"/>
    <mergeCell ref="B13:C13"/>
    <mergeCell ref="D14:F14"/>
    <mergeCell ref="B10:C10"/>
    <mergeCell ref="G9:I9"/>
    <mergeCell ref="J8:L8"/>
    <mergeCell ref="B9:C9"/>
    <mergeCell ref="B35:L35"/>
    <mergeCell ref="J6:L6"/>
    <mergeCell ref="D13:F13"/>
    <mergeCell ref="G10:I10"/>
    <mergeCell ref="B16:L16"/>
    <mergeCell ref="G12:L12"/>
    <mergeCell ref="D10:F10"/>
    <mergeCell ref="B6:F6"/>
  </mergeCells>
  <conditionalFormatting sqref="G13:L14">
    <cfRule type="expression" dxfId="40" priority="1" stopIfTrue="1">
      <formula>$B$13=0</formula>
    </cfRule>
    <cfRule type="expression" dxfId="39" priority="2" stopIfTrue="1">
      <formula>$B$13&gt;0</formula>
    </cfRule>
  </conditionalFormatting>
  <conditionalFormatting sqref="K18:K33">
    <cfRule type="dataBar" priority="3">
      <dataBar>
        <cfvo type="num" val="0"/>
        <cfvo type="num" val="1"/>
        <color rgb="FF3480BC"/>
      </dataBar>
    </cfRule>
  </conditionalFormatting>
  <conditionalFormatting sqref="L18:L33">
    <cfRule type="cellIs" dxfId="38" priority="4" operator="equal">
      <formula>"Green"</formula>
    </cfRule>
    <cfRule type="cellIs" dxfId="37" priority="5" operator="equal">
      <formula>"Amber"</formula>
    </cfRule>
    <cfRule type="cellIs" dxfId="36" priority="6" operator="equal">
      <formula>"Red"</formula>
    </cfRule>
  </conditionalFormatting>
  <hyperlinks>
    <hyperlink ref="A2" r:id="rId1" xr:uid="{00000000-0004-0000-0200-000000000000}"/>
    <hyperlink ref="A37" r:id="rId2" xr:uid="{00000000-0004-0000-0200-000001000000}"/>
  </hyperlinks>
  <pageMargins left="0.3" right="0.3" top="0.45" bottom="0.45" header="0.5" footer="0.5"/>
  <pageSetup paperSize="9" orientation="landscape"/>
  <headerFooter>
    <oddFooter>&amp;L&amp;"Segoe UI"&amp;8&amp;K8E98A2Mastt template  ·  mastt.com&amp;R&amp;"Segoe UI"&amp;8&amp;K8E98A2Page &amp;P of &amp;N</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254"/>
  <sheetViews>
    <sheetView showGridLines="0" workbookViewId="0">
      <pane xSplit="1" ySplit="6" topLeftCell="B7" activePane="bottomRight" state="frozen"/>
      <selection pane="topRight"/>
      <selection pane="bottomLeft"/>
      <selection pane="bottomRight" activeCell="I10" sqref="I10"/>
    </sheetView>
  </sheetViews>
  <sheetFormatPr defaultRowHeight="15" x14ac:dyDescent="0.25"/>
  <cols>
    <col min="1" max="1" width="9" customWidth="1"/>
    <col min="2" max="2" width="58" customWidth="1"/>
    <col min="3" max="3" width="52" customWidth="1"/>
    <col min="4" max="4" width="17" customWidth="1"/>
    <col min="5" max="6" width="10" customWidth="1"/>
    <col min="7" max="7" width="14" customWidth="1"/>
    <col min="8" max="9" width="12" customWidth="1"/>
    <col min="10" max="10" width="22" customWidth="1"/>
    <col min="11" max="11" width="10" customWidth="1"/>
    <col min="12" max="12" width="24" customWidth="1"/>
    <col min="13" max="13" width="12" hidden="1" customWidth="1"/>
  </cols>
  <sheetData>
    <row r="1" spans="1:13" ht="9.9499999999999993" customHeight="1" x14ac:dyDescent="0.25">
      <c r="A1" s="1"/>
      <c r="B1" s="1"/>
      <c r="C1" s="1"/>
      <c r="D1" s="1"/>
      <c r="E1" s="1"/>
      <c r="F1" s="1"/>
      <c r="G1" s="1"/>
      <c r="H1" s="1"/>
      <c r="I1" s="1"/>
      <c r="J1" s="1"/>
      <c r="K1" s="1"/>
      <c r="L1" s="1"/>
      <c r="M1" s="1"/>
    </row>
    <row r="2" spans="1:13" ht="26.1" customHeight="1" x14ac:dyDescent="0.25">
      <c r="A2" s="2" t="s">
        <v>0</v>
      </c>
      <c r="B2" s="90" t="s">
        <v>1</v>
      </c>
      <c r="C2" s="58"/>
      <c r="D2" s="58"/>
      <c r="E2" s="58"/>
      <c r="F2" s="58"/>
      <c r="G2" s="69" t="s">
        <v>139</v>
      </c>
      <c r="H2" s="58"/>
      <c r="I2" s="58"/>
      <c r="J2" s="58"/>
      <c r="K2" s="58"/>
      <c r="L2" s="58"/>
      <c r="M2" s="58"/>
    </row>
    <row r="3" spans="1:13" ht="14.1" customHeight="1" x14ac:dyDescent="0.25">
      <c r="A3" s="1"/>
      <c r="B3" s="1"/>
      <c r="C3" s="1"/>
      <c r="D3" s="1"/>
      <c r="E3" s="1"/>
      <c r="F3" s="1"/>
      <c r="G3" s="1"/>
      <c r="H3" s="1"/>
      <c r="I3" s="1"/>
      <c r="J3" s="1"/>
      <c r="K3" s="1"/>
      <c r="L3" s="1"/>
      <c r="M3" s="1"/>
    </row>
    <row r="4" spans="1:13" ht="3" customHeight="1" x14ac:dyDescent="0.25">
      <c r="A4" s="74"/>
      <c r="B4" s="74"/>
      <c r="C4" s="74"/>
      <c r="D4" s="74"/>
      <c r="E4" s="74"/>
      <c r="F4" s="74"/>
      <c r="G4" s="74"/>
      <c r="H4" s="74"/>
      <c r="I4" s="74"/>
      <c r="J4" s="74"/>
      <c r="K4" s="74"/>
      <c r="L4" s="74"/>
      <c r="M4" s="74"/>
    </row>
    <row r="6" spans="1:13" ht="33.950000000000003" customHeight="1" x14ac:dyDescent="0.25">
      <c r="A6" s="8" t="s">
        <v>61</v>
      </c>
      <c r="B6" s="8" t="s">
        <v>140</v>
      </c>
      <c r="C6" s="8" t="s">
        <v>141</v>
      </c>
      <c r="D6" s="8" t="s">
        <v>142</v>
      </c>
      <c r="E6" s="8" t="s">
        <v>65</v>
      </c>
      <c r="F6" s="8" t="s">
        <v>67</v>
      </c>
      <c r="G6" s="8" t="s">
        <v>63</v>
      </c>
      <c r="H6" s="8" t="s">
        <v>143</v>
      </c>
      <c r="I6" s="8" t="s">
        <v>144</v>
      </c>
      <c r="J6" s="8" t="s">
        <v>145</v>
      </c>
      <c r="K6" s="8" t="s">
        <v>69</v>
      </c>
      <c r="L6" s="8" t="s">
        <v>146</v>
      </c>
      <c r="M6" s="8" t="s">
        <v>98</v>
      </c>
    </row>
    <row r="7" spans="1:13" ht="21.95" customHeight="1" x14ac:dyDescent="0.25">
      <c r="A7" s="88" t="s">
        <v>147</v>
      </c>
      <c r="B7" s="89"/>
      <c r="C7" s="89"/>
      <c r="D7" s="89"/>
      <c r="E7" s="89"/>
      <c r="F7" s="89"/>
      <c r="G7" s="89"/>
      <c r="H7" s="89"/>
      <c r="I7" s="89"/>
      <c r="J7" s="89"/>
      <c r="K7" s="89"/>
      <c r="L7" s="89"/>
      <c r="M7" s="89"/>
    </row>
    <row r="8" spans="1:13" ht="32.1" customHeight="1" x14ac:dyDescent="0.25">
      <c r="A8" s="21" t="s">
        <v>148</v>
      </c>
      <c r="B8" s="22" t="s">
        <v>149</v>
      </c>
      <c r="C8" s="23" t="s">
        <v>150</v>
      </c>
      <c r="D8" s="14"/>
      <c r="E8" s="24" t="s">
        <v>151</v>
      </c>
      <c r="F8" s="24" t="s">
        <v>152</v>
      </c>
      <c r="G8" s="25" t="s">
        <v>153</v>
      </c>
      <c r="H8" s="26"/>
      <c r="I8" s="26"/>
      <c r="J8" s="14"/>
      <c r="K8" s="27" t="str">
        <f t="shared" ref="K8:K23" ca="1" si="0">IF(OR($H8="",$G8="Complete",$G8="N/A"),"",$H8-TODAY())</f>
        <v/>
      </c>
      <c r="L8" s="14"/>
      <c r="M8" s="28" t="s">
        <v>15</v>
      </c>
    </row>
    <row r="9" spans="1:13" ht="45" customHeight="1" x14ac:dyDescent="0.25">
      <c r="A9" s="29" t="s">
        <v>154</v>
      </c>
      <c r="B9" s="30" t="s">
        <v>155</v>
      </c>
      <c r="C9" s="31" t="s">
        <v>156</v>
      </c>
      <c r="D9" s="10"/>
      <c r="E9" s="28" t="s">
        <v>151</v>
      </c>
      <c r="F9" s="28" t="s">
        <v>152</v>
      </c>
      <c r="G9" s="32" t="s">
        <v>153</v>
      </c>
      <c r="H9" s="33"/>
      <c r="I9" s="33"/>
      <c r="J9" s="10"/>
      <c r="K9" s="34" t="str">
        <f t="shared" ca="1" si="0"/>
        <v/>
      </c>
      <c r="L9" s="10"/>
      <c r="M9" s="28" t="s">
        <v>15</v>
      </c>
    </row>
    <row r="10" spans="1:13" ht="45" customHeight="1" x14ac:dyDescent="0.25">
      <c r="A10" s="21" t="s">
        <v>157</v>
      </c>
      <c r="B10" s="22" t="s">
        <v>158</v>
      </c>
      <c r="C10" s="23" t="s">
        <v>159</v>
      </c>
      <c r="D10" s="14"/>
      <c r="E10" s="24" t="s">
        <v>151</v>
      </c>
      <c r="F10" s="24" t="s">
        <v>152</v>
      </c>
      <c r="G10" s="25" t="s">
        <v>153</v>
      </c>
      <c r="H10" s="26"/>
      <c r="I10" s="26"/>
      <c r="J10" s="14"/>
      <c r="K10" s="27" t="str">
        <f t="shared" ca="1" si="0"/>
        <v/>
      </c>
      <c r="L10" s="14"/>
      <c r="M10" s="28" t="s">
        <v>15</v>
      </c>
    </row>
    <row r="11" spans="1:13" ht="32.1" customHeight="1" x14ac:dyDescent="0.25">
      <c r="A11" s="29" t="s">
        <v>160</v>
      </c>
      <c r="B11" s="30" t="s">
        <v>161</v>
      </c>
      <c r="C11" s="31" t="s">
        <v>162</v>
      </c>
      <c r="D11" s="10"/>
      <c r="E11" s="28" t="s">
        <v>163</v>
      </c>
      <c r="F11" s="28" t="s">
        <v>164</v>
      </c>
      <c r="G11" s="32" t="s">
        <v>153</v>
      </c>
      <c r="H11" s="33"/>
      <c r="I11" s="33"/>
      <c r="J11" s="10"/>
      <c r="K11" s="34" t="str">
        <f t="shared" ca="1" si="0"/>
        <v/>
      </c>
      <c r="L11" s="10"/>
      <c r="M11" s="28" t="s">
        <v>15</v>
      </c>
    </row>
    <row r="12" spans="1:13" ht="45" customHeight="1" x14ac:dyDescent="0.25">
      <c r="A12" s="21" t="s">
        <v>165</v>
      </c>
      <c r="B12" s="22" t="s">
        <v>166</v>
      </c>
      <c r="C12" s="23" t="s">
        <v>167</v>
      </c>
      <c r="D12" s="14"/>
      <c r="E12" s="24" t="s">
        <v>163</v>
      </c>
      <c r="F12" s="24" t="s">
        <v>164</v>
      </c>
      <c r="G12" s="25" t="s">
        <v>153</v>
      </c>
      <c r="H12" s="26"/>
      <c r="I12" s="26"/>
      <c r="J12" s="14"/>
      <c r="K12" s="27" t="str">
        <f t="shared" ca="1" si="0"/>
        <v/>
      </c>
      <c r="L12" s="14"/>
      <c r="M12" s="28" t="s">
        <v>15</v>
      </c>
    </row>
    <row r="13" spans="1:13" ht="32.1" customHeight="1" x14ac:dyDescent="0.25">
      <c r="A13" s="29" t="s">
        <v>168</v>
      </c>
      <c r="B13" s="30" t="s">
        <v>169</v>
      </c>
      <c r="C13" s="31" t="s">
        <v>170</v>
      </c>
      <c r="D13" s="10"/>
      <c r="E13" s="28" t="s">
        <v>171</v>
      </c>
      <c r="F13" s="28" t="s">
        <v>164</v>
      </c>
      <c r="G13" s="32" t="s">
        <v>153</v>
      </c>
      <c r="H13" s="33"/>
      <c r="I13" s="33"/>
      <c r="J13" s="10"/>
      <c r="K13" s="34" t="str">
        <f t="shared" ca="1" si="0"/>
        <v/>
      </c>
      <c r="L13" s="10"/>
      <c r="M13" s="28" t="s">
        <v>15</v>
      </c>
    </row>
    <row r="14" spans="1:13" ht="45" customHeight="1" x14ac:dyDescent="0.25">
      <c r="A14" s="21" t="s">
        <v>172</v>
      </c>
      <c r="B14" s="22" t="s">
        <v>173</v>
      </c>
      <c r="C14" s="23" t="s">
        <v>174</v>
      </c>
      <c r="D14" s="14"/>
      <c r="E14" s="24" t="s">
        <v>151</v>
      </c>
      <c r="F14" s="24" t="s">
        <v>152</v>
      </c>
      <c r="G14" s="25" t="s">
        <v>153</v>
      </c>
      <c r="H14" s="26"/>
      <c r="I14" s="26"/>
      <c r="J14" s="14"/>
      <c r="K14" s="27" t="str">
        <f t="shared" ca="1" si="0"/>
        <v/>
      </c>
      <c r="L14" s="14"/>
      <c r="M14" s="28" t="s">
        <v>15</v>
      </c>
    </row>
    <row r="15" spans="1:13" ht="32.1" customHeight="1" x14ac:dyDescent="0.25">
      <c r="A15" s="29" t="s">
        <v>175</v>
      </c>
      <c r="B15" s="30" t="s">
        <v>176</v>
      </c>
      <c r="C15" s="31" t="s">
        <v>177</v>
      </c>
      <c r="D15" s="10"/>
      <c r="E15" s="28" t="s">
        <v>163</v>
      </c>
      <c r="F15" s="28" t="s">
        <v>164</v>
      </c>
      <c r="G15" s="32" t="s">
        <v>153</v>
      </c>
      <c r="H15" s="33"/>
      <c r="I15" s="33"/>
      <c r="J15" s="10"/>
      <c r="K15" s="34" t="str">
        <f t="shared" ca="1" si="0"/>
        <v/>
      </c>
      <c r="L15" s="10"/>
      <c r="M15" s="28" t="s">
        <v>15</v>
      </c>
    </row>
    <row r="16" spans="1:13" ht="45" customHeight="1" x14ac:dyDescent="0.25">
      <c r="A16" s="21" t="s">
        <v>178</v>
      </c>
      <c r="B16" s="22" t="s">
        <v>179</v>
      </c>
      <c r="C16" s="23" t="s">
        <v>180</v>
      </c>
      <c r="D16" s="14"/>
      <c r="E16" s="24" t="s">
        <v>163</v>
      </c>
      <c r="F16" s="24" t="s">
        <v>164</v>
      </c>
      <c r="G16" s="25" t="s">
        <v>153</v>
      </c>
      <c r="H16" s="26"/>
      <c r="I16" s="26"/>
      <c r="J16" s="14"/>
      <c r="K16" s="27" t="str">
        <f t="shared" ca="1" si="0"/>
        <v/>
      </c>
      <c r="L16" s="14"/>
      <c r="M16" s="28" t="s">
        <v>15</v>
      </c>
    </row>
    <row r="17" spans="1:13" ht="45" customHeight="1" x14ac:dyDescent="0.25">
      <c r="A17" s="29" t="s">
        <v>181</v>
      </c>
      <c r="B17" s="30" t="s">
        <v>182</v>
      </c>
      <c r="C17" s="31" t="s">
        <v>183</v>
      </c>
      <c r="D17" s="10"/>
      <c r="E17" s="28" t="s">
        <v>151</v>
      </c>
      <c r="F17" s="28" t="s">
        <v>152</v>
      </c>
      <c r="G17" s="32" t="s">
        <v>153</v>
      </c>
      <c r="H17" s="33"/>
      <c r="I17" s="33"/>
      <c r="J17" s="10"/>
      <c r="K17" s="34" t="str">
        <f t="shared" ca="1" si="0"/>
        <v/>
      </c>
      <c r="L17" s="10"/>
      <c r="M17" s="28" t="s">
        <v>15</v>
      </c>
    </row>
    <row r="18" spans="1:13" ht="45" customHeight="1" x14ac:dyDescent="0.25">
      <c r="A18" s="21" t="s">
        <v>184</v>
      </c>
      <c r="B18" s="22" t="s">
        <v>185</v>
      </c>
      <c r="C18" s="23" t="s">
        <v>186</v>
      </c>
      <c r="D18" s="14"/>
      <c r="E18" s="24" t="s">
        <v>163</v>
      </c>
      <c r="F18" s="24" t="s">
        <v>164</v>
      </c>
      <c r="G18" s="25" t="s">
        <v>153</v>
      </c>
      <c r="H18" s="26"/>
      <c r="I18" s="26"/>
      <c r="J18" s="14"/>
      <c r="K18" s="27" t="str">
        <f t="shared" ca="1" si="0"/>
        <v/>
      </c>
      <c r="L18" s="14"/>
      <c r="M18" s="28" t="s">
        <v>15</v>
      </c>
    </row>
    <row r="19" spans="1:13" ht="45" customHeight="1" x14ac:dyDescent="0.25">
      <c r="A19" s="29" t="s">
        <v>187</v>
      </c>
      <c r="B19" s="30" t="s">
        <v>188</v>
      </c>
      <c r="C19" s="31" t="s">
        <v>189</v>
      </c>
      <c r="D19" s="10"/>
      <c r="E19" s="28" t="s">
        <v>163</v>
      </c>
      <c r="F19" s="28" t="s">
        <v>164</v>
      </c>
      <c r="G19" s="32" t="s">
        <v>153</v>
      </c>
      <c r="H19" s="33"/>
      <c r="I19" s="33"/>
      <c r="J19" s="10"/>
      <c r="K19" s="34" t="str">
        <f t="shared" ca="1" si="0"/>
        <v/>
      </c>
      <c r="L19" s="10"/>
      <c r="M19" s="28" t="s">
        <v>15</v>
      </c>
    </row>
    <row r="20" spans="1:13" ht="45" customHeight="1" x14ac:dyDescent="0.25">
      <c r="A20" s="21" t="s">
        <v>190</v>
      </c>
      <c r="B20" s="22" t="s">
        <v>191</v>
      </c>
      <c r="C20" s="23" t="s">
        <v>192</v>
      </c>
      <c r="D20" s="14"/>
      <c r="E20" s="24" t="s">
        <v>171</v>
      </c>
      <c r="F20" s="24" t="s">
        <v>164</v>
      </c>
      <c r="G20" s="25" t="s">
        <v>153</v>
      </c>
      <c r="H20" s="26"/>
      <c r="I20" s="26"/>
      <c r="J20" s="14"/>
      <c r="K20" s="27" t="str">
        <f t="shared" ca="1" si="0"/>
        <v/>
      </c>
      <c r="L20" s="14"/>
      <c r="M20" s="28" t="s">
        <v>15</v>
      </c>
    </row>
    <row r="21" spans="1:13" ht="45" customHeight="1" x14ac:dyDescent="0.25">
      <c r="A21" s="29" t="s">
        <v>193</v>
      </c>
      <c r="B21" s="30" t="s">
        <v>194</v>
      </c>
      <c r="C21" s="31" t="s">
        <v>195</v>
      </c>
      <c r="D21" s="10"/>
      <c r="E21" s="28" t="s">
        <v>163</v>
      </c>
      <c r="F21" s="28" t="s">
        <v>164</v>
      </c>
      <c r="G21" s="32" t="s">
        <v>153</v>
      </c>
      <c r="H21" s="33"/>
      <c r="I21" s="33"/>
      <c r="J21" s="10"/>
      <c r="K21" s="34" t="str">
        <f t="shared" ca="1" si="0"/>
        <v/>
      </c>
      <c r="L21" s="10"/>
      <c r="M21" s="28" t="s">
        <v>15</v>
      </c>
    </row>
    <row r="22" spans="1:13" ht="32.1" customHeight="1" x14ac:dyDescent="0.25">
      <c r="A22" s="21" t="s">
        <v>196</v>
      </c>
      <c r="B22" s="22" t="s">
        <v>197</v>
      </c>
      <c r="C22" s="23" t="s">
        <v>198</v>
      </c>
      <c r="D22" s="14"/>
      <c r="E22" s="24" t="s">
        <v>163</v>
      </c>
      <c r="F22" s="24" t="s">
        <v>164</v>
      </c>
      <c r="G22" s="25" t="s">
        <v>153</v>
      </c>
      <c r="H22" s="26"/>
      <c r="I22" s="26"/>
      <c r="J22" s="14"/>
      <c r="K22" s="27" t="str">
        <f t="shared" ca="1" si="0"/>
        <v/>
      </c>
      <c r="L22" s="14"/>
      <c r="M22" s="28" t="s">
        <v>15</v>
      </c>
    </row>
    <row r="23" spans="1:13" ht="32.1" customHeight="1" x14ac:dyDescent="0.25">
      <c r="A23" s="29" t="s">
        <v>199</v>
      </c>
      <c r="B23" s="30" t="s">
        <v>200</v>
      </c>
      <c r="C23" s="31" t="s">
        <v>201</v>
      </c>
      <c r="D23" s="10"/>
      <c r="E23" s="28" t="s">
        <v>163</v>
      </c>
      <c r="F23" s="28" t="s">
        <v>164</v>
      </c>
      <c r="G23" s="32" t="s">
        <v>153</v>
      </c>
      <c r="H23" s="33"/>
      <c r="I23" s="33"/>
      <c r="J23" s="10"/>
      <c r="K23" s="34" t="str">
        <f t="shared" ca="1" si="0"/>
        <v/>
      </c>
      <c r="L23" s="10"/>
      <c r="M23" s="28" t="s">
        <v>15</v>
      </c>
    </row>
    <row r="24" spans="1:13" ht="21.95" customHeight="1" x14ac:dyDescent="0.25">
      <c r="A24" s="88" t="s">
        <v>202</v>
      </c>
      <c r="B24" s="89"/>
      <c r="C24" s="89"/>
      <c r="D24" s="89"/>
      <c r="E24" s="89"/>
      <c r="F24" s="89"/>
      <c r="G24" s="89"/>
      <c r="H24" s="89"/>
      <c r="I24" s="89"/>
      <c r="J24" s="89"/>
      <c r="K24" s="89"/>
      <c r="L24" s="89"/>
      <c r="M24" s="89"/>
    </row>
    <row r="25" spans="1:13" ht="57.95" customHeight="1" x14ac:dyDescent="0.25">
      <c r="A25" s="29" t="s">
        <v>203</v>
      </c>
      <c r="B25" s="30" t="s">
        <v>204</v>
      </c>
      <c r="C25" s="31" t="s">
        <v>205</v>
      </c>
      <c r="D25" s="10"/>
      <c r="E25" s="28" t="s">
        <v>151</v>
      </c>
      <c r="F25" s="28" t="s">
        <v>152</v>
      </c>
      <c r="G25" s="32" t="s">
        <v>153</v>
      </c>
      <c r="H25" s="33"/>
      <c r="I25" s="33"/>
      <c r="J25" s="10"/>
      <c r="K25" s="34" t="str">
        <f t="shared" ref="K25:K38" ca="1" si="1">IF(OR($H25="",$G25="Complete",$G25="N/A"),"",$H25-TODAY())</f>
        <v/>
      </c>
      <c r="L25" s="10"/>
      <c r="M25" s="28" t="s">
        <v>109</v>
      </c>
    </row>
    <row r="26" spans="1:13" ht="45" customHeight="1" x14ac:dyDescent="0.25">
      <c r="A26" s="21" t="s">
        <v>206</v>
      </c>
      <c r="B26" s="22" t="s">
        <v>207</v>
      </c>
      <c r="C26" s="23" t="s">
        <v>208</v>
      </c>
      <c r="D26" s="14"/>
      <c r="E26" s="24" t="s">
        <v>151</v>
      </c>
      <c r="F26" s="24" t="s">
        <v>152</v>
      </c>
      <c r="G26" s="25" t="s">
        <v>153</v>
      </c>
      <c r="H26" s="26"/>
      <c r="I26" s="26"/>
      <c r="J26" s="14"/>
      <c r="K26" s="27" t="str">
        <f t="shared" ca="1" si="1"/>
        <v/>
      </c>
      <c r="L26" s="14"/>
      <c r="M26" s="28" t="s">
        <v>109</v>
      </c>
    </row>
    <row r="27" spans="1:13" ht="45" customHeight="1" x14ac:dyDescent="0.25">
      <c r="A27" s="29" t="s">
        <v>209</v>
      </c>
      <c r="B27" s="30" t="s">
        <v>210</v>
      </c>
      <c r="C27" s="31" t="s">
        <v>211</v>
      </c>
      <c r="D27" s="10"/>
      <c r="E27" s="28" t="s">
        <v>151</v>
      </c>
      <c r="F27" s="28" t="s">
        <v>152</v>
      </c>
      <c r="G27" s="32" t="s">
        <v>153</v>
      </c>
      <c r="H27" s="33"/>
      <c r="I27" s="33"/>
      <c r="J27" s="10"/>
      <c r="K27" s="34" t="str">
        <f t="shared" ca="1" si="1"/>
        <v/>
      </c>
      <c r="L27" s="10"/>
      <c r="M27" s="28" t="s">
        <v>109</v>
      </c>
    </row>
    <row r="28" spans="1:13" ht="45" customHeight="1" x14ac:dyDescent="0.25">
      <c r="A28" s="21" t="s">
        <v>212</v>
      </c>
      <c r="B28" s="22" t="s">
        <v>213</v>
      </c>
      <c r="C28" s="23" t="s">
        <v>214</v>
      </c>
      <c r="D28" s="14"/>
      <c r="E28" s="24" t="s">
        <v>163</v>
      </c>
      <c r="F28" s="24" t="s">
        <v>164</v>
      </c>
      <c r="G28" s="25" t="s">
        <v>153</v>
      </c>
      <c r="H28" s="26"/>
      <c r="I28" s="26"/>
      <c r="J28" s="14"/>
      <c r="K28" s="27" t="str">
        <f t="shared" ca="1" si="1"/>
        <v/>
      </c>
      <c r="L28" s="14"/>
      <c r="M28" s="28" t="s">
        <v>109</v>
      </c>
    </row>
    <row r="29" spans="1:13" ht="45" customHeight="1" x14ac:dyDescent="0.25">
      <c r="A29" s="29" t="s">
        <v>215</v>
      </c>
      <c r="B29" s="30" t="s">
        <v>216</v>
      </c>
      <c r="C29" s="31" t="s">
        <v>217</v>
      </c>
      <c r="D29" s="10"/>
      <c r="E29" s="28" t="s">
        <v>151</v>
      </c>
      <c r="F29" s="28" t="s">
        <v>152</v>
      </c>
      <c r="G29" s="32" t="s">
        <v>153</v>
      </c>
      <c r="H29" s="33"/>
      <c r="I29" s="33"/>
      <c r="J29" s="10"/>
      <c r="K29" s="34" t="str">
        <f t="shared" ca="1" si="1"/>
        <v/>
      </c>
      <c r="L29" s="10"/>
      <c r="M29" s="28" t="s">
        <v>109</v>
      </c>
    </row>
    <row r="30" spans="1:13" ht="45" customHeight="1" x14ac:dyDescent="0.25">
      <c r="A30" s="21" t="s">
        <v>218</v>
      </c>
      <c r="B30" s="22" t="s">
        <v>219</v>
      </c>
      <c r="C30" s="23" t="s">
        <v>220</v>
      </c>
      <c r="D30" s="14"/>
      <c r="E30" s="24" t="s">
        <v>163</v>
      </c>
      <c r="F30" s="24" t="s">
        <v>164</v>
      </c>
      <c r="G30" s="25" t="s">
        <v>153</v>
      </c>
      <c r="H30" s="26"/>
      <c r="I30" s="26"/>
      <c r="J30" s="14"/>
      <c r="K30" s="27" t="str">
        <f t="shared" ca="1" si="1"/>
        <v/>
      </c>
      <c r="L30" s="14"/>
      <c r="M30" s="28" t="s">
        <v>109</v>
      </c>
    </row>
    <row r="31" spans="1:13" ht="45" customHeight="1" x14ac:dyDescent="0.25">
      <c r="A31" s="29" t="s">
        <v>221</v>
      </c>
      <c r="B31" s="30" t="s">
        <v>222</v>
      </c>
      <c r="C31" s="31" t="s">
        <v>223</v>
      </c>
      <c r="D31" s="10"/>
      <c r="E31" s="28" t="s">
        <v>163</v>
      </c>
      <c r="F31" s="28" t="s">
        <v>164</v>
      </c>
      <c r="G31" s="32" t="s">
        <v>153</v>
      </c>
      <c r="H31" s="33"/>
      <c r="I31" s="33"/>
      <c r="J31" s="10"/>
      <c r="K31" s="34" t="str">
        <f t="shared" ca="1" si="1"/>
        <v/>
      </c>
      <c r="L31" s="10"/>
      <c r="M31" s="28" t="s">
        <v>109</v>
      </c>
    </row>
    <row r="32" spans="1:13" ht="45" customHeight="1" x14ac:dyDescent="0.25">
      <c r="A32" s="21" t="s">
        <v>224</v>
      </c>
      <c r="B32" s="22" t="s">
        <v>225</v>
      </c>
      <c r="C32" s="23" t="s">
        <v>226</v>
      </c>
      <c r="D32" s="14"/>
      <c r="E32" s="24" t="s">
        <v>163</v>
      </c>
      <c r="F32" s="24" t="s">
        <v>164</v>
      </c>
      <c r="G32" s="25" t="s">
        <v>153</v>
      </c>
      <c r="H32" s="26"/>
      <c r="I32" s="26"/>
      <c r="J32" s="14"/>
      <c r="K32" s="27" t="str">
        <f t="shared" ca="1" si="1"/>
        <v/>
      </c>
      <c r="L32" s="14"/>
      <c r="M32" s="28" t="s">
        <v>109</v>
      </c>
    </row>
    <row r="33" spans="1:13" ht="32.1" customHeight="1" x14ac:dyDescent="0.25">
      <c r="A33" s="29" t="s">
        <v>227</v>
      </c>
      <c r="B33" s="30" t="s">
        <v>228</v>
      </c>
      <c r="C33" s="31" t="s">
        <v>229</v>
      </c>
      <c r="D33" s="10"/>
      <c r="E33" s="28" t="s">
        <v>163</v>
      </c>
      <c r="F33" s="28" t="s">
        <v>164</v>
      </c>
      <c r="G33" s="32" t="s">
        <v>153</v>
      </c>
      <c r="H33" s="33"/>
      <c r="I33" s="33"/>
      <c r="J33" s="10"/>
      <c r="K33" s="34" t="str">
        <f t="shared" ca="1" si="1"/>
        <v/>
      </c>
      <c r="L33" s="10"/>
      <c r="M33" s="28" t="s">
        <v>109</v>
      </c>
    </row>
    <row r="34" spans="1:13" ht="45" customHeight="1" x14ac:dyDescent="0.25">
      <c r="A34" s="21" t="s">
        <v>230</v>
      </c>
      <c r="B34" s="22" t="s">
        <v>231</v>
      </c>
      <c r="C34" s="23" t="s">
        <v>232</v>
      </c>
      <c r="D34" s="14"/>
      <c r="E34" s="24" t="s">
        <v>163</v>
      </c>
      <c r="F34" s="24" t="s">
        <v>152</v>
      </c>
      <c r="G34" s="25" t="s">
        <v>153</v>
      </c>
      <c r="H34" s="26"/>
      <c r="I34" s="26"/>
      <c r="J34" s="14"/>
      <c r="K34" s="27" t="str">
        <f t="shared" ca="1" si="1"/>
        <v/>
      </c>
      <c r="L34" s="14"/>
      <c r="M34" s="28" t="s">
        <v>109</v>
      </c>
    </row>
    <row r="35" spans="1:13" ht="45" customHeight="1" x14ac:dyDescent="0.25">
      <c r="A35" s="29" t="s">
        <v>233</v>
      </c>
      <c r="B35" s="30" t="s">
        <v>234</v>
      </c>
      <c r="C35" s="31" t="s">
        <v>235</v>
      </c>
      <c r="D35" s="10"/>
      <c r="E35" s="28" t="s">
        <v>171</v>
      </c>
      <c r="F35" s="28" t="s">
        <v>164</v>
      </c>
      <c r="G35" s="32" t="s">
        <v>153</v>
      </c>
      <c r="H35" s="33"/>
      <c r="I35" s="33"/>
      <c r="J35" s="10"/>
      <c r="K35" s="34" t="str">
        <f t="shared" ca="1" si="1"/>
        <v/>
      </c>
      <c r="L35" s="10"/>
      <c r="M35" s="28" t="s">
        <v>109</v>
      </c>
    </row>
    <row r="36" spans="1:13" ht="57.95" customHeight="1" x14ac:dyDescent="0.25">
      <c r="A36" s="21" t="s">
        <v>236</v>
      </c>
      <c r="B36" s="22" t="s">
        <v>237</v>
      </c>
      <c r="C36" s="23" t="s">
        <v>238</v>
      </c>
      <c r="D36" s="14"/>
      <c r="E36" s="24" t="s">
        <v>163</v>
      </c>
      <c r="F36" s="24" t="s">
        <v>164</v>
      </c>
      <c r="G36" s="25" t="s">
        <v>153</v>
      </c>
      <c r="H36" s="26"/>
      <c r="I36" s="26"/>
      <c r="J36" s="14"/>
      <c r="K36" s="27" t="str">
        <f t="shared" ca="1" si="1"/>
        <v/>
      </c>
      <c r="L36" s="14"/>
      <c r="M36" s="28" t="s">
        <v>109</v>
      </c>
    </row>
    <row r="37" spans="1:13" ht="45" customHeight="1" x14ac:dyDescent="0.25">
      <c r="A37" s="29" t="s">
        <v>239</v>
      </c>
      <c r="B37" s="30" t="s">
        <v>240</v>
      </c>
      <c r="C37" s="31" t="s">
        <v>241</v>
      </c>
      <c r="D37" s="10"/>
      <c r="E37" s="28" t="s">
        <v>163</v>
      </c>
      <c r="F37" s="28" t="s">
        <v>164</v>
      </c>
      <c r="G37" s="32" t="s">
        <v>153</v>
      </c>
      <c r="H37" s="33"/>
      <c r="I37" s="33"/>
      <c r="J37" s="10"/>
      <c r="K37" s="34" t="str">
        <f t="shared" ca="1" si="1"/>
        <v/>
      </c>
      <c r="L37" s="10"/>
      <c r="M37" s="28" t="s">
        <v>109</v>
      </c>
    </row>
    <row r="38" spans="1:13" ht="32.1" customHeight="1" x14ac:dyDescent="0.25">
      <c r="A38" s="21" t="s">
        <v>242</v>
      </c>
      <c r="B38" s="22" t="s">
        <v>243</v>
      </c>
      <c r="C38" s="23" t="s">
        <v>244</v>
      </c>
      <c r="D38" s="14"/>
      <c r="E38" s="24" t="s">
        <v>163</v>
      </c>
      <c r="F38" s="24" t="s">
        <v>164</v>
      </c>
      <c r="G38" s="25" t="s">
        <v>153</v>
      </c>
      <c r="H38" s="26"/>
      <c r="I38" s="26"/>
      <c r="J38" s="14"/>
      <c r="K38" s="27" t="str">
        <f t="shared" ca="1" si="1"/>
        <v/>
      </c>
      <c r="L38" s="14"/>
      <c r="M38" s="28" t="s">
        <v>109</v>
      </c>
    </row>
    <row r="39" spans="1:13" ht="21.95" customHeight="1" x14ac:dyDescent="0.25">
      <c r="A39" s="88" t="s">
        <v>245</v>
      </c>
      <c r="B39" s="89"/>
      <c r="C39" s="89"/>
      <c r="D39" s="89"/>
      <c r="E39" s="89"/>
      <c r="F39" s="89"/>
      <c r="G39" s="89"/>
      <c r="H39" s="89"/>
      <c r="I39" s="89"/>
      <c r="J39" s="89"/>
      <c r="K39" s="89"/>
      <c r="L39" s="89"/>
      <c r="M39" s="89"/>
    </row>
    <row r="40" spans="1:13" ht="45" customHeight="1" x14ac:dyDescent="0.25">
      <c r="A40" s="21" t="s">
        <v>246</v>
      </c>
      <c r="B40" s="22" t="s">
        <v>247</v>
      </c>
      <c r="C40" s="23" t="s">
        <v>248</v>
      </c>
      <c r="D40" s="14"/>
      <c r="E40" s="24" t="s">
        <v>151</v>
      </c>
      <c r="F40" s="24" t="s">
        <v>152</v>
      </c>
      <c r="G40" s="25" t="s">
        <v>153</v>
      </c>
      <c r="H40" s="26"/>
      <c r="I40" s="26"/>
      <c r="J40" s="14"/>
      <c r="K40" s="27" t="str">
        <f t="shared" ref="K40:K57" ca="1" si="2">IF(OR($H40="",$G40="Complete",$G40="N/A"),"",$H40-TODAY())</f>
        <v/>
      </c>
      <c r="L40" s="14"/>
      <c r="M40" s="28" t="s">
        <v>111</v>
      </c>
    </row>
    <row r="41" spans="1:13" ht="32.1" customHeight="1" x14ac:dyDescent="0.25">
      <c r="A41" s="29" t="s">
        <v>249</v>
      </c>
      <c r="B41" s="30" t="s">
        <v>250</v>
      </c>
      <c r="C41" s="31" t="s">
        <v>251</v>
      </c>
      <c r="D41" s="10"/>
      <c r="E41" s="28" t="s">
        <v>151</v>
      </c>
      <c r="F41" s="28" t="s">
        <v>152</v>
      </c>
      <c r="G41" s="32" t="s">
        <v>153</v>
      </c>
      <c r="H41" s="33"/>
      <c r="I41" s="33"/>
      <c r="J41" s="10"/>
      <c r="K41" s="34" t="str">
        <f t="shared" ca="1" si="2"/>
        <v/>
      </c>
      <c r="L41" s="10"/>
      <c r="M41" s="28" t="s">
        <v>111</v>
      </c>
    </row>
    <row r="42" spans="1:13" ht="45" customHeight="1" x14ac:dyDescent="0.25">
      <c r="A42" s="21" t="s">
        <v>252</v>
      </c>
      <c r="B42" s="22" t="s">
        <v>253</v>
      </c>
      <c r="C42" s="23" t="s">
        <v>254</v>
      </c>
      <c r="D42" s="14"/>
      <c r="E42" s="24" t="s">
        <v>151</v>
      </c>
      <c r="F42" s="24" t="s">
        <v>152</v>
      </c>
      <c r="G42" s="25" t="s">
        <v>153</v>
      </c>
      <c r="H42" s="26"/>
      <c r="I42" s="26"/>
      <c r="J42" s="14"/>
      <c r="K42" s="27" t="str">
        <f t="shared" ca="1" si="2"/>
        <v/>
      </c>
      <c r="L42" s="14"/>
      <c r="M42" s="28" t="s">
        <v>111</v>
      </c>
    </row>
    <row r="43" spans="1:13" ht="45" customHeight="1" x14ac:dyDescent="0.25">
      <c r="A43" s="29" t="s">
        <v>255</v>
      </c>
      <c r="B43" s="30" t="s">
        <v>256</v>
      </c>
      <c r="C43" s="31" t="s">
        <v>257</v>
      </c>
      <c r="D43" s="10"/>
      <c r="E43" s="28" t="s">
        <v>163</v>
      </c>
      <c r="F43" s="28" t="s">
        <v>164</v>
      </c>
      <c r="G43" s="32" t="s">
        <v>153</v>
      </c>
      <c r="H43" s="33"/>
      <c r="I43" s="33"/>
      <c r="J43" s="10"/>
      <c r="K43" s="34" t="str">
        <f t="shared" ca="1" si="2"/>
        <v/>
      </c>
      <c r="L43" s="10"/>
      <c r="M43" s="28" t="s">
        <v>111</v>
      </c>
    </row>
    <row r="44" spans="1:13" ht="32.1" customHeight="1" x14ac:dyDescent="0.25">
      <c r="A44" s="21" t="s">
        <v>258</v>
      </c>
      <c r="B44" s="22" t="s">
        <v>259</v>
      </c>
      <c r="C44" s="23" t="s">
        <v>260</v>
      </c>
      <c r="D44" s="14"/>
      <c r="E44" s="24" t="s">
        <v>163</v>
      </c>
      <c r="F44" s="24" t="s">
        <v>164</v>
      </c>
      <c r="G44" s="25" t="s">
        <v>153</v>
      </c>
      <c r="H44" s="26"/>
      <c r="I44" s="26"/>
      <c r="J44" s="14"/>
      <c r="K44" s="27" t="str">
        <f t="shared" ca="1" si="2"/>
        <v/>
      </c>
      <c r="L44" s="14"/>
      <c r="M44" s="28" t="s">
        <v>111</v>
      </c>
    </row>
    <row r="45" spans="1:13" ht="45" customHeight="1" x14ac:dyDescent="0.25">
      <c r="A45" s="29" t="s">
        <v>261</v>
      </c>
      <c r="B45" s="30" t="s">
        <v>262</v>
      </c>
      <c r="C45" s="31" t="s">
        <v>263</v>
      </c>
      <c r="D45" s="10"/>
      <c r="E45" s="28" t="s">
        <v>171</v>
      </c>
      <c r="F45" s="28" t="s">
        <v>164</v>
      </c>
      <c r="G45" s="32" t="s">
        <v>153</v>
      </c>
      <c r="H45" s="33"/>
      <c r="I45" s="33"/>
      <c r="J45" s="10"/>
      <c r="K45" s="34" t="str">
        <f t="shared" ca="1" si="2"/>
        <v/>
      </c>
      <c r="L45" s="10"/>
      <c r="M45" s="28" t="s">
        <v>111</v>
      </c>
    </row>
    <row r="46" spans="1:13" ht="32.1" customHeight="1" x14ac:dyDescent="0.25">
      <c r="A46" s="21" t="s">
        <v>264</v>
      </c>
      <c r="B46" s="22" t="s">
        <v>265</v>
      </c>
      <c r="C46" s="23" t="s">
        <v>266</v>
      </c>
      <c r="D46" s="14"/>
      <c r="E46" s="24" t="s">
        <v>163</v>
      </c>
      <c r="F46" s="24" t="s">
        <v>164</v>
      </c>
      <c r="G46" s="25" t="s">
        <v>153</v>
      </c>
      <c r="H46" s="26"/>
      <c r="I46" s="26"/>
      <c r="J46" s="14"/>
      <c r="K46" s="27" t="str">
        <f t="shared" ca="1" si="2"/>
        <v/>
      </c>
      <c r="L46" s="14"/>
      <c r="M46" s="28" t="s">
        <v>111</v>
      </c>
    </row>
    <row r="47" spans="1:13" ht="45" customHeight="1" x14ac:dyDescent="0.25">
      <c r="A47" s="29" t="s">
        <v>267</v>
      </c>
      <c r="B47" s="30" t="s">
        <v>268</v>
      </c>
      <c r="C47" s="31" t="s">
        <v>269</v>
      </c>
      <c r="D47" s="10"/>
      <c r="E47" s="28" t="s">
        <v>163</v>
      </c>
      <c r="F47" s="28" t="s">
        <v>164</v>
      </c>
      <c r="G47" s="32" t="s">
        <v>153</v>
      </c>
      <c r="H47" s="33"/>
      <c r="I47" s="33"/>
      <c r="J47" s="10"/>
      <c r="K47" s="34" t="str">
        <f t="shared" ca="1" si="2"/>
        <v/>
      </c>
      <c r="L47" s="10"/>
      <c r="M47" s="28" t="s">
        <v>111</v>
      </c>
    </row>
    <row r="48" spans="1:13" ht="45" customHeight="1" x14ac:dyDescent="0.25">
      <c r="A48" s="21" t="s">
        <v>270</v>
      </c>
      <c r="B48" s="22" t="s">
        <v>271</v>
      </c>
      <c r="C48" s="23" t="s">
        <v>272</v>
      </c>
      <c r="D48" s="14"/>
      <c r="E48" s="24" t="s">
        <v>151</v>
      </c>
      <c r="F48" s="24" t="s">
        <v>152</v>
      </c>
      <c r="G48" s="25" t="s">
        <v>153</v>
      </c>
      <c r="H48" s="26"/>
      <c r="I48" s="26"/>
      <c r="J48" s="14"/>
      <c r="K48" s="27" t="str">
        <f t="shared" ca="1" si="2"/>
        <v/>
      </c>
      <c r="L48" s="14"/>
      <c r="M48" s="28" t="s">
        <v>111</v>
      </c>
    </row>
    <row r="49" spans="1:13" ht="32.1" customHeight="1" x14ac:dyDescent="0.25">
      <c r="A49" s="29" t="s">
        <v>273</v>
      </c>
      <c r="B49" s="30" t="s">
        <v>274</v>
      </c>
      <c r="C49" s="31" t="s">
        <v>275</v>
      </c>
      <c r="D49" s="10"/>
      <c r="E49" s="28" t="s">
        <v>163</v>
      </c>
      <c r="F49" s="28" t="s">
        <v>164</v>
      </c>
      <c r="G49" s="32" t="s">
        <v>153</v>
      </c>
      <c r="H49" s="33"/>
      <c r="I49" s="33"/>
      <c r="J49" s="10"/>
      <c r="K49" s="34" t="str">
        <f t="shared" ca="1" si="2"/>
        <v/>
      </c>
      <c r="L49" s="10"/>
      <c r="M49" s="28" t="s">
        <v>111</v>
      </c>
    </row>
    <row r="50" spans="1:13" ht="45" customHeight="1" x14ac:dyDescent="0.25">
      <c r="A50" s="21" t="s">
        <v>276</v>
      </c>
      <c r="B50" s="22" t="s">
        <v>277</v>
      </c>
      <c r="C50" s="23" t="s">
        <v>278</v>
      </c>
      <c r="D50" s="14"/>
      <c r="E50" s="24" t="s">
        <v>163</v>
      </c>
      <c r="F50" s="24" t="s">
        <v>164</v>
      </c>
      <c r="G50" s="25" t="s">
        <v>153</v>
      </c>
      <c r="H50" s="26"/>
      <c r="I50" s="26"/>
      <c r="J50" s="14"/>
      <c r="K50" s="27" t="str">
        <f t="shared" ca="1" si="2"/>
        <v/>
      </c>
      <c r="L50" s="14"/>
      <c r="M50" s="28" t="s">
        <v>111</v>
      </c>
    </row>
    <row r="51" spans="1:13" ht="45" customHeight="1" x14ac:dyDescent="0.25">
      <c r="A51" s="29" t="s">
        <v>279</v>
      </c>
      <c r="B51" s="30" t="s">
        <v>280</v>
      </c>
      <c r="C51" s="31" t="s">
        <v>281</v>
      </c>
      <c r="D51" s="10"/>
      <c r="E51" s="28" t="s">
        <v>163</v>
      </c>
      <c r="F51" s="28" t="s">
        <v>164</v>
      </c>
      <c r="G51" s="32" t="s">
        <v>153</v>
      </c>
      <c r="H51" s="33"/>
      <c r="I51" s="33"/>
      <c r="J51" s="10"/>
      <c r="K51" s="34" t="str">
        <f t="shared" ca="1" si="2"/>
        <v/>
      </c>
      <c r="L51" s="10"/>
      <c r="M51" s="28" t="s">
        <v>111</v>
      </c>
    </row>
    <row r="52" spans="1:13" ht="32.1" customHeight="1" x14ac:dyDescent="0.25">
      <c r="A52" s="21" t="s">
        <v>282</v>
      </c>
      <c r="B52" s="22" t="s">
        <v>283</v>
      </c>
      <c r="C52" s="23" t="s">
        <v>284</v>
      </c>
      <c r="D52" s="14"/>
      <c r="E52" s="24" t="s">
        <v>163</v>
      </c>
      <c r="F52" s="24" t="s">
        <v>164</v>
      </c>
      <c r="G52" s="25" t="s">
        <v>153</v>
      </c>
      <c r="H52" s="26"/>
      <c r="I52" s="26"/>
      <c r="J52" s="14"/>
      <c r="K52" s="27" t="str">
        <f t="shared" ca="1" si="2"/>
        <v/>
      </c>
      <c r="L52" s="14"/>
      <c r="M52" s="28" t="s">
        <v>111</v>
      </c>
    </row>
    <row r="53" spans="1:13" ht="45" customHeight="1" x14ac:dyDescent="0.25">
      <c r="A53" s="29" t="s">
        <v>285</v>
      </c>
      <c r="B53" s="30" t="s">
        <v>286</v>
      </c>
      <c r="C53" s="31" t="s">
        <v>287</v>
      </c>
      <c r="D53" s="10"/>
      <c r="E53" s="28" t="s">
        <v>151</v>
      </c>
      <c r="F53" s="28" t="s">
        <v>152</v>
      </c>
      <c r="G53" s="32" t="s">
        <v>153</v>
      </c>
      <c r="H53" s="33"/>
      <c r="I53" s="33"/>
      <c r="J53" s="10"/>
      <c r="K53" s="34" t="str">
        <f t="shared" ca="1" si="2"/>
        <v/>
      </c>
      <c r="L53" s="10"/>
      <c r="M53" s="28" t="s">
        <v>111</v>
      </c>
    </row>
    <row r="54" spans="1:13" ht="45" customHeight="1" x14ac:dyDescent="0.25">
      <c r="A54" s="21" t="s">
        <v>288</v>
      </c>
      <c r="B54" s="22" t="s">
        <v>289</v>
      </c>
      <c r="C54" s="23" t="s">
        <v>290</v>
      </c>
      <c r="D54" s="14"/>
      <c r="E54" s="24" t="s">
        <v>163</v>
      </c>
      <c r="F54" s="24" t="s">
        <v>164</v>
      </c>
      <c r="G54" s="25" t="s">
        <v>153</v>
      </c>
      <c r="H54" s="26"/>
      <c r="I54" s="26"/>
      <c r="J54" s="14"/>
      <c r="K54" s="27" t="str">
        <f t="shared" ca="1" si="2"/>
        <v/>
      </c>
      <c r="L54" s="14"/>
      <c r="M54" s="28" t="s">
        <v>111</v>
      </c>
    </row>
    <row r="55" spans="1:13" ht="45" customHeight="1" x14ac:dyDescent="0.25">
      <c r="A55" s="29" t="s">
        <v>291</v>
      </c>
      <c r="B55" s="30" t="s">
        <v>292</v>
      </c>
      <c r="C55" s="31" t="s">
        <v>293</v>
      </c>
      <c r="D55" s="10"/>
      <c r="E55" s="28" t="s">
        <v>171</v>
      </c>
      <c r="F55" s="28" t="s">
        <v>164</v>
      </c>
      <c r="G55" s="32" t="s">
        <v>153</v>
      </c>
      <c r="H55" s="33"/>
      <c r="I55" s="33"/>
      <c r="J55" s="10"/>
      <c r="K55" s="34" t="str">
        <f t="shared" ca="1" si="2"/>
        <v/>
      </c>
      <c r="L55" s="10"/>
      <c r="M55" s="28" t="s">
        <v>111</v>
      </c>
    </row>
    <row r="56" spans="1:13" ht="32.1" customHeight="1" x14ac:dyDescent="0.25">
      <c r="A56" s="21" t="s">
        <v>294</v>
      </c>
      <c r="B56" s="22" t="s">
        <v>295</v>
      </c>
      <c r="C56" s="23" t="s">
        <v>296</v>
      </c>
      <c r="D56" s="14"/>
      <c r="E56" s="24" t="s">
        <v>171</v>
      </c>
      <c r="F56" s="24" t="s">
        <v>164</v>
      </c>
      <c r="G56" s="25" t="s">
        <v>153</v>
      </c>
      <c r="H56" s="26"/>
      <c r="I56" s="26"/>
      <c r="J56" s="14"/>
      <c r="K56" s="27" t="str">
        <f t="shared" ca="1" si="2"/>
        <v/>
      </c>
      <c r="L56" s="14"/>
      <c r="M56" s="28" t="s">
        <v>111</v>
      </c>
    </row>
    <row r="57" spans="1:13" ht="45" customHeight="1" x14ac:dyDescent="0.25">
      <c r="A57" s="29" t="s">
        <v>297</v>
      </c>
      <c r="B57" s="30" t="s">
        <v>298</v>
      </c>
      <c r="C57" s="31" t="s">
        <v>299</v>
      </c>
      <c r="D57" s="10"/>
      <c r="E57" s="28" t="s">
        <v>151</v>
      </c>
      <c r="F57" s="28" t="s">
        <v>152</v>
      </c>
      <c r="G57" s="32" t="s">
        <v>153</v>
      </c>
      <c r="H57" s="33"/>
      <c r="I57" s="33"/>
      <c r="J57" s="10"/>
      <c r="K57" s="34" t="str">
        <f t="shared" ca="1" si="2"/>
        <v/>
      </c>
      <c r="L57" s="10"/>
      <c r="M57" s="28" t="s">
        <v>111</v>
      </c>
    </row>
    <row r="58" spans="1:13" ht="21.95" customHeight="1" x14ac:dyDescent="0.25">
      <c r="A58" s="88" t="s">
        <v>300</v>
      </c>
      <c r="B58" s="89"/>
      <c r="C58" s="89"/>
      <c r="D58" s="89"/>
      <c r="E58" s="89"/>
      <c r="F58" s="89"/>
      <c r="G58" s="89"/>
      <c r="H58" s="89"/>
      <c r="I58" s="89"/>
      <c r="J58" s="89"/>
      <c r="K58" s="89"/>
      <c r="L58" s="89"/>
      <c r="M58" s="89"/>
    </row>
    <row r="59" spans="1:13" ht="45" customHeight="1" x14ac:dyDescent="0.25">
      <c r="A59" s="29" t="s">
        <v>301</v>
      </c>
      <c r="B59" s="30" t="s">
        <v>302</v>
      </c>
      <c r="C59" s="31" t="s">
        <v>303</v>
      </c>
      <c r="D59" s="10"/>
      <c r="E59" s="28" t="s">
        <v>151</v>
      </c>
      <c r="F59" s="28" t="s">
        <v>152</v>
      </c>
      <c r="G59" s="32" t="s">
        <v>153</v>
      </c>
      <c r="H59" s="33"/>
      <c r="I59" s="33"/>
      <c r="J59" s="10"/>
      <c r="K59" s="34" t="str">
        <f t="shared" ref="K59:K76" ca="1" si="3">IF(OR($H59="",$G59="Complete",$G59="N/A"),"",$H59-TODAY())</f>
        <v/>
      </c>
      <c r="L59" s="10"/>
      <c r="M59" s="28" t="s">
        <v>113</v>
      </c>
    </row>
    <row r="60" spans="1:13" ht="45" customHeight="1" x14ac:dyDescent="0.25">
      <c r="A60" s="21" t="s">
        <v>304</v>
      </c>
      <c r="B60" s="22" t="s">
        <v>305</v>
      </c>
      <c r="C60" s="23" t="s">
        <v>306</v>
      </c>
      <c r="D60" s="14"/>
      <c r="E60" s="24" t="s">
        <v>151</v>
      </c>
      <c r="F60" s="24" t="s">
        <v>152</v>
      </c>
      <c r="G60" s="25" t="s">
        <v>153</v>
      </c>
      <c r="H60" s="26"/>
      <c r="I60" s="26"/>
      <c r="J60" s="14"/>
      <c r="K60" s="27" t="str">
        <f t="shared" ca="1" si="3"/>
        <v/>
      </c>
      <c r="L60" s="14"/>
      <c r="M60" s="28" t="s">
        <v>113</v>
      </c>
    </row>
    <row r="61" spans="1:13" ht="32.1" customHeight="1" x14ac:dyDescent="0.25">
      <c r="A61" s="29" t="s">
        <v>307</v>
      </c>
      <c r="B61" s="30" t="s">
        <v>308</v>
      </c>
      <c r="C61" s="31" t="s">
        <v>309</v>
      </c>
      <c r="D61" s="10"/>
      <c r="E61" s="28" t="s">
        <v>151</v>
      </c>
      <c r="F61" s="28" t="s">
        <v>152</v>
      </c>
      <c r="G61" s="32" t="s">
        <v>153</v>
      </c>
      <c r="H61" s="33"/>
      <c r="I61" s="33"/>
      <c r="J61" s="10"/>
      <c r="K61" s="34" t="str">
        <f t="shared" ca="1" si="3"/>
        <v/>
      </c>
      <c r="L61" s="10"/>
      <c r="M61" s="28" t="s">
        <v>113</v>
      </c>
    </row>
    <row r="62" spans="1:13" ht="45" customHeight="1" x14ac:dyDescent="0.25">
      <c r="A62" s="21" t="s">
        <v>310</v>
      </c>
      <c r="B62" s="22" t="s">
        <v>311</v>
      </c>
      <c r="C62" s="23" t="s">
        <v>312</v>
      </c>
      <c r="D62" s="14"/>
      <c r="E62" s="24" t="s">
        <v>151</v>
      </c>
      <c r="F62" s="24" t="s">
        <v>152</v>
      </c>
      <c r="G62" s="25" t="s">
        <v>153</v>
      </c>
      <c r="H62" s="26"/>
      <c r="I62" s="26"/>
      <c r="J62" s="14"/>
      <c r="K62" s="27" t="str">
        <f t="shared" ca="1" si="3"/>
        <v/>
      </c>
      <c r="L62" s="14"/>
      <c r="M62" s="28" t="s">
        <v>113</v>
      </c>
    </row>
    <row r="63" spans="1:13" ht="32.1" customHeight="1" x14ac:dyDescent="0.25">
      <c r="A63" s="29" t="s">
        <v>313</v>
      </c>
      <c r="B63" s="30" t="s">
        <v>314</v>
      </c>
      <c r="C63" s="31" t="s">
        <v>315</v>
      </c>
      <c r="D63" s="10"/>
      <c r="E63" s="28" t="s">
        <v>163</v>
      </c>
      <c r="F63" s="28" t="s">
        <v>152</v>
      </c>
      <c r="G63" s="32" t="s">
        <v>153</v>
      </c>
      <c r="H63" s="33"/>
      <c r="I63" s="33"/>
      <c r="J63" s="10"/>
      <c r="K63" s="34" t="str">
        <f t="shared" ca="1" si="3"/>
        <v/>
      </c>
      <c r="L63" s="10"/>
      <c r="M63" s="28" t="s">
        <v>113</v>
      </c>
    </row>
    <row r="64" spans="1:13" ht="32.1" customHeight="1" x14ac:dyDescent="0.25">
      <c r="A64" s="21" t="s">
        <v>316</v>
      </c>
      <c r="B64" s="22" t="s">
        <v>317</v>
      </c>
      <c r="C64" s="23" t="s">
        <v>318</v>
      </c>
      <c r="D64" s="14"/>
      <c r="E64" s="24" t="s">
        <v>163</v>
      </c>
      <c r="F64" s="24" t="s">
        <v>152</v>
      </c>
      <c r="G64" s="25" t="s">
        <v>153</v>
      </c>
      <c r="H64" s="26"/>
      <c r="I64" s="26"/>
      <c r="J64" s="14"/>
      <c r="K64" s="27" t="str">
        <f t="shared" ca="1" si="3"/>
        <v/>
      </c>
      <c r="L64" s="14"/>
      <c r="M64" s="28" t="s">
        <v>113</v>
      </c>
    </row>
    <row r="65" spans="1:13" ht="45" customHeight="1" x14ac:dyDescent="0.25">
      <c r="A65" s="29" t="s">
        <v>319</v>
      </c>
      <c r="B65" s="30" t="s">
        <v>320</v>
      </c>
      <c r="C65" s="31" t="s">
        <v>321</v>
      </c>
      <c r="D65" s="10"/>
      <c r="E65" s="28" t="s">
        <v>163</v>
      </c>
      <c r="F65" s="28" t="s">
        <v>164</v>
      </c>
      <c r="G65" s="32" t="s">
        <v>153</v>
      </c>
      <c r="H65" s="33"/>
      <c r="I65" s="33"/>
      <c r="J65" s="10"/>
      <c r="K65" s="34" t="str">
        <f t="shared" ca="1" si="3"/>
        <v/>
      </c>
      <c r="L65" s="10"/>
      <c r="M65" s="28" t="s">
        <v>113</v>
      </c>
    </row>
    <row r="66" spans="1:13" ht="32.1" customHeight="1" x14ac:dyDescent="0.25">
      <c r="A66" s="21" t="s">
        <v>322</v>
      </c>
      <c r="B66" s="22" t="s">
        <v>323</v>
      </c>
      <c r="C66" s="23" t="s">
        <v>324</v>
      </c>
      <c r="D66" s="14"/>
      <c r="E66" s="24" t="s">
        <v>151</v>
      </c>
      <c r="F66" s="24" t="s">
        <v>164</v>
      </c>
      <c r="G66" s="25" t="s">
        <v>153</v>
      </c>
      <c r="H66" s="26"/>
      <c r="I66" s="26"/>
      <c r="J66" s="14"/>
      <c r="K66" s="27" t="str">
        <f t="shared" ca="1" si="3"/>
        <v/>
      </c>
      <c r="L66" s="14"/>
      <c r="M66" s="28" t="s">
        <v>113</v>
      </c>
    </row>
    <row r="67" spans="1:13" ht="45" customHeight="1" x14ac:dyDescent="0.25">
      <c r="A67" s="29" t="s">
        <v>325</v>
      </c>
      <c r="B67" s="30" t="s">
        <v>326</v>
      </c>
      <c r="C67" s="31" t="s">
        <v>327</v>
      </c>
      <c r="D67" s="10"/>
      <c r="E67" s="28" t="s">
        <v>151</v>
      </c>
      <c r="F67" s="28" t="s">
        <v>164</v>
      </c>
      <c r="G67" s="32" t="s">
        <v>153</v>
      </c>
      <c r="H67" s="33"/>
      <c r="I67" s="33"/>
      <c r="J67" s="10"/>
      <c r="K67" s="34" t="str">
        <f t="shared" ca="1" si="3"/>
        <v/>
      </c>
      <c r="L67" s="10"/>
      <c r="M67" s="28" t="s">
        <v>113</v>
      </c>
    </row>
    <row r="68" spans="1:13" ht="32.1" customHeight="1" x14ac:dyDescent="0.25">
      <c r="A68" s="21" t="s">
        <v>328</v>
      </c>
      <c r="B68" s="22" t="s">
        <v>329</v>
      </c>
      <c r="C68" s="23" t="s">
        <v>330</v>
      </c>
      <c r="D68" s="14"/>
      <c r="E68" s="24" t="s">
        <v>163</v>
      </c>
      <c r="F68" s="24" t="s">
        <v>164</v>
      </c>
      <c r="G68" s="25" t="s">
        <v>153</v>
      </c>
      <c r="H68" s="26"/>
      <c r="I68" s="26"/>
      <c r="J68" s="14"/>
      <c r="K68" s="27" t="str">
        <f t="shared" ca="1" si="3"/>
        <v/>
      </c>
      <c r="L68" s="14"/>
      <c r="M68" s="28" t="s">
        <v>113</v>
      </c>
    </row>
    <row r="69" spans="1:13" ht="32.1" customHeight="1" x14ac:dyDescent="0.25">
      <c r="A69" s="29" t="s">
        <v>331</v>
      </c>
      <c r="B69" s="30" t="s">
        <v>332</v>
      </c>
      <c r="C69" s="31" t="s">
        <v>333</v>
      </c>
      <c r="D69" s="10"/>
      <c r="E69" s="28" t="s">
        <v>163</v>
      </c>
      <c r="F69" s="28" t="s">
        <v>164</v>
      </c>
      <c r="G69" s="32" t="s">
        <v>153</v>
      </c>
      <c r="H69" s="33"/>
      <c r="I69" s="33"/>
      <c r="J69" s="10"/>
      <c r="K69" s="34" t="str">
        <f t="shared" ca="1" si="3"/>
        <v/>
      </c>
      <c r="L69" s="10"/>
      <c r="M69" s="28" t="s">
        <v>113</v>
      </c>
    </row>
    <row r="70" spans="1:13" ht="32.1" customHeight="1" x14ac:dyDescent="0.25">
      <c r="A70" s="21" t="s">
        <v>334</v>
      </c>
      <c r="B70" s="22" t="s">
        <v>335</v>
      </c>
      <c r="C70" s="23" t="s">
        <v>336</v>
      </c>
      <c r="D70" s="14"/>
      <c r="E70" s="24" t="s">
        <v>163</v>
      </c>
      <c r="F70" s="24" t="s">
        <v>164</v>
      </c>
      <c r="G70" s="25" t="s">
        <v>153</v>
      </c>
      <c r="H70" s="26"/>
      <c r="I70" s="26"/>
      <c r="J70" s="14"/>
      <c r="K70" s="27" t="str">
        <f t="shared" ca="1" si="3"/>
        <v/>
      </c>
      <c r="L70" s="14"/>
      <c r="M70" s="28" t="s">
        <v>113</v>
      </c>
    </row>
    <row r="71" spans="1:13" ht="32.1" customHeight="1" x14ac:dyDescent="0.25">
      <c r="A71" s="29" t="s">
        <v>337</v>
      </c>
      <c r="B71" s="30" t="s">
        <v>338</v>
      </c>
      <c r="C71" s="31" t="s">
        <v>339</v>
      </c>
      <c r="D71" s="10"/>
      <c r="E71" s="28" t="s">
        <v>163</v>
      </c>
      <c r="F71" s="28" t="s">
        <v>152</v>
      </c>
      <c r="G71" s="32" t="s">
        <v>153</v>
      </c>
      <c r="H71" s="33"/>
      <c r="I71" s="33"/>
      <c r="J71" s="10"/>
      <c r="K71" s="34" t="str">
        <f t="shared" ca="1" si="3"/>
        <v/>
      </c>
      <c r="L71" s="10"/>
      <c r="M71" s="28" t="s">
        <v>113</v>
      </c>
    </row>
    <row r="72" spans="1:13" ht="45" customHeight="1" x14ac:dyDescent="0.25">
      <c r="A72" s="21" t="s">
        <v>340</v>
      </c>
      <c r="B72" s="22" t="s">
        <v>341</v>
      </c>
      <c r="C72" s="23" t="s">
        <v>342</v>
      </c>
      <c r="D72" s="14"/>
      <c r="E72" s="24" t="s">
        <v>163</v>
      </c>
      <c r="F72" s="24" t="s">
        <v>164</v>
      </c>
      <c r="G72" s="25" t="s">
        <v>153</v>
      </c>
      <c r="H72" s="26"/>
      <c r="I72" s="26"/>
      <c r="J72" s="14"/>
      <c r="K72" s="27" t="str">
        <f t="shared" ca="1" si="3"/>
        <v/>
      </c>
      <c r="L72" s="14"/>
      <c r="M72" s="28" t="s">
        <v>113</v>
      </c>
    </row>
    <row r="73" spans="1:13" ht="32.1" customHeight="1" x14ac:dyDescent="0.25">
      <c r="A73" s="29" t="s">
        <v>343</v>
      </c>
      <c r="B73" s="30" t="s">
        <v>344</v>
      </c>
      <c r="C73" s="31" t="s">
        <v>345</v>
      </c>
      <c r="D73" s="10"/>
      <c r="E73" s="28" t="s">
        <v>163</v>
      </c>
      <c r="F73" s="28" t="s">
        <v>164</v>
      </c>
      <c r="G73" s="32" t="s">
        <v>153</v>
      </c>
      <c r="H73" s="33"/>
      <c r="I73" s="33"/>
      <c r="J73" s="10"/>
      <c r="K73" s="34" t="str">
        <f t="shared" ca="1" si="3"/>
        <v/>
      </c>
      <c r="L73" s="10"/>
      <c r="M73" s="28" t="s">
        <v>113</v>
      </c>
    </row>
    <row r="74" spans="1:13" ht="45" customHeight="1" x14ac:dyDescent="0.25">
      <c r="A74" s="21" t="s">
        <v>346</v>
      </c>
      <c r="B74" s="22" t="s">
        <v>347</v>
      </c>
      <c r="C74" s="23" t="s">
        <v>348</v>
      </c>
      <c r="D74" s="14"/>
      <c r="E74" s="24" t="s">
        <v>163</v>
      </c>
      <c r="F74" s="24" t="s">
        <v>152</v>
      </c>
      <c r="G74" s="25" t="s">
        <v>153</v>
      </c>
      <c r="H74" s="26"/>
      <c r="I74" s="26"/>
      <c r="J74" s="14"/>
      <c r="K74" s="27" t="str">
        <f t="shared" ca="1" si="3"/>
        <v/>
      </c>
      <c r="L74" s="14"/>
      <c r="M74" s="28" t="s">
        <v>113</v>
      </c>
    </row>
    <row r="75" spans="1:13" ht="32.1" customHeight="1" x14ac:dyDescent="0.25">
      <c r="A75" s="29" t="s">
        <v>349</v>
      </c>
      <c r="B75" s="30" t="s">
        <v>350</v>
      </c>
      <c r="C75" s="31" t="s">
        <v>351</v>
      </c>
      <c r="D75" s="10"/>
      <c r="E75" s="28" t="s">
        <v>163</v>
      </c>
      <c r="F75" s="28" t="s">
        <v>164</v>
      </c>
      <c r="G75" s="32" t="s">
        <v>153</v>
      </c>
      <c r="H75" s="33"/>
      <c r="I75" s="33"/>
      <c r="J75" s="10"/>
      <c r="K75" s="34" t="str">
        <f t="shared" ca="1" si="3"/>
        <v/>
      </c>
      <c r="L75" s="10"/>
      <c r="M75" s="28" t="s">
        <v>113</v>
      </c>
    </row>
    <row r="76" spans="1:13" ht="32.1" customHeight="1" x14ac:dyDescent="0.25">
      <c r="A76" s="21" t="s">
        <v>352</v>
      </c>
      <c r="B76" s="22" t="s">
        <v>353</v>
      </c>
      <c r="C76" s="23" t="s">
        <v>354</v>
      </c>
      <c r="D76" s="14"/>
      <c r="E76" s="24" t="s">
        <v>163</v>
      </c>
      <c r="F76" s="24" t="s">
        <v>164</v>
      </c>
      <c r="G76" s="25" t="s">
        <v>153</v>
      </c>
      <c r="H76" s="26"/>
      <c r="I76" s="26"/>
      <c r="J76" s="14"/>
      <c r="K76" s="27" t="str">
        <f t="shared" ca="1" si="3"/>
        <v/>
      </c>
      <c r="L76" s="14"/>
      <c r="M76" s="28" t="s">
        <v>113</v>
      </c>
    </row>
    <row r="77" spans="1:13" ht="21.95" customHeight="1" x14ac:dyDescent="0.25">
      <c r="A77" s="88" t="s">
        <v>355</v>
      </c>
      <c r="B77" s="89"/>
      <c r="C77" s="89"/>
      <c r="D77" s="89"/>
      <c r="E77" s="89"/>
      <c r="F77" s="89"/>
      <c r="G77" s="89"/>
      <c r="H77" s="89"/>
      <c r="I77" s="89"/>
      <c r="J77" s="89"/>
      <c r="K77" s="89"/>
      <c r="L77" s="89"/>
      <c r="M77" s="89"/>
    </row>
    <row r="78" spans="1:13" ht="32.1" customHeight="1" x14ac:dyDescent="0.25">
      <c r="A78" s="21" t="s">
        <v>356</v>
      </c>
      <c r="B78" s="22" t="s">
        <v>357</v>
      </c>
      <c r="C78" s="23" t="s">
        <v>358</v>
      </c>
      <c r="D78" s="14"/>
      <c r="E78" s="24" t="s">
        <v>151</v>
      </c>
      <c r="F78" s="24" t="s">
        <v>152</v>
      </c>
      <c r="G78" s="25" t="s">
        <v>153</v>
      </c>
      <c r="H78" s="26"/>
      <c r="I78" s="26"/>
      <c r="J78" s="14"/>
      <c r="K78" s="27" t="str">
        <f t="shared" ref="K78:K90" ca="1" si="4">IF(OR($H78="",$G78="Complete",$G78="N/A"),"",$H78-TODAY())</f>
        <v/>
      </c>
      <c r="L78" s="14"/>
      <c r="M78" s="28" t="s">
        <v>115</v>
      </c>
    </row>
    <row r="79" spans="1:13" ht="32.1" customHeight="1" x14ac:dyDescent="0.25">
      <c r="A79" s="29" t="s">
        <v>359</v>
      </c>
      <c r="B79" s="30" t="s">
        <v>360</v>
      </c>
      <c r="C79" s="31" t="s">
        <v>361</v>
      </c>
      <c r="D79" s="10"/>
      <c r="E79" s="28" t="s">
        <v>163</v>
      </c>
      <c r="F79" s="28" t="s">
        <v>164</v>
      </c>
      <c r="G79" s="32" t="s">
        <v>153</v>
      </c>
      <c r="H79" s="33"/>
      <c r="I79" s="33"/>
      <c r="J79" s="10"/>
      <c r="K79" s="34" t="str">
        <f t="shared" ca="1" si="4"/>
        <v/>
      </c>
      <c r="L79" s="10"/>
      <c r="M79" s="28" t="s">
        <v>115</v>
      </c>
    </row>
    <row r="80" spans="1:13" ht="45" customHeight="1" x14ac:dyDescent="0.25">
      <c r="A80" s="21" t="s">
        <v>362</v>
      </c>
      <c r="B80" s="22" t="s">
        <v>363</v>
      </c>
      <c r="C80" s="23" t="s">
        <v>364</v>
      </c>
      <c r="D80" s="14"/>
      <c r="E80" s="24" t="s">
        <v>151</v>
      </c>
      <c r="F80" s="24" t="s">
        <v>152</v>
      </c>
      <c r="G80" s="25" t="s">
        <v>153</v>
      </c>
      <c r="H80" s="26"/>
      <c r="I80" s="26"/>
      <c r="J80" s="14"/>
      <c r="K80" s="27" t="str">
        <f t="shared" ca="1" si="4"/>
        <v/>
      </c>
      <c r="L80" s="14"/>
      <c r="M80" s="28" t="s">
        <v>115</v>
      </c>
    </row>
    <row r="81" spans="1:13" ht="45" customHeight="1" x14ac:dyDescent="0.25">
      <c r="A81" s="29" t="s">
        <v>365</v>
      </c>
      <c r="B81" s="30" t="s">
        <v>366</v>
      </c>
      <c r="C81" s="31" t="s">
        <v>367</v>
      </c>
      <c r="D81" s="10"/>
      <c r="E81" s="28" t="s">
        <v>151</v>
      </c>
      <c r="F81" s="28" t="s">
        <v>152</v>
      </c>
      <c r="G81" s="32" t="s">
        <v>153</v>
      </c>
      <c r="H81" s="33"/>
      <c r="I81" s="33"/>
      <c r="J81" s="10"/>
      <c r="K81" s="34" t="str">
        <f t="shared" ca="1" si="4"/>
        <v/>
      </c>
      <c r="L81" s="10"/>
      <c r="M81" s="28" t="s">
        <v>115</v>
      </c>
    </row>
    <row r="82" spans="1:13" ht="45" customHeight="1" x14ac:dyDescent="0.25">
      <c r="A82" s="21" t="s">
        <v>368</v>
      </c>
      <c r="B82" s="22" t="s">
        <v>369</v>
      </c>
      <c r="C82" s="23" t="s">
        <v>370</v>
      </c>
      <c r="D82" s="14"/>
      <c r="E82" s="24" t="s">
        <v>151</v>
      </c>
      <c r="F82" s="24" t="s">
        <v>152</v>
      </c>
      <c r="G82" s="25" t="s">
        <v>153</v>
      </c>
      <c r="H82" s="26"/>
      <c r="I82" s="26"/>
      <c r="J82" s="14"/>
      <c r="K82" s="27" t="str">
        <f t="shared" ca="1" si="4"/>
        <v/>
      </c>
      <c r="L82" s="14"/>
      <c r="M82" s="28" t="s">
        <v>115</v>
      </c>
    </row>
    <row r="83" spans="1:13" ht="32.1" customHeight="1" x14ac:dyDescent="0.25">
      <c r="A83" s="29" t="s">
        <v>371</v>
      </c>
      <c r="B83" s="30" t="s">
        <v>372</v>
      </c>
      <c r="C83" s="31" t="s">
        <v>373</v>
      </c>
      <c r="D83" s="10"/>
      <c r="E83" s="28" t="s">
        <v>163</v>
      </c>
      <c r="F83" s="28" t="s">
        <v>164</v>
      </c>
      <c r="G83" s="32" t="s">
        <v>153</v>
      </c>
      <c r="H83" s="33"/>
      <c r="I83" s="33"/>
      <c r="J83" s="10"/>
      <c r="K83" s="34" t="str">
        <f t="shared" ca="1" si="4"/>
        <v/>
      </c>
      <c r="L83" s="10"/>
      <c r="M83" s="28" t="s">
        <v>115</v>
      </c>
    </row>
    <row r="84" spans="1:13" ht="45" customHeight="1" x14ac:dyDescent="0.25">
      <c r="A84" s="21" t="s">
        <v>374</v>
      </c>
      <c r="B84" s="22" t="s">
        <v>375</v>
      </c>
      <c r="C84" s="23" t="s">
        <v>376</v>
      </c>
      <c r="D84" s="14"/>
      <c r="E84" s="24" t="s">
        <v>151</v>
      </c>
      <c r="F84" s="24" t="s">
        <v>152</v>
      </c>
      <c r="G84" s="25" t="s">
        <v>153</v>
      </c>
      <c r="H84" s="26"/>
      <c r="I84" s="26"/>
      <c r="J84" s="14"/>
      <c r="K84" s="27" t="str">
        <f t="shared" ca="1" si="4"/>
        <v/>
      </c>
      <c r="L84" s="14"/>
      <c r="M84" s="28" t="s">
        <v>115</v>
      </c>
    </row>
    <row r="85" spans="1:13" ht="45" customHeight="1" x14ac:dyDescent="0.25">
      <c r="A85" s="29" t="s">
        <v>377</v>
      </c>
      <c r="B85" s="30" t="s">
        <v>378</v>
      </c>
      <c r="C85" s="31" t="s">
        <v>379</v>
      </c>
      <c r="D85" s="10"/>
      <c r="E85" s="28" t="s">
        <v>151</v>
      </c>
      <c r="F85" s="28" t="s">
        <v>152</v>
      </c>
      <c r="G85" s="32" t="s">
        <v>153</v>
      </c>
      <c r="H85" s="33"/>
      <c r="I85" s="33"/>
      <c r="J85" s="10"/>
      <c r="K85" s="34" t="str">
        <f t="shared" ca="1" si="4"/>
        <v/>
      </c>
      <c r="L85" s="10"/>
      <c r="M85" s="28" t="s">
        <v>115</v>
      </c>
    </row>
    <row r="86" spans="1:13" ht="32.1" customHeight="1" x14ac:dyDescent="0.25">
      <c r="A86" s="21" t="s">
        <v>380</v>
      </c>
      <c r="B86" s="22" t="s">
        <v>381</v>
      </c>
      <c r="C86" s="23" t="s">
        <v>382</v>
      </c>
      <c r="D86" s="14"/>
      <c r="E86" s="24" t="s">
        <v>151</v>
      </c>
      <c r="F86" s="24" t="s">
        <v>152</v>
      </c>
      <c r="G86" s="25" t="s">
        <v>153</v>
      </c>
      <c r="H86" s="26"/>
      <c r="I86" s="26"/>
      <c r="J86" s="14"/>
      <c r="K86" s="27" t="str">
        <f t="shared" ca="1" si="4"/>
        <v/>
      </c>
      <c r="L86" s="14"/>
      <c r="M86" s="28" t="s">
        <v>115</v>
      </c>
    </row>
    <row r="87" spans="1:13" ht="32.1" customHeight="1" x14ac:dyDescent="0.25">
      <c r="A87" s="29" t="s">
        <v>383</v>
      </c>
      <c r="B87" s="30" t="s">
        <v>384</v>
      </c>
      <c r="C87" s="31" t="s">
        <v>385</v>
      </c>
      <c r="D87" s="10"/>
      <c r="E87" s="28" t="s">
        <v>163</v>
      </c>
      <c r="F87" s="28" t="s">
        <v>164</v>
      </c>
      <c r="G87" s="32" t="s">
        <v>153</v>
      </c>
      <c r="H87" s="33"/>
      <c r="I87" s="33"/>
      <c r="J87" s="10"/>
      <c r="K87" s="34" t="str">
        <f t="shared" ca="1" si="4"/>
        <v/>
      </c>
      <c r="L87" s="10"/>
      <c r="M87" s="28" t="s">
        <v>115</v>
      </c>
    </row>
    <row r="88" spans="1:13" ht="32.1" customHeight="1" x14ac:dyDescent="0.25">
      <c r="A88" s="21" t="s">
        <v>386</v>
      </c>
      <c r="B88" s="22" t="s">
        <v>387</v>
      </c>
      <c r="C88" s="23" t="s">
        <v>388</v>
      </c>
      <c r="D88" s="14"/>
      <c r="E88" s="24" t="s">
        <v>171</v>
      </c>
      <c r="F88" s="24" t="s">
        <v>164</v>
      </c>
      <c r="G88" s="25" t="s">
        <v>153</v>
      </c>
      <c r="H88" s="26"/>
      <c r="I88" s="26"/>
      <c r="J88" s="14"/>
      <c r="K88" s="27" t="str">
        <f t="shared" ca="1" si="4"/>
        <v/>
      </c>
      <c r="L88" s="14"/>
      <c r="M88" s="28" t="s">
        <v>115</v>
      </c>
    </row>
    <row r="89" spans="1:13" ht="45" customHeight="1" x14ac:dyDescent="0.25">
      <c r="A89" s="29" t="s">
        <v>389</v>
      </c>
      <c r="B89" s="30" t="s">
        <v>390</v>
      </c>
      <c r="C89" s="31" t="s">
        <v>391</v>
      </c>
      <c r="D89" s="10"/>
      <c r="E89" s="28" t="s">
        <v>163</v>
      </c>
      <c r="F89" s="28" t="s">
        <v>164</v>
      </c>
      <c r="G89" s="32" t="s">
        <v>153</v>
      </c>
      <c r="H89" s="33"/>
      <c r="I89" s="33"/>
      <c r="J89" s="10"/>
      <c r="K89" s="34" t="str">
        <f t="shared" ca="1" si="4"/>
        <v/>
      </c>
      <c r="L89" s="10"/>
      <c r="M89" s="28" t="s">
        <v>115</v>
      </c>
    </row>
    <row r="90" spans="1:13" ht="45" customHeight="1" x14ac:dyDescent="0.25">
      <c r="A90" s="21" t="s">
        <v>392</v>
      </c>
      <c r="B90" s="22" t="s">
        <v>393</v>
      </c>
      <c r="C90" s="23" t="s">
        <v>394</v>
      </c>
      <c r="D90" s="14"/>
      <c r="E90" s="24" t="s">
        <v>163</v>
      </c>
      <c r="F90" s="24" t="s">
        <v>164</v>
      </c>
      <c r="G90" s="25" t="s">
        <v>153</v>
      </c>
      <c r="H90" s="26"/>
      <c r="I90" s="26"/>
      <c r="J90" s="14"/>
      <c r="K90" s="27" t="str">
        <f t="shared" ca="1" si="4"/>
        <v/>
      </c>
      <c r="L90" s="14"/>
      <c r="M90" s="28" t="s">
        <v>115</v>
      </c>
    </row>
    <row r="91" spans="1:13" ht="21.95" customHeight="1" x14ac:dyDescent="0.25">
      <c r="A91" s="88" t="s">
        <v>395</v>
      </c>
      <c r="B91" s="89"/>
      <c r="C91" s="89"/>
      <c r="D91" s="89"/>
      <c r="E91" s="89"/>
      <c r="F91" s="89"/>
      <c r="G91" s="89"/>
      <c r="H91" s="89"/>
      <c r="I91" s="89"/>
      <c r="J91" s="89"/>
      <c r="K91" s="89"/>
      <c r="L91" s="89"/>
      <c r="M91" s="89"/>
    </row>
    <row r="92" spans="1:13" ht="32.1" customHeight="1" x14ac:dyDescent="0.25">
      <c r="A92" s="21" t="s">
        <v>396</v>
      </c>
      <c r="B92" s="22" t="s">
        <v>397</v>
      </c>
      <c r="C92" s="23" t="s">
        <v>398</v>
      </c>
      <c r="D92" s="14"/>
      <c r="E92" s="24" t="s">
        <v>151</v>
      </c>
      <c r="F92" s="24" t="s">
        <v>152</v>
      </c>
      <c r="G92" s="25" t="s">
        <v>153</v>
      </c>
      <c r="H92" s="26"/>
      <c r="I92" s="26"/>
      <c r="J92" s="14"/>
      <c r="K92" s="27" t="str">
        <f t="shared" ref="K92:K108" ca="1" si="5">IF(OR($H92="",$G92="Complete",$G92="N/A"),"",$H92-TODAY())</f>
        <v/>
      </c>
      <c r="L92" s="14"/>
      <c r="M92" s="28" t="s">
        <v>117</v>
      </c>
    </row>
    <row r="93" spans="1:13" ht="32.1" customHeight="1" x14ac:dyDescent="0.25">
      <c r="A93" s="29" t="s">
        <v>399</v>
      </c>
      <c r="B93" s="30" t="s">
        <v>400</v>
      </c>
      <c r="C93" s="31" t="s">
        <v>401</v>
      </c>
      <c r="D93" s="10"/>
      <c r="E93" s="28" t="s">
        <v>151</v>
      </c>
      <c r="F93" s="28" t="s">
        <v>152</v>
      </c>
      <c r="G93" s="32" t="s">
        <v>153</v>
      </c>
      <c r="H93" s="33"/>
      <c r="I93" s="33"/>
      <c r="J93" s="10"/>
      <c r="K93" s="34" t="str">
        <f t="shared" ca="1" si="5"/>
        <v/>
      </c>
      <c r="L93" s="10"/>
      <c r="M93" s="28" t="s">
        <v>117</v>
      </c>
    </row>
    <row r="94" spans="1:13" ht="32.1" customHeight="1" x14ac:dyDescent="0.25">
      <c r="A94" s="21" t="s">
        <v>402</v>
      </c>
      <c r="B94" s="22" t="s">
        <v>403</v>
      </c>
      <c r="C94" s="23" t="s">
        <v>404</v>
      </c>
      <c r="D94" s="14"/>
      <c r="E94" s="24" t="s">
        <v>163</v>
      </c>
      <c r="F94" s="24" t="s">
        <v>164</v>
      </c>
      <c r="G94" s="25" t="s">
        <v>153</v>
      </c>
      <c r="H94" s="26"/>
      <c r="I94" s="26"/>
      <c r="J94" s="14"/>
      <c r="K94" s="27" t="str">
        <f t="shared" ca="1" si="5"/>
        <v/>
      </c>
      <c r="L94" s="14"/>
      <c r="M94" s="28" t="s">
        <v>117</v>
      </c>
    </row>
    <row r="95" spans="1:13" ht="32.1" customHeight="1" x14ac:dyDescent="0.25">
      <c r="A95" s="29" t="s">
        <v>405</v>
      </c>
      <c r="B95" s="30" t="s">
        <v>406</v>
      </c>
      <c r="C95" s="31" t="s">
        <v>407</v>
      </c>
      <c r="D95" s="10"/>
      <c r="E95" s="28" t="s">
        <v>163</v>
      </c>
      <c r="F95" s="28" t="s">
        <v>164</v>
      </c>
      <c r="G95" s="32" t="s">
        <v>153</v>
      </c>
      <c r="H95" s="33"/>
      <c r="I95" s="33"/>
      <c r="J95" s="10"/>
      <c r="K95" s="34" t="str">
        <f t="shared" ca="1" si="5"/>
        <v/>
      </c>
      <c r="L95" s="10"/>
      <c r="M95" s="28" t="s">
        <v>117</v>
      </c>
    </row>
    <row r="96" spans="1:13" ht="45" customHeight="1" x14ac:dyDescent="0.25">
      <c r="A96" s="21" t="s">
        <v>408</v>
      </c>
      <c r="B96" s="22" t="s">
        <v>409</v>
      </c>
      <c r="C96" s="23" t="s">
        <v>410</v>
      </c>
      <c r="D96" s="14"/>
      <c r="E96" s="24" t="s">
        <v>163</v>
      </c>
      <c r="F96" s="24" t="s">
        <v>164</v>
      </c>
      <c r="G96" s="25" t="s">
        <v>153</v>
      </c>
      <c r="H96" s="26"/>
      <c r="I96" s="26"/>
      <c r="J96" s="14"/>
      <c r="K96" s="27" t="str">
        <f t="shared" ca="1" si="5"/>
        <v/>
      </c>
      <c r="L96" s="14"/>
      <c r="M96" s="28" t="s">
        <v>117</v>
      </c>
    </row>
    <row r="97" spans="1:13" ht="32.1" customHeight="1" x14ac:dyDescent="0.25">
      <c r="A97" s="29" t="s">
        <v>411</v>
      </c>
      <c r="B97" s="30" t="s">
        <v>412</v>
      </c>
      <c r="C97" s="31" t="s">
        <v>413</v>
      </c>
      <c r="D97" s="10"/>
      <c r="E97" s="28" t="s">
        <v>151</v>
      </c>
      <c r="F97" s="28" t="s">
        <v>152</v>
      </c>
      <c r="G97" s="32" t="s">
        <v>153</v>
      </c>
      <c r="H97" s="33"/>
      <c r="I97" s="33"/>
      <c r="J97" s="10"/>
      <c r="K97" s="34" t="str">
        <f t="shared" ca="1" si="5"/>
        <v/>
      </c>
      <c r="L97" s="10"/>
      <c r="M97" s="28" t="s">
        <v>117</v>
      </c>
    </row>
    <row r="98" spans="1:13" ht="45" customHeight="1" x14ac:dyDescent="0.25">
      <c r="A98" s="21" t="s">
        <v>414</v>
      </c>
      <c r="B98" s="22" t="s">
        <v>415</v>
      </c>
      <c r="C98" s="23" t="s">
        <v>416</v>
      </c>
      <c r="D98" s="14"/>
      <c r="E98" s="24" t="s">
        <v>151</v>
      </c>
      <c r="F98" s="24" t="s">
        <v>152</v>
      </c>
      <c r="G98" s="25" t="s">
        <v>153</v>
      </c>
      <c r="H98" s="26"/>
      <c r="I98" s="26"/>
      <c r="J98" s="14"/>
      <c r="K98" s="27" t="str">
        <f t="shared" ca="1" si="5"/>
        <v/>
      </c>
      <c r="L98" s="14"/>
      <c r="M98" s="28" t="s">
        <v>117</v>
      </c>
    </row>
    <row r="99" spans="1:13" ht="45" customHeight="1" x14ac:dyDescent="0.25">
      <c r="A99" s="29" t="s">
        <v>417</v>
      </c>
      <c r="B99" s="30" t="s">
        <v>418</v>
      </c>
      <c r="C99" s="31" t="s">
        <v>419</v>
      </c>
      <c r="D99" s="10"/>
      <c r="E99" s="28" t="s">
        <v>151</v>
      </c>
      <c r="F99" s="28" t="s">
        <v>152</v>
      </c>
      <c r="G99" s="32" t="s">
        <v>153</v>
      </c>
      <c r="H99" s="33"/>
      <c r="I99" s="33"/>
      <c r="J99" s="10"/>
      <c r="K99" s="34" t="str">
        <f t="shared" ca="1" si="5"/>
        <v/>
      </c>
      <c r="L99" s="10"/>
      <c r="M99" s="28" t="s">
        <v>117</v>
      </c>
    </row>
    <row r="100" spans="1:13" ht="32.1" customHeight="1" x14ac:dyDescent="0.25">
      <c r="A100" s="21" t="s">
        <v>420</v>
      </c>
      <c r="B100" s="22" t="s">
        <v>421</v>
      </c>
      <c r="C100" s="23" t="s">
        <v>422</v>
      </c>
      <c r="D100" s="14"/>
      <c r="E100" s="24" t="s">
        <v>163</v>
      </c>
      <c r="F100" s="24" t="s">
        <v>164</v>
      </c>
      <c r="G100" s="25" t="s">
        <v>153</v>
      </c>
      <c r="H100" s="26"/>
      <c r="I100" s="26"/>
      <c r="J100" s="14"/>
      <c r="K100" s="27" t="str">
        <f t="shared" ca="1" si="5"/>
        <v/>
      </c>
      <c r="L100" s="14"/>
      <c r="M100" s="28" t="s">
        <v>117</v>
      </c>
    </row>
    <row r="101" spans="1:13" ht="45" customHeight="1" x14ac:dyDescent="0.25">
      <c r="A101" s="29" t="s">
        <v>423</v>
      </c>
      <c r="B101" s="30" t="s">
        <v>424</v>
      </c>
      <c r="C101" s="31" t="s">
        <v>425</v>
      </c>
      <c r="D101" s="10"/>
      <c r="E101" s="28" t="s">
        <v>171</v>
      </c>
      <c r="F101" s="28" t="s">
        <v>164</v>
      </c>
      <c r="G101" s="32" t="s">
        <v>153</v>
      </c>
      <c r="H101" s="33"/>
      <c r="I101" s="33"/>
      <c r="J101" s="10"/>
      <c r="K101" s="34" t="str">
        <f t="shared" ca="1" si="5"/>
        <v/>
      </c>
      <c r="L101" s="10"/>
      <c r="M101" s="28" t="s">
        <v>117</v>
      </c>
    </row>
    <row r="102" spans="1:13" ht="45" customHeight="1" x14ac:dyDescent="0.25">
      <c r="A102" s="21" t="s">
        <v>426</v>
      </c>
      <c r="B102" s="22" t="s">
        <v>427</v>
      </c>
      <c r="C102" s="23" t="s">
        <v>428</v>
      </c>
      <c r="D102" s="14"/>
      <c r="E102" s="24" t="s">
        <v>163</v>
      </c>
      <c r="F102" s="24" t="s">
        <v>164</v>
      </c>
      <c r="G102" s="25" t="s">
        <v>153</v>
      </c>
      <c r="H102" s="26"/>
      <c r="I102" s="26"/>
      <c r="J102" s="14"/>
      <c r="K102" s="27" t="str">
        <f t="shared" ca="1" si="5"/>
        <v/>
      </c>
      <c r="L102" s="14"/>
      <c r="M102" s="28" t="s">
        <v>117</v>
      </c>
    </row>
    <row r="103" spans="1:13" ht="32.1" customHeight="1" x14ac:dyDescent="0.25">
      <c r="A103" s="29" t="s">
        <v>429</v>
      </c>
      <c r="B103" s="30" t="s">
        <v>430</v>
      </c>
      <c r="C103" s="31" t="s">
        <v>431</v>
      </c>
      <c r="D103" s="10"/>
      <c r="E103" s="28" t="s">
        <v>163</v>
      </c>
      <c r="F103" s="28" t="s">
        <v>164</v>
      </c>
      <c r="G103" s="32" t="s">
        <v>153</v>
      </c>
      <c r="H103" s="33"/>
      <c r="I103" s="33"/>
      <c r="J103" s="10"/>
      <c r="K103" s="34" t="str">
        <f t="shared" ca="1" si="5"/>
        <v/>
      </c>
      <c r="L103" s="10"/>
      <c r="M103" s="28" t="s">
        <v>117</v>
      </c>
    </row>
    <row r="104" spans="1:13" ht="45" customHeight="1" x14ac:dyDescent="0.25">
      <c r="A104" s="21" t="s">
        <v>432</v>
      </c>
      <c r="B104" s="22" t="s">
        <v>433</v>
      </c>
      <c r="C104" s="23" t="s">
        <v>434</v>
      </c>
      <c r="D104" s="14"/>
      <c r="E104" s="24" t="s">
        <v>163</v>
      </c>
      <c r="F104" s="24" t="s">
        <v>164</v>
      </c>
      <c r="G104" s="25" t="s">
        <v>153</v>
      </c>
      <c r="H104" s="26"/>
      <c r="I104" s="26"/>
      <c r="J104" s="14"/>
      <c r="K104" s="27" t="str">
        <f t="shared" ca="1" si="5"/>
        <v/>
      </c>
      <c r="L104" s="14"/>
      <c r="M104" s="28" t="s">
        <v>117</v>
      </c>
    </row>
    <row r="105" spans="1:13" ht="45" customHeight="1" x14ac:dyDescent="0.25">
      <c r="A105" s="29" t="s">
        <v>435</v>
      </c>
      <c r="B105" s="30" t="s">
        <v>436</v>
      </c>
      <c r="C105" s="31" t="s">
        <v>437</v>
      </c>
      <c r="D105" s="10"/>
      <c r="E105" s="28" t="s">
        <v>163</v>
      </c>
      <c r="F105" s="28" t="s">
        <v>164</v>
      </c>
      <c r="G105" s="32" t="s">
        <v>153</v>
      </c>
      <c r="H105" s="33"/>
      <c r="I105" s="33"/>
      <c r="J105" s="10"/>
      <c r="K105" s="34" t="str">
        <f t="shared" ca="1" si="5"/>
        <v/>
      </c>
      <c r="L105" s="10"/>
      <c r="M105" s="28" t="s">
        <v>117</v>
      </c>
    </row>
    <row r="106" spans="1:13" ht="45" customHeight="1" x14ac:dyDescent="0.25">
      <c r="A106" s="21" t="s">
        <v>438</v>
      </c>
      <c r="B106" s="22" t="s">
        <v>439</v>
      </c>
      <c r="C106" s="23" t="s">
        <v>440</v>
      </c>
      <c r="D106" s="14"/>
      <c r="E106" s="24" t="s">
        <v>171</v>
      </c>
      <c r="F106" s="24" t="s">
        <v>164</v>
      </c>
      <c r="G106" s="25" t="s">
        <v>153</v>
      </c>
      <c r="H106" s="26"/>
      <c r="I106" s="26"/>
      <c r="J106" s="14"/>
      <c r="K106" s="27" t="str">
        <f t="shared" ca="1" si="5"/>
        <v/>
      </c>
      <c r="L106" s="14"/>
      <c r="M106" s="28" t="s">
        <v>117</v>
      </c>
    </row>
    <row r="107" spans="1:13" ht="45" customHeight="1" x14ac:dyDescent="0.25">
      <c r="A107" s="29" t="s">
        <v>441</v>
      </c>
      <c r="B107" s="30" t="s">
        <v>442</v>
      </c>
      <c r="C107" s="31" t="s">
        <v>443</v>
      </c>
      <c r="D107" s="10"/>
      <c r="E107" s="28" t="s">
        <v>171</v>
      </c>
      <c r="F107" s="28" t="s">
        <v>164</v>
      </c>
      <c r="G107" s="32" t="s">
        <v>153</v>
      </c>
      <c r="H107" s="33"/>
      <c r="I107" s="33"/>
      <c r="J107" s="10"/>
      <c r="K107" s="34" t="str">
        <f t="shared" ca="1" si="5"/>
        <v/>
      </c>
      <c r="L107" s="10"/>
      <c r="M107" s="28" t="s">
        <v>117</v>
      </c>
    </row>
    <row r="108" spans="1:13" ht="45" customHeight="1" x14ac:dyDescent="0.25">
      <c r="A108" s="21" t="s">
        <v>444</v>
      </c>
      <c r="B108" s="22" t="s">
        <v>445</v>
      </c>
      <c r="C108" s="23" t="s">
        <v>446</v>
      </c>
      <c r="D108" s="14"/>
      <c r="E108" s="24" t="s">
        <v>163</v>
      </c>
      <c r="F108" s="24" t="s">
        <v>164</v>
      </c>
      <c r="G108" s="25" t="s">
        <v>153</v>
      </c>
      <c r="H108" s="26"/>
      <c r="I108" s="26"/>
      <c r="J108" s="14"/>
      <c r="K108" s="27" t="str">
        <f t="shared" ca="1" si="5"/>
        <v/>
      </c>
      <c r="L108" s="14"/>
      <c r="M108" s="28" t="s">
        <v>117</v>
      </c>
    </row>
    <row r="109" spans="1:13" ht="21.95" customHeight="1" x14ac:dyDescent="0.25">
      <c r="A109" s="88" t="s">
        <v>447</v>
      </c>
      <c r="B109" s="89"/>
      <c r="C109" s="89"/>
      <c r="D109" s="89"/>
      <c r="E109" s="89"/>
      <c r="F109" s="89"/>
      <c r="G109" s="89"/>
      <c r="H109" s="89"/>
      <c r="I109" s="89"/>
      <c r="J109" s="89"/>
      <c r="K109" s="89"/>
      <c r="L109" s="89"/>
      <c r="M109" s="89"/>
    </row>
    <row r="110" spans="1:13" ht="32.1" customHeight="1" x14ac:dyDescent="0.25">
      <c r="A110" s="21" t="s">
        <v>448</v>
      </c>
      <c r="B110" s="22" t="s">
        <v>449</v>
      </c>
      <c r="C110" s="23" t="s">
        <v>450</v>
      </c>
      <c r="D110" s="14"/>
      <c r="E110" s="24" t="s">
        <v>151</v>
      </c>
      <c r="F110" s="24" t="s">
        <v>152</v>
      </c>
      <c r="G110" s="25" t="s">
        <v>153</v>
      </c>
      <c r="H110" s="26"/>
      <c r="I110" s="26"/>
      <c r="J110" s="14"/>
      <c r="K110" s="27" t="str">
        <f t="shared" ref="K110:K125" ca="1" si="6">IF(OR($H110="",$G110="Complete",$G110="N/A"),"",$H110-TODAY())</f>
        <v/>
      </c>
      <c r="L110" s="14"/>
      <c r="M110" s="28" t="s">
        <v>119</v>
      </c>
    </row>
    <row r="111" spans="1:13" ht="32.1" customHeight="1" x14ac:dyDescent="0.25">
      <c r="A111" s="29" t="s">
        <v>451</v>
      </c>
      <c r="B111" s="30" t="s">
        <v>452</v>
      </c>
      <c r="C111" s="31" t="s">
        <v>453</v>
      </c>
      <c r="D111" s="10"/>
      <c r="E111" s="28" t="s">
        <v>151</v>
      </c>
      <c r="F111" s="28" t="s">
        <v>152</v>
      </c>
      <c r="G111" s="32" t="s">
        <v>153</v>
      </c>
      <c r="H111" s="33"/>
      <c r="I111" s="33"/>
      <c r="J111" s="10"/>
      <c r="K111" s="34" t="str">
        <f t="shared" ca="1" si="6"/>
        <v/>
      </c>
      <c r="L111" s="10"/>
      <c r="M111" s="28" t="s">
        <v>119</v>
      </c>
    </row>
    <row r="112" spans="1:13" ht="32.1" customHeight="1" x14ac:dyDescent="0.25">
      <c r="A112" s="21" t="s">
        <v>454</v>
      </c>
      <c r="B112" s="22" t="s">
        <v>455</v>
      </c>
      <c r="C112" s="23" t="s">
        <v>456</v>
      </c>
      <c r="D112" s="14"/>
      <c r="E112" s="24" t="s">
        <v>163</v>
      </c>
      <c r="F112" s="24" t="s">
        <v>164</v>
      </c>
      <c r="G112" s="25" t="s">
        <v>153</v>
      </c>
      <c r="H112" s="26"/>
      <c r="I112" s="26"/>
      <c r="J112" s="14"/>
      <c r="K112" s="27" t="str">
        <f t="shared" ca="1" si="6"/>
        <v/>
      </c>
      <c r="L112" s="14"/>
      <c r="M112" s="28" t="s">
        <v>119</v>
      </c>
    </row>
    <row r="113" spans="1:13" ht="32.1" customHeight="1" x14ac:dyDescent="0.25">
      <c r="A113" s="29" t="s">
        <v>457</v>
      </c>
      <c r="B113" s="30" t="s">
        <v>458</v>
      </c>
      <c r="C113" s="31" t="s">
        <v>459</v>
      </c>
      <c r="D113" s="10"/>
      <c r="E113" s="28" t="s">
        <v>151</v>
      </c>
      <c r="F113" s="28" t="s">
        <v>152</v>
      </c>
      <c r="G113" s="32" t="s">
        <v>153</v>
      </c>
      <c r="H113" s="33"/>
      <c r="I113" s="33"/>
      <c r="J113" s="10"/>
      <c r="K113" s="34" t="str">
        <f t="shared" ca="1" si="6"/>
        <v/>
      </c>
      <c r="L113" s="10"/>
      <c r="M113" s="28" t="s">
        <v>119</v>
      </c>
    </row>
    <row r="114" spans="1:13" ht="45" customHeight="1" x14ac:dyDescent="0.25">
      <c r="A114" s="21" t="s">
        <v>460</v>
      </c>
      <c r="B114" s="22" t="s">
        <v>461</v>
      </c>
      <c r="C114" s="23" t="s">
        <v>462</v>
      </c>
      <c r="D114" s="14"/>
      <c r="E114" s="24" t="s">
        <v>163</v>
      </c>
      <c r="F114" s="24" t="s">
        <v>164</v>
      </c>
      <c r="G114" s="25" t="s">
        <v>153</v>
      </c>
      <c r="H114" s="26"/>
      <c r="I114" s="26"/>
      <c r="J114" s="14"/>
      <c r="K114" s="27" t="str">
        <f t="shared" ca="1" si="6"/>
        <v/>
      </c>
      <c r="L114" s="14"/>
      <c r="M114" s="28" t="s">
        <v>119</v>
      </c>
    </row>
    <row r="115" spans="1:13" ht="32.1" customHeight="1" x14ac:dyDescent="0.25">
      <c r="A115" s="29" t="s">
        <v>463</v>
      </c>
      <c r="B115" s="30" t="s">
        <v>464</v>
      </c>
      <c r="C115" s="31" t="s">
        <v>465</v>
      </c>
      <c r="D115" s="10"/>
      <c r="E115" s="28" t="s">
        <v>163</v>
      </c>
      <c r="F115" s="28" t="s">
        <v>164</v>
      </c>
      <c r="G115" s="32" t="s">
        <v>153</v>
      </c>
      <c r="H115" s="33"/>
      <c r="I115" s="33"/>
      <c r="J115" s="10"/>
      <c r="K115" s="34" t="str">
        <f t="shared" ca="1" si="6"/>
        <v/>
      </c>
      <c r="L115" s="10"/>
      <c r="M115" s="28" t="s">
        <v>119</v>
      </c>
    </row>
    <row r="116" spans="1:13" ht="32.1" customHeight="1" x14ac:dyDescent="0.25">
      <c r="A116" s="21" t="s">
        <v>466</v>
      </c>
      <c r="B116" s="22" t="s">
        <v>467</v>
      </c>
      <c r="C116" s="23" t="s">
        <v>468</v>
      </c>
      <c r="D116" s="14"/>
      <c r="E116" s="24" t="s">
        <v>163</v>
      </c>
      <c r="F116" s="24" t="s">
        <v>164</v>
      </c>
      <c r="G116" s="25" t="s">
        <v>153</v>
      </c>
      <c r="H116" s="26"/>
      <c r="I116" s="26"/>
      <c r="J116" s="14"/>
      <c r="K116" s="27" t="str">
        <f t="shared" ca="1" si="6"/>
        <v/>
      </c>
      <c r="L116" s="14"/>
      <c r="M116" s="28" t="s">
        <v>119</v>
      </c>
    </row>
    <row r="117" spans="1:13" ht="32.1" customHeight="1" x14ac:dyDescent="0.25">
      <c r="A117" s="29" t="s">
        <v>469</v>
      </c>
      <c r="B117" s="30" t="s">
        <v>470</v>
      </c>
      <c r="C117" s="31" t="s">
        <v>471</v>
      </c>
      <c r="D117" s="10"/>
      <c r="E117" s="28" t="s">
        <v>171</v>
      </c>
      <c r="F117" s="28" t="s">
        <v>164</v>
      </c>
      <c r="G117" s="32" t="s">
        <v>153</v>
      </c>
      <c r="H117" s="33"/>
      <c r="I117" s="33"/>
      <c r="J117" s="10"/>
      <c r="K117" s="34" t="str">
        <f t="shared" ca="1" si="6"/>
        <v/>
      </c>
      <c r="L117" s="10"/>
      <c r="M117" s="28" t="s">
        <v>119</v>
      </c>
    </row>
    <row r="118" spans="1:13" ht="32.1" customHeight="1" x14ac:dyDescent="0.25">
      <c r="A118" s="21" t="s">
        <v>472</v>
      </c>
      <c r="B118" s="22" t="s">
        <v>473</v>
      </c>
      <c r="C118" s="23" t="s">
        <v>474</v>
      </c>
      <c r="D118" s="14"/>
      <c r="E118" s="24" t="s">
        <v>163</v>
      </c>
      <c r="F118" s="24" t="s">
        <v>164</v>
      </c>
      <c r="G118" s="25" t="s">
        <v>153</v>
      </c>
      <c r="H118" s="26"/>
      <c r="I118" s="26"/>
      <c r="J118" s="14"/>
      <c r="K118" s="27" t="str">
        <f t="shared" ca="1" si="6"/>
        <v/>
      </c>
      <c r="L118" s="14"/>
      <c r="M118" s="28" t="s">
        <v>119</v>
      </c>
    </row>
    <row r="119" spans="1:13" ht="32.1" customHeight="1" x14ac:dyDescent="0.25">
      <c r="A119" s="29" t="s">
        <v>475</v>
      </c>
      <c r="B119" s="30" t="s">
        <v>476</v>
      </c>
      <c r="C119" s="31" t="s">
        <v>477</v>
      </c>
      <c r="D119" s="10"/>
      <c r="E119" s="28" t="s">
        <v>163</v>
      </c>
      <c r="F119" s="28" t="s">
        <v>164</v>
      </c>
      <c r="G119" s="32" t="s">
        <v>153</v>
      </c>
      <c r="H119" s="33"/>
      <c r="I119" s="33"/>
      <c r="J119" s="10"/>
      <c r="K119" s="34" t="str">
        <f t="shared" ca="1" si="6"/>
        <v/>
      </c>
      <c r="L119" s="10"/>
      <c r="M119" s="28" t="s">
        <v>119</v>
      </c>
    </row>
    <row r="120" spans="1:13" ht="32.1" customHeight="1" x14ac:dyDescent="0.25">
      <c r="A120" s="21" t="s">
        <v>478</v>
      </c>
      <c r="B120" s="22" t="s">
        <v>479</v>
      </c>
      <c r="C120" s="23" t="s">
        <v>480</v>
      </c>
      <c r="D120" s="14"/>
      <c r="E120" s="24" t="s">
        <v>151</v>
      </c>
      <c r="F120" s="24" t="s">
        <v>152</v>
      </c>
      <c r="G120" s="25" t="s">
        <v>153</v>
      </c>
      <c r="H120" s="26"/>
      <c r="I120" s="26"/>
      <c r="J120" s="14"/>
      <c r="K120" s="27" t="str">
        <f t="shared" ca="1" si="6"/>
        <v/>
      </c>
      <c r="L120" s="14"/>
      <c r="M120" s="28" t="s">
        <v>119</v>
      </c>
    </row>
    <row r="121" spans="1:13" ht="32.1" customHeight="1" x14ac:dyDescent="0.25">
      <c r="A121" s="29" t="s">
        <v>481</v>
      </c>
      <c r="B121" s="30" t="s">
        <v>482</v>
      </c>
      <c r="C121" s="31" t="s">
        <v>483</v>
      </c>
      <c r="D121" s="10"/>
      <c r="E121" s="28" t="s">
        <v>163</v>
      </c>
      <c r="F121" s="28" t="s">
        <v>164</v>
      </c>
      <c r="G121" s="32" t="s">
        <v>153</v>
      </c>
      <c r="H121" s="33"/>
      <c r="I121" s="33"/>
      <c r="J121" s="10"/>
      <c r="K121" s="34" t="str">
        <f t="shared" ca="1" si="6"/>
        <v/>
      </c>
      <c r="L121" s="10"/>
      <c r="M121" s="28" t="s">
        <v>119</v>
      </c>
    </row>
    <row r="122" spans="1:13" ht="45" customHeight="1" x14ac:dyDescent="0.25">
      <c r="A122" s="21" t="s">
        <v>484</v>
      </c>
      <c r="B122" s="22" t="s">
        <v>485</v>
      </c>
      <c r="C122" s="23" t="s">
        <v>486</v>
      </c>
      <c r="D122" s="14"/>
      <c r="E122" s="24" t="s">
        <v>163</v>
      </c>
      <c r="F122" s="24" t="s">
        <v>164</v>
      </c>
      <c r="G122" s="25" t="s">
        <v>153</v>
      </c>
      <c r="H122" s="26"/>
      <c r="I122" s="26"/>
      <c r="J122" s="14"/>
      <c r="K122" s="27" t="str">
        <f t="shared" ca="1" si="6"/>
        <v/>
      </c>
      <c r="L122" s="14"/>
      <c r="M122" s="28" t="s">
        <v>119</v>
      </c>
    </row>
    <row r="123" spans="1:13" ht="32.1" customHeight="1" x14ac:dyDescent="0.25">
      <c r="A123" s="29" t="s">
        <v>487</v>
      </c>
      <c r="B123" s="30" t="s">
        <v>488</v>
      </c>
      <c r="C123" s="31" t="s">
        <v>489</v>
      </c>
      <c r="D123" s="10"/>
      <c r="E123" s="28" t="s">
        <v>163</v>
      </c>
      <c r="F123" s="28" t="s">
        <v>164</v>
      </c>
      <c r="G123" s="32" t="s">
        <v>153</v>
      </c>
      <c r="H123" s="33"/>
      <c r="I123" s="33"/>
      <c r="J123" s="10"/>
      <c r="K123" s="34" t="str">
        <f t="shared" ca="1" si="6"/>
        <v/>
      </c>
      <c r="L123" s="10"/>
      <c r="M123" s="28" t="s">
        <v>119</v>
      </c>
    </row>
    <row r="124" spans="1:13" ht="45" customHeight="1" x14ac:dyDescent="0.25">
      <c r="A124" s="21" t="s">
        <v>490</v>
      </c>
      <c r="B124" s="22" t="s">
        <v>491</v>
      </c>
      <c r="C124" s="23" t="s">
        <v>492</v>
      </c>
      <c r="D124" s="14"/>
      <c r="E124" s="24" t="s">
        <v>171</v>
      </c>
      <c r="F124" s="24" t="s">
        <v>164</v>
      </c>
      <c r="G124" s="25" t="s">
        <v>153</v>
      </c>
      <c r="H124" s="26"/>
      <c r="I124" s="26"/>
      <c r="J124" s="14"/>
      <c r="K124" s="27" t="str">
        <f t="shared" ca="1" si="6"/>
        <v/>
      </c>
      <c r="L124" s="14"/>
      <c r="M124" s="28" t="s">
        <v>119</v>
      </c>
    </row>
    <row r="125" spans="1:13" ht="45" customHeight="1" x14ac:dyDescent="0.25">
      <c r="A125" s="29" t="s">
        <v>493</v>
      </c>
      <c r="B125" s="30" t="s">
        <v>494</v>
      </c>
      <c r="C125" s="31" t="s">
        <v>495</v>
      </c>
      <c r="D125" s="10"/>
      <c r="E125" s="28" t="s">
        <v>163</v>
      </c>
      <c r="F125" s="28" t="s">
        <v>164</v>
      </c>
      <c r="G125" s="32" t="s">
        <v>153</v>
      </c>
      <c r="H125" s="33"/>
      <c r="I125" s="33"/>
      <c r="J125" s="10"/>
      <c r="K125" s="34" t="str">
        <f t="shared" ca="1" si="6"/>
        <v/>
      </c>
      <c r="L125" s="10"/>
      <c r="M125" s="28" t="s">
        <v>119</v>
      </c>
    </row>
    <row r="126" spans="1:13" ht="21.95" customHeight="1" x14ac:dyDescent="0.25">
      <c r="A126" s="88" t="s">
        <v>496</v>
      </c>
      <c r="B126" s="89"/>
      <c r="C126" s="89"/>
      <c r="D126" s="89"/>
      <c r="E126" s="89"/>
      <c r="F126" s="89"/>
      <c r="G126" s="89"/>
      <c r="H126" s="89"/>
      <c r="I126" s="89"/>
      <c r="J126" s="89"/>
      <c r="K126" s="89"/>
      <c r="L126" s="89"/>
      <c r="M126" s="89"/>
    </row>
    <row r="127" spans="1:13" ht="45" customHeight="1" x14ac:dyDescent="0.25">
      <c r="A127" s="29" t="s">
        <v>497</v>
      </c>
      <c r="B127" s="30" t="s">
        <v>498</v>
      </c>
      <c r="C127" s="31" t="s">
        <v>499</v>
      </c>
      <c r="D127" s="10"/>
      <c r="E127" s="28" t="s">
        <v>151</v>
      </c>
      <c r="F127" s="28" t="s">
        <v>152</v>
      </c>
      <c r="G127" s="32" t="s">
        <v>153</v>
      </c>
      <c r="H127" s="33"/>
      <c r="I127" s="33"/>
      <c r="J127" s="10"/>
      <c r="K127" s="34" t="str">
        <f t="shared" ref="K127:K144" ca="1" si="7">IF(OR($H127="",$G127="Complete",$G127="N/A"),"",$H127-TODAY())</f>
        <v/>
      </c>
      <c r="L127" s="10"/>
      <c r="M127" s="28" t="s">
        <v>121</v>
      </c>
    </row>
    <row r="128" spans="1:13" ht="32.1" customHeight="1" x14ac:dyDescent="0.25">
      <c r="A128" s="21" t="s">
        <v>500</v>
      </c>
      <c r="B128" s="22" t="s">
        <v>501</v>
      </c>
      <c r="C128" s="23" t="s">
        <v>502</v>
      </c>
      <c r="D128" s="14"/>
      <c r="E128" s="24" t="s">
        <v>151</v>
      </c>
      <c r="F128" s="24" t="s">
        <v>152</v>
      </c>
      <c r="G128" s="25" t="s">
        <v>153</v>
      </c>
      <c r="H128" s="26"/>
      <c r="I128" s="26"/>
      <c r="J128" s="14"/>
      <c r="K128" s="27" t="str">
        <f t="shared" ca="1" si="7"/>
        <v/>
      </c>
      <c r="L128" s="14"/>
      <c r="M128" s="28" t="s">
        <v>121</v>
      </c>
    </row>
    <row r="129" spans="1:13" ht="45" customHeight="1" x14ac:dyDescent="0.25">
      <c r="A129" s="29" t="s">
        <v>503</v>
      </c>
      <c r="B129" s="30" t="s">
        <v>504</v>
      </c>
      <c r="C129" s="31" t="s">
        <v>505</v>
      </c>
      <c r="D129" s="10"/>
      <c r="E129" s="28" t="s">
        <v>163</v>
      </c>
      <c r="F129" s="28" t="s">
        <v>164</v>
      </c>
      <c r="G129" s="32" t="s">
        <v>153</v>
      </c>
      <c r="H129" s="33"/>
      <c r="I129" s="33"/>
      <c r="J129" s="10"/>
      <c r="K129" s="34" t="str">
        <f t="shared" ca="1" si="7"/>
        <v/>
      </c>
      <c r="L129" s="10"/>
      <c r="M129" s="28" t="s">
        <v>121</v>
      </c>
    </row>
    <row r="130" spans="1:13" ht="32.1" customHeight="1" x14ac:dyDescent="0.25">
      <c r="A130" s="21" t="s">
        <v>506</v>
      </c>
      <c r="B130" s="22" t="s">
        <v>507</v>
      </c>
      <c r="C130" s="23" t="s">
        <v>508</v>
      </c>
      <c r="D130" s="14"/>
      <c r="E130" s="24" t="s">
        <v>151</v>
      </c>
      <c r="F130" s="24" t="s">
        <v>152</v>
      </c>
      <c r="G130" s="25" t="s">
        <v>153</v>
      </c>
      <c r="H130" s="26"/>
      <c r="I130" s="26"/>
      <c r="J130" s="14"/>
      <c r="K130" s="27" t="str">
        <f t="shared" ca="1" si="7"/>
        <v/>
      </c>
      <c r="L130" s="14"/>
      <c r="M130" s="28" t="s">
        <v>121</v>
      </c>
    </row>
    <row r="131" spans="1:13" ht="45" customHeight="1" x14ac:dyDescent="0.25">
      <c r="A131" s="29" t="s">
        <v>509</v>
      </c>
      <c r="B131" s="30" t="s">
        <v>510</v>
      </c>
      <c r="C131" s="31" t="s">
        <v>511</v>
      </c>
      <c r="D131" s="10"/>
      <c r="E131" s="28" t="s">
        <v>151</v>
      </c>
      <c r="F131" s="28" t="s">
        <v>152</v>
      </c>
      <c r="G131" s="32" t="s">
        <v>153</v>
      </c>
      <c r="H131" s="33"/>
      <c r="I131" s="33"/>
      <c r="J131" s="10"/>
      <c r="K131" s="34" t="str">
        <f t="shared" ca="1" si="7"/>
        <v/>
      </c>
      <c r="L131" s="10"/>
      <c r="M131" s="28" t="s">
        <v>121</v>
      </c>
    </row>
    <row r="132" spans="1:13" ht="32.1" customHeight="1" x14ac:dyDescent="0.25">
      <c r="A132" s="21" t="s">
        <v>512</v>
      </c>
      <c r="B132" s="22" t="s">
        <v>513</v>
      </c>
      <c r="C132" s="23" t="s">
        <v>514</v>
      </c>
      <c r="D132" s="14"/>
      <c r="E132" s="24" t="s">
        <v>163</v>
      </c>
      <c r="F132" s="24" t="s">
        <v>152</v>
      </c>
      <c r="G132" s="25" t="s">
        <v>153</v>
      </c>
      <c r="H132" s="26"/>
      <c r="I132" s="26"/>
      <c r="J132" s="14"/>
      <c r="K132" s="27" t="str">
        <f t="shared" ca="1" si="7"/>
        <v/>
      </c>
      <c r="L132" s="14"/>
      <c r="M132" s="28" t="s">
        <v>121</v>
      </c>
    </row>
    <row r="133" spans="1:13" ht="32.1" customHeight="1" x14ac:dyDescent="0.25">
      <c r="A133" s="29" t="s">
        <v>515</v>
      </c>
      <c r="B133" s="30" t="s">
        <v>516</v>
      </c>
      <c r="C133" s="31" t="s">
        <v>517</v>
      </c>
      <c r="D133" s="10"/>
      <c r="E133" s="28" t="s">
        <v>163</v>
      </c>
      <c r="F133" s="28" t="s">
        <v>164</v>
      </c>
      <c r="G133" s="32" t="s">
        <v>153</v>
      </c>
      <c r="H133" s="33"/>
      <c r="I133" s="33"/>
      <c r="J133" s="10"/>
      <c r="K133" s="34" t="str">
        <f t="shared" ca="1" si="7"/>
        <v/>
      </c>
      <c r="L133" s="10"/>
      <c r="M133" s="28" t="s">
        <v>121</v>
      </c>
    </row>
    <row r="134" spans="1:13" ht="32.1" customHeight="1" x14ac:dyDescent="0.25">
      <c r="A134" s="21" t="s">
        <v>518</v>
      </c>
      <c r="B134" s="22" t="s">
        <v>519</v>
      </c>
      <c r="C134" s="23" t="s">
        <v>520</v>
      </c>
      <c r="D134" s="14"/>
      <c r="E134" s="24" t="s">
        <v>151</v>
      </c>
      <c r="F134" s="24" t="s">
        <v>152</v>
      </c>
      <c r="G134" s="25" t="s">
        <v>153</v>
      </c>
      <c r="H134" s="26"/>
      <c r="I134" s="26"/>
      <c r="J134" s="14"/>
      <c r="K134" s="27" t="str">
        <f t="shared" ca="1" si="7"/>
        <v/>
      </c>
      <c r="L134" s="14"/>
      <c r="M134" s="28" t="s">
        <v>121</v>
      </c>
    </row>
    <row r="135" spans="1:13" ht="32.1" customHeight="1" x14ac:dyDescent="0.25">
      <c r="A135" s="29" t="s">
        <v>521</v>
      </c>
      <c r="B135" s="30" t="s">
        <v>522</v>
      </c>
      <c r="C135" s="31" t="s">
        <v>523</v>
      </c>
      <c r="D135" s="10"/>
      <c r="E135" s="28" t="s">
        <v>163</v>
      </c>
      <c r="F135" s="28" t="s">
        <v>164</v>
      </c>
      <c r="G135" s="32" t="s">
        <v>153</v>
      </c>
      <c r="H135" s="33"/>
      <c r="I135" s="33"/>
      <c r="J135" s="10"/>
      <c r="K135" s="34" t="str">
        <f t="shared" ca="1" si="7"/>
        <v/>
      </c>
      <c r="L135" s="10"/>
      <c r="M135" s="28" t="s">
        <v>121</v>
      </c>
    </row>
    <row r="136" spans="1:13" ht="32.1" customHeight="1" x14ac:dyDescent="0.25">
      <c r="A136" s="21" t="s">
        <v>524</v>
      </c>
      <c r="B136" s="22" t="s">
        <v>525</v>
      </c>
      <c r="C136" s="23" t="s">
        <v>526</v>
      </c>
      <c r="D136" s="14"/>
      <c r="E136" s="24" t="s">
        <v>163</v>
      </c>
      <c r="F136" s="24" t="s">
        <v>164</v>
      </c>
      <c r="G136" s="25" t="s">
        <v>153</v>
      </c>
      <c r="H136" s="26"/>
      <c r="I136" s="26"/>
      <c r="J136" s="14"/>
      <c r="K136" s="27" t="str">
        <f t="shared" ca="1" si="7"/>
        <v/>
      </c>
      <c r="L136" s="14"/>
      <c r="M136" s="28" t="s">
        <v>121</v>
      </c>
    </row>
    <row r="137" spans="1:13" ht="32.1" customHeight="1" x14ac:dyDescent="0.25">
      <c r="A137" s="29" t="s">
        <v>527</v>
      </c>
      <c r="B137" s="30" t="s">
        <v>528</v>
      </c>
      <c r="C137" s="31" t="s">
        <v>529</v>
      </c>
      <c r="D137" s="10"/>
      <c r="E137" s="28" t="s">
        <v>171</v>
      </c>
      <c r="F137" s="28" t="s">
        <v>164</v>
      </c>
      <c r="G137" s="32" t="s">
        <v>153</v>
      </c>
      <c r="H137" s="33"/>
      <c r="I137" s="33"/>
      <c r="J137" s="10"/>
      <c r="K137" s="34" t="str">
        <f t="shared" ca="1" si="7"/>
        <v/>
      </c>
      <c r="L137" s="10"/>
      <c r="M137" s="28" t="s">
        <v>121</v>
      </c>
    </row>
    <row r="138" spans="1:13" ht="45" customHeight="1" x14ac:dyDescent="0.25">
      <c r="A138" s="21" t="s">
        <v>530</v>
      </c>
      <c r="B138" s="22" t="s">
        <v>531</v>
      </c>
      <c r="C138" s="23" t="s">
        <v>532</v>
      </c>
      <c r="D138" s="14"/>
      <c r="E138" s="24" t="s">
        <v>151</v>
      </c>
      <c r="F138" s="24" t="s">
        <v>152</v>
      </c>
      <c r="G138" s="25" t="s">
        <v>153</v>
      </c>
      <c r="H138" s="26"/>
      <c r="I138" s="26"/>
      <c r="J138" s="14"/>
      <c r="K138" s="27" t="str">
        <f t="shared" ca="1" si="7"/>
        <v/>
      </c>
      <c r="L138" s="14"/>
      <c r="M138" s="28" t="s">
        <v>121</v>
      </c>
    </row>
    <row r="139" spans="1:13" ht="32.1" customHeight="1" x14ac:dyDescent="0.25">
      <c r="A139" s="29" t="s">
        <v>533</v>
      </c>
      <c r="B139" s="30" t="s">
        <v>534</v>
      </c>
      <c r="C139" s="31" t="s">
        <v>535</v>
      </c>
      <c r="D139" s="10"/>
      <c r="E139" s="28" t="s">
        <v>151</v>
      </c>
      <c r="F139" s="28" t="s">
        <v>152</v>
      </c>
      <c r="G139" s="32" t="s">
        <v>153</v>
      </c>
      <c r="H139" s="33"/>
      <c r="I139" s="33"/>
      <c r="J139" s="10"/>
      <c r="K139" s="34" t="str">
        <f t="shared" ca="1" si="7"/>
        <v/>
      </c>
      <c r="L139" s="10"/>
      <c r="M139" s="28" t="s">
        <v>121</v>
      </c>
    </row>
    <row r="140" spans="1:13" ht="32.1" customHeight="1" x14ac:dyDescent="0.25">
      <c r="A140" s="21" t="s">
        <v>536</v>
      </c>
      <c r="B140" s="22" t="s">
        <v>537</v>
      </c>
      <c r="C140" s="23" t="s">
        <v>538</v>
      </c>
      <c r="D140" s="14"/>
      <c r="E140" s="24" t="s">
        <v>163</v>
      </c>
      <c r="F140" s="24" t="s">
        <v>164</v>
      </c>
      <c r="G140" s="25" t="s">
        <v>153</v>
      </c>
      <c r="H140" s="26"/>
      <c r="I140" s="26"/>
      <c r="J140" s="14"/>
      <c r="K140" s="27" t="str">
        <f t="shared" ca="1" si="7"/>
        <v/>
      </c>
      <c r="L140" s="14"/>
      <c r="M140" s="28" t="s">
        <v>121</v>
      </c>
    </row>
    <row r="141" spans="1:13" ht="32.1" customHeight="1" x14ac:dyDescent="0.25">
      <c r="A141" s="29" t="s">
        <v>539</v>
      </c>
      <c r="B141" s="30" t="s">
        <v>540</v>
      </c>
      <c r="C141" s="31" t="s">
        <v>541</v>
      </c>
      <c r="D141" s="10"/>
      <c r="E141" s="28" t="s">
        <v>171</v>
      </c>
      <c r="F141" s="28" t="s">
        <v>164</v>
      </c>
      <c r="G141" s="32" t="s">
        <v>153</v>
      </c>
      <c r="H141" s="33"/>
      <c r="I141" s="33"/>
      <c r="J141" s="10"/>
      <c r="K141" s="34" t="str">
        <f t="shared" ca="1" si="7"/>
        <v/>
      </c>
      <c r="L141" s="10"/>
      <c r="M141" s="28" t="s">
        <v>121</v>
      </c>
    </row>
    <row r="142" spans="1:13" ht="32.1" customHeight="1" x14ac:dyDescent="0.25">
      <c r="A142" s="21" t="s">
        <v>542</v>
      </c>
      <c r="B142" s="22" t="s">
        <v>543</v>
      </c>
      <c r="C142" s="23" t="s">
        <v>544</v>
      </c>
      <c r="D142" s="14"/>
      <c r="E142" s="24" t="s">
        <v>171</v>
      </c>
      <c r="F142" s="24" t="s">
        <v>164</v>
      </c>
      <c r="G142" s="25" t="s">
        <v>153</v>
      </c>
      <c r="H142" s="26"/>
      <c r="I142" s="26"/>
      <c r="J142" s="14"/>
      <c r="K142" s="27" t="str">
        <f t="shared" ca="1" si="7"/>
        <v/>
      </c>
      <c r="L142" s="14"/>
      <c r="M142" s="28" t="s">
        <v>121</v>
      </c>
    </row>
    <row r="143" spans="1:13" ht="32.1" customHeight="1" x14ac:dyDescent="0.25">
      <c r="A143" s="29" t="s">
        <v>545</v>
      </c>
      <c r="B143" s="30" t="s">
        <v>546</v>
      </c>
      <c r="C143" s="31" t="s">
        <v>547</v>
      </c>
      <c r="D143" s="10"/>
      <c r="E143" s="28" t="s">
        <v>163</v>
      </c>
      <c r="F143" s="28" t="s">
        <v>164</v>
      </c>
      <c r="G143" s="32" t="s">
        <v>153</v>
      </c>
      <c r="H143" s="33"/>
      <c r="I143" s="33"/>
      <c r="J143" s="10"/>
      <c r="K143" s="34" t="str">
        <f t="shared" ca="1" si="7"/>
        <v/>
      </c>
      <c r="L143" s="10"/>
      <c r="M143" s="28" t="s">
        <v>121</v>
      </c>
    </row>
    <row r="144" spans="1:13" ht="45" customHeight="1" x14ac:dyDescent="0.25">
      <c r="A144" s="21" t="s">
        <v>548</v>
      </c>
      <c r="B144" s="22" t="s">
        <v>549</v>
      </c>
      <c r="C144" s="23" t="s">
        <v>550</v>
      </c>
      <c r="D144" s="14"/>
      <c r="E144" s="24" t="s">
        <v>163</v>
      </c>
      <c r="F144" s="24" t="s">
        <v>152</v>
      </c>
      <c r="G144" s="25" t="s">
        <v>153</v>
      </c>
      <c r="H144" s="26"/>
      <c r="I144" s="26"/>
      <c r="J144" s="14"/>
      <c r="K144" s="27" t="str">
        <f t="shared" ca="1" si="7"/>
        <v/>
      </c>
      <c r="L144" s="14"/>
      <c r="M144" s="28" t="s">
        <v>121</v>
      </c>
    </row>
    <row r="145" spans="1:13" ht="21.95" customHeight="1" x14ac:dyDescent="0.25">
      <c r="A145" s="88" t="s">
        <v>551</v>
      </c>
      <c r="B145" s="89"/>
      <c r="C145" s="89"/>
      <c r="D145" s="89"/>
      <c r="E145" s="89"/>
      <c r="F145" s="89"/>
      <c r="G145" s="89"/>
      <c r="H145" s="89"/>
      <c r="I145" s="89"/>
      <c r="J145" s="89"/>
      <c r="K145" s="89"/>
      <c r="L145" s="89"/>
      <c r="M145" s="89"/>
    </row>
    <row r="146" spans="1:13" ht="32.1" customHeight="1" x14ac:dyDescent="0.25">
      <c r="A146" s="21" t="s">
        <v>552</v>
      </c>
      <c r="B146" s="22" t="s">
        <v>553</v>
      </c>
      <c r="C146" s="23" t="s">
        <v>554</v>
      </c>
      <c r="D146" s="14"/>
      <c r="E146" s="24" t="s">
        <v>151</v>
      </c>
      <c r="F146" s="24" t="s">
        <v>152</v>
      </c>
      <c r="G146" s="25" t="s">
        <v>153</v>
      </c>
      <c r="H146" s="26"/>
      <c r="I146" s="26"/>
      <c r="J146" s="14"/>
      <c r="K146" s="27" t="str">
        <f t="shared" ref="K146:K165" ca="1" si="8">IF(OR($H146="",$G146="Complete",$G146="N/A"),"",$H146-TODAY())</f>
        <v/>
      </c>
      <c r="L146" s="14"/>
      <c r="M146" s="28" t="s">
        <v>123</v>
      </c>
    </row>
    <row r="147" spans="1:13" ht="32.1" customHeight="1" x14ac:dyDescent="0.25">
      <c r="A147" s="29" t="s">
        <v>555</v>
      </c>
      <c r="B147" s="30" t="s">
        <v>556</v>
      </c>
      <c r="C147" s="31" t="s">
        <v>557</v>
      </c>
      <c r="D147" s="10"/>
      <c r="E147" s="28" t="s">
        <v>151</v>
      </c>
      <c r="F147" s="28" t="s">
        <v>152</v>
      </c>
      <c r="G147" s="32" t="s">
        <v>153</v>
      </c>
      <c r="H147" s="33"/>
      <c r="I147" s="33"/>
      <c r="J147" s="10"/>
      <c r="K147" s="34" t="str">
        <f t="shared" ca="1" si="8"/>
        <v/>
      </c>
      <c r="L147" s="10"/>
      <c r="M147" s="28" t="s">
        <v>123</v>
      </c>
    </row>
    <row r="148" spans="1:13" ht="45" customHeight="1" x14ac:dyDescent="0.25">
      <c r="A148" s="21" t="s">
        <v>558</v>
      </c>
      <c r="B148" s="22" t="s">
        <v>559</v>
      </c>
      <c r="C148" s="23" t="s">
        <v>560</v>
      </c>
      <c r="D148" s="14"/>
      <c r="E148" s="24" t="s">
        <v>163</v>
      </c>
      <c r="F148" s="24" t="s">
        <v>164</v>
      </c>
      <c r="G148" s="25" t="s">
        <v>153</v>
      </c>
      <c r="H148" s="26"/>
      <c r="I148" s="26"/>
      <c r="J148" s="14"/>
      <c r="K148" s="27" t="str">
        <f t="shared" ca="1" si="8"/>
        <v/>
      </c>
      <c r="L148" s="14"/>
      <c r="M148" s="28" t="s">
        <v>123</v>
      </c>
    </row>
    <row r="149" spans="1:13" ht="32.1" customHeight="1" x14ac:dyDescent="0.25">
      <c r="A149" s="29" t="s">
        <v>561</v>
      </c>
      <c r="B149" s="30" t="s">
        <v>562</v>
      </c>
      <c r="C149" s="31" t="s">
        <v>563</v>
      </c>
      <c r="D149" s="10"/>
      <c r="E149" s="28" t="s">
        <v>151</v>
      </c>
      <c r="F149" s="28" t="s">
        <v>152</v>
      </c>
      <c r="G149" s="32" t="s">
        <v>153</v>
      </c>
      <c r="H149" s="33"/>
      <c r="I149" s="33"/>
      <c r="J149" s="10"/>
      <c r="K149" s="34" t="str">
        <f t="shared" ca="1" si="8"/>
        <v/>
      </c>
      <c r="L149" s="10"/>
      <c r="M149" s="28" t="s">
        <v>123</v>
      </c>
    </row>
    <row r="150" spans="1:13" ht="45" customHeight="1" x14ac:dyDescent="0.25">
      <c r="A150" s="21" t="s">
        <v>564</v>
      </c>
      <c r="B150" s="22" t="s">
        <v>565</v>
      </c>
      <c r="C150" s="23" t="s">
        <v>566</v>
      </c>
      <c r="D150" s="14"/>
      <c r="E150" s="24" t="s">
        <v>151</v>
      </c>
      <c r="F150" s="24" t="s">
        <v>152</v>
      </c>
      <c r="G150" s="25" t="s">
        <v>153</v>
      </c>
      <c r="H150" s="26"/>
      <c r="I150" s="26"/>
      <c r="J150" s="14"/>
      <c r="K150" s="27" t="str">
        <f t="shared" ca="1" si="8"/>
        <v/>
      </c>
      <c r="L150" s="14"/>
      <c r="M150" s="28" t="s">
        <v>123</v>
      </c>
    </row>
    <row r="151" spans="1:13" ht="45" customHeight="1" x14ac:dyDescent="0.25">
      <c r="A151" s="29" t="s">
        <v>567</v>
      </c>
      <c r="B151" s="30" t="s">
        <v>568</v>
      </c>
      <c r="C151" s="31" t="s">
        <v>569</v>
      </c>
      <c r="D151" s="10"/>
      <c r="E151" s="28" t="s">
        <v>151</v>
      </c>
      <c r="F151" s="28" t="s">
        <v>152</v>
      </c>
      <c r="G151" s="32" t="s">
        <v>153</v>
      </c>
      <c r="H151" s="33"/>
      <c r="I151" s="33"/>
      <c r="J151" s="10"/>
      <c r="K151" s="34" t="str">
        <f t="shared" ca="1" si="8"/>
        <v/>
      </c>
      <c r="L151" s="10"/>
      <c r="M151" s="28" t="s">
        <v>123</v>
      </c>
    </row>
    <row r="152" spans="1:13" ht="45" customHeight="1" x14ac:dyDescent="0.25">
      <c r="A152" s="21" t="s">
        <v>570</v>
      </c>
      <c r="B152" s="22" t="s">
        <v>571</v>
      </c>
      <c r="C152" s="23" t="s">
        <v>572</v>
      </c>
      <c r="D152" s="14"/>
      <c r="E152" s="24" t="s">
        <v>151</v>
      </c>
      <c r="F152" s="24" t="s">
        <v>152</v>
      </c>
      <c r="G152" s="25" t="s">
        <v>153</v>
      </c>
      <c r="H152" s="26"/>
      <c r="I152" s="26"/>
      <c r="J152" s="14"/>
      <c r="K152" s="27" t="str">
        <f t="shared" ca="1" si="8"/>
        <v/>
      </c>
      <c r="L152" s="14"/>
      <c r="M152" s="28" t="s">
        <v>123</v>
      </c>
    </row>
    <row r="153" spans="1:13" ht="45" customHeight="1" x14ac:dyDescent="0.25">
      <c r="A153" s="29" t="s">
        <v>573</v>
      </c>
      <c r="B153" s="30" t="s">
        <v>574</v>
      </c>
      <c r="C153" s="31" t="s">
        <v>575</v>
      </c>
      <c r="D153" s="10"/>
      <c r="E153" s="28" t="s">
        <v>151</v>
      </c>
      <c r="F153" s="28" t="s">
        <v>152</v>
      </c>
      <c r="G153" s="32" t="s">
        <v>153</v>
      </c>
      <c r="H153" s="33"/>
      <c r="I153" s="33"/>
      <c r="J153" s="10"/>
      <c r="K153" s="34" t="str">
        <f t="shared" ca="1" si="8"/>
        <v/>
      </c>
      <c r="L153" s="10"/>
      <c r="M153" s="28" t="s">
        <v>123</v>
      </c>
    </row>
    <row r="154" spans="1:13" ht="45" customHeight="1" x14ac:dyDescent="0.25">
      <c r="A154" s="21" t="s">
        <v>576</v>
      </c>
      <c r="B154" s="22" t="s">
        <v>577</v>
      </c>
      <c r="C154" s="23" t="s">
        <v>578</v>
      </c>
      <c r="D154" s="14"/>
      <c r="E154" s="24" t="s">
        <v>163</v>
      </c>
      <c r="F154" s="24" t="s">
        <v>164</v>
      </c>
      <c r="G154" s="25" t="s">
        <v>153</v>
      </c>
      <c r="H154" s="26"/>
      <c r="I154" s="26"/>
      <c r="J154" s="14"/>
      <c r="K154" s="27" t="str">
        <f t="shared" ca="1" si="8"/>
        <v/>
      </c>
      <c r="L154" s="14"/>
      <c r="M154" s="28" t="s">
        <v>123</v>
      </c>
    </row>
    <row r="155" spans="1:13" ht="45" customHeight="1" x14ac:dyDescent="0.25">
      <c r="A155" s="29" t="s">
        <v>579</v>
      </c>
      <c r="B155" s="30" t="s">
        <v>580</v>
      </c>
      <c r="C155" s="31" t="s">
        <v>581</v>
      </c>
      <c r="D155" s="10"/>
      <c r="E155" s="28" t="s">
        <v>151</v>
      </c>
      <c r="F155" s="28" t="s">
        <v>152</v>
      </c>
      <c r="G155" s="32" t="s">
        <v>153</v>
      </c>
      <c r="H155" s="33"/>
      <c r="I155" s="33"/>
      <c r="J155" s="10"/>
      <c r="K155" s="34" t="str">
        <f t="shared" ca="1" si="8"/>
        <v/>
      </c>
      <c r="L155" s="10"/>
      <c r="M155" s="28" t="s">
        <v>123</v>
      </c>
    </row>
    <row r="156" spans="1:13" ht="45" customHeight="1" x14ac:dyDescent="0.25">
      <c r="A156" s="21" t="s">
        <v>582</v>
      </c>
      <c r="B156" s="22" t="s">
        <v>583</v>
      </c>
      <c r="C156" s="23" t="s">
        <v>584</v>
      </c>
      <c r="D156" s="14"/>
      <c r="E156" s="24" t="s">
        <v>151</v>
      </c>
      <c r="F156" s="24" t="s">
        <v>152</v>
      </c>
      <c r="G156" s="25" t="s">
        <v>153</v>
      </c>
      <c r="H156" s="26"/>
      <c r="I156" s="26"/>
      <c r="J156" s="14"/>
      <c r="K156" s="27" t="str">
        <f t="shared" ca="1" si="8"/>
        <v/>
      </c>
      <c r="L156" s="14"/>
      <c r="M156" s="28" t="s">
        <v>123</v>
      </c>
    </row>
    <row r="157" spans="1:13" ht="45" customHeight="1" x14ac:dyDescent="0.25">
      <c r="A157" s="29" t="s">
        <v>585</v>
      </c>
      <c r="B157" s="30" t="s">
        <v>586</v>
      </c>
      <c r="C157" s="31" t="s">
        <v>587</v>
      </c>
      <c r="D157" s="10"/>
      <c r="E157" s="28" t="s">
        <v>163</v>
      </c>
      <c r="F157" s="28" t="s">
        <v>164</v>
      </c>
      <c r="G157" s="32" t="s">
        <v>153</v>
      </c>
      <c r="H157" s="33"/>
      <c r="I157" s="33"/>
      <c r="J157" s="10"/>
      <c r="K157" s="34" t="str">
        <f t="shared" ca="1" si="8"/>
        <v/>
      </c>
      <c r="L157" s="10"/>
      <c r="M157" s="28" t="s">
        <v>123</v>
      </c>
    </row>
    <row r="158" spans="1:13" ht="45" customHeight="1" x14ac:dyDescent="0.25">
      <c r="A158" s="21" t="s">
        <v>588</v>
      </c>
      <c r="B158" s="22" t="s">
        <v>589</v>
      </c>
      <c r="C158" s="23" t="s">
        <v>590</v>
      </c>
      <c r="D158" s="14"/>
      <c r="E158" s="24" t="s">
        <v>163</v>
      </c>
      <c r="F158" s="24" t="s">
        <v>164</v>
      </c>
      <c r="G158" s="25" t="s">
        <v>153</v>
      </c>
      <c r="H158" s="26"/>
      <c r="I158" s="26"/>
      <c r="J158" s="14"/>
      <c r="K158" s="27" t="str">
        <f t="shared" ca="1" si="8"/>
        <v/>
      </c>
      <c r="L158" s="14"/>
      <c r="M158" s="28" t="s">
        <v>123</v>
      </c>
    </row>
    <row r="159" spans="1:13" ht="32.1" customHeight="1" x14ac:dyDescent="0.25">
      <c r="A159" s="29" t="s">
        <v>591</v>
      </c>
      <c r="B159" s="30" t="s">
        <v>592</v>
      </c>
      <c r="C159" s="31" t="s">
        <v>593</v>
      </c>
      <c r="D159" s="10"/>
      <c r="E159" s="28" t="s">
        <v>163</v>
      </c>
      <c r="F159" s="28" t="s">
        <v>164</v>
      </c>
      <c r="G159" s="32" t="s">
        <v>153</v>
      </c>
      <c r="H159" s="33"/>
      <c r="I159" s="33"/>
      <c r="J159" s="10"/>
      <c r="K159" s="34" t="str">
        <f t="shared" ca="1" si="8"/>
        <v/>
      </c>
      <c r="L159" s="10"/>
      <c r="M159" s="28" t="s">
        <v>123</v>
      </c>
    </row>
    <row r="160" spans="1:13" ht="45" customHeight="1" x14ac:dyDescent="0.25">
      <c r="A160" s="21" t="s">
        <v>594</v>
      </c>
      <c r="B160" s="22" t="s">
        <v>595</v>
      </c>
      <c r="C160" s="23" t="s">
        <v>596</v>
      </c>
      <c r="D160" s="14"/>
      <c r="E160" s="24" t="s">
        <v>151</v>
      </c>
      <c r="F160" s="24" t="s">
        <v>152</v>
      </c>
      <c r="G160" s="25" t="s">
        <v>153</v>
      </c>
      <c r="H160" s="26"/>
      <c r="I160" s="26"/>
      <c r="J160" s="14"/>
      <c r="K160" s="27" t="str">
        <f t="shared" ca="1" si="8"/>
        <v/>
      </c>
      <c r="L160" s="14"/>
      <c r="M160" s="28" t="s">
        <v>123</v>
      </c>
    </row>
    <row r="161" spans="1:13" ht="45" customHeight="1" x14ac:dyDescent="0.25">
      <c r="A161" s="29" t="s">
        <v>597</v>
      </c>
      <c r="B161" s="30" t="s">
        <v>598</v>
      </c>
      <c r="C161" s="31" t="s">
        <v>599</v>
      </c>
      <c r="D161" s="10"/>
      <c r="E161" s="28" t="s">
        <v>151</v>
      </c>
      <c r="F161" s="28" t="s">
        <v>152</v>
      </c>
      <c r="G161" s="32" t="s">
        <v>153</v>
      </c>
      <c r="H161" s="33"/>
      <c r="I161" s="33"/>
      <c r="J161" s="10"/>
      <c r="K161" s="34" t="str">
        <f t="shared" ca="1" si="8"/>
        <v/>
      </c>
      <c r="L161" s="10"/>
      <c r="M161" s="28" t="s">
        <v>123</v>
      </c>
    </row>
    <row r="162" spans="1:13" ht="45" customHeight="1" x14ac:dyDescent="0.25">
      <c r="A162" s="21" t="s">
        <v>600</v>
      </c>
      <c r="B162" s="22" t="s">
        <v>601</v>
      </c>
      <c r="C162" s="23" t="s">
        <v>602</v>
      </c>
      <c r="D162" s="14"/>
      <c r="E162" s="24" t="s">
        <v>163</v>
      </c>
      <c r="F162" s="24" t="s">
        <v>164</v>
      </c>
      <c r="G162" s="25" t="s">
        <v>153</v>
      </c>
      <c r="H162" s="26"/>
      <c r="I162" s="26"/>
      <c r="J162" s="14"/>
      <c r="K162" s="27" t="str">
        <f t="shared" ca="1" si="8"/>
        <v/>
      </c>
      <c r="L162" s="14"/>
      <c r="M162" s="28" t="s">
        <v>123</v>
      </c>
    </row>
    <row r="163" spans="1:13" ht="32.1" customHeight="1" x14ac:dyDescent="0.25">
      <c r="A163" s="29" t="s">
        <v>603</v>
      </c>
      <c r="B163" s="30" t="s">
        <v>604</v>
      </c>
      <c r="C163" s="31" t="s">
        <v>605</v>
      </c>
      <c r="D163" s="10"/>
      <c r="E163" s="28" t="s">
        <v>171</v>
      </c>
      <c r="F163" s="28" t="s">
        <v>164</v>
      </c>
      <c r="G163" s="32" t="s">
        <v>153</v>
      </c>
      <c r="H163" s="33"/>
      <c r="I163" s="33"/>
      <c r="J163" s="10"/>
      <c r="K163" s="34" t="str">
        <f t="shared" ca="1" si="8"/>
        <v/>
      </c>
      <c r="L163" s="10"/>
      <c r="M163" s="28" t="s">
        <v>123</v>
      </c>
    </row>
    <row r="164" spans="1:13" ht="45" customHeight="1" x14ac:dyDescent="0.25">
      <c r="A164" s="21" t="s">
        <v>606</v>
      </c>
      <c r="B164" s="22" t="s">
        <v>607</v>
      </c>
      <c r="C164" s="23" t="s">
        <v>608</v>
      </c>
      <c r="D164" s="14"/>
      <c r="E164" s="24" t="s">
        <v>163</v>
      </c>
      <c r="F164" s="24" t="s">
        <v>164</v>
      </c>
      <c r="G164" s="25" t="s">
        <v>153</v>
      </c>
      <c r="H164" s="26"/>
      <c r="I164" s="26"/>
      <c r="J164" s="14"/>
      <c r="K164" s="27" t="str">
        <f t="shared" ca="1" si="8"/>
        <v/>
      </c>
      <c r="L164" s="14"/>
      <c r="M164" s="28" t="s">
        <v>123</v>
      </c>
    </row>
    <row r="165" spans="1:13" ht="32.1" customHeight="1" x14ac:dyDescent="0.25">
      <c r="A165" s="29" t="s">
        <v>609</v>
      </c>
      <c r="B165" s="30" t="s">
        <v>610</v>
      </c>
      <c r="C165" s="31" t="s">
        <v>611</v>
      </c>
      <c r="D165" s="10"/>
      <c r="E165" s="28" t="s">
        <v>171</v>
      </c>
      <c r="F165" s="28" t="s">
        <v>164</v>
      </c>
      <c r="G165" s="32" t="s">
        <v>153</v>
      </c>
      <c r="H165" s="33"/>
      <c r="I165" s="33"/>
      <c r="J165" s="10"/>
      <c r="K165" s="34" t="str">
        <f t="shared" ca="1" si="8"/>
        <v/>
      </c>
      <c r="L165" s="10"/>
      <c r="M165" s="28" t="s">
        <v>123</v>
      </c>
    </row>
    <row r="166" spans="1:13" ht="21.95" customHeight="1" x14ac:dyDescent="0.25">
      <c r="A166" s="88" t="s">
        <v>612</v>
      </c>
      <c r="B166" s="89"/>
      <c r="C166" s="89"/>
      <c r="D166" s="89"/>
      <c r="E166" s="89"/>
      <c r="F166" s="89"/>
      <c r="G166" s="89"/>
      <c r="H166" s="89"/>
      <c r="I166" s="89"/>
      <c r="J166" s="89"/>
      <c r="K166" s="89"/>
      <c r="L166" s="89"/>
      <c r="M166" s="89"/>
    </row>
    <row r="167" spans="1:13" ht="45" customHeight="1" x14ac:dyDescent="0.25">
      <c r="A167" s="29" t="s">
        <v>613</v>
      </c>
      <c r="B167" s="30" t="s">
        <v>614</v>
      </c>
      <c r="C167" s="31" t="s">
        <v>615</v>
      </c>
      <c r="D167" s="10"/>
      <c r="E167" s="28" t="s">
        <v>151</v>
      </c>
      <c r="F167" s="28" t="s">
        <v>152</v>
      </c>
      <c r="G167" s="32" t="s">
        <v>153</v>
      </c>
      <c r="H167" s="33"/>
      <c r="I167" s="33"/>
      <c r="J167" s="10"/>
      <c r="K167" s="34" t="str">
        <f t="shared" ref="K167:K182" ca="1" si="9">IF(OR($H167="",$G167="Complete",$G167="N/A"),"",$H167-TODAY())</f>
        <v/>
      </c>
      <c r="L167" s="10"/>
      <c r="M167" s="28" t="s">
        <v>125</v>
      </c>
    </row>
    <row r="168" spans="1:13" ht="32.1" customHeight="1" x14ac:dyDescent="0.25">
      <c r="A168" s="21" t="s">
        <v>616</v>
      </c>
      <c r="B168" s="22" t="s">
        <v>617</v>
      </c>
      <c r="C168" s="23" t="s">
        <v>618</v>
      </c>
      <c r="D168" s="14"/>
      <c r="E168" s="24" t="s">
        <v>163</v>
      </c>
      <c r="F168" s="24" t="s">
        <v>164</v>
      </c>
      <c r="G168" s="25" t="s">
        <v>153</v>
      </c>
      <c r="H168" s="26"/>
      <c r="I168" s="26"/>
      <c r="J168" s="14"/>
      <c r="K168" s="27" t="str">
        <f t="shared" ca="1" si="9"/>
        <v/>
      </c>
      <c r="L168" s="14"/>
      <c r="M168" s="28" t="s">
        <v>125</v>
      </c>
    </row>
    <row r="169" spans="1:13" ht="32.1" customHeight="1" x14ac:dyDescent="0.25">
      <c r="A169" s="29" t="s">
        <v>619</v>
      </c>
      <c r="B169" s="30" t="s">
        <v>620</v>
      </c>
      <c r="C169" s="31" t="s">
        <v>621</v>
      </c>
      <c r="D169" s="10"/>
      <c r="E169" s="28" t="s">
        <v>151</v>
      </c>
      <c r="F169" s="28" t="s">
        <v>152</v>
      </c>
      <c r="G169" s="32" t="s">
        <v>153</v>
      </c>
      <c r="H169" s="33"/>
      <c r="I169" s="33"/>
      <c r="J169" s="10"/>
      <c r="K169" s="34" t="str">
        <f t="shared" ca="1" si="9"/>
        <v/>
      </c>
      <c r="L169" s="10"/>
      <c r="M169" s="28" t="s">
        <v>125</v>
      </c>
    </row>
    <row r="170" spans="1:13" ht="32.1" customHeight="1" x14ac:dyDescent="0.25">
      <c r="A170" s="21" t="s">
        <v>622</v>
      </c>
      <c r="B170" s="22" t="s">
        <v>623</v>
      </c>
      <c r="C170" s="23" t="s">
        <v>624</v>
      </c>
      <c r="D170" s="14"/>
      <c r="E170" s="24" t="s">
        <v>163</v>
      </c>
      <c r="F170" s="24" t="s">
        <v>164</v>
      </c>
      <c r="G170" s="25" t="s">
        <v>153</v>
      </c>
      <c r="H170" s="26"/>
      <c r="I170" s="26"/>
      <c r="J170" s="14"/>
      <c r="K170" s="27" t="str">
        <f t="shared" ca="1" si="9"/>
        <v/>
      </c>
      <c r="L170" s="14"/>
      <c r="M170" s="28" t="s">
        <v>125</v>
      </c>
    </row>
    <row r="171" spans="1:13" ht="45" customHeight="1" x14ac:dyDescent="0.25">
      <c r="A171" s="29" t="s">
        <v>625</v>
      </c>
      <c r="B171" s="30" t="s">
        <v>626</v>
      </c>
      <c r="C171" s="31" t="s">
        <v>627</v>
      </c>
      <c r="D171" s="10"/>
      <c r="E171" s="28" t="s">
        <v>163</v>
      </c>
      <c r="F171" s="28" t="s">
        <v>164</v>
      </c>
      <c r="G171" s="32" t="s">
        <v>153</v>
      </c>
      <c r="H171" s="33"/>
      <c r="I171" s="33"/>
      <c r="J171" s="10"/>
      <c r="K171" s="34" t="str">
        <f t="shared" ca="1" si="9"/>
        <v/>
      </c>
      <c r="L171" s="10"/>
      <c r="M171" s="28" t="s">
        <v>125</v>
      </c>
    </row>
    <row r="172" spans="1:13" ht="32.1" customHeight="1" x14ac:dyDescent="0.25">
      <c r="A172" s="21" t="s">
        <v>628</v>
      </c>
      <c r="B172" s="22" t="s">
        <v>629</v>
      </c>
      <c r="C172" s="23" t="s">
        <v>630</v>
      </c>
      <c r="D172" s="14"/>
      <c r="E172" s="24" t="s">
        <v>163</v>
      </c>
      <c r="F172" s="24" t="s">
        <v>164</v>
      </c>
      <c r="G172" s="25" t="s">
        <v>153</v>
      </c>
      <c r="H172" s="26"/>
      <c r="I172" s="26"/>
      <c r="J172" s="14"/>
      <c r="K172" s="27" t="str">
        <f t="shared" ca="1" si="9"/>
        <v/>
      </c>
      <c r="L172" s="14"/>
      <c r="M172" s="28" t="s">
        <v>125</v>
      </c>
    </row>
    <row r="173" spans="1:13" ht="32.1" customHeight="1" x14ac:dyDescent="0.25">
      <c r="A173" s="29" t="s">
        <v>631</v>
      </c>
      <c r="B173" s="30" t="s">
        <v>632</v>
      </c>
      <c r="C173" s="31" t="s">
        <v>633</v>
      </c>
      <c r="D173" s="10"/>
      <c r="E173" s="28" t="s">
        <v>163</v>
      </c>
      <c r="F173" s="28" t="s">
        <v>164</v>
      </c>
      <c r="G173" s="32" t="s">
        <v>153</v>
      </c>
      <c r="H173" s="33"/>
      <c r="I173" s="33"/>
      <c r="J173" s="10"/>
      <c r="K173" s="34" t="str">
        <f t="shared" ca="1" si="9"/>
        <v/>
      </c>
      <c r="L173" s="10"/>
      <c r="M173" s="28" t="s">
        <v>125</v>
      </c>
    </row>
    <row r="174" spans="1:13" ht="32.1" customHeight="1" x14ac:dyDescent="0.25">
      <c r="A174" s="21" t="s">
        <v>634</v>
      </c>
      <c r="B174" s="22" t="s">
        <v>635</v>
      </c>
      <c r="C174" s="23" t="s">
        <v>636</v>
      </c>
      <c r="D174" s="14"/>
      <c r="E174" s="24" t="s">
        <v>163</v>
      </c>
      <c r="F174" s="24" t="s">
        <v>164</v>
      </c>
      <c r="G174" s="25" t="s">
        <v>153</v>
      </c>
      <c r="H174" s="26"/>
      <c r="I174" s="26"/>
      <c r="J174" s="14"/>
      <c r="K174" s="27" t="str">
        <f t="shared" ca="1" si="9"/>
        <v/>
      </c>
      <c r="L174" s="14"/>
      <c r="M174" s="28" t="s">
        <v>125</v>
      </c>
    </row>
    <row r="175" spans="1:13" ht="32.1" customHeight="1" x14ac:dyDescent="0.25">
      <c r="A175" s="29" t="s">
        <v>637</v>
      </c>
      <c r="B175" s="30" t="s">
        <v>638</v>
      </c>
      <c r="C175" s="31" t="s">
        <v>639</v>
      </c>
      <c r="D175" s="10"/>
      <c r="E175" s="28" t="s">
        <v>163</v>
      </c>
      <c r="F175" s="28" t="s">
        <v>152</v>
      </c>
      <c r="G175" s="32" t="s">
        <v>153</v>
      </c>
      <c r="H175" s="33"/>
      <c r="I175" s="33"/>
      <c r="J175" s="10"/>
      <c r="K175" s="34" t="str">
        <f t="shared" ca="1" si="9"/>
        <v/>
      </c>
      <c r="L175" s="10"/>
      <c r="M175" s="28" t="s">
        <v>125</v>
      </c>
    </row>
    <row r="176" spans="1:13" ht="45" customHeight="1" x14ac:dyDescent="0.25">
      <c r="A176" s="21" t="s">
        <v>640</v>
      </c>
      <c r="B176" s="22" t="s">
        <v>641</v>
      </c>
      <c r="C176" s="23" t="s">
        <v>642</v>
      </c>
      <c r="D176" s="14"/>
      <c r="E176" s="24" t="s">
        <v>163</v>
      </c>
      <c r="F176" s="24" t="s">
        <v>164</v>
      </c>
      <c r="G176" s="25" t="s">
        <v>153</v>
      </c>
      <c r="H176" s="26"/>
      <c r="I176" s="26"/>
      <c r="J176" s="14"/>
      <c r="K176" s="27" t="str">
        <f t="shared" ca="1" si="9"/>
        <v/>
      </c>
      <c r="L176" s="14"/>
      <c r="M176" s="28" t="s">
        <v>125</v>
      </c>
    </row>
    <row r="177" spans="1:13" ht="45" customHeight="1" x14ac:dyDescent="0.25">
      <c r="A177" s="29" t="s">
        <v>643</v>
      </c>
      <c r="B177" s="30" t="s">
        <v>644</v>
      </c>
      <c r="C177" s="31" t="s">
        <v>645</v>
      </c>
      <c r="D177" s="10"/>
      <c r="E177" s="28" t="s">
        <v>163</v>
      </c>
      <c r="F177" s="28" t="s">
        <v>152</v>
      </c>
      <c r="G177" s="32" t="s">
        <v>153</v>
      </c>
      <c r="H177" s="33"/>
      <c r="I177" s="33"/>
      <c r="J177" s="10"/>
      <c r="K177" s="34" t="str">
        <f t="shared" ca="1" si="9"/>
        <v/>
      </c>
      <c r="L177" s="10"/>
      <c r="M177" s="28" t="s">
        <v>125</v>
      </c>
    </row>
    <row r="178" spans="1:13" ht="45" customHeight="1" x14ac:dyDescent="0.25">
      <c r="A178" s="21" t="s">
        <v>646</v>
      </c>
      <c r="B178" s="22" t="s">
        <v>647</v>
      </c>
      <c r="C178" s="23" t="s">
        <v>648</v>
      </c>
      <c r="D178" s="14"/>
      <c r="E178" s="24" t="s">
        <v>171</v>
      </c>
      <c r="F178" s="24" t="s">
        <v>164</v>
      </c>
      <c r="G178" s="25" t="s">
        <v>153</v>
      </c>
      <c r="H178" s="26"/>
      <c r="I178" s="26"/>
      <c r="J178" s="14"/>
      <c r="K178" s="27" t="str">
        <f t="shared" ca="1" si="9"/>
        <v/>
      </c>
      <c r="L178" s="14"/>
      <c r="M178" s="28" t="s">
        <v>125</v>
      </c>
    </row>
    <row r="179" spans="1:13" ht="45" customHeight="1" x14ac:dyDescent="0.25">
      <c r="A179" s="29" t="s">
        <v>649</v>
      </c>
      <c r="B179" s="30" t="s">
        <v>650</v>
      </c>
      <c r="C179" s="31" t="s">
        <v>651</v>
      </c>
      <c r="D179" s="10"/>
      <c r="E179" s="28" t="s">
        <v>171</v>
      </c>
      <c r="F179" s="28" t="s">
        <v>164</v>
      </c>
      <c r="G179" s="32" t="s">
        <v>153</v>
      </c>
      <c r="H179" s="33"/>
      <c r="I179" s="33"/>
      <c r="J179" s="10"/>
      <c r="K179" s="34" t="str">
        <f t="shared" ca="1" si="9"/>
        <v/>
      </c>
      <c r="L179" s="10"/>
      <c r="M179" s="28" t="s">
        <v>125</v>
      </c>
    </row>
    <row r="180" spans="1:13" ht="45" customHeight="1" x14ac:dyDescent="0.25">
      <c r="A180" s="21" t="s">
        <v>652</v>
      </c>
      <c r="B180" s="22" t="s">
        <v>653</v>
      </c>
      <c r="C180" s="23" t="s">
        <v>654</v>
      </c>
      <c r="D180" s="14"/>
      <c r="E180" s="24" t="s">
        <v>171</v>
      </c>
      <c r="F180" s="24" t="s">
        <v>164</v>
      </c>
      <c r="G180" s="25" t="s">
        <v>153</v>
      </c>
      <c r="H180" s="26"/>
      <c r="I180" s="26"/>
      <c r="J180" s="14"/>
      <c r="K180" s="27" t="str">
        <f t="shared" ca="1" si="9"/>
        <v/>
      </c>
      <c r="L180" s="14"/>
      <c r="M180" s="28" t="s">
        <v>125</v>
      </c>
    </row>
    <row r="181" spans="1:13" ht="32.1" customHeight="1" x14ac:dyDescent="0.25">
      <c r="A181" s="29" t="s">
        <v>655</v>
      </c>
      <c r="B181" s="30" t="s">
        <v>656</v>
      </c>
      <c r="C181" s="31" t="s">
        <v>657</v>
      </c>
      <c r="D181" s="10"/>
      <c r="E181" s="28" t="s">
        <v>163</v>
      </c>
      <c r="F181" s="28" t="s">
        <v>164</v>
      </c>
      <c r="G181" s="32" t="s">
        <v>153</v>
      </c>
      <c r="H181" s="33"/>
      <c r="I181" s="33"/>
      <c r="J181" s="10"/>
      <c r="K181" s="34" t="str">
        <f t="shared" ca="1" si="9"/>
        <v/>
      </c>
      <c r="L181" s="10"/>
      <c r="M181" s="28" t="s">
        <v>125</v>
      </c>
    </row>
    <row r="182" spans="1:13" ht="32.1" customHeight="1" x14ac:dyDescent="0.25">
      <c r="A182" s="21" t="s">
        <v>658</v>
      </c>
      <c r="B182" s="22" t="s">
        <v>659</v>
      </c>
      <c r="C182" s="23" t="s">
        <v>660</v>
      </c>
      <c r="D182" s="14"/>
      <c r="E182" s="24" t="s">
        <v>163</v>
      </c>
      <c r="F182" s="24" t="s">
        <v>164</v>
      </c>
      <c r="G182" s="25" t="s">
        <v>153</v>
      </c>
      <c r="H182" s="26"/>
      <c r="I182" s="26"/>
      <c r="J182" s="14"/>
      <c r="K182" s="27" t="str">
        <f t="shared" ca="1" si="9"/>
        <v/>
      </c>
      <c r="L182" s="14"/>
      <c r="M182" s="28" t="s">
        <v>125</v>
      </c>
    </row>
    <row r="183" spans="1:13" ht="21.95" customHeight="1" x14ac:dyDescent="0.25">
      <c r="A183" s="88" t="s">
        <v>661</v>
      </c>
      <c r="B183" s="89"/>
      <c r="C183" s="89"/>
      <c r="D183" s="89"/>
      <c r="E183" s="89"/>
      <c r="F183" s="89"/>
      <c r="G183" s="89"/>
      <c r="H183" s="89"/>
      <c r="I183" s="89"/>
      <c r="J183" s="89"/>
      <c r="K183" s="89"/>
      <c r="L183" s="89"/>
      <c r="M183" s="89"/>
    </row>
    <row r="184" spans="1:13" ht="45" customHeight="1" x14ac:dyDescent="0.25">
      <c r="A184" s="21" t="s">
        <v>662</v>
      </c>
      <c r="B184" s="22" t="s">
        <v>663</v>
      </c>
      <c r="C184" s="23" t="s">
        <v>664</v>
      </c>
      <c r="D184" s="14"/>
      <c r="E184" s="24" t="s">
        <v>163</v>
      </c>
      <c r="F184" s="24" t="s">
        <v>164</v>
      </c>
      <c r="G184" s="25" t="s">
        <v>153</v>
      </c>
      <c r="H184" s="26"/>
      <c r="I184" s="26"/>
      <c r="J184" s="14"/>
      <c r="K184" s="27" t="str">
        <f t="shared" ref="K184:K197" ca="1" si="10">IF(OR($H184="",$G184="Complete",$G184="N/A"),"",$H184-TODAY())</f>
        <v/>
      </c>
      <c r="L184" s="14"/>
      <c r="M184" s="28" t="s">
        <v>127</v>
      </c>
    </row>
    <row r="185" spans="1:13" ht="32.1" customHeight="1" x14ac:dyDescent="0.25">
      <c r="A185" s="29" t="s">
        <v>665</v>
      </c>
      <c r="B185" s="30" t="s">
        <v>666</v>
      </c>
      <c r="C185" s="31" t="s">
        <v>667</v>
      </c>
      <c r="D185" s="10"/>
      <c r="E185" s="28" t="s">
        <v>151</v>
      </c>
      <c r="F185" s="28" t="s">
        <v>152</v>
      </c>
      <c r="G185" s="32" t="s">
        <v>153</v>
      </c>
      <c r="H185" s="33"/>
      <c r="I185" s="33"/>
      <c r="J185" s="10"/>
      <c r="K185" s="34" t="str">
        <f t="shared" ca="1" si="10"/>
        <v/>
      </c>
      <c r="L185" s="10"/>
      <c r="M185" s="28" t="s">
        <v>127</v>
      </c>
    </row>
    <row r="186" spans="1:13" ht="32.1" customHeight="1" x14ac:dyDescent="0.25">
      <c r="A186" s="21" t="s">
        <v>668</v>
      </c>
      <c r="B186" s="22" t="s">
        <v>669</v>
      </c>
      <c r="C186" s="23" t="s">
        <v>670</v>
      </c>
      <c r="D186" s="14"/>
      <c r="E186" s="24" t="s">
        <v>151</v>
      </c>
      <c r="F186" s="24" t="s">
        <v>152</v>
      </c>
      <c r="G186" s="25" t="s">
        <v>153</v>
      </c>
      <c r="H186" s="26"/>
      <c r="I186" s="26"/>
      <c r="J186" s="14"/>
      <c r="K186" s="27" t="str">
        <f t="shared" ca="1" si="10"/>
        <v/>
      </c>
      <c r="L186" s="14"/>
      <c r="M186" s="28" t="s">
        <v>127</v>
      </c>
    </row>
    <row r="187" spans="1:13" ht="45" customHeight="1" x14ac:dyDescent="0.25">
      <c r="A187" s="29" t="s">
        <v>671</v>
      </c>
      <c r="B187" s="30" t="s">
        <v>672</v>
      </c>
      <c r="C187" s="31" t="s">
        <v>673</v>
      </c>
      <c r="D187" s="10"/>
      <c r="E187" s="28" t="s">
        <v>163</v>
      </c>
      <c r="F187" s="28" t="s">
        <v>164</v>
      </c>
      <c r="G187" s="32" t="s">
        <v>153</v>
      </c>
      <c r="H187" s="33"/>
      <c r="I187" s="33"/>
      <c r="J187" s="10"/>
      <c r="K187" s="34" t="str">
        <f t="shared" ca="1" si="10"/>
        <v/>
      </c>
      <c r="L187" s="10"/>
      <c r="M187" s="28" t="s">
        <v>127</v>
      </c>
    </row>
    <row r="188" spans="1:13" ht="45" customHeight="1" x14ac:dyDescent="0.25">
      <c r="A188" s="21" t="s">
        <v>674</v>
      </c>
      <c r="B188" s="22" t="s">
        <v>675</v>
      </c>
      <c r="C188" s="23" t="s">
        <v>676</v>
      </c>
      <c r="D188" s="14"/>
      <c r="E188" s="24" t="s">
        <v>163</v>
      </c>
      <c r="F188" s="24" t="s">
        <v>164</v>
      </c>
      <c r="G188" s="25" t="s">
        <v>153</v>
      </c>
      <c r="H188" s="26"/>
      <c r="I188" s="26"/>
      <c r="J188" s="14"/>
      <c r="K188" s="27" t="str">
        <f t="shared" ca="1" si="10"/>
        <v/>
      </c>
      <c r="L188" s="14"/>
      <c r="M188" s="28" t="s">
        <v>127</v>
      </c>
    </row>
    <row r="189" spans="1:13" ht="45" customHeight="1" x14ac:dyDescent="0.25">
      <c r="A189" s="29" t="s">
        <v>677</v>
      </c>
      <c r="B189" s="30" t="s">
        <v>678</v>
      </c>
      <c r="C189" s="31" t="s">
        <v>679</v>
      </c>
      <c r="D189" s="10"/>
      <c r="E189" s="28" t="s">
        <v>163</v>
      </c>
      <c r="F189" s="28" t="s">
        <v>164</v>
      </c>
      <c r="G189" s="32" t="s">
        <v>153</v>
      </c>
      <c r="H189" s="33"/>
      <c r="I189" s="33"/>
      <c r="J189" s="10"/>
      <c r="K189" s="34" t="str">
        <f t="shared" ca="1" si="10"/>
        <v/>
      </c>
      <c r="L189" s="10"/>
      <c r="M189" s="28" t="s">
        <v>127</v>
      </c>
    </row>
    <row r="190" spans="1:13" ht="32.1" customHeight="1" x14ac:dyDescent="0.25">
      <c r="A190" s="21" t="s">
        <v>680</v>
      </c>
      <c r="B190" s="22" t="s">
        <v>681</v>
      </c>
      <c r="C190" s="23" t="s">
        <v>682</v>
      </c>
      <c r="D190" s="14"/>
      <c r="E190" s="24" t="s">
        <v>171</v>
      </c>
      <c r="F190" s="24" t="s">
        <v>164</v>
      </c>
      <c r="G190" s="25" t="s">
        <v>153</v>
      </c>
      <c r="H190" s="26"/>
      <c r="I190" s="26"/>
      <c r="J190" s="14"/>
      <c r="K190" s="27" t="str">
        <f t="shared" ca="1" si="10"/>
        <v/>
      </c>
      <c r="L190" s="14"/>
      <c r="M190" s="28" t="s">
        <v>127</v>
      </c>
    </row>
    <row r="191" spans="1:13" ht="32.1" customHeight="1" x14ac:dyDescent="0.25">
      <c r="A191" s="29" t="s">
        <v>683</v>
      </c>
      <c r="B191" s="30" t="s">
        <v>684</v>
      </c>
      <c r="C191" s="31" t="s">
        <v>685</v>
      </c>
      <c r="D191" s="10"/>
      <c r="E191" s="28" t="s">
        <v>163</v>
      </c>
      <c r="F191" s="28" t="s">
        <v>164</v>
      </c>
      <c r="G191" s="32" t="s">
        <v>153</v>
      </c>
      <c r="H191" s="33"/>
      <c r="I191" s="33"/>
      <c r="J191" s="10"/>
      <c r="K191" s="34" t="str">
        <f t="shared" ca="1" si="10"/>
        <v/>
      </c>
      <c r="L191" s="10"/>
      <c r="M191" s="28" t="s">
        <v>127</v>
      </c>
    </row>
    <row r="192" spans="1:13" ht="32.1" customHeight="1" x14ac:dyDescent="0.25">
      <c r="A192" s="21" t="s">
        <v>686</v>
      </c>
      <c r="B192" s="22" t="s">
        <v>687</v>
      </c>
      <c r="C192" s="23" t="s">
        <v>688</v>
      </c>
      <c r="D192" s="14"/>
      <c r="E192" s="24" t="s">
        <v>163</v>
      </c>
      <c r="F192" s="24" t="s">
        <v>164</v>
      </c>
      <c r="G192" s="25" t="s">
        <v>153</v>
      </c>
      <c r="H192" s="26"/>
      <c r="I192" s="26"/>
      <c r="J192" s="14"/>
      <c r="K192" s="27" t="str">
        <f t="shared" ca="1" si="10"/>
        <v/>
      </c>
      <c r="L192" s="14"/>
      <c r="M192" s="28" t="s">
        <v>127</v>
      </c>
    </row>
    <row r="193" spans="1:13" ht="32.1" customHeight="1" x14ac:dyDescent="0.25">
      <c r="A193" s="29" t="s">
        <v>689</v>
      </c>
      <c r="B193" s="30" t="s">
        <v>690</v>
      </c>
      <c r="C193" s="31" t="s">
        <v>691</v>
      </c>
      <c r="D193" s="10"/>
      <c r="E193" s="28" t="s">
        <v>163</v>
      </c>
      <c r="F193" s="28" t="s">
        <v>164</v>
      </c>
      <c r="G193" s="32" t="s">
        <v>153</v>
      </c>
      <c r="H193" s="33"/>
      <c r="I193" s="33"/>
      <c r="J193" s="10"/>
      <c r="K193" s="34" t="str">
        <f t="shared" ca="1" si="10"/>
        <v/>
      </c>
      <c r="L193" s="10"/>
      <c r="M193" s="28" t="s">
        <v>127</v>
      </c>
    </row>
    <row r="194" spans="1:13" ht="32.1" customHeight="1" x14ac:dyDescent="0.25">
      <c r="A194" s="21" t="s">
        <v>692</v>
      </c>
      <c r="B194" s="22" t="s">
        <v>693</v>
      </c>
      <c r="C194" s="23" t="s">
        <v>694</v>
      </c>
      <c r="D194" s="14"/>
      <c r="E194" s="24" t="s">
        <v>171</v>
      </c>
      <c r="F194" s="24" t="s">
        <v>164</v>
      </c>
      <c r="G194" s="25" t="s">
        <v>153</v>
      </c>
      <c r="H194" s="26"/>
      <c r="I194" s="26"/>
      <c r="J194" s="14"/>
      <c r="K194" s="27" t="str">
        <f t="shared" ca="1" si="10"/>
        <v/>
      </c>
      <c r="L194" s="14"/>
      <c r="M194" s="28" t="s">
        <v>127</v>
      </c>
    </row>
    <row r="195" spans="1:13" ht="45" customHeight="1" x14ac:dyDescent="0.25">
      <c r="A195" s="29" t="s">
        <v>695</v>
      </c>
      <c r="B195" s="30" t="s">
        <v>696</v>
      </c>
      <c r="C195" s="31" t="s">
        <v>697</v>
      </c>
      <c r="D195" s="10"/>
      <c r="E195" s="28" t="s">
        <v>163</v>
      </c>
      <c r="F195" s="28" t="s">
        <v>152</v>
      </c>
      <c r="G195" s="32" t="s">
        <v>153</v>
      </c>
      <c r="H195" s="33"/>
      <c r="I195" s="33"/>
      <c r="J195" s="10"/>
      <c r="K195" s="34" t="str">
        <f t="shared" ca="1" si="10"/>
        <v/>
      </c>
      <c r="L195" s="10"/>
      <c r="M195" s="28" t="s">
        <v>127</v>
      </c>
    </row>
    <row r="196" spans="1:13" ht="45" customHeight="1" x14ac:dyDescent="0.25">
      <c r="A196" s="21" t="s">
        <v>698</v>
      </c>
      <c r="B196" s="22" t="s">
        <v>699</v>
      </c>
      <c r="C196" s="23" t="s">
        <v>700</v>
      </c>
      <c r="D196" s="14"/>
      <c r="E196" s="24" t="s">
        <v>171</v>
      </c>
      <c r="F196" s="24" t="s">
        <v>164</v>
      </c>
      <c r="G196" s="25" t="s">
        <v>153</v>
      </c>
      <c r="H196" s="26"/>
      <c r="I196" s="26"/>
      <c r="J196" s="14"/>
      <c r="K196" s="27" t="str">
        <f t="shared" ca="1" si="10"/>
        <v/>
      </c>
      <c r="L196" s="14"/>
      <c r="M196" s="28" t="s">
        <v>127</v>
      </c>
    </row>
    <row r="197" spans="1:13" ht="32.1" customHeight="1" x14ac:dyDescent="0.25">
      <c r="A197" s="29" t="s">
        <v>701</v>
      </c>
      <c r="B197" s="30" t="s">
        <v>702</v>
      </c>
      <c r="C197" s="31" t="s">
        <v>703</v>
      </c>
      <c r="D197" s="10"/>
      <c r="E197" s="28" t="s">
        <v>171</v>
      </c>
      <c r="F197" s="28" t="s">
        <v>164</v>
      </c>
      <c r="G197" s="32" t="s">
        <v>153</v>
      </c>
      <c r="H197" s="33"/>
      <c r="I197" s="33"/>
      <c r="J197" s="10"/>
      <c r="K197" s="34" t="str">
        <f t="shared" ca="1" si="10"/>
        <v/>
      </c>
      <c r="L197" s="10"/>
      <c r="M197" s="28" t="s">
        <v>127</v>
      </c>
    </row>
    <row r="198" spans="1:13" ht="21.95" customHeight="1" x14ac:dyDescent="0.25">
      <c r="A198" s="88" t="s">
        <v>704</v>
      </c>
      <c r="B198" s="89"/>
      <c r="C198" s="89"/>
      <c r="D198" s="89"/>
      <c r="E198" s="89"/>
      <c r="F198" s="89"/>
      <c r="G198" s="89"/>
      <c r="H198" s="89"/>
      <c r="I198" s="89"/>
      <c r="J198" s="89"/>
      <c r="K198" s="89"/>
      <c r="L198" s="89"/>
      <c r="M198" s="89"/>
    </row>
    <row r="199" spans="1:13" ht="45" customHeight="1" x14ac:dyDescent="0.25">
      <c r="A199" s="29" t="s">
        <v>705</v>
      </c>
      <c r="B199" s="30" t="s">
        <v>706</v>
      </c>
      <c r="C199" s="31" t="s">
        <v>707</v>
      </c>
      <c r="D199" s="10"/>
      <c r="E199" s="28" t="s">
        <v>163</v>
      </c>
      <c r="F199" s="28" t="s">
        <v>164</v>
      </c>
      <c r="G199" s="32" t="s">
        <v>153</v>
      </c>
      <c r="H199" s="33"/>
      <c r="I199" s="33"/>
      <c r="J199" s="10"/>
      <c r="K199" s="34" t="str">
        <f t="shared" ref="K199:K210" ca="1" si="11">IF(OR($H199="",$G199="Complete",$G199="N/A"),"",$H199-TODAY())</f>
        <v/>
      </c>
      <c r="L199" s="10"/>
      <c r="M199" s="28" t="s">
        <v>129</v>
      </c>
    </row>
    <row r="200" spans="1:13" ht="32.1" customHeight="1" x14ac:dyDescent="0.25">
      <c r="A200" s="21" t="s">
        <v>708</v>
      </c>
      <c r="B200" s="22" t="s">
        <v>709</v>
      </c>
      <c r="C200" s="23" t="s">
        <v>710</v>
      </c>
      <c r="D200" s="14"/>
      <c r="E200" s="24" t="s">
        <v>163</v>
      </c>
      <c r="F200" s="24" t="s">
        <v>152</v>
      </c>
      <c r="G200" s="25" t="s">
        <v>153</v>
      </c>
      <c r="H200" s="26"/>
      <c r="I200" s="26"/>
      <c r="J200" s="14"/>
      <c r="K200" s="27" t="str">
        <f t="shared" ca="1" si="11"/>
        <v/>
      </c>
      <c r="L200" s="14"/>
      <c r="M200" s="28" t="s">
        <v>129</v>
      </c>
    </row>
    <row r="201" spans="1:13" ht="45" customHeight="1" x14ac:dyDescent="0.25">
      <c r="A201" s="29" t="s">
        <v>711</v>
      </c>
      <c r="B201" s="30" t="s">
        <v>712</v>
      </c>
      <c r="C201" s="31" t="s">
        <v>713</v>
      </c>
      <c r="D201" s="10"/>
      <c r="E201" s="28" t="s">
        <v>163</v>
      </c>
      <c r="F201" s="28" t="s">
        <v>164</v>
      </c>
      <c r="G201" s="32" t="s">
        <v>153</v>
      </c>
      <c r="H201" s="33"/>
      <c r="I201" s="33"/>
      <c r="J201" s="10"/>
      <c r="K201" s="34" t="str">
        <f t="shared" ca="1" si="11"/>
        <v/>
      </c>
      <c r="L201" s="10"/>
      <c r="M201" s="28" t="s">
        <v>129</v>
      </c>
    </row>
    <row r="202" spans="1:13" ht="45" customHeight="1" x14ac:dyDescent="0.25">
      <c r="A202" s="21" t="s">
        <v>714</v>
      </c>
      <c r="B202" s="22" t="s">
        <v>715</v>
      </c>
      <c r="C202" s="23" t="s">
        <v>716</v>
      </c>
      <c r="D202" s="14"/>
      <c r="E202" s="24" t="s">
        <v>151</v>
      </c>
      <c r="F202" s="24" t="s">
        <v>152</v>
      </c>
      <c r="G202" s="25" t="s">
        <v>153</v>
      </c>
      <c r="H202" s="26"/>
      <c r="I202" s="26"/>
      <c r="J202" s="14"/>
      <c r="K202" s="27" t="str">
        <f t="shared" ca="1" si="11"/>
        <v/>
      </c>
      <c r="L202" s="14"/>
      <c r="M202" s="28" t="s">
        <v>129</v>
      </c>
    </row>
    <row r="203" spans="1:13" ht="45" customHeight="1" x14ac:dyDescent="0.25">
      <c r="A203" s="29" t="s">
        <v>717</v>
      </c>
      <c r="B203" s="30" t="s">
        <v>718</v>
      </c>
      <c r="C203" s="31" t="s">
        <v>719</v>
      </c>
      <c r="D203" s="10"/>
      <c r="E203" s="28" t="s">
        <v>163</v>
      </c>
      <c r="F203" s="28" t="s">
        <v>164</v>
      </c>
      <c r="G203" s="32" t="s">
        <v>153</v>
      </c>
      <c r="H203" s="33"/>
      <c r="I203" s="33"/>
      <c r="J203" s="10"/>
      <c r="K203" s="34" t="str">
        <f t="shared" ca="1" si="11"/>
        <v/>
      </c>
      <c r="L203" s="10"/>
      <c r="M203" s="28" t="s">
        <v>129</v>
      </c>
    </row>
    <row r="204" spans="1:13" ht="32.1" customHeight="1" x14ac:dyDescent="0.25">
      <c r="A204" s="21" t="s">
        <v>720</v>
      </c>
      <c r="B204" s="22" t="s">
        <v>721</v>
      </c>
      <c r="C204" s="23" t="s">
        <v>722</v>
      </c>
      <c r="D204" s="14"/>
      <c r="E204" s="24" t="s">
        <v>163</v>
      </c>
      <c r="F204" s="24" t="s">
        <v>164</v>
      </c>
      <c r="G204" s="25" t="s">
        <v>153</v>
      </c>
      <c r="H204" s="26"/>
      <c r="I204" s="26"/>
      <c r="J204" s="14"/>
      <c r="K204" s="27" t="str">
        <f t="shared" ca="1" si="11"/>
        <v/>
      </c>
      <c r="L204" s="14"/>
      <c r="M204" s="28" t="s">
        <v>129</v>
      </c>
    </row>
    <row r="205" spans="1:13" ht="32.1" customHeight="1" x14ac:dyDescent="0.25">
      <c r="A205" s="29" t="s">
        <v>723</v>
      </c>
      <c r="B205" s="30" t="s">
        <v>724</v>
      </c>
      <c r="C205" s="31" t="s">
        <v>725</v>
      </c>
      <c r="D205" s="10"/>
      <c r="E205" s="28" t="s">
        <v>171</v>
      </c>
      <c r="F205" s="28" t="s">
        <v>164</v>
      </c>
      <c r="G205" s="32" t="s">
        <v>153</v>
      </c>
      <c r="H205" s="33"/>
      <c r="I205" s="33"/>
      <c r="J205" s="10"/>
      <c r="K205" s="34" t="str">
        <f t="shared" ca="1" si="11"/>
        <v/>
      </c>
      <c r="L205" s="10"/>
      <c r="M205" s="28" t="s">
        <v>129</v>
      </c>
    </row>
    <row r="206" spans="1:13" ht="32.1" customHeight="1" x14ac:dyDescent="0.25">
      <c r="A206" s="21" t="s">
        <v>726</v>
      </c>
      <c r="B206" s="22" t="s">
        <v>727</v>
      </c>
      <c r="C206" s="23" t="s">
        <v>728</v>
      </c>
      <c r="D206" s="14"/>
      <c r="E206" s="24" t="s">
        <v>163</v>
      </c>
      <c r="F206" s="24" t="s">
        <v>152</v>
      </c>
      <c r="G206" s="25" t="s">
        <v>153</v>
      </c>
      <c r="H206" s="26"/>
      <c r="I206" s="26"/>
      <c r="J206" s="14"/>
      <c r="K206" s="27" t="str">
        <f t="shared" ca="1" si="11"/>
        <v/>
      </c>
      <c r="L206" s="14"/>
      <c r="M206" s="28" t="s">
        <v>129</v>
      </c>
    </row>
    <row r="207" spans="1:13" ht="32.1" customHeight="1" x14ac:dyDescent="0.25">
      <c r="A207" s="29" t="s">
        <v>729</v>
      </c>
      <c r="B207" s="30" t="s">
        <v>730</v>
      </c>
      <c r="C207" s="31" t="s">
        <v>731</v>
      </c>
      <c r="D207" s="10"/>
      <c r="E207" s="28" t="s">
        <v>171</v>
      </c>
      <c r="F207" s="28" t="s">
        <v>164</v>
      </c>
      <c r="G207" s="32" t="s">
        <v>153</v>
      </c>
      <c r="H207" s="33"/>
      <c r="I207" s="33"/>
      <c r="J207" s="10"/>
      <c r="K207" s="34" t="str">
        <f t="shared" ca="1" si="11"/>
        <v/>
      </c>
      <c r="L207" s="10"/>
      <c r="M207" s="28" t="s">
        <v>129</v>
      </c>
    </row>
    <row r="208" spans="1:13" ht="45" customHeight="1" x14ac:dyDescent="0.25">
      <c r="A208" s="21" t="s">
        <v>732</v>
      </c>
      <c r="B208" s="22" t="s">
        <v>733</v>
      </c>
      <c r="C208" s="23" t="s">
        <v>734</v>
      </c>
      <c r="D208" s="14"/>
      <c r="E208" s="24" t="s">
        <v>163</v>
      </c>
      <c r="F208" s="24" t="s">
        <v>164</v>
      </c>
      <c r="G208" s="25" t="s">
        <v>153</v>
      </c>
      <c r="H208" s="26"/>
      <c r="I208" s="26"/>
      <c r="J208" s="14"/>
      <c r="K208" s="27" t="str">
        <f t="shared" ca="1" si="11"/>
        <v/>
      </c>
      <c r="L208" s="14"/>
      <c r="M208" s="28" t="s">
        <v>129</v>
      </c>
    </row>
    <row r="209" spans="1:13" ht="32.1" customHeight="1" x14ac:dyDescent="0.25">
      <c r="A209" s="29" t="s">
        <v>735</v>
      </c>
      <c r="B209" s="30" t="s">
        <v>736</v>
      </c>
      <c r="C209" s="31" t="s">
        <v>737</v>
      </c>
      <c r="D209" s="10"/>
      <c r="E209" s="28" t="s">
        <v>171</v>
      </c>
      <c r="F209" s="28" t="s">
        <v>164</v>
      </c>
      <c r="G209" s="32" t="s">
        <v>153</v>
      </c>
      <c r="H209" s="33"/>
      <c r="I209" s="33"/>
      <c r="J209" s="10"/>
      <c r="K209" s="34" t="str">
        <f t="shared" ca="1" si="11"/>
        <v/>
      </c>
      <c r="L209" s="10"/>
      <c r="M209" s="28" t="s">
        <v>129</v>
      </c>
    </row>
    <row r="210" spans="1:13" ht="45" customHeight="1" x14ac:dyDescent="0.25">
      <c r="A210" s="21" t="s">
        <v>738</v>
      </c>
      <c r="B210" s="22" t="s">
        <v>739</v>
      </c>
      <c r="C210" s="23" t="s">
        <v>740</v>
      </c>
      <c r="D210" s="14"/>
      <c r="E210" s="24" t="s">
        <v>171</v>
      </c>
      <c r="F210" s="24" t="s">
        <v>164</v>
      </c>
      <c r="G210" s="25" t="s">
        <v>153</v>
      </c>
      <c r="H210" s="26"/>
      <c r="I210" s="26"/>
      <c r="J210" s="14"/>
      <c r="K210" s="27" t="str">
        <f t="shared" ca="1" si="11"/>
        <v/>
      </c>
      <c r="L210" s="14"/>
      <c r="M210" s="28" t="s">
        <v>129</v>
      </c>
    </row>
    <row r="211" spans="1:13" ht="21.95" customHeight="1" x14ac:dyDescent="0.25">
      <c r="A211" s="88" t="s">
        <v>741</v>
      </c>
      <c r="B211" s="89"/>
      <c r="C211" s="89"/>
      <c r="D211" s="89"/>
      <c r="E211" s="89"/>
      <c r="F211" s="89"/>
      <c r="G211" s="89"/>
      <c r="H211" s="89"/>
      <c r="I211" s="89"/>
      <c r="J211" s="89"/>
      <c r="K211" s="89"/>
      <c r="L211" s="89"/>
      <c r="M211" s="89"/>
    </row>
    <row r="212" spans="1:13" ht="32.1" customHeight="1" x14ac:dyDescent="0.25">
      <c r="A212" s="21" t="s">
        <v>742</v>
      </c>
      <c r="B212" s="22" t="s">
        <v>743</v>
      </c>
      <c r="C212" s="23" t="s">
        <v>744</v>
      </c>
      <c r="D212" s="14"/>
      <c r="E212" s="24" t="s">
        <v>151</v>
      </c>
      <c r="F212" s="24" t="s">
        <v>152</v>
      </c>
      <c r="G212" s="25" t="s">
        <v>153</v>
      </c>
      <c r="H212" s="26"/>
      <c r="I212" s="26"/>
      <c r="J212" s="14"/>
      <c r="K212" s="27" t="str">
        <f t="shared" ref="K212:K229" ca="1" si="12">IF(OR($H212="",$G212="Complete",$G212="N/A"),"",$H212-TODAY())</f>
        <v/>
      </c>
      <c r="L212" s="14"/>
      <c r="M212" s="28" t="s">
        <v>131</v>
      </c>
    </row>
    <row r="213" spans="1:13" ht="32.1" customHeight="1" x14ac:dyDescent="0.25">
      <c r="A213" s="29" t="s">
        <v>745</v>
      </c>
      <c r="B213" s="30" t="s">
        <v>746</v>
      </c>
      <c r="C213" s="31" t="s">
        <v>747</v>
      </c>
      <c r="D213" s="10"/>
      <c r="E213" s="28" t="s">
        <v>163</v>
      </c>
      <c r="F213" s="28" t="s">
        <v>164</v>
      </c>
      <c r="G213" s="32" t="s">
        <v>153</v>
      </c>
      <c r="H213" s="33"/>
      <c r="I213" s="33"/>
      <c r="J213" s="10"/>
      <c r="K213" s="34" t="str">
        <f t="shared" ca="1" si="12"/>
        <v/>
      </c>
      <c r="L213" s="10"/>
      <c r="M213" s="28" t="s">
        <v>131</v>
      </c>
    </row>
    <row r="214" spans="1:13" ht="45" customHeight="1" x14ac:dyDescent="0.25">
      <c r="A214" s="21" t="s">
        <v>748</v>
      </c>
      <c r="B214" s="22" t="s">
        <v>749</v>
      </c>
      <c r="C214" s="23" t="s">
        <v>750</v>
      </c>
      <c r="D214" s="14"/>
      <c r="E214" s="24" t="s">
        <v>163</v>
      </c>
      <c r="F214" s="24" t="s">
        <v>164</v>
      </c>
      <c r="G214" s="25" t="s">
        <v>153</v>
      </c>
      <c r="H214" s="26"/>
      <c r="I214" s="26"/>
      <c r="J214" s="14"/>
      <c r="K214" s="27" t="str">
        <f t="shared" ca="1" si="12"/>
        <v/>
      </c>
      <c r="L214" s="14"/>
      <c r="M214" s="28" t="s">
        <v>131</v>
      </c>
    </row>
    <row r="215" spans="1:13" ht="32.1" customHeight="1" x14ac:dyDescent="0.25">
      <c r="A215" s="29" t="s">
        <v>751</v>
      </c>
      <c r="B215" s="30" t="s">
        <v>752</v>
      </c>
      <c r="C215" s="31" t="s">
        <v>753</v>
      </c>
      <c r="D215" s="10"/>
      <c r="E215" s="28" t="s">
        <v>163</v>
      </c>
      <c r="F215" s="28" t="s">
        <v>164</v>
      </c>
      <c r="G215" s="32" t="s">
        <v>153</v>
      </c>
      <c r="H215" s="33"/>
      <c r="I215" s="33"/>
      <c r="J215" s="10"/>
      <c r="K215" s="34" t="str">
        <f t="shared" ca="1" si="12"/>
        <v/>
      </c>
      <c r="L215" s="10"/>
      <c r="M215" s="28" t="s">
        <v>131</v>
      </c>
    </row>
    <row r="216" spans="1:13" ht="32.1" customHeight="1" x14ac:dyDescent="0.25">
      <c r="A216" s="21" t="s">
        <v>754</v>
      </c>
      <c r="B216" s="22" t="s">
        <v>755</v>
      </c>
      <c r="C216" s="23" t="s">
        <v>756</v>
      </c>
      <c r="D216" s="14"/>
      <c r="E216" s="24" t="s">
        <v>163</v>
      </c>
      <c r="F216" s="24" t="s">
        <v>164</v>
      </c>
      <c r="G216" s="25" t="s">
        <v>153</v>
      </c>
      <c r="H216" s="26"/>
      <c r="I216" s="26"/>
      <c r="J216" s="14"/>
      <c r="K216" s="27" t="str">
        <f t="shared" ca="1" si="12"/>
        <v/>
      </c>
      <c r="L216" s="14"/>
      <c r="M216" s="28" t="s">
        <v>131</v>
      </c>
    </row>
    <row r="217" spans="1:13" ht="45" customHeight="1" x14ac:dyDescent="0.25">
      <c r="A217" s="29" t="s">
        <v>757</v>
      </c>
      <c r="B217" s="30" t="s">
        <v>758</v>
      </c>
      <c r="C217" s="31" t="s">
        <v>759</v>
      </c>
      <c r="D217" s="10"/>
      <c r="E217" s="28" t="s">
        <v>163</v>
      </c>
      <c r="F217" s="28" t="s">
        <v>164</v>
      </c>
      <c r="G217" s="32" t="s">
        <v>153</v>
      </c>
      <c r="H217" s="33"/>
      <c r="I217" s="33"/>
      <c r="J217" s="10"/>
      <c r="K217" s="34" t="str">
        <f t="shared" ca="1" si="12"/>
        <v/>
      </c>
      <c r="L217" s="10"/>
      <c r="M217" s="28" t="s">
        <v>131</v>
      </c>
    </row>
    <row r="218" spans="1:13" ht="32.1" customHeight="1" x14ac:dyDescent="0.25">
      <c r="A218" s="21" t="s">
        <v>760</v>
      </c>
      <c r="B218" s="22" t="s">
        <v>761</v>
      </c>
      <c r="C218" s="23" t="s">
        <v>762</v>
      </c>
      <c r="D218" s="14"/>
      <c r="E218" s="24" t="s">
        <v>163</v>
      </c>
      <c r="F218" s="24" t="s">
        <v>164</v>
      </c>
      <c r="G218" s="25" t="s">
        <v>153</v>
      </c>
      <c r="H218" s="26"/>
      <c r="I218" s="26"/>
      <c r="J218" s="14"/>
      <c r="K218" s="27" t="str">
        <f t="shared" ca="1" si="12"/>
        <v/>
      </c>
      <c r="L218" s="14"/>
      <c r="M218" s="28" t="s">
        <v>131</v>
      </c>
    </row>
    <row r="219" spans="1:13" ht="45" customHeight="1" x14ac:dyDescent="0.25">
      <c r="A219" s="29" t="s">
        <v>763</v>
      </c>
      <c r="B219" s="30" t="s">
        <v>764</v>
      </c>
      <c r="C219" s="31" t="s">
        <v>765</v>
      </c>
      <c r="D219" s="10"/>
      <c r="E219" s="28" t="s">
        <v>151</v>
      </c>
      <c r="F219" s="28" t="s">
        <v>152</v>
      </c>
      <c r="G219" s="32" t="s">
        <v>153</v>
      </c>
      <c r="H219" s="33"/>
      <c r="I219" s="33"/>
      <c r="J219" s="10"/>
      <c r="K219" s="34" t="str">
        <f t="shared" ca="1" si="12"/>
        <v/>
      </c>
      <c r="L219" s="10"/>
      <c r="M219" s="28" t="s">
        <v>131</v>
      </c>
    </row>
    <row r="220" spans="1:13" ht="32.1" customHeight="1" x14ac:dyDescent="0.25">
      <c r="A220" s="21" t="s">
        <v>766</v>
      </c>
      <c r="B220" s="22" t="s">
        <v>767</v>
      </c>
      <c r="C220" s="23" t="s">
        <v>768</v>
      </c>
      <c r="D220" s="14"/>
      <c r="E220" s="24" t="s">
        <v>163</v>
      </c>
      <c r="F220" s="24" t="s">
        <v>164</v>
      </c>
      <c r="G220" s="25" t="s">
        <v>153</v>
      </c>
      <c r="H220" s="26"/>
      <c r="I220" s="26"/>
      <c r="J220" s="14"/>
      <c r="K220" s="27" t="str">
        <f t="shared" ca="1" si="12"/>
        <v/>
      </c>
      <c r="L220" s="14"/>
      <c r="M220" s="28" t="s">
        <v>131</v>
      </c>
    </row>
    <row r="221" spans="1:13" ht="45" customHeight="1" x14ac:dyDescent="0.25">
      <c r="A221" s="29" t="s">
        <v>769</v>
      </c>
      <c r="B221" s="30" t="s">
        <v>770</v>
      </c>
      <c r="C221" s="31" t="s">
        <v>771</v>
      </c>
      <c r="D221" s="10"/>
      <c r="E221" s="28" t="s">
        <v>163</v>
      </c>
      <c r="F221" s="28" t="s">
        <v>164</v>
      </c>
      <c r="G221" s="32" t="s">
        <v>153</v>
      </c>
      <c r="H221" s="33"/>
      <c r="I221" s="33"/>
      <c r="J221" s="10"/>
      <c r="K221" s="34" t="str">
        <f t="shared" ca="1" si="12"/>
        <v/>
      </c>
      <c r="L221" s="10"/>
      <c r="M221" s="28" t="s">
        <v>131</v>
      </c>
    </row>
    <row r="222" spans="1:13" ht="32.1" customHeight="1" x14ac:dyDescent="0.25">
      <c r="A222" s="21" t="s">
        <v>772</v>
      </c>
      <c r="B222" s="22" t="s">
        <v>773</v>
      </c>
      <c r="C222" s="23" t="s">
        <v>774</v>
      </c>
      <c r="D222" s="14"/>
      <c r="E222" s="24" t="s">
        <v>163</v>
      </c>
      <c r="F222" s="24" t="s">
        <v>164</v>
      </c>
      <c r="G222" s="25" t="s">
        <v>153</v>
      </c>
      <c r="H222" s="26"/>
      <c r="I222" s="26"/>
      <c r="J222" s="14"/>
      <c r="K222" s="27" t="str">
        <f t="shared" ca="1" si="12"/>
        <v/>
      </c>
      <c r="L222" s="14"/>
      <c r="M222" s="28" t="s">
        <v>131</v>
      </c>
    </row>
    <row r="223" spans="1:13" ht="45" customHeight="1" x14ac:dyDescent="0.25">
      <c r="A223" s="29" t="s">
        <v>775</v>
      </c>
      <c r="B223" s="30" t="s">
        <v>776</v>
      </c>
      <c r="C223" s="31" t="s">
        <v>777</v>
      </c>
      <c r="D223" s="10"/>
      <c r="E223" s="28" t="s">
        <v>151</v>
      </c>
      <c r="F223" s="28" t="s">
        <v>152</v>
      </c>
      <c r="G223" s="32" t="s">
        <v>153</v>
      </c>
      <c r="H223" s="33"/>
      <c r="I223" s="33"/>
      <c r="J223" s="10"/>
      <c r="K223" s="34" t="str">
        <f t="shared" ca="1" si="12"/>
        <v/>
      </c>
      <c r="L223" s="10"/>
      <c r="M223" s="28" t="s">
        <v>131</v>
      </c>
    </row>
    <row r="224" spans="1:13" ht="32.1" customHeight="1" x14ac:dyDescent="0.25">
      <c r="A224" s="21" t="s">
        <v>778</v>
      </c>
      <c r="B224" s="22" t="s">
        <v>779</v>
      </c>
      <c r="C224" s="23" t="s">
        <v>780</v>
      </c>
      <c r="D224" s="14"/>
      <c r="E224" s="24" t="s">
        <v>163</v>
      </c>
      <c r="F224" s="24" t="s">
        <v>164</v>
      </c>
      <c r="G224" s="25" t="s">
        <v>153</v>
      </c>
      <c r="H224" s="26"/>
      <c r="I224" s="26"/>
      <c r="J224" s="14"/>
      <c r="K224" s="27" t="str">
        <f t="shared" ca="1" si="12"/>
        <v/>
      </c>
      <c r="L224" s="14"/>
      <c r="M224" s="28" t="s">
        <v>131</v>
      </c>
    </row>
    <row r="225" spans="1:13" ht="32.1" customHeight="1" x14ac:dyDescent="0.25">
      <c r="A225" s="29" t="s">
        <v>781</v>
      </c>
      <c r="B225" s="30" t="s">
        <v>782</v>
      </c>
      <c r="C225" s="31" t="s">
        <v>783</v>
      </c>
      <c r="D225" s="10"/>
      <c r="E225" s="28" t="s">
        <v>163</v>
      </c>
      <c r="F225" s="28" t="s">
        <v>164</v>
      </c>
      <c r="G225" s="32" t="s">
        <v>153</v>
      </c>
      <c r="H225" s="33"/>
      <c r="I225" s="33"/>
      <c r="J225" s="10"/>
      <c r="K225" s="34" t="str">
        <f t="shared" ca="1" si="12"/>
        <v/>
      </c>
      <c r="L225" s="10"/>
      <c r="M225" s="28" t="s">
        <v>131</v>
      </c>
    </row>
    <row r="226" spans="1:13" ht="32.1" customHeight="1" x14ac:dyDescent="0.25">
      <c r="A226" s="21" t="s">
        <v>784</v>
      </c>
      <c r="B226" s="22" t="s">
        <v>785</v>
      </c>
      <c r="C226" s="23" t="s">
        <v>786</v>
      </c>
      <c r="D226" s="14"/>
      <c r="E226" s="24" t="s">
        <v>163</v>
      </c>
      <c r="F226" s="24" t="s">
        <v>152</v>
      </c>
      <c r="G226" s="25" t="s">
        <v>153</v>
      </c>
      <c r="H226" s="26"/>
      <c r="I226" s="26"/>
      <c r="J226" s="14"/>
      <c r="K226" s="27" t="str">
        <f t="shared" ca="1" si="12"/>
        <v/>
      </c>
      <c r="L226" s="14"/>
      <c r="M226" s="28" t="s">
        <v>131</v>
      </c>
    </row>
    <row r="227" spans="1:13" ht="32.1" customHeight="1" x14ac:dyDescent="0.25">
      <c r="A227" s="29" t="s">
        <v>787</v>
      </c>
      <c r="B227" s="30" t="s">
        <v>788</v>
      </c>
      <c r="C227" s="31" t="s">
        <v>789</v>
      </c>
      <c r="D227" s="10"/>
      <c r="E227" s="28" t="s">
        <v>171</v>
      </c>
      <c r="F227" s="28" t="s">
        <v>164</v>
      </c>
      <c r="G227" s="32" t="s">
        <v>153</v>
      </c>
      <c r="H227" s="33"/>
      <c r="I227" s="33"/>
      <c r="J227" s="10"/>
      <c r="K227" s="34" t="str">
        <f t="shared" ca="1" si="12"/>
        <v/>
      </c>
      <c r="L227" s="10"/>
      <c r="M227" s="28" t="s">
        <v>131</v>
      </c>
    </row>
    <row r="228" spans="1:13" ht="45" customHeight="1" x14ac:dyDescent="0.25">
      <c r="A228" s="21" t="s">
        <v>790</v>
      </c>
      <c r="B228" s="22" t="s">
        <v>791</v>
      </c>
      <c r="C228" s="23" t="s">
        <v>792</v>
      </c>
      <c r="D228" s="14"/>
      <c r="E228" s="24" t="s">
        <v>171</v>
      </c>
      <c r="F228" s="24" t="s">
        <v>164</v>
      </c>
      <c r="G228" s="25" t="s">
        <v>153</v>
      </c>
      <c r="H228" s="26"/>
      <c r="I228" s="26"/>
      <c r="J228" s="14"/>
      <c r="K228" s="27" t="str">
        <f t="shared" ca="1" si="12"/>
        <v/>
      </c>
      <c r="L228" s="14"/>
      <c r="M228" s="28" t="s">
        <v>131</v>
      </c>
    </row>
    <row r="229" spans="1:13" ht="32.1" customHeight="1" x14ac:dyDescent="0.25">
      <c r="A229" s="29" t="s">
        <v>793</v>
      </c>
      <c r="B229" s="30" t="s">
        <v>794</v>
      </c>
      <c r="C229" s="31" t="s">
        <v>795</v>
      </c>
      <c r="D229" s="10"/>
      <c r="E229" s="28" t="s">
        <v>171</v>
      </c>
      <c r="F229" s="28" t="s">
        <v>164</v>
      </c>
      <c r="G229" s="32" t="s">
        <v>153</v>
      </c>
      <c r="H229" s="33"/>
      <c r="I229" s="33"/>
      <c r="J229" s="10"/>
      <c r="K229" s="34" t="str">
        <f t="shared" ca="1" si="12"/>
        <v/>
      </c>
      <c r="L229" s="10"/>
      <c r="M229" s="28" t="s">
        <v>131</v>
      </c>
    </row>
    <row r="230" spans="1:13" ht="21.95" customHeight="1" x14ac:dyDescent="0.25">
      <c r="A230" s="88" t="s">
        <v>796</v>
      </c>
      <c r="B230" s="89"/>
      <c r="C230" s="89"/>
      <c r="D230" s="89"/>
      <c r="E230" s="89"/>
      <c r="F230" s="89"/>
      <c r="G230" s="89"/>
      <c r="H230" s="89"/>
      <c r="I230" s="89"/>
      <c r="J230" s="89"/>
      <c r="K230" s="89"/>
      <c r="L230" s="89"/>
      <c r="M230" s="89"/>
    </row>
    <row r="231" spans="1:13" ht="32.1" customHeight="1" x14ac:dyDescent="0.25">
      <c r="A231" s="29" t="s">
        <v>797</v>
      </c>
      <c r="B231" s="30" t="s">
        <v>798</v>
      </c>
      <c r="C231" s="31" t="s">
        <v>799</v>
      </c>
      <c r="D231" s="10"/>
      <c r="E231" s="28" t="s">
        <v>151</v>
      </c>
      <c r="F231" s="28" t="s">
        <v>152</v>
      </c>
      <c r="G231" s="32" t="s">
        <v>153</v>
      </c>
      <c r="H231" s="33"/>
      <c r="I231" s="33"/>
      <c r="J231" s="10"/>
      <c r="K231" s="34" t="str">
        <f t="shared" ref="K231:K241" ca="1" si="13">IF(OR($H231="",$G231="Complete",$G231="N/A"),"",$H231-TODAY())</f>
        <v/>
      </c>
      <c r="L231" s="10"/>
      <c r="M231" s="28" t="s">
        <v>133</v>
      </c>
    </row>
    <row r="232" spans="1:13" ht="32.1" customHeight="1" x14ac:dyDescent="0.25">
      <c r="A232" s="21" t="s">
        <v>800</v>
      </c>
      <c r="B232" s="22" t="s">
        <v>801</v>
      </c>
      <c r="C232" s="23" t="s">
        <v>802</v>
      </c>
      <c r="D232" s="14"/>
      <c r="E232" s="24" t="s">
        <v>151</v>
      </c>
      <c r="F232" s="24" t="s">
        <v>152</v>
      </c>
      <c r="G232" s="25" t="s">
        <v>153</v>
      </c>
      <c r="H232" s="26"/>
      <c r="I232" s="26"/>
      <c r="J232" s="14"/>
      <c r="K232" s="27" t="str">
        <f t="shared" ca="1" si="13"/>
        <v/>
      </c>
      <c r="L232" s="14"/>
      <c r="M232" s="28" t="s">
        <v>133</v>
      </c>
    </row>
    <row r="233" spans="1:13" ht="32.1" customHeight="1" x14ac:dyDescent="0.25">
      <c r="A233" s="29" t="s">
        <v>803</v>
      </c>
      <c r="B233" s="30" t="s">
        <v>804</v>
      </c>
      <c r="C233" s="31" t="s">
        <v>805</v>
      </c>
      <c r="D233" s="10"/>
      <c r="E233" s="28" t="s">
        <v>163</v>
      </c>
      <c r="F233" s="28" t="s">
        <v>164</v>
      </c>
      <c r="G233" s="32" t="s">
        <v>153</v>
      </c>
      <c r="H233" s="33"/>
      <c r="I233" s="33"/>
      <c r="J233" s="10"/>
      <c r="K233" s="34" t="str">
        <f t="shared" ca="1" si="13"/>
        <v/>
      </c>
      <c r="L233" s="10"/>
      <c r="M233" s="28" t="s">
        <v>133</v>
      </c>
    </row>
    <row r="234" spans="1:13" ht="32.1" customHeight="1" x14ac:dyDescent="0.25">
      <c r="A234" s="21" t="s">
        <v>806</v>
      </c>
      <c r="B234" s="22" t="s">
        <v>807</v>
      </c>
      <c r="C234" s="23" t="s">
        <v>808</v>
      </c>
      <c r="D234" s="14"/>
      <c r="E234" s="24" t="s">
        <v>163</v>
      </c>
      <c r="F234" s="24" t="s">
        <v>164</v>
      </c>
      <c r="G234" s="25" t="s">
        <v>153</v>
      </c>
      <c r="H234" s="26"/>
      <c r="I234" s="26"/>
      <c r="J234" s="14"/>
      <c r="K234" s="27" t="str">
        <f t="shared" ca="1" si="13"/>
        <v/>
      </c>
      <c r="L234" s="14"/>
      <c r="M234" s="28" t="s">
        <v>133</v>
      </c>
    </row>
    <row r="235" spans="1:13" ht="45" customHeight="1" x14ac:dyDescent="0.25">
      <c r="A235" s="29" t="s">
        <v>809</v>
      </c>
      <c r="B235" s="30" t="s">
        <v>810</v>
      </c>
      <c r="C235" s="31" t="s">
        <v>811</v>
      </c>
      <c r="D235" s="10"/>
      <c r="E235" s="28" t="s">
        <v>151</v>
      </c>
      <c r="F235" s="28" t="s">
        <v>152</v>
      </c>
      <c r="G235" s="32" t="s">
        <v>153</v>
      </c>
      <c r="H235" s="33"/>
      <c r="I235" s="33"/>
      <c r="J235" s="10"/>
      <c r="K235" s="34" t="str">
        <f t="shared" ca="1" si="13"/>
        <v/>
      </c>
      <c r="L235" s="10"/>
      <c r="M235" s="28" t="s">
        <v>133</v>
      </c>
    </row>
    <row r="236" spans="1:13" ht="45" customHeight="1" x14ac:dyDescent="0.25">
      <c r="A236" s="21" t="s">
        <v>812</v>
      </c>
      <c r="B236" s="22" t="s">
        <v>813</v>
      </c>
      <c r="C236" s="23" t="s">
        <v>814</v>
      </c>
      <c r="D236" s="14"/>
      <c r="E236" s="24" t="s">
        <v>171</v>
      </c>
      <c r="F236" s="24" t="s">
        <v>164</v>
      </c>
      <c r="G236" s="25" t="s">
        <v>153</v>
      </c>
      <c r="H236" s="26"/>
      <c r="I236" s="26"/>
      <c r="J236" s="14"/>
      <c r="K236" s="27" t="str">
        <f t="shared" ca="1" si="13"/>
        <v/>
      </c>
      <c r="L236" s="14"/>
      <c r="M236" s="28" t="s">
        <v>133</v>
      </c>
    </row>
    <row r="237" spans="1:13" ht="32.1" customHeight="1" x14ac:dyDescent="0.25">
      <c r="A237" s="29" t="s">
        <v>815</v>
      </c>
      <c r="B237" s="30" t="s">
        <v>816</v>
      </c>
      <c r="C237" s="31" t="s">
        <v>817</v>
      </c>
      <c r="D237" s="10"/>
      <c r="E237" s="28" t="s">
        <v>163</v>
      </c>
      <c r="F237" s="28" t="s">
        <v>164</v>
      </c>
      <c r="G237" s="32" t="s">
        <v>153</v>
      </c>
      <c r="H237" s="33"/>
      <c r="I237" s="33"/>
      <c r="J237" s="10"/>
      <c r="K237" s="34" t="str">
        <f t="shared" ca="1" si="13"/>
        <v/>
      </c>
      <c r="L237" s="10"/>
      <c r="M237" s="28" t="s">
        <v>133</v>
      </c>
    </row>
    <row r="238" spans="1:13" ht="32.1" customHeight="1" x14ac:dyDescent="0.25">
      <c r="A238" s="21" t="s">
        <v>818</v>
      </c>
      <c r="B238" s="22" t="s">
        <v>819</v>
      </c>
      <c r="C238" s="23" t="s">
        <v>820</v>
      </c>
      <c r="D238" s="14"/>
      <c r="E238" s="24" t="s">
        <v>163</v>
      </c>
      <c r="F238" s="24" t="s">
        <v>164</v>
      </c>
      <c r="G238" s="25" t="s">
        <v>153</v>
      </c>
      <c r="H238" s="26"/>
      <c r="I238" s="26"/>
      <c r="J238" s="14"/>
      <c r="K238" s="27" t="str">
        <f t="shared" ca="1" si="13"/>
        <v/>
      </c>
      <c r="L238" s="14"/>
      <c r="M238" s="28" t="s">
        <v>133</v>
      </c>
    </row>
    <row r="239" spans="1:13" ht="32.1" customHeight="1" x14ac:dyDescent="0.25">
      <c r="A239" s="29" t="s">
        <v>821</v>
      </c>
      <c r="B239" s="30" t="s">
        <v>822</v>
      </c>
      <c r="C239" s="31" t="s">
        <v>823</v>
      </c>
      <c r="D239" s="10"/>
      <c r="E239" s="28" t="s">
        <v>163</v>
      </c>
      <c r="F239" s="28" t="s">
        <v>164</v>
      </c>
      <c r="G239" s="32" t="s">
        <v>153</v>
      </c>
      <c r="H239" s="33"/>
      <c r="I239" s="33"/>
      <c r="J239" s="10"/>
      <c r="K239" s="34" t="str">
        <f t="shared" ca="1" si="13"/>
        <v/>
      </c>
      <c r="L239" s="10"/>
      <c r="M239" s="28" t="s">
        <v>133</v>
      </c>
    </row>
    <row r="240" spans="1:13" ht="32.1" customHeight="1" x14ac:dyDescent="0.25">
      <c r="A240" s="21" t="s">
        <v>824</v>
      </c>
      <c r="B240" s="22" t="s">
        <v>825</v>
      </c>
      <c r="C240" s="23" t="s">
        <v>826</v>
      </c>
      <c r="D240" s="14"/>
      <c r="E240" s="24" t="s">
        <v>163</v>
      </c>
      <c r="F240" s="24" t="s">
        <v>164</v>
      </c>
      <c r="G240" s="25" t="s">
        <v>153</v>
      </c>
      <c r="H240" s="26"/>
      <c r="I240" s="26"/>
      <c r="J240" s="14"/>
      <c r="K240" s="27" t="str">
        <f t="shared" ca="1" si="13"/>
        <v/>
      </c>
      <c r="L240" s="14"/>
      <c r="M240" s="28" t="s">
        <v>133</v>
      </c>
    </row>
    <row r="241" spans="1:13" ht="32.1" customHeight="1" x14ac:dyDescent="0.25">
      <c r="A241" s="29" t="s">
        <v>827</v>
      </c>
      <c r="B241" s="30" t="s">
        <v>828</v>
      </c>
      <c r="C241" s="31" t="s">
        <v>829</v>
      </c>
      <c r="D241" s="10"/>
      <c r="E241" s="28" t="s">
        <v>163</v>
      </c>
      <c r="F241" s="28" t="s">
        <v>152</v>
      </c>
      <c r="G241" s="32" t="s">
        <v>153</v>
      </c>
      <c r="H241" s="33"/>
      <c r="I241" s="33"/>
      <c r="J241" s="10"/>
      <c r="K241" s="34" t="str">
        <f t="shared" ca="1" si="13"/>
        <v/>
      </c>
      <c r="L241" s="10"/>
      <c r="M241" s="28" t="s">
        <v>133</v>
      </c>
    </row>
    <row r="242" spans="1:13" ht="21.95" customHeight="1" x14ac:dyDescent="0.25">
      <c r="A242" s="88" t="s">
        <v>830</v>
      </c>
      <c r="B242" s="89"/>
      <c r="C242" s="89"/>
      <c r="D242" s="89"/>
      <c r="E242" s="89"/>
      <c r="F242" s="89"/>
      <c r="G242" s="89"/>
      <c r="H242" s="89"/>
      <c r="I242" s="89"/>
      <c r="J242" s="89"/>
      <c r="K242" s="89"/>
      <c r="L242" s="89"/>
      <c r="M242" s="89"/>
    </row>
    <row r="243" spans="1:13" ht="32.1" customHeight="1" x14ac:dyDescent="0.25">
      <c r="A243" s="29" t="s">
        <v>831</v>
      </c>
      <c r="B243" s="30" t="s">
        <v>832</v>
      </c>
      <c r="C243" s="31" t="s">
        <v>833</v>
      </c>
      <c r="D243" s="10"/>
      <c r="E243" s="28" t="s">
        <v>151</v>
      </c>
      <c r="F243" s="28" t="s">
        <v>152</v>
      </c>
      <c r="G243" s="32" t="s">
        <v>153</v>
      </c>
      <c r="H243" s="33"/>
      <c r="I243" s="33"/>
      <c r="J243" s="10"/>
      <c r="K243" s="34" t="str">
        <f t="shared" ref="K243:K252" ca="1" si="14">IF(OR($H243="",$G243="Complete",$G243="N/A"),"",$H243-TODAY())</f>
        <v/>
      </c>
      <c r="L243" s="10"/>
      <c r="M243" s="28" t="s">
        <v>135</v>
      </c>
    </row>
    <row r="244" spans="1:13" ht="45" customHeight="1" x14ac:dyDescent="0.25">
      <c r="A244" s="21" t="s">
        <v>834</v>
      </c>
      <c r="B244" s="22" t="s">
        <v>835</v>
      </c>
      <c r="C244" s="23" t="s">
        <v>836</v>
      </c>
      <c r="D244" s="14"/>
      <c r="E244" s="24" t="s">
        <v>151</v>
      </c>
      <c r="F244" s="24" t="s">
        <v>152</v>
      </c>
      <c r="G244" s="25" t="s">
        <v>153</v>
      </c>
      <c r="H244" s="26"/>
      <c r="I244" s="26"/>
      <c r="J244" s="14"/>
      <c r="K244" s="27" t="str">
        <f t="shared" ca="1" si="14"/>
        <v/>
      </c>
      <c r="L244" s="14"/>
      <c r="M244" s="28" t="s">
        <v>135</v>
      </c>
    </row>
    <row r="245" spans="1:13" ht="32.1" customHeight="1" x14ac:dyDescent="0.25">
      <c r="A245" s="29" t="s">
        <v>837</v>
      </c>
      <c r="B245" s="30" t="s">
        <v>838</v>
      </c>
      <c r="C245" s="31" t="s">
        <v>839</v>
      </c>
      <c r="D245" s="10"/>
      <c r="E245" s="28" t="s">
        <v>151</v>
      </c>
      <c r="F245" s="28" t="s">
        <v>152</v>
      </c>
      <c r="G245" s="32" t="s">
        <v>153</v>
      </c>
      <c r="H245" s="33"/>
      <c r="I245" s="33"/>
      <c r="J245" s="10"/>
      <c r="K245" s="34" t="str">
        <f t="shared" ca="1" si="14"/>
        <v/>
      </c>
      <c r="L245" s="10"/>
      <c r="M245" s="28" t="s">
        <v>135</v>
      </c>
    </row>
    <row r="246" spans="1:13" ht="32.1" customHeight="1" x14ac:dyDescent="0.25">
      <c r="A246" s="21" t="s">
        <v>840</v>
      </c>
      <c r="B246" s="22" t="s">
        <v>841</v>
      </c>
      <c r="C246" s="23" t="s">
        <v>842</v>
      </c>
      <c r="D246" s="14"/>
      <c r="E246" s="24" t="s">
        <v>151</v>
      </c>
      <c r="F246" s="24" t="s">
        <v>152</v>
      </c>
      <c r="G246" s="25" t="s">
        <v>153</v>
      </c>
      <c r="H246" s="26"/>
      <c r="I246" s="26"/>
      <c r="J246" s="14"/>
      <c r="K246" s="27" t="str">
        <f t="shared" ca="1" si="14"/>
        <v/>
      </c>
      <c r="L246" s="14"/>
      <c r="M246" s="28" t="s">
        <v>135</v>
      </c>
    </row>
    <row r="247" spans="1:13" ht="32.1" customHeight="1" x14ac:dyDescent="0.25">
      <c r="A247" s="29" t="s">
        <v>843</v>
      </c>
      <c r="B247" s="30" t="s">
        <v>844</v>
      </c>
      <c r="C247" s="31" t="s">
        <v>845</v>
      </c>
      <c r="D247" s="10"/>
      <c r="E247" s="28" t="s">
        <v>163</v>
      </c>
      <c r="F247" s="28" t="s">
        <v>152</v>
      </c>
      <c r="G247" s="32" t="s">
        <v>153</v>
      </c>
      <c r="H247" s="33"/>
      <c r="I247" s="33"/>
      <c r="J247" s="10"/>
      <c r="K247" s="34" t="str">
        <f t="shared" ca="1" si="14"/>
        <v/>
      </c>
      <c r="L247" s="10"/>
      <c r="M247" s="28" t="s">
        <v>135</v>
      </c>
    </row>
    <row r="248" spans="1:13" ht="32.1" customHeight="1" x14ac:dyDescent="0.25">
      <c r="A248" s="21" t="s">
        <v>846</v>
      </c>
      <c r="B248" s="22" t="s">
        <v>847</v>
      </c>
      <c r="C248" s="23" t="s">
        <v>848</v>
      </c>
      <c r="D248" s="14"/>
      <c r="E248" s="24" t="s">
        <v>151</v>
      </c>
      <c r="F248" s="24" t="s">
        <v>152</v>
      </c>
      <c r="G248" s="25" t="s">
        <v>153</v>
      </c>
      <c r="H248" s="26"/>
      <c r="I248" s="26"/>
      <c r="J248" s="14"/>
      <c r="K248" s="27" t="str">
        <f t="shared" ca="1" si="14"/>
        <v/>
      </c>
      <c r="L248" s="14"/>
      <c r="M248" s="28" t="s">
        <v>135</v>
      </c>
    </row>
    <row r="249" spans="1:13" ht="32.1" customHeight="1" x14ac:dyDescent="0.25">
      <c r="A249" s="29" t="s">
        <v>849</v>
      </c>
      <c r="B249" s="30" t="s">
        <v>850</v>
      </c>
      <c r="C249" s="31" t="s">
        <v>851</v>
      </c>
      <c r="D249" s="10"/>
      <c r="E249" s="28" t="s">
        <v>151</v>
      </c>
      <c r="F249" s="28" t="s">
        <v>152</v>
      </c>
      <c r="G249" s="32" t="s">
        <v>153</v>
      </c>
      <c r="H249" s="33"/>
      <c r="I249" s="33"/>
      <c r="J249" s="10"/>
      <c r="K249" s="34" t="str">
        <f t="shared" ca="1" si="14"/>
        <v/>
      </c>
      <c r="L249" s="10"/>
      <c r="M249" s="28" t="s">
        <v>135</v>
      </c>
    </row>
    <row r="250" spans="1:13" ht="32.1" customHeight="1" x14ac:dyDescent="0.25">
      <c r="A250" s="21" t="s">
        <v>852</v>
      </c>
      <c r="B250" s="22" t="s">
        <v>853</v>
      </c>
      <c r="C250" s="23" t="s">
        <v>854</v>
      </c>
      <c r="D250" s="14"/>
      <c r="E250" s="24" t="s">
        <v>163</v>
      </c>
      <c r="F250" s="24" t="s">
        <v>152</v>
      </c>
      <c r="G250" s="25" t="s">
        <v>153</v>
      </c>
      <c r="H250" s="26"/>
      <c r="I250" s="26"/>
      <c r="J250" s="14"/>
      <c r="K250" s="27" t="str">
        <f t="shared" ca="1" si="14"/>
        <v/>
      </c>
      <c r="L250" s="14"/>
      <c r="M250" s="28" t="s">
        <v>135</v>
      </c>
    </row>
    <row r="251" spans="1:13" ht="32.1" customHeight="1" x14ac:dyDescent="0.25">
      <c r="A251" s="29" t="s">
        <v>855</v>
      </c>
      <c r="B251" s="30" t="s">
        <v>856</v>
      </c>
      <c r="C251" s="31" t="s">
        <v>857</v>
      </c>
      <c r="D251" s="10"/>
      <c r="E251" s="28" t="s">
        <v>163</v>
      </c>
      <c r="F251" s="28" t="s">
        <v>164</v>
      </c>
      <c r="G251" s="32" t="s">
        <v>153</v>
      </c>
      <c r="H251" s="33"/>
      <c r="I251" s="33"/>
      <c r="J251" s="10"/>
      <c r="K251" s="34" t="str">
        <f t="shared" ca="1" si="14"/>
        <v/>
      </c>
      <c r="L251" s="10"/>
      <c r="M251" s="28" t="s">
        <v>135</v>
      </c>
    </row>
    <row r="252" spans="1:13" ht="32.1" customHeight="1" x14ac:dyDescent="0.25">
      <c r="A252" s="21" t="s">
        <v>858</v>
      </c>
      <c r="B252" s="22" t="s">
        <v>859</v>
      </c>
      <c r="C252" s="23" t="s">
        <v>860</v>
      </c>
      <c r="D252" s="14"/>
      <c r="E252" s="24" t="s">
        <v>163</v>
      </c>
      <c r="F252" s="24" t="s">
        <v>164</v>
      </c>
      <c r="G252" s="25" t="s">
        <v>153</v>
      </c>
      <c r="H252" s="26"/>
      <c r="I252" s="26"/>
      <c r="J252" s="14"/>
      <c r="K252" s="27" t="str">
        <f t="shared" ca="1" si="14"/>
        <v/>
      </c>
      <c r="L252" s="14"/>
      <c r="M252" s="28" t="s">
        <v>135</v>
      </c>
    </row>
    <row r="254" spans="1:13" ht="20.100000000000001" customHeight="1" x14ac:dyDescent="0.25">
      <c r="A254" s="63" t="s">
        <v>79</v>
      </c>
      <c r="B254" s="64"/>
      <c r="C254" s="64"/>
      <c r="D254" s="64"/>
      <c r="E254" s="64"/>
      <c r="F254" s="64"/>
      <c r="G254" s="64"/>
      <c r="H254" s="64"/>
      <c r="I254" s="64"/>
      <c r="J254" s="64"/>
      <c r="K254" s="64"/>
      <c r="L254" s="64"/>
      <c r="M254" s="64"/>
    </row>
  </sheetData>
  <autoFilter ref="A6:L252" xr:uid="{00000000-0009-0000-0000-000003000000}"/>
  <mergeCells count="19">
    <mergeCell ref="B2:F2"/>
    <mergeCell ref="A58:M58"/>
    <mergeCell ref="A39:M39"/>
    <mergeCell ref="A77:M77"/>
    <mergeCell ref="A166:M166"/>
    <mergeCell ref="G2:M2"/>
    <mergeCell ref="A24:M24"/>
    <mergeCell ref="A7:M7"/>
    <mergeCell ref="A145:M145"/>
    <mergeCell ref="A126:M126"/>
    <mergeCell ref="A254:M254"/>
    <mergeCell ref="A4:M4"/>
    <mergeCell ref="A91:M91"/>
    <mergeCell ref="A109:M109"/>
    <mergeCell ref="A230:M230"/>
    <mergeCell ref="A211:M211"/>
    <mergeCell ref="A183:M183"/>
    <mergeCell ref="A198:M198"/>
    <mergeCell ref="A242:M242"/>
  </mergeCells>
  <conditionalFormatting sqref="E7:E252">
    <cfRule type="cellIs" dxfId="35" priority="8" operator="equal">
      <formula>"Critical"</formula>
    </cfRule>
  </conditionalFormatting>
  <conditionalFormatting sqref="F7:F252">
    <cfRule type="cellIs" dxfId="34" priority="9" operator="equal">
      <formula>"Yes"</formula>
    </cfRule>
  </conditionalFormatting>
  <conditionalFormatting sqref="G7:G252">
    <cfRule type="cellIs" dxfId="33" priority="1" operator="equal">
      <formula>"Complete"</formula>
    </cfRule>
    <cfRule type="cellIs" dxfId="32" priority="2" operator="equal">
      <formula>"In Progress"</formula>
    </cfRule>
    <cfRule type="cellIs" dxfId="31" priority="3" operator="equal">
      <formula>"Blocked"</formula>
    </cfRule>
    <cfRule type="cellIs" dxfId="30" priority="4" operator="equal">
      <formula>"Not Started"</formula>
    </cfRule>
    <cfRule type="cellIs" dxfId="29" priority="5" operator="equal">
      <formula>"N/A"</formula>
    </cfRule>
  </conditionalFormatting>
  <conditionalFormatting sqref="K7:K252">
    <cfRule type="cellIs" dxfId="28" priority="6" operator="lessThan">
      <formula>0</formula>
    </cfRule>
    <cfRule type="cellIs" dxfId="27" priority="7" operator="between">
      <formula>0</formula>
      <formula>7</formula>
    </cfRule>
  </conditionalFormatting>
  <hyperlinks>
    <hyperlink ref="A2" r:id="rId1" xr:uid="{00000000-0004-0000-0300-000000000000}"/>
    <hyperlink ref="A254" r:id="rId2" xr:uid="{00000000-0004-0000-0300-000001000000}"/>
  </hyperlinks>
  <pageMargins left="0.3" right="0.3" top="0.45" bottom="0.45" header="0.5" footer="0.5"/>
  <pageSetup paperSize="9" fitToHeight="0" orientation="landscape"/>
  <headerFooter>
    <oddFooter>&amp;L&amp;"Segoe UI"&amp;8&amp;K8E98A2Mastt template  ·  mastt.com&amp;R&amp;"Segoe UI"&amp;8&amp;K8E98A2Page &amp;P of &amp;N</oddFooter>
  </headerFooter>
  <drawing r:id="rId3"/>
  <extLst>
    <ext xmlns:x14="http://schemas.microsoft.com/office/spreadsheetml/2009/9/main" uri="{CCE6A557-97BC-4b89-ADB6-D9C93CAAB3DF}">
      <x14:dataValidations xmlns:xm="http://schemas.microsoft.com/office/excel/2006/main" count="4">
        <x14:dataValidation type="list" allowBlank="1" showErrorMessage="1" errorTitle="Invalid entry" error="Choose a value from the drop-down list." xr:uid="{00000000-0002-0000-0300-000000000000}">
          <x14:formula1>
            <xm:f>Lists!$A$2:$A$6</xm:f>
          </x14:formula1>
          <xm:sqref>G7:G252</xm:sqref>
        </x14:dataValidation>
        <x14:dataValidation type="list" allowBlank="1" showErrorMessage="1" errorTitle="Invalid entry" error="Choose a value from the drop-down list." xr:uid="{00000000-0002-0000-0300-000001000000}">
          <x14:formula1>
            <xm:f>Lists!$C$2:$C$5</xm:f>
          </x14:formula1>
          <xm:sqref>E7:E252</xm:sqref>
        </x14:dataValidation>
        <x14:dataValidation type="list" allowBlank="1" showErrorMessage="1" errorTitle="Invalid entry" error="Choose a value from the drop-down list." xr:uid="{00000000-0002-0000-0300-000002000000}">
          <x14:formula1>
            <xm:f>Lists!$D$2:$D$4</xm:f>
          </x14:formula1>
          <xm:sqref>F7:F252</xm:sqref>
        </x14:dataValidation>
        <x14:dataValidation type="list" allowBlank="1" showInputMessage="1" showErrorMessage="1" errorTitle="Invalid entry" error="Choose a value from the drop-down list." promptTitle="Responsible" prompt="Pick a role, or type your own name." xr:uid="{00000000-0002-0000-0300-000003000000}">
          <x14:formula1>
            <xm:f>Lists!$H$2:$H$15</xm:f>
          </x14:formula1>
          <xm:sqref>D7:D252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55"/>
  <sheetViews>
    <sheetView showGridLines="0" workbookViewId="0">
      <pane xSplit="2" ySplit="7" topLeftCell="C8" activePane="bottomRight" state="frozen"/>
      <selection pane="topRight"/>
      <selection pane="bottomLeft"/>
      <selection pane="bottomRight"/>
    </sheetView>
  </sheetViews>
  <sheetFormatPr defaultRowHeight="15" x14ac:dyDescent="0.25"/>
  <cols>
    <col min="1" max="1" width="8" customWidth="1"/>
    <col min="2" max="2" width="44" customWidth="1"/>
    <col min="3" max="3" width="22" customWidth="1"/>
    <col min="4" max="4" width="16" customWidth="1"/>
    <col min="5" max="5" width="13" customWidth="1"/>
    <col min="6" max="6" width="12" customWidth="1"/>
    <col min="7" max="7" width="14" customWidth="1"/>
    <col min="8" max="8" width="13" customWidth="1"/>
    <col min="9" max="9" width="12" customWidth="1"/>
    <col min="10" max="10" width="11" customWidth="1"/>
    <col min="11" max="11" width="34" customWidth="1"/>
    <col min="12" max="12" width="18" customWidth="1"/>
    <col min="13" max="13" width="21" customWidth="1"/>
  </cols>
  <sheetData>
    <row r="1" spans="1:13" ht="9.9499999999999993" customHeight="1" x14ac:dyDescent="0.25">
      <c r="A1" s="1"/>
      <c r="B1" s="1"/>
      <c r="C1" s="1"/>
      <c r="D1" s="1"/>
      <c r="E1" s="1"/>
      <c r="F1" s="1"/>
      <c r="G1" s="1"/>
      <c r="H1" s="1"/>
      <c r="I1" s="1"/>
      <c r="J1" s="1"/>
      <c r="K1" s="1"/>
      <c r="L1" s="1"/>
      <c r="M1" s="1"/>
    </row>
    <row r="2" spans="1:13" ht="26.1" customHeight="1" x14ac:dyDescent="0.25">
      <c r="A2" s="2" t="s">
        <v>0</v>
      </c>
      <c r="B2" s="91" t="s">
        <v>24</v>
      </c>
      <c r="C2" s="58"/>
      <c r="D2" s="58"/>
      <c r="E2" s="58"/>
      <c r="F2" s="58"/>
      <c r="G2" s="69" t="s">
        <v>861</v>
      </c>
      <c r="H2" s="58"/>
      <c r="I2" s="58"/>
      <c r="J2" s="58"/>
      <c r="K2" s="58"/>
      <c r="L2" s="58"/>
      <c r="M2" s="58"/>
    </row>
    <row r="3" spans="1:13" ht="14.1" customHeight="1" x14ac:dyDescent="0.25">
      <c r="A3" s="1"/>
      <c r="B3" s="1"/>
      <c r="C3" s="1"/>
      <c r="D3" s="1"/>
      <c r="E3" s="1"/>
      <c r="F3" s="1"/>
      <c r="G3" s="1"/>
      <c r="H3" s="1"/>
      <c r="I3" s="1"/>
      <c r="J3" s="1"/>
      <c r="K3" s="1"/>
      <c r="L3" s="1"/>
      <c r="M3" s="1"/>
    </row>
    <row r="4" spans="1:13" ht="3" customHeight="1" x14ac:dyDescent="0.25">
      <c r="A4" s="74"/>
      <c r="B4" s="74"/>
      <c r="C4" s="74"/>
      <c r="D4" s="74"/>
      <c r="E4" s="74"/>
      <c r="F4" s="74"/>
      <c r="G4" s="74"/>
      <c r="H4" s="74"/>
      <c r="I4" s="74"/>
      <c r="J4" s="74"/>
      <c r="K4" s="74"/>
      <c r="L4" s="74"/>
      <c r="M4" s="74"/>
    </row>
    <row r="6" spans="1:13" ht="26.1" customHeight="1" x14ac:dyDescent="0.25">
      <c r="A6" s="75" t="s">
        <v>862</v>
      </c>
      <c r="B6" s="58"/>
      <c r="C6" s="58"/>
      <c r="D6" s="58"/>
      <c r="E6" s="58"/>
      <c r="F6" s="58"/>
      <c r="G6" s="58"/>
      <c r="H6" s="58"/>
      <c r="I6" s="58"/>
      <c r="J6" s="58"/>
      <c r="K6" s="58"/>
      <c r="L6" s="58"/>
      <c r="M6" s="58"/>
    </row>
    <row r="7" spans="1:13" ht="33.950000000000003" customHeight="1" x14ac:dyDescent="0.25">
      <c r="A7" s="8" t="s">
        <v>61</v>
      </c>
      <c r="B7" s="8" t="s">
        <v>863</v>
      </c>
      <c r="C7" s="8" t="s">
        <v>864</v>
      </c>
      <c r="D7" s="8" t="s">
        <v>865</v>
      </c>
      <c r="E7" s="8" t="s">
        <v>866</v>
      </c>
      <c r="F7" s="8" t="s">
        <v>867</v>
      </c>
      <c r="G7" s="8" t="s">
        <v>868</v>
      </c>
      <c r="H7" s="8" t="s">
        <v>869</v>
      </c>
      <c r="I7" s="8" t="s">
        <v>870</v>
      </c>
      <c r="J7" s="8" t="s">
        <v>871</v>
      </c>
      <c r="K7" s="8" t="s">
        <v>872</v>
      </c>
      <c r="L7" s="8" t="s">
        <v>873</v>
      </c>
      <c r="M7" s="8" t="s">
        <v>63</v>
      </c>
    </row>
    <row r="8" spans="1:13" ht="21.95" customHeight="1" x14ac:dyDescent="0.25">
      <c r="A8" s="9" t="s">
        <v>874</v>
      </c>
      <c r="B8" s="10" t="s">
        <v>875</v>
      </c>
      <c r="C8" s="35"/>
      <c r="D8" s="35"/>
      <c r="E8" s="33"/>
      <c r="F8" s="34"/>
      <c r="G8" s="33" t="str">
        <f t="shared" ref="G8:G53" si="0">IF(OR($E8="",$F8=""),"",$E8+$F8)</f>
        <v/>
      </c>
      <c r="H8" s="33"/>
      <c r="I8" s="33"/>
      <c r="J8" s="34" t="str">
        <f t="shared" ref="J8:J53" ca="1" si="1">IF($I8="","",$I8-TODAY())</f>
        <v/>
      </c>
      <c r="K8" s="36"/>
      <c r="L8" s="35"/>
      <c r="M8" s="11" t="s">
        <v>153</v>
      </c>
    </row>
    <row r="9" spans="1:13" ht="32.1" customHeight="1" x14ac:dyDescent="0.25">
      <c r="A9" s="13" t="s">
        <v>876</v>
      </c>
      <c r="B9" s="14" t="s">
        <v>877</v>
      </c>
      <c r="C9" s="37"/>
      <c r="D9" s="37"/>
      <c r="E9" s="26"/>
      <c r="F9" s="27"/>
      <c r="G9" s="26" t="str">
        <f t="shared" si="0"/>
        <v/>
      </c>
      <c r="H9" s="26"/>
      <c r="I9" s="26"/>
      <c r="J9" s="27" t="str">
        <f t="shared" ca="1" si="1"/>
        <v/>
      </c>
      <c r="K9" s="38"/>
      <c r="L9" s="37"/>
      <c r="M9" s="15" t="s">
        <v>153</v>
      </c>
    </row>
    <row r="10" spans="1:13" ht="21.95" customHeight="1" x14ac:dyDescent="0.25">
      <c r="A10" s="9" t="s">
        <v>878</v>
      </c>
      <c r="B10" s="10" t="s">
        <v>879</v>
      </c>
      <c r="C10" s="35"/>
      <c r="D10" s="35"/>
      <c r="E10" s="33"/>
      <c r="F10" s="34"/>
      <c r="G10" s="33" t="str">
        <f t="shared" si="0"/>
        <v/>
      </c>
      <c r="H10" s="33"/>
      <c r="I10" s="33"/>
      <c r="J10" s="34" t="str">
        <f t="shared" ca="1" si="1"/>
        <v/>
      </c>
      <c r="K10" s="36"/>
      <c r="L10" s="35"/>
      <c r="M10" s="11" t="s">
        <v>153</v>
      </c>
    </row>
    <row r="11" spans="1:13" ht="32.1" customHeight="1" x14ac:dyDescent="0.25">
      <c r="A11" s="13" t="s">
        <v>880</v>
      </c>
      <c r="B11" s="14" t="s">
        <v>881</v>
      </c>
      <c r="C11" s="37"/>
      <c r="D11" s="37"/>
      <c r="E11" s="26"/>
      <c r="F11" s="27"/>
      <c r="G11" s="26" t="str">
        <f t="shared" si="0"/>
        <v/>
      </c>
      <c r="H11" s="26"/>
      <c r="I11" s="26"/>
      <c r="J11" s="27" t="str">
        <f t="shared" ca="1" si="1"/>
        <v/>
      </c>
      <c r="K11" s="38"/>
      <c r="L11" s="37"/>
      <c r="M11" s="15" t="s">
        <v>153</v>
      </c>
    </row>
    <row r="12" spans="1:13" ht="32.1" customHeight="1" x14ac:dyDescent="0.25">
      <c r="A12" s="9" t="s">
        <v>882</v>
      </c>
      <c r="B12" s="10" t="s">
        <v>883</v>
      </c>
      <c r="C12" s="35"/>
      <c r="D12" s="35"/>
      <c r="E12" s="33"/>
      <c r="F12" s="34"/>
      <c r="G12" s="33" t="str">
        <f t="shared" si="0"/>
        <v/>
      </c>
      <c r="H12" s="33"/>
      <c r="I12" s="33"/>
      <c r="J12" s="34" t="str">
        <f t="shared" ca="1" si="1"/>
        <v/>
      </c>
      <c r="K12" s="36"/>
      <c r="L12" s="35"/>
      <c r="M12" s="11" t="s">
        <v>153</v>
      </c>
    </row>
    <row r="13" spans="1:13" ht="32.1" customHeight="1" x14ac:dyDescent="0.25">
      <c r="A13" s="13" t="s">
        <v>884</v>
      </c>
      <c r="B13" s="14" t="s">
        <v>885</v>
      </c>
      <c r="C13" s="37"/>
      <c r="D13" s="37"/>
      <c r="E13" s="26"/>
      <c r="F13" s="27"/>
      <c r="G13" s="26" t="str">
        <f t="shared" si="0"/>
        <v/>
      </c>
      <c r="H13" s="26"/>
      <c r="I13" s="26"/>
      <c r="J13" s="27" t="str">
        <f t="shared" ca="1" si="1"/>
        <v/>
      </c>
      <c r="K13" s="38"/>
      <c r="L13" s="37"/>
      <c r="M13" s="15" t="s">
        <v>153</v>
      </c>
    </row>
    <row r="14" spans="1:13" ht="21.95" customHeight="1" x14ac:dyDescent="0.25">
      <c r="A14" s="9" t="s">
        <v>886</v>
      </c>
      <c r="B14" s="10" t="s">
        <v>887</v>
      </c>
      <c r="C14" s="35"/>
      <c r="D14" s="35"/>
      <c r="E14" s="33"/>
      <c r="F14" s="34"/>
      <c r="G14" s="33" t="str">
        <f t="shared" si="0"/>
        <v/>
      </c>
      <c r="H14" s="33"/>
      <c r="I14" s="33"/>
      <c r="J14" s="34" t="str">
        <f t="shared" ca="1" si="1"/>
        <v/>
      </c>
      <c r="K14" s="36"/>
      <c r="L14" s="35"/>
      <c r="M14" s="11" t="s">
        <v>153</v>
      </c>
    </row>
    <row r="15" spans="1:13" ht="21.95" customHeight="1" x14ac:dyDescent="0.25">
      <c r="A15" s="13" t="s">
        <v>888</v>
      </c>
      <c r="B15" s="14" t="s">
        <v>889</v>
      </c>
      <c r="C15" s="37"/>
      <c r="D15" s="37"/>
      <c r="E15" s="26"/>
      <c r="F15" s="27"/>
      <c r="G15" s="26" t="str">
        <f t="shared" si="0"/>
        <v/>
      </c>
      <c r="H15" s="26"/>
      <c r="I15" s="26"/>
      <c r="J15" s="27" t="str">
        <f t="shared" ca="1" si="1"/>
        <v/>
      </c>
      <c r="K15" s="38"/>
      <c r="L15" s="37"/>
      <c r="M15" s="15" t="s">
        <v>153</v>
      </c>
    </row>
    <row r="16" spans="1:13" ht="21.95" customHeight="1" x14ac:dyDescent="0.25">
      <c r="A16" s="9" t="s">
        <v>890</v>
      </c>
      <c r="B16" s="10" t="s">
        <v>891</v>
      </c>
      <c r="C16" s="35"/>
      <c r="D16" s="35"/>
      <c r="E16" s="33"/>
      <c r="F16" s="34"/>
      <c r="G16" s="33" t="str">
        <f t="shared" si="0"/>
        <v/>
      </c>
      <c r="H16" s="33"/>
      <c r="I16" s="33"/>
      <c r="J16" s="34" t="str">
        <f t="shared" ca="1" si="1"/>
        <v/>
      </c>
      <c r="K16" s="36"/>
      <c r="L16" s="35"/>
      <c r="M16" s="11" t="s">
        <v>153</v>
      </c>
    </row>
    <row r="17" spans="1:13" ht="21.95" customHeight="1" x14ac:dyDescent="0.25">
      <c r="A17" s="13" t="s">
        <v>892</v>
      </c>
      <c r="B17" s="14" t="s">
        <v>893</v>
      </c>
      <c r="C17" s="37"/>
      <c r="D17" s="37"/>
      <c r="E17" s="26"/>
      <c r="F17" s="27"/>
      <c r="G17" s="26" t="str">
        <f t="shared" si="0"/>
        <v/>
      </c>
      <c r="H17" s="26"/>
      <c r="I17" s="26"/>
      <c r="J17" s="27" t="str">
        <f t="shared" ca="1" si="1"/>
        <v/>
      </c>
      <c r="K17" s="38"/>
      <c r="L17" s="37"/>
      <c r="M17" s="15" t="s">
        <v>153</v>
      </c>
    </row>
    <row r="18" spans="1:13" ht="21.95" customHeight="1" x14ac:dyDescent="0.25">
      <c r="A18" s="9" t="s">
        <v>894</v>
      </c>
      <c r="B18" s="10" t="s">
        <v>895</v>
      </c>
      <c r="C18" s="35"/>
      <c r="D18" s="35"/>
      <c r="E18" s="33"/>
      <c r="F18" s="34"/>
      <c r="G18" s="33" t="str">
        <f t="shared" si="0"/>
        <v/>
      </c>
      <c r="H18" s="33"/>
      <c r="I18" s="33"/>
      <c r="J18" s="34" t="str">
        <f t="shared" ca="1" si="1"/>
        <v/>
      </c>
      <c r="K18" s="36"/>
      <c r="L18" s="35"/>
      <c r="M18" s="11" t="s">
        <v>153</v>
      </c>
    </row>
    <row r="19" spans="1:13" ht="21.95" customHeight="1" x14ac:dyDescent="0.25">
      <c r="A19" s="13" t="s">
        <v>896</v>
      </c>
      <c r="B19" s="14" t="s">
        <v>897</v>
      </c>
      <c r="C19" s="37"/>
      <c r="D19" s="37"/>
      <c r="E19" s="26"/>
      <c r="F19" s="27"/>
      <c r="G19" s="26" t="str">
        <f t="shared" si="0"/>
        <v/>
      </c>
      <c r="H19" s="26"/>
      <c r="I19" s="26"/>
      <c r="J19" s="27" t="str">
        <f t="shared" ca="1" si="1"/>
        <v/>
      </c>
      <c r="K19" s="38"/>
      <c r="L19" s="37"/>
      <c r="M19" s="15" t="s">
        <v>153</v>
      </c>
    </row>
    <row r="20" spans="1:13" ht="21.95" customHeight="1" x14ac:dyDescent="0.25">
      <c r="A20" s="9" t="s">
        <v>898</v>
      </c>
      <c r="B20" s="10" t="s">
        <v>899</v>
      </c>
      <c r="C20" s="35"/>
      <c r="D20" s="35"/>
      <c r="E20" s="33"/>
      <c r="F20" s="34"/>
      <c r="G20" s="33" t="str">
        <f t="shared" si="0"/>
        <v/>
      </c>
      <c r="H20" s="33"/>
      <c r="I20" s="33"/>
      <c r="J20" s="34" t="str">
        <f t="shared" ca="1" si="1"/>
        <v/>
      </c>
      <c r="K20" s="36"/>
      <c r="L20" s="35"/>
      <c r="M20" s="11" t="s">
        <v>153</v>
      </c>
    </row>
    <row r="21" spans="1:13" ht="21.95" customHeight="1" x14ac:dyDescent="0.25">
      <c r="A21" s="13" t="s">
        <v>900</v>
      </c>
      <c r="B21" s="14" t="s">
        <v>901</v>
      </c>
      <c r="C21" s="37"/>
      <c r="D21" s="37"/>
      <c r="E21" s="26"/>
      <c r="F21" s="27"/>
      <c r="G21" s="26" t="str">
        <f t="shared" si="0"/>
        <v/>
      </c>
      <c r="H21" s="26"/>
      <c r="I21" s="26"/>
      <c r="J21" s="27" t="str">
        <f t="shared" ca="1" si="1"/>
        <v/>
      </c>
      <c r="K21" s="38"/>
      <c r="L21" s="37"/>
      <c r="M21" s="15" t="s">
        <v>153</v>
      </c>
    </row>
    <row r="22" spans="1:13" ht="21.95" customHeight="1" x14ac:dyDescent="0.25">
      <c r="A22" s="9" t="s">
        <v>902</v>
      </c>
      <c r="B22" s="10" t="s">
        <v>903</v>
      </c>
      <c r="C22" s="35"/>
      <c r="D22" s="35"/>
      <c r="E22" s="33"/>
      <c r="F22" s="34"/>
      <c r="G22" s="33" t="str">
        <f t="shared" si="0"/>
        <v/>
      </c>
      <c r="H22" s="33"/>
      <c r="I22" s="33"/>
      <c r="J22" s="34" t="str">
        <f t="shared" ca="1" si="1"/>
        <v/>
      </c>
      <c r="K22" s="36"/>
      <c r="L22" s="35"/>
      <c r="M22" s="11" t="s">
        <v>153</v>
      </c>
    </row>
    <row r="23" spans="1:13" ht="21.95" customHeight="1" x14ac:dyDescent="0.25">
      <c r="A23" s="13" t="s">
        <v>904</v>
      </c>
      <c r="B23" s="14" t="s">
        <v>905</v>
      </c>
      <c r="C23" s="37"/>
      <c r="D23" s="37"/>
      <c r="E23" s="26"/>
      <c r="F23" s="27"/>
      <c r="G23" s="26" t="str">
        <f t="shared" si="0"/>
        <v/>
      </c>
      <c r="H23" s="26"/>
      <c r="I23" s="26"/>
      <c r="J23" s="27" t="str">
        <f t="shared" ca="1" si="1"/>
        <v/>
      </c>
      <c r="K23" s="38"/>
      <c r="L23" s="37"/>
      <c r="M23" s="15" t="s">
        <v>153</v>
      </c>
    </row>
    <row r="24" spans="1:13" ht="21.95" customHeight="1" x14ac:dyDescent="0.25">
      <c r="A24" s="9" t="s">
        <v>906</v>
      </c>
      <c r="B24" s="10" t="s">
        <v>907</v>
      </c>
      <c r="C24" s="35"/>
      <c r="D24" s="35"/>
      <c r="E24" s="33"/>
      <c r="F24" s="34"/>
      <c r="G24" s="33" t="str">
        <f t="shared" si="0"/>
        <v/>
      </c>
      <c r="H24" s="33"/>
      <c r="I24" s="33"/>
      <c r="J24" s="34" t="str">
        <f t="shared" ca="1" si="1"/>
        <v/>
      </c>
      <c r="K24" s="36"/>
      <c r="L24" s="35"/>
      <c r="M24" s="11" t="s">
        <v>153</v>
      </c>
    </row>
    <row r="25" spans="1:13" ht="21.95" customHeight="1" x14ac:dyDescent="0.25">
      <c r="A25" s="13" t="s">
        <v>908</v>
      </c>
      <c r="B25" s="14" t="s">
        <v>909</v>
      </c>
      <c r="C25" s="37"/>
      <c r="D25" s="37"/>
      <c r="E25" s="26"/>
      <c r="F25" s="27"/>
      <c r="G25" s="26" t="str">
        <f t="shared" si="0"/>
        <v/>
      </c>
      <c r="H25" s="26"/>
      <c r="I25" s="26"/>
      <c r="J25" s="27" t="str">
        <f t="shared" ca="1" si="1"/>
        <v/>
      </c>
      <c r="K25" s="38"/>
      <c r="L25" s="37"/>
      <c r="M25" s="15" t="s">
        <v>153</v>
      </c>
    </row>
    <row r="26" spans="1:13" ht="21.95" customHeight="1" x14ac:dyDescent="0.25">
      <c r="A26" s="9" t="s">
        <v>910</v>
      </c>
      <c r="B26" s="10" t="s">
        <v>911</v>
      </c>
      <c r="C26" s="35"/>
      <c r="D26" s="35"/>
      <c r="E26" s="33"/>
      <c r="F26" s="34"/>
      <c r="G26" s="33" t="str">
        <f t="shared" si="0"/>
        <v/>
      </c>
      <c r="H26" s="33"/>
      <c r="I26" s="33"/>
      <c r="J26" s="34" t="str">
        <f t="shared" ca="1" si="1"/>
        <v/>
      </c>
      <c r="K26" s="36"/>
      <c r="L26" s="35"/>
      <c r="M26" s="11" t="s">
        <v>153</v>
      </c>
    </row>
    <row r="27" spans="1:13" ht="21.95" customHeight="1" x14ac:dyDescent="0.25">
      <c r="A27" s="13" t="s">
        <v>912</v>
      </c>
      <c r="B27" s="14" t="s">
        <v>913</v>
      </c>
      <c r="C27" s="37"/>
      <c r="D27" s="37"/>
      <c r="E27" s="26"/>
      <c r="F27" s="27"/>
      <c r="G27" s="26" t="str">
        <f t="shared" si="0"/>
        <v/>
      </c>
      <c r="H27" s="26"/>
      <c r="I27" s="26"/>
      <c r="J27" s="27" t="str">
        <f t="shared" ca="1" si="1"/>
        <v/>
      </c>
      <c r="K27" s="38"/>
      <c r="L27" s="37"/>
      <c r="M27" s="15" t="s">
        <v>153</v>
      </c>
    </row>
    <row r="28" spans="1:13" ht="21.95" customHeight="1" x14ac:dyDescent="0.25">
      <c r="A28" s="9" t="s">
        <v>914</v>
      </c>
      <c r="B28" s="10" t="s">
        <v>915</v>
      </c>
      <c r="C28" s="35"/>
      <c r="D28" s="35"/>
      <c r="E28" s="33"/>
      <c r="F28" s="34"/>
      <c r="G28" s="33" t="str">
        <f t="shared" si="0"/>
        <v/>
      </c>
      <c r="H28" s="33"/>
      <c r="I28" s="33"/>
      <c r="J28" s="34" t="str">
        <f t="shared" ca="1" si="1"/>
        <v/>
      </c>
      <c r="K28" s="36"/>
      <c r="L28" s="35"/>
      <c r="M28" s="11" t="s">
        <v>153</v>
      </c>
    </row>
    <row r="29" spans="1:13" ht="21.95" customHeight="1" x14ac:dyDescent="0.25">
      <c r="A29" s="13" t="s">
        <v>916</v>
      </c>
      <c r="B29" s="14" t="s">
        <v>917</v>
      </c>
      <c r="C29" s="37"/>
      <c r="D29" s="37"/>
      <c r="E29" s="26"/>
      <c r="F29" s="27"/>
      <c r="G29" s="26" t="str">
        <f t="shared" si="0"/>
        <v/>
      </c>
      <c r="H29" s="26"/>
      <c r="I29" s="26"/>
      <c r="J29" s="27" t="str">
        <f t="shared" ca="1" si="1"/>
        <v/>
      </c>
      <c r="K29" s="38"/>
      <c r="L29" s="37"/>
      <c r="M29" s="15" t="s">
        <v>153</v>
      </c>
    </row>
    <row r="30" spans="1:13" ht="21.95" customHeight="1" x14ac:dyDescent="0.25">
      <c r="A30" s="9" t="s">
        <v>918</v>
      </c>
      <c r="B30" s="10" t="s">
        <v>919</v>
      </c>
      <c r="C30" s="35"/>
      <c r="D30" s="35"/>
      <c r="E30" s="33"/>
      <c r="F30" s="34"/>
      <c r="G30" s="33" t="str">
        <f t="shared" si="0"/>
        <v/>
      </c>
      <c r="H30" s="33"/>
      <c r="I30" s="33"/>
      <c r="J30" s="34" t="str">
        <f t="shared" ca="1" si="1"/>
        <v/>
      </c>
      <c r="K30" s="36"/>
      <c r="L30" s="35"/>
      <c r="M30" s="11" t="s">
        <v>153</v>
      </c>
    </row>
    <row r="31" spans="1:13" ht="21.95" customHeight="1" x14ac:dyDescent="0.25">
      <c r="A31" s="13" t="s">
        <v>920</v>
      </c>
      <c r="B31" s="14" t="s">
        <v>921</v>
      </c>
      <c r="C31" s="37"/>
      <c r="D31" s="37"/>
      <c r="E31" s="26"/>
      <c r="F31" s="27"/>
      <c r="G31" s="26" t="str">
        <f t="shared" si="0"/>
        <v/>
      </c>
      <c r="H31" s="26"/>
      <c r="I31" s="26"/>
      <c r="J31" s="27" t="str">
        <f t="shared" ca="1" si="1"/>
        <v/>
      </c>
      <c r="K31" s="38"/>
      <c r="L31" s="37"/>
      <c r="M31" s="15" t="s">
        <v>153</v>
      </c>
    </row>
    <row r="32" spans="1:13" ht="21.95" customHeight="1" x14ac:dyDescent="0.25">
      <c r="A32" s="9" t="s">
        <v>922</v>
      </c>
      <c r="B32" s="10" t="s">
        <v>923</v>
      </c>
      <c r="C32" s="35"/>
      <c r="D32" s="35"/>
      <c r="E32" s="33"/>
      <c r="F32" s="34"/>
      <c r="G32" s="33" t="str">
        <f t="shared" si="0"/>
        <v/>
      </c>
      <c r="H32" s="33"/>
      <c r="I32" s="33"/>
      <c r="J32" s="34" t="str">
        <f t="shared" ca="1" si="1"/>
        <v/>
      </c>
      <c r="K32" s="36"/>
      <c r="L32" s="35"/>
      <c r="M32" s="11" t="s">
        <v>153</v>
      </c>
    </row>
    <row r="33" spans="1:13" ht="21.95" customHeight="1" x14ac:dyDescent="0.25">
      <c r="A33" s="13" t="s">
        <v>924</v>
      </c>
      <c r="B33" s="14" t="s">
        <v>925</v>
      </c>
      <c r="C33" s="37"/>
      <c r="D33" s="37"/>
      <c r="E33" s="26"/>
      <c r="F33" s="27"/>
      <c r="G33" s="26" t="str">
        <f t="shared" si="0"/>
        <v/>
      </c>
      <c r="H33" s="26"/>
      <c r="I33" s="26"/>
      <c r="J33" s="27" t="str">
        <f t="shared" ca="1" si="1"/>
        <v/>
      </c>
      <c r="K33" s="38"/>
      <c r="L33" s="37"/>
      <c r="M33" s="15" t="s">
        <v>153</v>
      </c>
    </row>
    <row r="34" spans="1:13" ht="21.95" customHeight="1" x14ac:dyDescent="0.25">
      <c r="A34" s="9" t="s">
        <v>926</v>
      </c>
      <c r="B34" s="10" t="s">
        <v>927</v>
      </c>
      <c r="C34" s="35"/>
      <c r="D34" s="35"/>
      <c r="E34" s="33"/>
      <c r="F34" s="34"/>
      <c r="G34" s="33" t="str">
        <f t="shared" si="0"/>
        <v/>
      </c>
      <c r="H34" s="33"/>
      <c r="I34" s="33"/>
      <c r="J34" s="34" t="str">
        <f t="shared" ca="1" si="1"/>
        <v/>
      </c>
      <c r="K34" s="36"/>
      <c r="L34" s="35"/>
      <c r="M34" s="11" t="s">
        <v>153</v>
      </c>
    </row>
    <row r="35" spans="1:13" ht="21.95" customHeight="1" x14ac:dyDescent="0.25">
      <c r="A35" s="13" t="s">
        <v>928</v>
      </c>
      <c r="B35" s="14" t="s">
        <v>929</v>
      </c>
      <c r="C35" s="37"/>
      <c r="D35" s="37"/>
      <c r="E35" s="26"/>
      <c r="F35" s="27"/>
      <c r="G35" s="26" t="str">
        <f t="shared" si="0"/>
        <v/>
      </c>
      <c r="H35" s="26"/>
      <c r="I35" s="26"/>
      <c r="J35" s="27" t="str">
        <f t="shared" ca="1" si="1"/>
        <v/>
      </c>
      <c r="K35" s="38"/>
      <c r="L35" s="37"/>
      <c r="M35" s="15" t="s">
        <v>153</v>
      </c>
    </row>
    <row r="36" spans="1:13" ht="21.95" customHeight="1" x14ac:dyDescent="0.25">
      <c r="A36" s="9" t="s">
        <v>930</v>
      </c>
      <c r="B36" s="10" t="s">
        <v>931</v>
      </c>
      <c r="C36" s="35"/>
      <c r="D36" s="35"/>
      <c r="E36" s="33"/>
      <c r="F36" s="34"/>
      <c r="G36" s="33" t="str">
        <f t="shared" si="0"/>
        <v/>
      </c>
      <c r="H36" s="33"/>
      <c r="I36" s="33"/>
      <c r="J36" s="34" t="str">
        <f t="shared" ca="1" si="1"/>
        <v/>
      </c>
      <c r="K36" s="36"/>
      <c r="L36" s="35"/>
      <c r="M36" s="11" t="s">
        <v>153</v>
      </c>
    </row>
    <row r="37" spans="1:13" ht="32.1" customHeight="1" x14ac:dyDescent="0.25">
      <c r="A37" s="13" t="s">
        <v>932</v>
      </c>
      <c r="B37" s="14" t="s">
        <v>933</v>
      </c>
      <c r="C37" s="37"/>
      <c r="D37" s="37"/>
      <c r="E37" s="26"/>
      <c r="F37" s="27"/>
      <c r="G37" s="26" t="str">
        <f t="shared" si="0"/>
        <v/>
      </c>
      <c r="H37" s="26"/>
      <c r="I37" s="26"/>
      <c r="J37" s="27" t="str">
        <f t="shared" ca="1" si="1"/>
        <v/>
      </c>
      <c r="K37" s="38"/>
      <c r="L37" s="37"/>
      <c r="M37" s="15" t="s">
        <v>153</v>
      </c>
    </row>
    <row r="38" spans="1:13" ht="21.95" customHeight="1" x14ac:dyDescent="0.25">
      <c r="A38" s="9" t="s">
        <v>934</v>
      </c>
      <c r="B38" s="10"/>
      <c r="C38" s="35"/>
      <c r="D38" s="35"/>
      <c r="E38" s="33"/>
      <c r="F38" s="34"/>
      <c r="G38" s="33" t="str">
        <f t="shared" si="0"/>
        <v/>
      </c>
      <c r="H38" s="33"/>
      <c r="I38" s="33"/>
      <c r="J38" s="34" t="str">
        <f t="shared" ca="1" si="1"/>
        <v/>
      </c>
      <c r="K38" s="36"/>
      <c r="L38" s="35"/>
      <c r="M38" s="11"/>
    </row>
    <row r="39" spans="1:13" ht="21.95" customHeight="1" x14ac:dyDescent="0.25">
      <c r="A39" s="13" t="s">
        <v>935</v>
      </c>
      <c r="B39" s="14"/>
      <c r="C39" s="37"/>
      <c r="D39" s="37"/>
      <c r="E39" s="26"/>
      <c r="F39" s="27"/>
      <c r="G39" s="26" t="str">
        <f t="shared" si="0"/>
        <v/>
      </c>
      <c r="H39" s="26"/>
      <c r="I39" s="26"/>
      <c r="J39" s="27" t="str">
        <f t="shared" ca="1" si="1"/>
        <v/>
      </c>
      <c r="K39" s="38"/>
      <c r="L39" s="37"/>
      <c r="M39" s="15"/>
    </row>
    <row r="40" spans="1:13" ht="21.95" customHeight="1" x14ac:dyDescent="0.25">
      <c r="A40" s="9" t="s">
        <v>936</v>
      </c>
      <c r="B40" s="10"/>
      <c r="C40" s="35"/>
      <c r="D40" s="35"/>
      <c r="E40" s="33"/>
      <c r="F40" s="34"/>
      <c r="G40" s="33" t="str">
        <f t="shared" si="0"/>
        <v/>
      </c>
      <c r="H40" s="33"/>
      <c r="I40" s="33"/>
      <c r="J40" s="34" t="str">
        <f t="shared" ca="1" si="1"/>
        <v/>
      </c>
      <c r="K40" s="36"/>
      <c r="L40" s="35"/>
      <c r="M40" s="11"/>
    </row>
    <row r="41" spans="1:13" ht="21.95" customHeight="1" x14ac:dyDescent="0.25">
      <c r="A41" s="13" t="s">
        <v>937</v>
      </c>
      <c r="B41" s="14"/>
      <c r="C41" s="37"/>
      <c r="D41" s="37"/>
      <c r="E41" s="26"/>
      <c r="F41" s="27"/>
      <c r="G41" s="26" t="str">
        <f t="shared" si="0"/>
        <v/>
      </c>
      <c r="H41" s="26"/>
      <c r="I41" s="26"/>
      <c r="J41" s="27" t="str">
        <f t="shared" ca="1" si="1"/>
        <v/>
      </c>
      <c r="K41" s="38"/>
      <c r="L41" s="37"/>
      <c r="M41" s="15"/>
    </row>
    <row r="42" spans="1:13" ht="21.95" customHeight="1" x14ac:dyDescent="0.25">
      <c r="A42" s="9" t="s">
        <v>938</v>
      </c>
      <c r="B42" s="10"/>
      <c r="C42" s="35"/>
      <c r="D42" s="35"/>
      <c r="E42" s="33"/>
      <c r="F42" s="34"/>
      <c r="G42" s="33" t="str">
        <f t="shared" si="0"/>
        <v/>
      </c>
      <c r="H42" s="33"/>
      <c r="I42" s="33"/>
      <c r="J42" s="34" t="str">
        <f t="shared" ca="1" si="1"/>
        <v/>
      </c>
      <c r="K42" s="36"/>
      <c r="L42" s="35"/>
      <c r="M42" s="11"/>
    </row>
    <row r="43" spans="1:13" ht="21.95" customHeight="1" x14ac:dyDescent="0.25">
      <c r="A43" s="13" t="s">
        <v>939</v>
      </c>
      <c r="B43" s="14"/>
      <c r="C43" s="37"/>
      <c r="D43" s="37"/>
      <c r="E43" s="26"/>
      <c r="F43" s="27"/>
      <c r="G43" s="26" t="str">
        <f t="shared" si="0"/>
        <v/>
      </c>
      <c r="H43" s="26"/>
      <c r="I43" s="26"/>
      <c r="J43" s="27" t="str">
        <f t="shared" ca="1" si="1"/>
        <v/>
      </c>
      <c r="K43" s="38"/>
      <c r="L43" s="37"/>
      <c r="M43" s="15"/>
    </row>
    <row r="44" spans="1:13" ht="21.95" customHeight="1" x14ac:dyDescent="0.25">
      <c r="A44" s="9" t="s">
        <v>940</v>
      </c>
      <c r="B44" s="10"/>
      <c r="C44" s="35"/>
      <c r="D44" s="35"/>
      <c r="E44" s="33"/>
      <c r="F44" s="34"/>
      <c r="G44" s="33" t="str">
        <f t="shared" si="0"/>
        <v/>
      </c>
      <c r="H44" s="33"/>
      <c r="I44" s="33"/>
      <c r="J44" s="34" t="str">
        <f t="shared" ca="1" si="1"/>
        <v/>
      </c>
      <c r="K44" s="36"/>
      <c r="L44" s="35"/>
      <c r="M44" s="11"/>
    </row>
    <row r="45" spans="1:13" ht="21.95" customHeight="1" x14ac:dyDescent="0.25">
      <c r="A45" s="13" t="s">
        <v>941</v>
      </c>
      <c r="B45" s="14"/>
      <c r="C45" s="37"/>
      <c r="D45" s="37"/>
      <c r="E45" s="26"/>
      <c r="F45" s="27"/>
      <c r="G45" s="26" t="str">
        <f t="shared" si="0"/>
        <v/>
      </c>
      <c r="H45" s="26"/>
      <c r="I45" s="26"/>
      <c r="J45" s="27" t="str">
        <f t="shared" ca="1" si="1"/>
        <v/>
      </c>
      <c r="K45" s="38"/>
      <c r="L45" s="37"/>
      <c r="M45" s="15"/>
    </row>
    <row r="46" spans="1:13" ht="21.95" customHeight="1" x14ac:dyDescent="0.25">
      <c r="A46" s="9" t="s">
        <v>942</v>
      </c>
      <c r="B46" s="10"/>
      <c r="C46" s="35"/>
      <c r="D46" s="35"/>
      <c r="E46" s="33"/>
      <c r="F46" s="34"/>
      <c r="G46" s="33" t="str">
        <f t="shared" si="0"/>
        <v/>
      </c>
      <c r="H46" s="33"/>
      <c r="I46" s="33"/>
      <c r="J46" s="34" t="str">
        <f t="shared" ca="1" si="1"/>
        <v/>
      </c>
      <c r="K46" s="36"/>
      <c r="L46" s="35"/>
      <c r="M46" s="11"/>
    </row>
    <row r="47" spans="1:13" ht="21.95" customHeight="1" x14ac:dyDescent="0.25">
      <c r="A47" s="13" t="s">
        <v>943</v>
      </c>
      <c r="B47" s="14"/>
      <c r="C47" s="37"/>
      <c r="D47" s="37"/>
      <c r="E47" s="26"/>
      <c r="F47" s="27"/>
      <c r="G47" s="26" t="str">
        <f t="shared" si="0"/>
        <v/>
      </c>
      <c r="H47" s="26"/>
      <c r="I47" s="26"/>
      <c r="J47" s="27" t="str">
        <f t="shared" ca="1" si="1"/>
        <v/>
      </c>
      <c r="K47" s="38"/>
      <c r="L47" s="37"/>
      <c r="M47" s="15"/>
    </row>
    <row r="48" spans="1:13" ht="21.95" customHeight="1" x14ac:dyDescent="0.25">
      <c r="A48" s="9" t="s">
        <v>944</v>
      </c>
      <c r="B48" s="10"/>
      <c r="C48" s="35"/>
      <c r="D48" s="35"/>
      <c r="E48" s="33"/>
      <c r="F48" s="34"/>
      <c r="G48" s="33" t="str">
        <f t="shared" si="0"/>
        <v/>
      </c>
      <c r="H48" s="33"/>
      <c r="I48" s="33"/>
      <c r="J48" s="34" t="str">
        <f t="shared" ca="1" si="1"/>
        <v/>
      </c>
      <c r="K48" s="36"/>
      <c r="L48" s="35"/>
      <c r="M48" s="11"/>
    </row>
    <row r="49" spans="1:13" ht="21.95" customHeight="1" x14ac:dyDescent="0.25">
      <c r="A49" s="13" t="s">
        <v>945</v>
      </c>
      <c r="B49" s="14"/>
      <c r="C49" s="37"/>
      <c r="D49" s="37"/>
      <c r="E49" s="26"/>
      <c r="F49" s="27"/>
      <c r="G49" s="26" t="str">
        <f t="shared" si="0"/>
        <v/>
      </c>
      <c r="H49" s="26"/>
      <c r="I49" s="26"/>
      <c r="J49" s="27" t="str">
        <f t="shared" ca="1" si="1"/>
        <v/>
      </c>
      <c r="K49" s="38"/>
      <c r="L49" s="37"/>
      <c r="M49" s="15"/>
    </row>
    <row r="50" spans="1:13" ht="21.95" customHeight="1" x14ac:dyDescent="0.25">
      <c r="A50" s="9" t="s">
        <v>946</v>
      </c>
      <c r="B50" s="10"/>
      <c r="C50" s="35"/>
      <c r="D50" s="35"/>
      <c r="E50" s="33"/>
      <c r="F50" s="34"/>
      <c r="G50" s="33" t="str">
        <f t="shared" si="0"/>
        <v/>
      </c>
      <c r="H50" s="33"/>
      <c r="I50" s="33"/>
      <c r="J50" s="34" t="str">
        <f t="shared" ca="1" si="1"/>
        <v/>
      </c>
      <c r="K50" s="36"/>
      <c r="L50" s="35"/>
      <c r="M50" s="11"/>
    </row>
    <row r="51" spans="1:13" ht="21.95" customHeight="1" x14ac:dyDescent="0.25">
      <c r="A51" s="13" t="s">
        <v>947</v>
      </c>
      <c r="B51" s="14"/>
      <c r="C51" s="37"/>
      <c r="D51" s="37"/>
      <c r="E51" s="26"/>
      <c r="F51" s="27"/>
      <c r="G51" s="26" t="str">
        <f t="shared" si="0"/>
        <v/>
      </c>
      <c r="H51" s="26"/>
      <c r="I51" s="26"/>
      <c r="J51" s="27" t="str">
        <f t="shared" ca="1" si="1"/>
        <v/>
      </c>
      <c r="K51" s="38"/>
      <c r="L51" s="37"/>
      <c r="M51" s="15"/>
    </row>
    <row r="52" spans="1:13" ht="21.95" customHeight="1" x14ac:dyDescent="0.25">
      <c r="A52" s="9" t="s">
        <v>948</v>
      </c>
      <c r="B52" s="10"/>
      <c r="C52" s="35"/>
      <c r="D52" s="35"/>
      <c r="E52" s="33"/>
      <c r="F52" s="34"/>
      <c r="G52" s="33" t="str">
        <f t="shared" si="0"/>
        <v/>
      </c>
      <c r="H52" s="33"/>
      <c r="I52" s="33"/>
      <c r="J52" s="34" t="str">
        <f t="shared" ca="1" si="1"/>
        <v/>
      </c>
      <c r="K52" s="36"/>
      <c r="L52" s="35"/>
      <c r="M52" s="11"/>
    </row>
    <row r="53" spans="1:13" ht="21.95" customHeight="1" x14ac:dyDescent="0.25">
      <c r="A53" s="13" t="s">
        <v>949</v>
      </c>
      <c r="B53" s="14"/>
      <c r="C53" s="37"/>
      <c r="D53" s="37"/>
      <c r="E53" s="26"/>
      <c r="F53" s="27"/>
      <c r="G53" s="26" t="str">
        <f t="shared" si="0"/>
        <v/>
      </c>
      <c r="H53" s="26"/>
      <c r="I53" s="26"/>
      <c r="J53" s="27" t="str">
        <f t="shared" ca="1" si="1"/>
        <v/>
      </c>
      <c r="K53" s="38"/>
      <c r="L53" s="37"/>
      <c r="M53" s="15"/>
    </row>
    <row r="55" spans="1:13" ht="20.100000000000001" customHeight="1" x14ac:dyDescent="0.25">
      <c r="A55" s="63" t="s">
        <v>79</v>
      </c>
      <c r="B55" s="64"/>
      <c r="C55" s="64"/>
      <c r="D55" s="64"/>
      <c r="E55" s="64"/>
      <c r="F55" s="64"/>
      <c r="G55" s="64"/>
      <c r="H55" s="64"/>
      <c r="I55" s="64"/>
      <c r="J55" s="64"/>
      <c r="K55" s="64"/>
      <c r="L55" s="64"/>
      <c r="M55" s="64"/>
    </row>
  </sheetData>
  <autoFilter ref="A7:M53" xr:uid="{00000000-0009-0000-0000-000004000000}"/>
  <mergeCells count="5">
    <mergeCell ref="B2:F2"/>
    <mergeCell ref="A6:M6"/>
    <mergeCell ref="A4:M4"/>
    <mergeCell ref="A55:M55"/>
    <mergeCell ref="G2:M2"/>
  </mergeCells>
  <conditionalFormatting sqref="J8:J53">
    <cfRule type="cellIs" dxfId="26" priority="10" operator="lessThan">
      <formula>0</formula>
    </cfRule>
    <cfRule type="cellIs" dxfId="25" priority="11" operator="between">
      <formula>0</formula>
      <formula>60</formula>
    </cfRule>
  </conditionalFormatting>
  <conditionalFormatting sqref="M8:M53">
    <cfRule type="cellIs" dxfId="24" priority="1" operator="equal">
      <formula>"Granted"</formula>
    </cfRule>
    <cfRule type="cellIs" dxfId="23" priority="2" operator="equal">
      <formula>"Granted with Conditions"</formula>
    </cfRule>
    <cfRule type="cellIs" dxfId="22" priority="3" operator="equal">
      <formula>"Lodged"</formula>
    </cfRule>
    <cfRule type="cellIs" dxfId="21" priority="4" operator="equal">
      <formula>"Under Assessment"</formula>
    </cfRule>
    <cfRule type="cellIs" dxfId="20" priority="5" operator="equal">
      <formula>"Further Info Requested"</formula>
    </cfRule>
    <cfRule type="cellIs" dxfId="19" priority="6" operator="equal">
      <formula>"Refused"</formula>
    </cfRule>
    <cfRule type="cellIs" dxfId="18" priority="7" operator="equal">
      <formula>"Expired"</formula>
    </cfRule>
    <cfRule type="cellIs" dxfId="17" priority="8" operator="equal">
      <formula>"Not Started"</formula>
    </cfRule>
    <cfRule type="cellIs" dxfId="16" priority="9" operator="equal">
      <formula>"Not Required"</formula>
    </cfRule>
  </conditionalFormatting>
  <hyperlinks>
    <hyperlink ref="A2" r:id="rId1" xr:uid="{00000000-0004-0000-0400-000000000000}"/>
    <hyperlink ref="A55" r:id="rId2" xr:uid="{00000000-0004-0000-0400-000001000000}"/>
  </hyperlinks>
  <pageMargins left="0.3" right="0.3" top="0.45" bottom="0.45" header="0.5" footer="0.5"/>
  <pageSetup paperSize="9" fitToHeight="0" orientation="landscape"/>
  <headerFooter>
    <oddFooter>&amp;L&amp;"Segoe UI"&amp;8&amp;K8E98A2Mastt template  ·  mastt.com&amp;R&amp;"Segoe UI"&amp;8&amp;K8E98A2Page &amp;P of &amp;N</oddFooter>
  </headerFooter>
  <drawing r:id="rId3"/>
  <extLst>
    <ext xmlns:x14="http://schemas.microsoft.com/office/spreadsheetml/2009/9/main" uri="{CCE6A557-97BC-4b89-ADB6-D9C93CAAB3DF}">
      <x14:dataValidations xmlns:xm="http://schemas.microsoft.com/office/excel/2006/main" count="2">
        <x14:dataValidation type="list" allowBlank="1" showErrorMessage="1" errorTitle="Invalid entry" error="Choose a value from the drop-down list." xr:uid="{00000000-0002-0000-0400-000000000000}">
          <x14:formula1>
            <xm:f>Lists!$E$2:$E$11</xm:f>
          </x14:formula1>
          <xm:sqref>M8:M53</xm:sqref>
        </x14:dataValidation>
        <x14:dataValidation type="list" allowBlank="1" showErrorMessage="1" errorTitle="Invalid entry" error="Choose a value from the drop-down list." xr:uid="{00000000-0002-0000-0400-000001000000}">
          <x14:formula1>
            <xm:f>Lists!$H$2:$H$15</xm:f>
          </x14:formula1>
          <xm:sqref>L8:L53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36"/>
  <sheetViews>
    <sheetView showGridLines="0" workbookViewId="0">
      <pane xSplit="2" ySplit="7" topLeftCell="C8"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8" customWidth="1"/>
    <col min="5" max="5" width="28" customWidth="1"/>
    <col min="6" max="6" width="17" customWidth="1"/>
    <col min="7" max="7" width="15" customWidth="1"/>
    <col min="8" max="9" width="12" customWidth="1"/>
    <col min="10" max="10" width="11" customWidth="1"/>
    <col min="11" max="11" width="13" customWidth="1"/>
    <col min="12" max="12" width="16" customWidth="1"/>
    <col min="13" max="13" width="26" customWidth="1"/>
  </cols>
  <sheetData>
    <row r="1" spans="1:13" ht="9.9499999999999993" customHeight="1" x14ac:dyDescent="0.25">
      <c r="A1" s="1"/>
      <c r="B1" s="1"/>
      <c r="C1" s="1"/>
      <c r="D1" s="1"/>
      <c r="E1" s="1"/>
      <c r="F1" s="1"/>
      <c r="G1" s="1"/>
      <c r="H1" s="1"/>
      <c r="I1" s="1"/>
      <c r="J1" s="1"/>
      <c r="K1" s="1"/>
      <c r="L1" s="1"/>
      <c r="M1" s="1"/>
    </row>
    <row r="2" spans="1:13" ht="26.1" customHeight="1" x14ac:dyDescent="0.25">
      <c r="A2" s="2" t="s">
        <v>0</v>
      </c>
      <c r="B2" s="91" t="s">
        <v>26</v>
      </c>
      <c r="C2" s="58"/>
      <c r="D2" s="58"/>
      <c r="E2" s="58"/>
      <c r="F2" s="58"/>
      <c r="G2" s="69" t="s">
        <v>950</v>
      </c>
      <c r="H2" s="58"/>
      <c r="I2" s="58"/>
      <c r="J2" s="58"/>
      <c r="K2" s="58"/>
      <c r="L2" s="58"/>
      <c r="M2" s="58"/>
    </row>
    <row r="3" spans="1:13" ht="14.1" customHeight="1" x14ac:dyDescent="0.25">
      <c r="A3" s="1"/>
      <c r="B3" s="1"/>
      <c r="C3" s="1"/>
      <c r="D3" s="1"/>
      <c r="E3" s="1"/>
      <c r="F3" s="1"/>
      <c r="G3" s="1"/>
      <c r="H3" s="1"/>
      <c r="I3" s="1"/>
      <c r="J3" s="1"/>
      <c r="K3" s="1"/>
      <c r="L3" s="1"/>
      <c r="M3" s="1"/>
    </row>
    <row r="4" spans="1:13" ht="3" customHeight="1" x14ac:dyDescent="0.25">
      <c r="A4" s="74"/>
      <c r="B4" s="74"/>
      <c r="C4" s="74"/>
      <c r="D4" s="74"/>
      <c r="E4" s="74"/>
      <c r="F4" s="74"/>
      <c r="G4" s="74"/>
      <c r="H4" s="74"/>
      <c r="I4" s="74"/>
      <c r="J4" s="74"/>
      <c r="K4" s="74"/>
      <c r="L4" s="74"/>
      <c r="M4" s="74"/>
    </row>
    <row r="6" spans="1:13" ht="26.1" customHeight="1" x14ac:dyDescent="0.25">
      <c r="A6" s="75" t="s">
        <v>951</v>
      </c>
      <c r="B6" s="58"/>
      <c r="C6" s="58"/>
      <c r="D6" s="58"/>
      <c r="E6" s="58"/>
      <c r="F6" s="58"/>
      <c r="G6" s="58"/>
      <c r="H6" s="58"/>
      <c r="I6" s="58"/>
      <c r="J6" s="58"/>
      <c r="K6" s="58"/>
      <c r="L6" s="58"/>
      <c r="M6" s="58"/>
    </row>
    <row r="7" spans="1:13" ht="33.950000000000003" customHeight="1" x14ac:dyDescent="0.25">
      <c r="A7" s="8" t="s">
        <v>61</v>
      </c>
      <c r="B7" s="8" t="s">
        <v>952</v>
      </c>
      <c r="C7" s="8" t="s">
        <v>953</v>
      </c>
      <c r="D7" s="8" t="s">
        <v>954</v>
      </c>
      <c r="E7" s="8" t="s">
        <v>955</v>
      </c>
      <c r="F7" s="8" t="s">
        <v>956</v>
      </c>
      <c r="G7" s="8" t="s">
        <v>957</v>
      </c>
      <c r="H7" s="8" t="s">
        <v>958</v>
      </c>
      <c r="I7" s="8" t="s">
        <v>870</v>
      </c>
      <c r="J7" s="8" t="s">
        <v>871</v>
      </c>
      <c r="K7" s="8" t="s">
        <v>959</v>
      </c>
      <c r="L7" s="8" t="s">
        <v>960</v>
      </c>
      <c r="M7" s="8" t="s">
        <v>146</v>
      </c>
    </row>
    <row r="8" spans="1:13" ht="21.95" customHeight="1" x14ac:dyDescent="0.25">
      <c r="A8" s="9" t="s">
        <v>961</v>
      </c>
      <c r="B8" s="10" t="s">
        <v>962</v>
      </c>
      <c r="C8" s="35"/>
      <c r="D8" s="35"/>
      <c r="E8" s="36"/>
      <c r="F8" s="39"/>
      <c r="G8" s="39"/>
      <c r="H8" s="33"/>
      <c r="I8" s="33"/>
      <c r="J8" s="34" t="str">
        <f t="shared" ref="J8:J33" ca="1" si="0">IF($I8="","",$I8-TODAY())</f>
        <v/>
      </c>
      <c r="K8" s="11"/>
      <c r="L8" s="35"/>
      <c r="M8" s="36"/>
    </row>
    <row r="9" spans="1:13" ht="21.95" customHeight="1" x14ac:dyDescent="0.25">
      <c r="A9" s="13" t="s">
        <v>963</v>
      </c>
      <c r="B9" s="14" t="s">
        <v>964</v>
      </c>
      <c r="C9" s="37"/>
      <c r="D9" s="37"/>
      <c r="E9" s="38"/>
      <c r="F9" s="40"/>
      <c r="G9" s="40"/>
      <c r="H9" s="26"/>
      <c r="I9" s="26"/>
      <c r="J9" s="27" t="str">
        <f t="shared" ca="1" si="0"/>
        <v/>
      </c>
      <c r="K9" s="15"/>
      <c r="L9" s="37"/>
      <c r="M9" s="38"/>
    </row>
    <row r="10" spans="1:13" ht="21.95" customHeight="1" x14ac:dyDescent="0.25">
      <c r="A10" s="9" t="s">
        <v>965</v>
      </c>
      <c r="B10" s="10" t="s">
        <v>966</v>
      </c>
      <c r="C10" s="35"/>
      <c r="D10" s="35"/>
      <c r="E10" s="36"/>
      <c r="F10" s="39"/>
      <c r="G10" s="39"/>
      <c r="H10" s="33"/>
      <c r="I10" s="33"/>
      <c r="J10" s="34" t="str">
        <f t="shared" ca="1" si="0"/>
        <v/>
      </c>
      <c r="K10" s="11"/>
      <c r="L10" s="35"/>
      <c r="M10" s="36"/>
    </row>
    <row r="11" spans="1:13" ht="21.95" customHeight="1" x14ac:dyDescent="0.25">
      <c r="A11" s="13" t="s">
        <v>967</v>
      </c>
      <c r="B11" s="14" t="s">
        <v>968</v>
      </c>
      <c r="C11" s="37"/>
      <c r="D11" s="37"/>
      <c r="E11" s="38"/>
      <c r="F11" s="40"/>
      <c r="G11" s="40"/>
      <c r="H11" s="26"/>
      <c r="I11" s="26"/>
      <c r="J11" s="27" t="str">
        <f t="shared" ca="1" si="0"/>
        <v/>
      </c>
      <c r="K11" s="15"/>
      <c r="L11" s="37"/>
      <c r="M11" s="38"/>
    </row>
    <row r="12" spans="1:13" ht="32.1" customHeight="1" x14ac:dyDescent="0.25">
      <c r="A12" s="9" t="s">
        <v>969</v>
      </c>
      <c r="B12" s="10" t="s">
        <v>970</v>
      </c>
      <c r="C12" s="35"/>
      <c r="D12" s="35"/>
      <c r="E12" s="36"/>
      <c r="F12" s="39"/>
      <c r="G12" s="39"/>
      <c r="H12" s="33"/>
      <c r="I12" s="33"/>
      <c r="J12" s="34" t="str">
        <f t="shared" ca="1" si="0"/>
        <v/>
      </c>
      <c r="K12" s="11"/>
      <c r="L12" s="35"/>
      <c r="M12" s="36"/>
    </row>
    <row r="13" spans="1:13" ht="32.1" customHeight="1" x14ac:dyDescent="0.25">
      <c r="A13" s="13" t="s">
        <v>971</v>
      </c>
      <c r="B13" s="14" t="s">
        <v>972</v>
      </c>
      <c r="C13" s="37"/>
      <c r="D13" s="37"/>
      <c r="E13" s="38"/>
      <c r="F13" s="40"/>
      <c r="G13" s="40"/>
      <c r="H13" s="26"/>
      <c r="I13" s="26"/>
      <c r="J13" s="27" t="str">
        <f t="shared" ca="1" si="0"/>
        <v/>
      </c>
      <c r="K13" s="15"/>
      <c r="L13" s="37"/>
      <c r="M13" s="38"/>
    </row>
    <row r="14" spans="1:13" ht="32.1" customHeight="1" x14ac:dyDescent="0.25">
      <c r="A14" s="9" t="s">
        <v>973</v>
      </c>
      <c r="B14" s="10" t="s">
        <v>974</v>
      </c>
      <c r="C14" s="35"/>
      <c r="D14" s="35"/>
      <c r="E14" s="36"/>
      <c r="F14" s="39"/>
      <c r="G14" s="39"/>
      <c r="H14" s="33"/>
      <c r="I14" s="33"/>
      <c r="J14" s="34" t="str">
        <f t="shared" ca="1" si="0"/>
        <v/>
      </c>
      <c r="K14" s="11"/>
      <c r="L14" s="35"/>
      <c r="M14" s="36"/>
    </row>
    <row r="15" spans="1:13" ht="21.95" customHeight="1" x14ac:dyDescent="0.25">
      <c r="A15" s="13" t="s">
        <v>975</v>
      </c>
      <c r="B15" s="14" t="s">
        <v>976</v>
      </c>
      <c r="C15" s="37"/>
      <c r="D15" s="37"/>
      <c r="E15" s="38"/>
      <c r="F15" s="40"/>
      <c r="G15" s="40"/>
      <c r="H15" s="26"/>
      <c r="I15" s="26"/>
      <c r="J15" s="27" t="str">
        <f t="shared" ca="1" si="0"/>
        <v/>
      </c>
      <c r="K15" s="15"/>
      <c r="L15" s="37"/>
      <c r="M15" s="38"/>
    </row>
    <row r="16" spans="1:13" ht="21.95" customHeight="1" x14ac:dyDescent="0.25">
      <c r="A16" s="9" t="s">
        <v>977</v>
      </c>
      <c r="B16" s="10" t="s">
        <v>978</v>
      </c>
      <c r="C16" s="35"/>
      <c r="D16" s="35"/>
      <c r="E16" s="36"/>
      <c r="F16" s="39"/>
      <c r="G16" s="39"/>
      <c r="H16" s="33"/>
      <c r="I16" s="33"/>
      <c r="J16" s="34" t="str">
        <f t="shared" ca="1" si="0"/>
        <v/>
      </c>
      <c r="K16" s="11"/>
      <c r="L16" s="35"/>
      <c r="M16" s="36"/>
    </row>
    <row r="17" spans="1:13" ht="32.1" customHeight="1" x14ac:dyDescent="0.25">
      <c r="A17" s="13" t="s">
        <v>979</v>
      </c>
      <c r="B17" s="14" t="s">
        <v>980</v>
      </c>
      <c r="C17" s="37"/>
      <c r="D17" s="37"/>
      <c r="E17" s="38"/>
      <c r="F17" s="40"/>
      <c r="G17" s="40"/>
      <c r="H17" s="26"/>
      <c r="I17" s="26"/>
      <c r="J17" s="27" t="str">
        <f t="shared" ca="1" si="0"/>
        <v/>
      </c>
      <c r="K17" s="15"/>
      <c r="L17" s="37"/>
      <c r="M17" s="38"/>
    </row>
    <row r="18" spans="1:13" ht="21.95" customHeight="1" x14ac:dyDescent="0.25">
      <c r="A18" s="9" t="s">
        <v>981</v>
      </c>
      <c r="B18" s="10" t="s">
        <v>982</v>
      </c>
      <c r="C18" s="35"/>
      <c r="D18" s="35"/>
      <c r="E18" s="36"/>
      <c r="F18" s="39"/>
      <c r="G18" s="39"/>
      <c r="H18" s="33"/>
      <c r="I18" s="33"/>
      <c r="J18" s="34" t="str">
        <f t="shared" ca="1" si="0"/>
        <v/>
      </c>
      <c r="K18" s="11"/>
      <c r="L18" s="35"/>
      <c r="M18" s="36"/>
    </row>
    <row r="19" spans="1:13" ht="21.95" customHeight="1" x14ac:dyDescent="0.25">
      <c r="A19" s="13" t="s">
        <v>983</v>
      </c>
      <c r="B19" s="14" t="s">
        <v>984</v>
      </c>
      <c r="C19" s="37"/>
      <c r="D19" s="37"/>
      <c r="E19" s="38"/>
      <c r="F19" s="40"/>
      <c r="G19" s="40"/>
      <c r="H19" s="26"/>
      <c r="I19" s="26"/>
      <c r="J19" s="27" t="str">
        <f t="shared" ca="1" si="0"/>
        <v/>
      </c>
      <c r="K19" s="15"/>
      <c r="L19" s="37"/>
      <c r="M19" s="38"/>
    </row>
    <row r="20" spans="1:13" ht="32.1" customHeight="1" x14ac:dyDescent="0.25">
      <c r="A20" s="9" t="s">
        <v>985</v>
      </c>
      <c r="B20" s="10" t="s">
        <v>986</v>
      </c>
      <c r="C20" s="35"/>
      <c r="D20" s="35"/>
      <c r="E20" s="36"/>
      <c r="F20" s="39"/>
      <c r="G20" s="39"/>
      <c r="H20" s="33"/>
      <c r="I20" s="33"/>
      <c r="J20" s="34" t="str">
        <f t="shared" ca="1" si="0"/>
        <v/>
      </c>
      <c r="K20" s="11"/>
      <c r="L20" s="35"/>
      <c r="M20" s="36"/>
    </row>
    <row r="21" spans="1:13" ht="32.1" customHeight="1" x14ac:dyDescent="0.25">
      <c r="A21" s="13" t="s">
        <v>987</v>
      </c>
      <c r="B21" s="14" t="s">
        <v>988</v>
      </c>
      <c r="C21" s="37"/>
      <c r="D21" s="37"/>
      <c r="E21" s="38"/>
      <c r="F21" s="40"/>
      <c r="G21" s="40"/>
      <c r="H21" s="26"/>
      <c r="I21" s="26"/>
      <c r="J21" s="27" t="str">
        <f t="shared" ca="1" si="0"/>
        <v/>
      </c>
      <c r="K21" s="15"/>
      <c r="L21" s="37"/>
      <c r="M21" s="38"/>
    </row>
    <row r="22" spans="1:13" ht="32.1" customHeight="1" x14ac:dyDescent="0.25">
      <c r="A22" s="9" t="s">
        <v>989</v>
      </c>
      <c r="B22" s="10" t="s">
        <v>990</v>
      </c>
      <c r="C22" s="35"/>
      <c r="D22" s="35"/>
      <c r="E22" s="36"/>
      <c r="F22" s="39"/>
      <c r="G22" s="39"/>
      <c r="H22" s="33"/>
      <c r="I22" s="33"/>
      <c r="J22" s="34" t="str">
        <f t="shared" ca="1" si="0"/>
        <v/>
      </c>
      <c r="K22" s="11"/>
      <c r="L22" s="35"/>
      <c r="M22" s="36"/>
    </row>
    <row r="23" spans="1:13" ht="21.95" customHeight="1" x14ac:dyDescent="0.25">
      <c r="A23" s="13" t="s">
        <v>991</v>
      </c>
      <c r="B23" s="14" t="s">
        <v>992</v>
      </c>
      <c r="C23" s="37"/>
      <c r="D23" s="37"/>
      <c r="E23" s="38"/>
      <c r="F23" s="40"/>
      <c r="G23" s="40"/>
      <c r="H23" s="26"/>
      <c r="I23" s="26"/>
      <c r="J23" s="27" t="str">
        <f t="shared" ca="1" si="0"/>
        <v/>
      </c>
      <c r="K23" s="15"/>
      <c r="L23" s="37"/>
      <c r="M23" s="38"/>
    </row>
    <row r="24" spans="1:13" ht="21.95" customHeight="1" x14ac:dyDescent="0.25">
      <c r="A24" s="9" t="s">
        <v>993</v>
      </c>
      <c r="B24" s="10" t="s">
        <v>994</v>
      </c>
      <c r="C24" s="35"/>
      <c r="D24" s="35"/>
      <c r="E24" s="36"/>
      <c r="F24" s="39"/>
      <c r="G24" s="39"/>
      <c r="H24" s="33"/>
      <c r="I24" s="33"/>
      <c r="J24" s="34" t="str">
        <f t="shared" ca="1" si="0"/>
        <v/>
      </c>
      <c r="K24" s="11"/>
      <c r="L24" s="35"/>
      <c r="M24" s="36"/>
    </row>
    <row r="25" spans="1:13" ht="21.95" customHeight="1" x14ac:dyDescent="0.25">
      <c r="A25" s="13" t="s">
        <v>995</v>
      </c>
      <c r="B25" s="14" t="s">
        <v>996</v>
      </c>
      <c r="C25" s="37"/>
      <c r="D25" s="37"/>
      <c r="E25" s="38"/>
      <c r="F25" s="40"/>
      <c r="G25" s="40"/>
      <c r="H25" s="26"/>
      <c r="I25" s="26"/>
      <c r="J25" s="27" t="str">
        <f t="shared" ca="1" si="0"/>
        <v/>
      </c>
      <c r="K25" s="15"/>
      <c r="L25" s="37"/>
      <c r="M25" s="38"/>
    </row>
    <row r="26" spans="1:13" ht="21.95" customHeight="1" x14ac:dyDescent="0.25">
      <c r="A26" s="9" t="s">
        <v>997</v>
      </c>
      <c r="B26" s="10"/>
      <c r="C26" s="35"/>
      <c r="D26" s="35"/>
      <c r="E26" s="36"/>
      <c r="F26" s="39"/>
      <c r="G26" s="39"/>
      <c r="H26" s="33"/>
      <c r="I26" s="33"/>
      <c r="J26" s="34" t="str">
        <f t="shared" ca="1" si="0"/>
        <v/>
      </c>
      <c r="K26" s="11"/>
      <c r="L26" s="35"/>
      <c r="M26" s="36"/>
    </row>
    <row r="27" spans="1:13" ht="21.95" customHeight="1" x14ac:dyDescent="0.25">
      <c r="A27" s="13" t="s">
        <v>998</v>
      </c>
      <c r="B27" s="14"/>
      <c r="C27" s="37"/>
      <c r="D27" s="37"/>
      <c r="E27" s="38"/>
      <c r="F27" s="40"/>
      <c r="G27" s="40"/>
      <c r="H27" s="26"/>
      <c r="I27" s="26"/>
      <c r="J27" s="27" t="str">
        <f t="shared" ca="1" si="0"/>
        <v/>
      </c>
      <c r="K27" s="15"/>
      <c r="L27" s="37"/>
      <c r="M27" s="38"/>
    </row>
    <row r="28" spans="1:13" ht="21.95" customHeight="1" x14ac:dyDescent="0.25">
      <c r="A28" s="9" t="s">
        <v>999</v>
      </c>
      <c r="B28" s="10"/>
      <c r="C28" s="35"/>
      <c r="D28" s="35"/>
      <c r="E28" s="36"/>
      <c r="F28" s="39"/>
      <c r="G28" s="39"/>
      <c r="H28" s="33"/>
      <c r="I28" s="33"/>
      <c r="J28" s="34" t="str">
        <f t="shared" ca="1" si="0"/>
        <v/>
      </c>
      <c r="K28" s="11"/>
      <c r="L28" s="35"/>
      <c r="M28" s="36"/>
    </row>
    <row r="29" spans="1:13" ht="21.95" customHeight="1" x14ac:dyDescent="0.25">
      <c r="A29" s="13" t="s">
        <v>1000</v>
      </c>
      <c r="B29" s="14"/>
      <c r="C29" s="37"/>
      <c r="D29" s="37"/>
      <c r="E29" s="38"/>
      <c r="F29" s="40"/>
      <c r="G29" s="40"/>
      <c r="H29" s="26"/>
      <c r="I29" s="26"/>
      <c r="J29" s="27" t="str">
        <f t="shared" ca="1" si="0"/>
        <v/>
      </c>
      <c r="K29" s="15"/>
      <c r="L29" s="37"/>
      <c r="M29" s="38"/>
    </row>
    <row r="30" spans="1:13" ht="21.95" customHeight="1" x14ac:dyDescent="0.25">
      <c r="A30" s="9" t="s">
        <v>1001</v>
      </c>
      <c r="B30" s="10"/>
      <c r="C30" s="35"/>
      <c r="D30" s="35"/>
      <c r="E30" s="36"/>
      <c r="F30" s="39"/>
      <c r="G30" s="39"/>
      <c r="H30" s="33"/>
      <c r="I30" s="33"/>
      <c r="J30" s="34" t="str">
        <f t="shared" ca="1" si="0"/>
        <v/>
      </c>
      <c r="K30" s="11"/>
      <c r="L30" s="35"/>
      <c r="M30" s="36"/>
    </row>
    <row r="31" spans="1:13" ht="21.95" customHeight="1" x14ac:dyDescent="0.25">
      <c r="A31" s="13" t="s">
        <v>1002</v>
      </c>
      <c r="B31" s="14"/>
      <c r="C31" s="37"/>
      <c r="D31" s="37"/>
      <c r="E31" s="38"/>
      <c r="F31" s="40"/>
      <c r="G31" s="40"/>
      <c r="H31" s="26"/>
      <c r="I31" s="26"/>
      <c r="J31" s="27" t="str">
        <f t="shared" ca="1" si="0"/>
        <v/>
      </c>
      <c r="K31" s="15"/>
      <c r="L31" s="37"/>
      <c r="M31" s="38"/>
    </row>
    <row r="32" spans="1:13" ht="21.95" customHeight="1" x14ac:dyDescent="0.25">
      <c r="A32" s="9" t="s">
        <v>1003</v>
      </c>
      <c r="B32" s="10"/>
      <c r="C32" s="35"/>
      <c r="D32" s="35"/>
      <c r="E32" s="36"/>
      <c r="F32" s="39"/>
      <c r="G32" s="39"/>
      <c r="H32" s="33"/>
      <c r="I32" s="33"/>
      <c r="J32" s="34" t="str">
        <f t="shared" ca="1" si="0"/>
        <v/>
      </c>
      <c r="K32" s="11"/>
      <c r="L32" s="35"/>
      <c r="M32" s="36"/>
    </row>
    <row r="33" spans="1:13" ht="21.95" customHeight="1" x14ac:dyDescent="0.25">
      <c r="A33" s="13" t="s">
        <v>1004</v>
      </c>
      <c r="B33" s="14"/>
      <c r="C33" s="37"/>
      <c r="D33" s="37"/>
      <c r="E33" s="38"/>
      <c r="F33" s="40"/>
      <c r="G33" s="40"/>
      <c r="H33" s="26"/>
      <c r="I33" s="26"/>
      <c r="J33" s="27" t="str">
        <f t="shared" ca="1" si="0"/>
        <v/>
      </c>
      <c r="K33" s="15"/>
      <c r="L33" s="37"/>
      <c r="M33" s="38"/>
    </row>
    <row r="34" spans="1:13" ht="21.95" customHeight="1" x14ac:dyDescent="0.25">
      <c r="A34" s="17"/>
      <c r="B34" s="17"/>
      <c r="C34" s="17"/>
      <c r="D34" s="17"/>
      <c r="E34" s="41" t="s">
        <v>1005</v>
      </c>
      <c r="F34" s="42">
        <f>SUM(F8:F33)</f>
        <v>0</v>
      </c>
      <c r="G34" s="42">
        <f>SUM(G8:G33)</f>
        <v>0</v>
      </c>
      <c r="H34" s="17"/>
      <c r="I34" s="17"/>
      <c r="J34" s="17"/>
      <c r="K34" s="43" t="str">
        <f>COUNTIF(K8:K33,"Yes")&amp;" of "&amp;COUNTA(B8:B33)</f>
        <v>0 of 18</v>
      </c>
      <c r="L34" s="17"/>
      <c r="M34" s="17"/>
    </row>
    <row r="36" spans="1:13" ht="20.100000000000001" customHeight="1" x14ac:dyDescent="0.25">
      <c r="A36" s="63" t="s">
        <v>79</v>
      </c>
      <c r="B36" s="64"/>
      <c r="C36" s="64"/>
      <c r="D36" s="64"/>
      <c r="E36" s="64"/>
      <c r="F36" s="64"/>
      <c r="G36" s="64"/>
      <c r="H36" s="64"/>
      <c r="I36" s="64"/>
      <c r="J36" s="64"/>
      <c r="K36" s="64"/>
      <c r="L36" s="64"/>
      <c r="M36" s="64"/>
    </row>
  </sheetData>
  <autoFilter ref="A7:M33" xr:uid="{00000000-0009-0000-0000-000005000000}"/>
  <mergeCells count="5">
    <mergeCell ref="A36:M36"/>
    <mergeCell ref="B2:F2"/>
    <mergeCell ref="A6:M6"/>
    <mergeCell ref="A4:M4"/>
    <mergeCell ref="G2:M2"/>
  </mergeCells>
  <conditionalFormatting sqref="J8:J33">
    <cfRule type="cellIs" dxfId="15" priority="1" operator="lessThan">
      <formula>0</formula>
    </cfRule>
    <cfRule type="cellIs" dxfId="14" priority="2" operator="between">
      <formula>0</formula>
      <formula>60</formula>
    </cfRule>
  </conditionalFormatting>
  <conditionalFormatting sqref="K8:K33">
    <cfRule type="cellIs" dxfId="13" priority="3" operator="equal">
      <formula>"No"</formula>
    </cfRule>
    <cfRule type="cellIs" dxfId="12" priority="4" operator="equal">
      <formula>"Yes"</formula>
    </cfRule>
  </conditionalFormatting>
  <hyperlinks>
    <hyperlink ref="A2" r:id="rId1" xr:uid="{00000000-0004-0000-0500-000000000000}"/>
    <hyperlink ref="A36" r:id="rId2" xr:uid="{00000000-0004-0000-0500-000001000000}"/>
  </hyperlinks>
  <pageMargins left="0.3" right="0.3" top="0.45" bottom="0.45" header="0.5" footer="0.5"/>
  <pageSetup paperSize="9" fitToHeight="0" orientation="landscape"/>
  <headerFooter>
    <oddFooter>&amp;L&amp;"Segoe UI"&amp;8&amp;K8E98A2Mastt template  ·  mastt.com&amp;R&amp;"Segoe UI"&amp;8&amp;K8E98A2Page &amp;P of &amp;N</oddFooter>
  </headerFooter>
  <drawing r:id="rId3"/>
  <extLst>
    <ext xmlns:x14="http://schemas.microsoft.com/office/spreadsheetml/2009/9/main" uri="{CCE6A557-97BC-4b89-ADB6-D9C93CAAB3DF}">
      <x14:dataValidations xmlns:xm="http://schemas.microsoft.com/office/excel/2006/main" count="1">
        <x14:dataValidation type="list" allowBlank="1" showErrorMessage="1" errorTitle="Invalid entry" error="Choose a value from the drop-down list." xr:uid="{00000000-0002-0000-0500-000000000000}">
          <x14:formula1>
            <xm:f>Lists!$D$2:$D$4</xm:f>
          </x14:formula1>
          <xm:sqref>K8:K33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50"/>
  <sheetViews>
    <sheetView showGridLines="0" workbookViewId="0">
      <pane xSplit="3" ySplit="7" topLeftCell="D8" activePane="bottomRight" state="frozen"/>
      <selection pane="topRight"/>
      <selection pane="bottomLeft"/>
      <selection pane="bottomRight"/>
    </sheetView>
  </sheetViews>
  <sheetFormatPr defaultRowHeight="15" x14ac:dyDescent="0.25"/>
  <cols>
    <col min="1" max="1" width="8" customWidth="1"/>
    <col min="2" max="2" width="20" customWidth="1"/>
    <col min="3" max="3" width="38" customWidth="1"/>
    <col min="4" max="4" width="20" customWidth="1"/>
    <col min="5" max="5" width="16" customWidth="1"/>
    <col min="6" max="7" width="12" customWidth="1"/>
    <col min="8" max="9" width="14" customWidth="1"/>
    <col min="10" max="10" width="11" customWidth="1"/>
    <col min="11" max="11" width="24" customWidth="1"/>
    <col min="12" max="12" width="20" customWidth="1"/>
  </cols>
  <sheetData>
    <row r="1" spans="1:12" ht="9.9499999999999993" customHeight="1" x14ac:dyDescent="0.25">
      <c r="A1" s="1"/>
      <c r="B1" s="1"/>
      <c r="C1" s="1"/>
      <c r="D1" s="1"/>
      <c r="E1" s="1"/>
      <c r="F1" s="1"/>
      <c r="G1" s="1"/>
      <c r="H1" s="1"/>
      <c r="I1" s="1"/>
      <c r="J1" s="1"/>
      <c r="K1" s="1"/>
      <c r="L1" s="1"/>
    </row>
    <row r="2" spans="1:12" ht="26.1" customHeight="1" x14ac:dyDescent="0.25">
      <c r="A2" s="2" t="s">
        <v>0</v>
      </c>
      <c r="B2" s="91" t="s">
        <v>1006</v>
      </c>
      <c r="C2" s="58"/>
      <c r="D2" s="58"/>
      <c r="E2" s="58"/>
      <c r="F2" s="58"/>
      <c r="G2" s="69" t="s">
        <v>29</v>
      </c>
      <c r="H2" s="58"/>
      <c r="I2" s="58"/>
      <c r="J2" s="58"/>
      <c r="K2" s="58"/>
      <c r="L2" s="58"/>
    </row>
    <row r="3" spans="1:12" ht="14.1" customHeight="1" x14ac:dyDescent="0.25">
      <c r="A3" s="1"/>
      <c r="B3" s="1"/>
      <c r="C3" s="1"/>
      <c r="D3" s="1"/>
      <c r="E3" s="1"/>
      <c r="F3" s="1"/>
      <c r="G3" s="1"/>
      <c r="H3" s="1"/>
      <c r="I3" s="1"/>
      <c r="J3" s="1"/>
      <c r="K3" s="1"/>
      <c r="L3" s="1"/>
    </row>
    <row r="4" spans="1:12" ht="3" customHeight="1" x14ac:dyDescent="0.25">
      <c r="A4" s="74"/>
      <c r="B4" s="74"/>
      <c r="C4" s="74"/>
      <c r="D4" s="74"/>
      <c r="E4" s="74"/>
      <c r="F4" s="74"/>
      <c r="G4" s="74"/>
      <c r="H4" s="74"/>
      <c r="I4" s="74"/>
      <c r="J4" s="74"/>
      <c r="K4" s="74"/>
      <c r="L4" s="74"/>
    </row>
    <row r="6" spans="1:12" ht="26.1" customHeight="1" x14ac:dyDescent="0.25">
      <c r="A6" s="75" t="s">
        <v>1007</v>
      </c>
      <c r="B6" s="58"/>
      <c r="C6" s="58"/>
      <c r="D6" s="58"/>
      <c r="E6" s="58"/>
      <c r="F6" s="58"/>
      <c r="G6" s="58"/>
      <c r="H6" s="58"/>
      <c r="I6" s="58"/>
      <c r="J6" s="58"/>
      <c r="K6" s="58"/>
      <c r="L6" s="58"/>
    </row>
    <row r="7" spans="1:12" ht="33.950000000000003" customHeight="1" x14ac:dyDescent="0.25">
      <c r="A7" s="8" t="s">
        <v>61</v>
      </c>
      <c r="B7" s="8" t="s">
        <v>1008</v>
      </c>
      <c r="C7" s="8" t="s">
        <v>1009</v>
      </c>
      <c r="D7" s="8" t="s">
        <v>1010</v>
      </c>
      <c r="E7" s="8" t="s">
        <v>1011</v>
      </c>
      <c r="F7" s="8" t="s">
        <v>1012</v>
      </c>
      <c r="G7" s="8" t="s">
        <v>1013</v>
      </c>
      <c r="H7" s="8" t="s">
        <v>1014</v>
      </c>
      <c r="I7" s="8" t="s">
        <v>1015</v>
      </c>
      <c r="J7" s="8" t="s">
        <v>1016</v>
      </c>
      <c r="K7" s="8" t="s">
        <v>1017</v>
      </c>
      <c r="L7" s="8" t="s">
        <v>63</v>
      </c>
    </row>
    <row r="8" spans="1:12" ht="21.95" customHeight="1" x14ac:dyDescent="0.25">
      <c r="A8" s="9" t="s">
        <v>1018</v>
      </c>
      <c r="B8" s="35" t="s">
        <v>1019</v>
      </c>
      <c r="C8" s="10" t="s">
        <v>1020</v>
      </c>
      <c r="D8" s="35"/>
      <c r="E8" s="39"/>
      <c r="F8" s="33"/>
      <c r="G8" s="34"/>
      <c r="H8" s="33"/>
      <c r="I8" s="33" t="str">
        <f t="shared" ref="I8:I47" si="0">IF(OR($H8="",$G8=""),"",$H8-$G8*7)</f>
        <v/>
      </c>
      <c r="J8" s="11"/>
      <c r="K8" s="44" t="str">
        <f t="shared" ref="K8:K47" ca="1" si="1">IF($I8="","",IF($J8="Yes","Ordered - on programme",IF(TODAY()&gt;$I8,"LATE - order immediately","OK - "&amp;TEXT($I8-TODAY(),"0")&amp;" days float")))</f>
        <v/>
      </c>
      <c r="L8" s="11" t="s">
        <v>1021</v>
      </c>
    </row>
    <row r="9" spans="1:12" ht="21.95" customHeight="1" x14ac:dyDescent="0.25">
      <c r="A9" s="13" t="s">
        <v>1022</v>
      </c>
      <c r="B9" s="37" t="s">
        <v>1019</v>
      </c>
      <c r="C9" s="14" t="s">
        <v>1023</v>
      </c>
      <c r="D9" s="37"/>
      <c r="E9" s="40"/>
      <c r="F9" s="26"/>
      <c r="G9" s="27"/>
      <c r="H9" s="26"/>
      <c r="I9" s="26" t="str">
        <f t="shared" si="0"/>
        <v/>
      </c>
      <c r="J9" s="15"/>
      <c r="K9" s="45" t="str">
        <f t="shared" ca="1" si="1"/>
        <v/>
      </c>
      <c r="L9" s="15" t="s">
        <v>1021</v>
      </c>
    </row>
    <row r="10" spans="1:12" ht="21.95" customHeight="1" x14ac:dyDescent="0.25">
      <c r="A10" s="9" t="s">
        <v>1024</v>
      </c>
      <c r="B10" s="35" t="s">
        <v>1019</v>
      </c>
      <c r="C10" s="10" t="s">
        <v>1025</v>
      </c>
      <c r="D10" s="35"/>
      <c r="E10" s="39"/>
      <c r="F10" s="33"/>
      <c r="G10" s="34"/>
      <c r="H10" s="33"/>
      <c r="I10" s="33" t="str">
        <f t="shared" si="0"/>
        <v/>
      </c>
      <c r="J10" s="11"/>
      <c r="K10" s="44" t="str">
        <f t="shared" ca="1" si="1"/>
        <v/>
      </c>
      <c r="L10" s="11" t="s">
        <v>1021</v>
      </c>
    </row>
    <row r="11" spans="1:12" ht="21.95" customHeight="1" x14ac:dyDescent="0.25">
      <c r="A11" s="13" t="s">
        <v>1026</v>
      </c>
      <c r="B11" s="37" t="s">
        <v>1019</v>
      </c>
      <c r="C11" s="14" t="s">
        <v>1027</v>
      </c>
      <c r="D11" s="37"/>
      <c r="E11" s="40"/>
      <c r="F11" s="26"/>
      <c r="G11" s="27"/>
      <c r="H11" s="26"/>
      <c r="I11" s="26" t="str">
        <f t="shared" si="0"/>
        <v/>
      </c>
      <c r="J11" s="15"/>
      <c r="K11" s="45" t="str">
        <f t="shared" ca="1" si="1"/>
        <v/>
      </c>
      <c r="L11" s="15" t="s">
        <v>1021</v>
      </c>
    </row>
    <row r="12" spans="1:12" ht="21.95" customHeight="1" x14ac:dyDescent="0.25">
      <c r="A12" s="9" t="s">
        <v>1028</v>
      </c>
      <c r="B12" s="35" t="s">
        <v>1029</v>
      </c>
      <c r="C12" s="10" t="s">
        <v>1030</v>
      </c>
      <c r="D12" s="35"/>
      <c r="E12" s="39"/>
      <c r="F12" s="33"/>
      <c r="G12" s="34"/>
      <c r="H12" s="33"/>
      <c r="I12" s="33" t="str">
        <f t="shared" si="0"/>
        <v/>
      </c>
      <c r="J12" s="11"/>
      <c r="K12" s="44" t="str">
        <f t="shared" ca="1" si="1"/>
        <v/>
      </c>
      <c r="L12" s="11" t="s">
        <v>1021</v>
      </c>
    </row>
    <row r="13" spans="1:12" ht="21.95" customHeight="1" x14ac:dyDescent="0.25">
      <c r="A13" s="13" t="s">
        <v>1031</v>
      </c>
      <c r="B13" s="37" t="s">
        <v>1029</v>
      </c>
      <c r="C13" s="14" t="s">
        <v>1032</v>
      </c>
      <c r="D13" s="37"/>
      <c r="E13" s="40"/>
      <c r="F13" s="26"/>
      <c r="G13" s="27"/>
      <c r="H13" s="26"/>
      <c r="I13" s="26" t="str">
        <f t="shared" si="0"/>
        <v/>
      </c>
      <c r="J13" s="15"/>
      <c r="K13" s="45" t="str">
        <f t="shared" ca="1" si="1"/>
        <v/>
      </c>
      <c r="L13" s="15" t="s">
        <v>1021</v>
      </c>
    </row>
    <row r="14" spans="1:12" ht="21.95" customHeight="1" x14ac:dyDescent="0.25">
      <c r="A14" s="9" t="s">
        <v>1033</v>
      </c>
      <c r="B14" s="35" t="s">
        <v>1029</v>
      </c>
      <c r="C14" s="10" t="s">
        <v>1034</v>
      </c>
      <c r="D14" s="35"/>
      <c r="E14" s="39"/>
      <c r="F14" s="33"/>
      <c r="G14" s="34"/>
      <c r="H14" s="33"/>
      <c r="I14" s="33" t="str">
        <f t="shared" si="0"/>
        <v/>
      </c>
      <c r="J14" s="11"/>
      <c r="K14" s="44" t="str">
        <f t="shared" ca="1" si="1"/>
        <v/>
      </c>
      <c r="L14" s="11" t="s">
        <v>1021</v>
      </c>
    </row>
    <row r="15" spans="1:12" ht="21.95" customHeight="1" x14ac:dyDescent="0.25">
      <c r="A15" s="13" t="s">
        <v>1035</v>
      </c>
      <c r="B15" s="37" t="s">
        <v>1029</v>
      </c>
      <c r="C15" s="14" t="s">
        <v>1036</v>
      </c>
      <c r="D15" s="37"/>
      <c r="E15" s="40"/>
      <c r="F15" s="26"/>
      <c r="G15" s="27"/>
      <c r="H15" s="26"/>
      <c r="I15" s="26" t="str">
        <f t="shared" si="0"/>
        <v/>
      </c>
      <c r="J15" s="15"/>
      <c r="K15" s="45" t="str">
        <f t="shared" ca="1" si="1"/>
        <v/>
      </c>
      <c r="L15" s="15" t="s">
        <v>1021</v>
      </c>
    </row>
    <row r="16" spans="1:12" ht="21.95" customHeight="1" x14ac:dyDescent="0.25">
      <c r="A16" s="9" t="s">
        <v>1037</v>
      </c>
      <c r="B16" s="35" t="s">
        <v>1038</v>
      </c>
      <c r="C16" s="10" t="s">
        <v>1039</v>
      </c>
      <c r="D16" s="35"/>
      <c r="E16" s="39"/>
      <c r="F16" s="33"/>
      <c r="G16" s="34"/>
      <c r="H16" s="33"/>
      <c r="I16" s="33" t="str">
        <f t="shared" si="0"/>
        <v/>
      </c>
      <c r="J16" s="11"/>
      <c r="K16" s="44" t="str">
        <f t="shared" ca="1" si="1"/>
        <v/>
      </c>
      <c r="L16" s="11" t="s">
        <v>1021</v>
      </c>
    </row>
    <row r="17" spans="1:12" ht="21.95" customHeight="1" x14ac:dyDescent="0.25">
      <c r="A17" s="13" t="s">
        <v>1040</v>
      </c>
      <c r="B17" s="37" t="s">
        <v>1038</v>
      </c>
      <c r="C17" s="14" t="s">
        <v>1041</v>
      </c>
      <c r="D17" s="37"/>
      <c r="E17" s="40"/>
      <c r="F17" s="26"/>
      <c r="G17" s="27"/>
      <c r="H17" s="26"/>
      <c r="I17" s="26" t="str">
        <f t="shared" si="0"/>
        <v/>
      </c>
      <c r="J17" s="15"/>
      <c r="K17" s="45" t="str">
        <f t="shared" ca="1" si="1"/>
        <v/>
      </c>
      <c r="L17" s="15" t="s">
        <v>1021</v>
      </c>
    </row>
    <row r="18" spans="1:12" ht="21.95" customHeight="1" x14ac:dyDescent="0.25">
      <c r="A18" s="9" t="s">
        <v>1042</v>
      </c>
      <c r="B18" s="35" t="s">
        <v>1043</v>
      </c>
      <c r="C18" s="10" t="s">
        <v>1044</v>
      </c>
      <c r="D18" s="35"/>
      <c r="E18" s="39"/>
      <c r="F18" s="33"/>
      <c r="G18" s="34"/>
      <c r="H18" s="33"/>
      <c r="I18" s="33" t="str">
        <f t="shared" si="0"/>
        <v/>
      </c>
      <c r="J18" s="11"/>
      <c r="K18" s="44" t="str">
        <f t="shared" ca="1" si="1"/>
        <v/>
      </c>
      <c r="L18" s="11" t="s">
        <v>1021</v>
      </c>
    </row>
    <row r="19" spans="1:12" ht="21.95" customHeight="1" x14ac:dyDescent="0.25">
      <c r="A19" s="13" t="s">
        <v>1045</v>
      </c>
      <c r="B19" s="37" t="s">
        <v>1043</v>
      </c>
      <c r="C19" s="14" t="s">
        <v>1046</v>
      </c>
      <c r="D19" s="37"/>
      <c r="E19" s="40"/>
      <c r="F19" s="26"/>
      <c r="G19" s="27"/>
      <c r="H19" s="26"/>
      <c r="I19" s="26" t="str">
        <f t="shared" si="0"/>
        <v/>
      </c>
      <c r="J19" s="15"/>
      <c r="K19" s="45" t="str">
        <f t="shared" ca="1" si="1"/>
        <v/>
      </c>
      <c r="L19" s="15" t="s">
        <v>1021</v>
      </c>
    </row>
    <row r="20" spans="1:12" ht="21.95" customHeight="1" x14ac:dyDescent="0.25">
      <c r="A20" s="9" t="s">
        <v>1047</v>
      </c>
      <c r="B20" s="35" t="s">
        <v>1043</v>
      </c>
      <c r="C20" s="10" t="s">
        <v>1048</v>
      </c>
      <c r="D20" s="35"/>
      <c r="E20" s="39"/>
      <c r="F20" s="33"/>
      <c r="G20" s="34"/>
      <c r="H20" s="33"/>
      <c r="I20" s="33" t="str">
        <f t="shared" si="0"/>
        <v/>
      </c>
      <c r="J20" s="11"/>
      <c r="K20" s="44" t="str">
        <f t="shared" ca="1" si="1"/>
        <v/>
      </c>
      <c r="L20" s="11" t="s">
        <v>1021</v>
      </c>
    </row>
    <row r="21" spans="1:12" ht="21.95" customHeight="1" x14ac:dyDescent="0.25">
      <c r="A21" s="13" t="s">
        <v>1049</v>
      </c>
      <c r="B21" s="37" t="s">
        <v>1050</v>
      </c>
      <c r="C21" s="14" t="s">
        <v>1051</v>
      </c>
      <c r="D21" s="37"/>
      <c r="E21" s="40"/>
      <c r="F21" s="26"/>
      <c r="G21" s="27"/>
      <c r="H21" s="26"/>
      <c r="I21" s="26" t="str">
        <f t="shared" si="0"/>
        <v/>
      </c>
      <c r="J21" s="15"/>
      <c r="K21" s="45" t="str">
        <f t="shared" ca="1" si="1"/>
        <v/>
      </c>
      <c r="L21" s="15" t="s">
        <v>1021</v>
      </c>
    </row>
    <row r="22" spans="1:12" ht="21.95" customHeight="1" x14ac:dyDescent="0.25">
      <c r="A22" s="9" t="s">
        <v>1052</v>
      </c>
      <c r="B22" s="35" t="s">
        <v>1050</v>
      </c>
      <c r="C22" s="10" t="s">
        <v>1053</v>
      </c>
      <c r="D22" s="35"/>
      <c r="E22" s="39"/>
      <c r="F22" s="33"/>
      <c r="G22" s="34"/>
      <c r="H22" s="33"/>
      <c r="I22" s="33" t="str">
        <f t="shared" si="0"/>
        <v/>
      </c>
      <c r="J22" s="11"/>
      <c r="K22" s="44" t="str">
        <f t="shared" ca="1" si="1"/>
        <v/>
      </c>
      <c r="L22" s="11" t="s">
        <v>1021</v>
      </c>
    </row>
    <row r="23" spans="1:12" ht="21.95" customHeight="1" x14ac:dyDescent="0.25">
      <c r="A23" s="13" t="s">
        <v>1054</v>
      </c>
      <c r="B23" s="37" t="s">
        <v>1050</v>
      </c>
      <c r="C23" s="14" t="s">
        <v>1055</v>
      </c>
      <c r="D23" s="37"/>
      <c r="E23" s="40"/>
      <c r="F23" s="26"/>
      <c r="G23" s="27"/>
      <c r="H23" s="26"/>
      <c r="I23" s="26" t="str">
        <f t="shared" si="0"/>
        <v/>
      </c>
      <c r="J23" s="15"/>
      <c r="K23" s="45" t="str">
        <f t="shared" ca="1" si="1"/>
        <v/>
      </c>
      <c r="L23" s="15" t="s">
        <v>1021</v>
      </c>
    </row>
    <row r="24" spans="1:12" ht="21.95" customHeight="1" x14ac:dyDescent="0.25">
      <c r="A24" s="9" t="s">
        <v>1056</v>
      </c>
      <c r="B24" s="35" t="s">
        <v>1057</v>
      </c>
      <c r="C24" s="10" t="s">
        <v>1058</v>
      </c>
      <c r="D24" s="35"/>
      <c r="E24" s="39"/>
      <c r="F24" s="33"/>
      <c r="G24" s="34"/>
      <c r="H24" s="33"/>
      <c r="I24" s="33" t="str">
        <f t="shared" si="0"/>
        <v/>
      </c>
      <c r="J24" s="11"/>
      <c r="K24" s="44" t="str">
        <f t="shared" ca="1" si="1"/>
        <v/>
      </c>
      <c r="L24" s="11" t="s">
        <v>1021</v>
      </c>
    </row>
    <row r="25" spans="1:12" ht="21.95" customHeight="1" x14ac:dyDescent="0.25">
      <c r="A25" s="13" t="s">
        <v>1059</v>
      </c>
      <c r="B25" s="37" t="s">
        <v>1060</v>
      </c>
      <c r="C25" s="14" t="s">
        <v>1061</v>
      </c>
      <c r="D25" s="37"/>
      <c r="E25" s="40"/>
      <c r="F25" s="26"/>
      <c r="G25" s="27"/>
      <c r="H25" s="26"/>
      <c r="I25" s="26" t="str">
        <f t="shared" si="0"/>
        <v/>
      </c>
      <c r="J25" s="15"/>
      <c r="K25" s="45" t="str">
        <f t="shared" ca="1" si="1"/>
        <v/>
      </c>
      <c r="L25" s="15" t="s">
        <v>1021</v>
      </c>
    </row>
    <row r="26" spans="1:12" ht="21.95" customHeight="1" x14ac:dyDescent="0.25">
      <c r="A26" s="9" t="s">
        <v>1062</v>
      </c>
      <c r="B26" s="35" t="s">
        <v>1060</v>
      </c>
      <c r="C26" s="10" t="s">
        <v>1063</v>
      </c>
      <c r="D26" s="35"/>
      <c r="E26" s="39"/>
      <c r="F26" s="33"/>
      <c r="G26" s="34"/>
      <c r="H26" s="33"/>
      <c r="I26" s="33" t="str">
        <f t="shared" si="0"/>
        <v/>
      </c>
      <c r="J26" s="11"/>
      <c r="K26" s="44" t="str">
        <f t="shared" ca="1" si="1"/>
        <v/>
      </c>
      <c r="L26" s="11" t="s">
        <v>1021</v>
      </c>
    </row>
    <row r="27" spans="1:12" ht="21.95" customHeight="1" x14ac:dyDescent="0.25">
      <c r="A27" s="13" t="s">
        <v>1064</v>
      </c>
      <c r="B27" s="37" t="s">
        <v>1065</v>
      </c>
      <c r="C27" s="14" t="s">
        <v>1066</v>
      </c>
      <c r="D27" s="37"/>
      <c r="E27" s="40"/>
      <c r="F27" s="26"/>
      <c r="G27" s="27"/>
      <c r="H27" s="26"/>
      <c r="I27" s="26" t="str">
        <f t="shared" si="0"/>
        <v/>
      </c>
      <c r="J27" s="15"/>
      <c r="K27" s="45" t="str">
        <f t="shared" ca="1" si="1"/>
        <v/>
      </c>
      <c r="L27" s="15" t="s">
        <v>1021</v>
      </c>
    </row>
    <row r="28" spans="1:12" ht="21.95" customHeight="1" x14ac:dyDescent="0.25">
      <c r="A28" s="9" t="s">
        <v>1067</v>
      </c>
      <c r="B28" s="35" t="s">
        <v>1068</v>
      </c>
      <c r="C28" s="10" t="s">
        <v>1069</v>
      </c>
      <c r="D28" s="35"/>
      <c r="E28" s="39"/>
      <c r="F28" s="33"/>
      <c r="G28" s="34"/>
      <c r="H28" s="33"/>
      <c r="I28" s="33" t="str">
        <f t="shared" si="0"/>
        <v/>
      </c>
      <c r="J28" s="11"/>
      <c r="K28" s="44" t="str">
        <f t="shared" ca="1" si="1"/>
        <v/>
      </c>
      <c r="L28" s="11" t="s">
        <v>1021</v>
      </c>
    </row>
    <row r="29" spans="1:12" ht="21.95" customHeight="1" x14ac:dyDescent="0.25">
      <c r="A29" s="13" t="s">
        <v>1070</v>
      </c>
      <c r="B29" s="37" t="s">
        <v>1071</v>
      </c>
      <c r="C29" s="14" t="s">
        <v>1072</v>
      </c>
      <c r="D29" s="37"/>
      <c r="E29" s="40"/>
      <c r="F29" s="26"/>
      <c r="G29" s="27"/>
      <c r="H29" s="26"/>
      <c r="I29" s="26" t="str">
        <f t="shared" si="0"/>
        <v/>
      </c>
      <c r="J29" s="15"/>
      <c r="K29" s="45" t="str">
        <f t="shared" ca="1" si="1"/>
        <v/>
      </c>
      <c r="L29" s="15" t="s">
        <v>1021</v>
      </c>
    </row>
    <row r="30" spans="1:12" ht="21.95" customHeight="1" x14ac:dyDescent="0.25">
      <c r="A30" s="9" t="s">
        <v>1073</v>
      </c>
      <c r="B30" s="35" t="s">
        <v>1071</v>
      </c>
      <c r="C30" s="10" t="s">
        <v>1074</v>
      </c>
      <c r="D30" s="35"/>
      <c r="E30" s="39"/>
      <c r="F30" s="33"/>
      <c r="G30" s="34"/>
      <c r="H30" s="33"/>
      <c r="I30" s="33" t="str">
        <f t="shared" si="0"/>
        <v/>
      </c>
      <c r="J30" s="11"/>
      <c r="K30" s="44" t="str">
        <f t="shared" ca="1" si="1"/>
        <v/>
      </c>
      <c r="L30" s="11" t="s">
        <v>1021</v>
      </c>
    </row>
    <row r="31" spans="1:12" ht="21.95" customHeight="1" x14ac:dyDescent="0.25">
      <c r="A31" s="13" t="s">
        <v>1075</v>
      </c>
      <c r="B31" s="37" t="s">
        <v>1076</v>
      </c>
      <c r="C31" s="14" t="s">
        <v>1077</v>
      </c>
      <c r="D31" s="37"/>
      <c r="E31" s="40"/>
      <c r="F31" s="26"/>
      <c r="G31" s="27"/>
      <c r="H31" s="26"/>
      <c r="I31" s="26" t="str">
        <f t="shared" si="0"/>
        <v/>
      </c>
      <c r="J31" s="15"/>
      <c r="K31" s="45" t="str">
        <f t="shared" ca="1" si="1"/>
        <v/>
      </c>
      <c r="L31" s="15" t="s">
        <v>1021</v>
      </c>
    </row>
    <row r="32" spans="1:12" ht="21.95" customHeight="1" x14ac:dyDescent="0.25">
      <c r="A32" s="9" t="s">
        <v>1078</v>
      </c>
      <c r="B32" s="35" t="s">
        <v>1076</v>
      </c>
      <c r="C32" s="10" t="s">
        <v>1079</v>
      </c>
      <c r="D32" s="35"/>
      <c r="E32" s="39"/>
      <c r="F32" s="33"/>
      <c r="G32" s="34"/>
      <c r="H32" s="33"/>
      <c r="I32" s="33" t="str">
        <f t="shared" si="0"/>
        <v/>
      </c>
      <c r="J32" s="11"/>
      <c r="K32" s="44" t="str">
        <f t="shared" ca="1" si="1"/>
        <v/>
      </c>
      <c r="L32" s="11" t="s">
        <v>1021</v>
      </c>
    </row>
    <row r="33" spans="1:12" ht="32.1" customHeight="1" x14ac:dyDescent="0.25">
      <c r="A33" s="13" t="s">
        <v>1080</v>
      </c>
      <c r="B33" s="37" t="s">
        <v>1081</v>
      </c>
      <c r="C33" s="14" t="s">
        <v>1082</v>
      </c>
      <c r="D33" s="37"/>
      <c r="E33" s="40"/>
      <c r="F33" s="26"/>
      <c r="G33" s="27"/>
      <c r="H33" s="26"/>
      <c r="I33" s="26" t="str">
        <f t="shared" si="0"/>
        <v/>
      </c>
      <c r="J33" s="15"/>
      <c r="K33" s="45" t="str">
        <f t="shared" ca="1" si="1"/>
        <v/>
      </c>
      <c r="L33" s="15" t="s">
        <v>1021</v>
      </c>
    </row>
    <row r="34" spans="1:12" ht="21.95" customHeight="1" x14ac:dyDescent="0.25">
      <c r="A34" s="9" t="s">
        <v>1083</v>
      </c>
      <c r="B34" s="35"/>
      <c r="C34" s="10"/>
      <c r="D34" s="35"/>
      <c r="E34" s="39"/>
      <c r="F34" s="33"/>
      <c r="G34" s="34"/>
      <c r="H34" s="33"/>
      <c r="I34" s="33" t="str">
        <f t="shared" si="0"/>
        <v/>
      </c>
      <c r="J34" s="11"/>
      <c r="K34" s="44" t="str">
        <f t="shared" ca="1" si="1"/>
        <v/>
      </c>
      <c r="L34" s="11"/>
    </row>
    <row r="35" spans="1:12" ht="21.95" customHeight="1" x14ac:dyDescent="0.25">
      <c r="A35" s="13" t="s">
        <v>1084</v>
      </c>
      <c r="B35" s="37"/>
      <c r="C35" s="14"/>
      <c r="D35" s="37"/>
      <c r="E35" s="40"/>
      <c r="F35" s="26"/>
      <c r="G35" s="27"/>
      <c r="H35" s="26"/>
      <c r="I35" s="26" t="str">
        <f t="shared" si="0"/>
        <v/>
      </c>
      <c r="J35" s="15"/>
      <c r="K35" s="45" t="str">
        <f t="shared" ca="1" si="1"/>
        <v/>
      </c>
      <c r="L35" s="15"/>
    </row>
    <row r="36" spans="1:12" ht="21.95" customHeight="1" x14ac:dyDescent="0.25">
      <c r="A36" s="9" t="s">
        <v>1085</v>
      </c>
      <c r="B36" s="35"/>
      <c r="C36" s="10"/>
      <c r="D36" s="35"/>
      <c r="E36" s="39"/>
      <c r="F36" s="33"/>
      <c r="G36" s="34"/>
      <c r="H36" s="33"/>
      <c r="I36" s="33" t="str">
        <f t="shared" si="0"/>
        <v/>
      </c>
      <c r="J36" s="11"/>
      <c r="K36" s="44" t="str">
        <f t="shared" ca="1" si="1"/>
        <v/>
      </c>
      <c r="L36" s="11"/>
    </row>
    <row r="37" spans="1:12" ht="21.95" customHeight="1" x14ac:dyDescent="0.25">
      <c r="A37" s="13" t="s">
        <v>1086</v>
      </c>
      <c r="B37" s="37"/>
      <c r="C37" s="14"/>
      <c r="D37" s="37"/>
      <c r="E37" s="40"/>
      <c r="F37" s="26"/>
      <c r="G37" s="27"/>
      <c r="H37" s="26"/>
      <c r="I37" s="26" t="str">
        <f t="shared" si="0"/>
        <v/>
      </c>
      <c r="J37" s="15"/>
      <c r="K37" s="45" t="str">
        <f t="shared" ca="1" si="1"/>
        <v/>
      </c>
      <c r="L37" s="15"/>
    </row>
    <row r="38" spans="1:12" ht="21.95" customHeight="1" x14ac:dyDescent="0.25">
      <c r="A38" s="9" t="s">
        <v>1087</v>
      </c>
      <c r="B38" s="35"/>
      <c r="C38" s="10"/>
      <c r="D38" s="35"/>
      <c r="E38" s="39"/>
      <c r="F38" s="33"/>
      <c r="G38" s="34"/>
      <c r="H38" s="33"/>
      <c r="I38" s="33" t="str">
        <f t="shared" si="0"/>
        <v/>
      </c>
      <c r="J38" s="11"/>
      <c r="K38" s="44" t="str">
        <f t="shared" ca="1" si="1"/>
        <v/>
      </c>
      <c r="L38" s="11"/>
    </row>
    <row r="39" spans="1:12" ht="21.95" customHeight="1" x14ac:dyDescent="0.25">
      <c r="A39" s="13" t="s">
        <v>1088</v>
      </c>
      <c r="B39" s="37"/>
      <c r="C39" s="14"/>
      <c r="D39" s="37"/>
      <c r="E39" s="40"/>
      <c r="F39" s="26"/>
      <c r="G39" s="27"/>
      <c r="H39" s="26"/>
      <c r="I39" s="26" t="str">
        <f t="shared" si="0"/>
        <v/>
      </c>
      <c r="J39" s="15"/>
      <c r="K39" s="45" t="str">
        <f t="shared" ca="1" si="1"/>
        <v/>
      </c>
      <c r="L39" s="15"/>
    </row>
    <row r="40" spans="1:12" ht="21.95" customHeight="1" x14ac:dyDescent="0.25">
      <c r="A40" s="9" t="s">
        <v>1089</v>
      </c>
      <c r="B40" s="35"/>
      <c r="C40" s="10"/>
      <c r="D40" s="35"/>
      <c r="E40" s="39"/>
      <c r="F40" s="33"/>
      <c r="G40" s="34"/>
      <c r="H40" s="33"/>
      <c r="I40" s="33" t="str">
        <f t="shared" si="0"/>
        <v/>
      </c>
      <c r="J40" s="11"/>
      <c r="K40" s="44" t="str">
        <f t="shared" ca="1" si="1"/>
        <v/>
      </c>
      <c r="L40" s="11"/>
    </row>
    <row r="41" spans="1:12" ht="21.95" customHeight="1" x14ac:dyDescent="0.25">
      <c r="A41" s="13" t="s">
        <v>1090</v>
      </c>
      <c r="B41" s="37"/>
      <c r="C41" s="14"/>
      <c r="D41" s="37"/>
      <c r="E41" s="40"/>
      <c r="F41" s="26"/>
      <c r="G41" s="27"/>
      <c r="H41" s="26"/>
      <c r="I41" s="26" t="str">
        <f t="shared" si="0"/>
        <v/>
      </c>
      <c r="J41" s="15"/>
      <c r="K41" s="45" t="str">
        <f t="shared" ca="1" si="1"/>
        <v/>
      </c>
      <c r="L41" s="15"/>
    </row>
    <row r="42" spans="1:12" ht="21.95" customHeight="1" x14ac:dyDescent="0.25">
      <c r="A42" s="9" t="s">
        <v>1091</v>
      </c>
      <c r="B42" s="35"/>
      <c r="C42" s="10"/>
      <c r="D42" s="35"/>
      <c r="E42" s="39"/>
      <c r="F42" s="33"/>
      <c r="G42" s="34"/>
      <c r="H42" s="33"/>
      <c r="I42" s="33" t="str">
        <f t="shared" si="0"/>
        <v/>
      </c>
      <c r="J42" s="11"/>
      <c r="K42" s="44" t="str">
        <f t="shared" ca="1" si="1"/>
        <v/>
      </c>
      <c r="L42" s="11"/>
    </row>
    <row r="43" spans="1:12" ht="21.95" customHeight="1" x14ac:dyDescent="0.25">
      <c r="A43" s="13" t="s">
        <v>1092</v>
      </c>
      <c r="B43" s="37"/>
      <c r="C43" s="14"/>
      <c r="D43" s="37"/>
      <c r="E43" s="40"/>
      <c r="F43" s="26"/>
      <c r="G43" s="27"/>
      <c r="H43" s="26"/>
      <c r="I43" s="26" t="str">
        <f t="shared" si="0"/>
        <v/>
      </c>
      <c r="J43" s="15"/>
      <c r="K43" s="45" t="str">
        <f t="shared" ca="1" si="1"/>
        <v/>
      </c>
      <c r="L43" s="15"/>
    </row>
    <row r="44" spans="1:12" ht="21.95" customHeight="1" x14ac:dyDescent="0.25">
      <c r="A44" s="9" t="s">
        <v>1093</v>
      </c>
      <c r="B44" s="35"/>
      <c r="C44" s="10"/>
      <c r="D44" s="35"/>
      <c r="E44" s="39"/>
      <c r="F44" s="33"/>
      <c r="G44" s="34"/>
      <c r="H44" s="33"/>
      <c r="I44" s="33" t="str">
        <f t="shared" si="0"/>
        <v/>
      </c>
      <c r="J44" s="11"/>
      <c r="K44" s="44" t="str">
        <f t="shared" ca="1" si="1"/>
        <v/>
      </c>
      <c r="L44" s="11"/>
    </row>
    <row r="45" spans="1:12" ht="21.95" customHeight="1" x14ac:dyDescent="0.25">
      <c r="A45" s="13" t="s">
        <v>1094</v>
      </c>
      <c r="B45" s="37"/>
      <c r="C45" s="14"/>
      <c r="D45" s="37"/>
      <c r="E45" s="40"/>
      <c r="F45" s="26"/>
      <c r="G45" s="27"/>
      <c r="H45" s="26"/>
      <c r="I45" s="26" t="str">
        <f t="shared" si="0"/>
        <v/>
      </c>
      <c r="J45" s="15"/>
      <c r="K45" s="45" t="str">
        <f t="shared" ca="1" si="1"/>
        <v/>
      </c>
      <c r="L45" s="15"/>
    </row>
    <row r="46" spans="1:12" ht="21.95" customHeight="1" x14ac:dyDescent="0.25">
      <c r="A46" s="9" t="s">
        <v>1095</v>
      </c>
      <c r="B46" s="35"/>
      <c r="C46" s="10"/>
      <c r="D46" s="35"/>
      <c r="E46" s="39"/>
      <c r="F46" s="33"/>
      <c r="G46" s="34"/>
      <c r="H46" s="33"/>
      <c r="I46" s="33" t="str">
        <f t="shared" si="0"/>
        <v/>
      </c>
      <c r="J46" s="11"/>
      <c r="K46" s="44" t="str">
        <f t="shared" ca="1" si="1"/>
        <v/>
      </c>
      <c r="L46" s="11"/>
    </row>
    <row r="47" spans="1:12" ht="21.95" customHeight="1" x14ac:dyDescent="0.25">
      <c r="A47" s="13" t="s">
        <v>1096</v>
      </c>
      <c r="B47" s="37"/>
      <c r="C47" s="14"/>
      <c r="D47" s="37"/>
      <c r="E47" s="40"/>
      <c r="F47" s="26"/>
      <c r="G47" s="27"/>
      <c r="H47" s="26"/>
      <c r="I47" s="26" t="str">
        <f t="shared" si="0"/>
        <v/>
      </c>
      <c r="J47" s="15"/>
      <c r="K47" s="45" t="str">
        <f t="shared" ca="1" si="1"/>
        <v/>
      </c>
      <c r="L47" s="15"/>
    </row>
    <row r="48" spans="1:12" ht="21.95" customHeight="1" x14ac:dyDescent="0.25">
      <c r="A48" s="17"/>
      <c r="B48" s="17"/>
      <c r="C48" s="17"/>
      <c r="D48" s="41" t="s">
        <v>1097</v>
      </c>
      <c r="E48" s="42">
        <f>SUM(E8:E47)</f>
        <v>0</v>
      </c>
      <c r="F48" s="17"/>
      <c r="G48" s="17"/>
      <c r="H48" s="17"/>
      <c r="I48" s="17"/>
      <c r="J48" s="43" t="str">
        <f>COUNTIF(J8:J47,"Yes")&amp;" ordered"</f>
        <v>0 ordered</v>
      </c>
      <c r="K48" s="46" t="str">
        <f ca="1">COUNTIF(K8:K47,"LATE*")&amp;" late"</f>
        <v>0 late</v>
      </c>
      <c r="L48" s="17"/>
    </row>
    <row r="50" spans="1:12" ht="20.100000000000001" customHeight="1" x14ac:dyDescent="0.25">
      <c r="A50" s="63" t="s">
        <v>79</v>
      </c>
      <c r="B50" s="64"/>
      <c r="C50" s="64"/>
      <c r="D50" s="64"/>
      <c r="E50" s="64"/>
      <c r="F50" s="64"/>
      <c r="G50" s="64"/>
      <c r="H50" s="64"/>
      <c r="I50" s="64"/>
      <c r="J50" s="64"/>
      <c r="K50" s="64"/>
      <c r="L50" s="64"/>
    </row>
  </sheetData>
  <autoFilter ref="A7:L47" xr:uid="{00000000-0009-0000-0000-000006000000}"/>
  <mergeCells count="5">
    <mergeCell ref="G2:L2"/>
    <mergeCell ref="B2:F2"/>
    <mergeCell ref="A6:L6"/>
    <mergeCell ref="A50:L50"/>
    <mergeCell ref="A4:L4"/>
  </mergeCells>
  <conditionalFormatting sqref="K8:K47">
    <cfRule type="expression" dxfId="11" priority="1">
      <formula>ISNUMBER(SEARCH("LATE",$K8))</formula>
    </cfRule>
    <cfRule type="expression" dxfId="10" priority="2">
      <formula>ISNUMBER(SEARCH("Ordered",$K8))</formula>
    </cfRule>
  </conditionalFormatting>
  <conditionalFormatting sqref="L8:L47">
    <cfRule type="cellIs" dxfId="9" priority="3" operator="equal">
      <formula>"Delivered to Site"</formula>
    </cfRule>
    <cfRule type="cellIs" dxfId="8" priority="4" operator="equal">
      <formula>"Not Ordered"</formula>
    </cfRule>
    <cfRule type="cellIs" dxfId="7" priority="5" operator="equal">
      <formula>"Cancelled"</formula>
    </cfRule>
  </conditionalFormatting>
  <hyperlinks>
    <hyperlink ref="A2" r:id="rId1" xr:uid="{00000000-0004-0000-0600-000000000000}"/>
    <hyperlink ref="A50" r:id="rId2" xr:uid="{00000000-0004-0000-0600-000001000000}"/>
  </hyperlinks>
  <pageMargins left="0.3" right="0.3" top="0.45" bottom="0.45" header="0.5" footer="0.5"/>
  <pageSetup paperSize="9" fitToHeight="0" orientation="landscape"/>
  <headerFooter>
    <oddFooter>&amp;L&amp;"Segoe UI"&amp;8&amp;K8E98A2Mastt template  ·  mastt.com&amp;R&amp;"Segoe UI"&amp;8&amp;K8E98A2Page &amp;P of &amp;N</oddFooter>
  </headerFooter>
  <drawing r:id="rId3"/>
  <extLst>
    <ext xmlns:x14="http://schemas.microsoft.com/office/spreadsheetml/2009/9/main" uri="{CCE6A557-97BC-4b89-ADB6-D9C93CAAB3DF}">
      <x14:dataValidations xmlns:xm="http://schemas.microsoft.com/office/excel/2006/main" count="2">
        <x14:dataValidation type="list" allowBlank="1" showErrorMessage="1" errorTitle="Invalid entry" error="Choose a value from the drop-down list." xr:uid="{00000000-0002-0000-0600-000000000000}">
          <x14:formula1>
            <xm:f>Lists!$D$2:$D$4</xm:f>
          </x14:formula1>
          <xm:sqref>J8:J47</xm:sqref>
        </x14:dataValidation>
        <x14:dataValidation type="list" allowBlank="1" showErrorMessage="1" errorTitle="Invalid entry" error="Choose a value from the drop-down list." xr:uid="{00000000-0002-0000-0600-000001000000}">
          <x14:formula1>
            <xm:f>Lists!$F$2:$F$11</xm:f>
          </x14:formula1>
          <xm:sqref>L8:L47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46"/>
  <sheetViews>
    <sheetView showGridLines="0" workbookViewId="0">
      <pane xSplit="3" ySplit="7" topLeftCell="D8" activePane="bottomRight" state="frozen"/>
      <selection pane="topRight"/>
      <selection pane="bottomLeft"/>
      <selection pane="bottomRight"/>
    </sheetView>
  </sheetViews>
  <sheetFormatPr defaultRowHeight="15" x14ac:dyDescent="0.25"/>
  <cols>
    <col min="1" max="1" width="8" customWidth="1"/>
    <col min="2" max="2" width="34" customWidth="1"/>
    <col min="3" max="3" width="26" customWidth="1"/>
    <col min="4" max="5" width="11" customWidth="1"/>
    <col min="6" max="6" width="12" customWidth="1"/>
    <col min="7" max="8" width="11" customWidth="1"/>
    <col min="9" max="9" width="13" customWidth="1"/>
    <col min="10" max="10" width="12" customWidth="1"/>
    <col min="11" max="11" width="30" customWidth="1"/>
  </cols>
  <sheetData>
    <row r="1" spans="1:11" ht="9.9499999999999993" customHeight="1" x14ac:dyDescent="0.25">
      <c r="A1" s="1"/>
      <c r="B1" s="1"/>
      <c r="C1" s="1"/>
      <c r="D1" s="1"/>
      <c r="E1" s="1"/>
      <c r="F1" s="1"/>
      <c r="G1" s="1"/>
      <c r="H1" s="1"/>
      <c r="I1" s="1"/>
      <c r="J1" s="1"/>
      <c r="K1" s="1"/>
    </row>
    <row r="2" spans="1:11" ht="26.1" customHeight="1" x14ac:dyDescent="0.25">
      <c r="A2" s="2" t="s">
        <v>0</v>
      </c>
      <c r="B2" s="91" t="s">
        <v>30</v>
      </c>
      <c r="C2" s="58"/>
      <c r="D2" s="58"/>
      <c r="E2" s="58"/>
      <c r="F2" s="58"/>
      <c r="G2" s="69" t="s">
        <v>31</v>
      </c>
      <c r="H2" s="58"/>
      <c r="I2" s="58"/>
      <c r="J2" s="58"/>
      <c r="K2" s="58"/>
    </row>
    <row r="3" spans="1:11" ht="14.1" customHeight="1" x14ac:dyDescent="0.25">
      <c r="A3" s="1"/>
      <c r="B3" s="1"/>
      <c r="C3" s="1"/>
      <c r="D3" s="1"/>
      <c r="E3" s="1"/>
      <c r="F3" s="1"/>
      <c r="G3" s="1"/>
      <c r="H3" s="1"/>
      <c r="I3" s="1"/>
      <c r="J3" s="1"/>
      <c r="K3" s="1"/>
    </row>
    <row r="4" spans="1:11" ht="3" customHeight="1" x14ac:dyDescent="0.25">
      <c r="A4" s="74"/>
      <c r="B4" s="74"/>
      <c r="C4" s="74"/>
      <c r="D4" s="74"/>
      <c r="E4" s="74"/>
      <c r="F4" s="74"/>
      <c r="G4" s="74"/>
      <c r="H4" s="74"/>
      <c r="I4" s="74"/>
      <c r="J4" s="74"/>
      <c r="K4" s="74"/>
    </row>
    <row r="6" spans="1:11" ht="26.1" customHeight="1" x14ac:dyDescent="0.25">
      <c r="A6" s="75" t="s">
        <v>1098</v>
      </c>
      <c r="B6" s="58"/>
      <c r="C6" s="58"/>
      <c r="D6" s="58"/>
      <c r="E6" s="58"/>
      <c r="F6" s="58"/>
      <c r="G6" s="58"/>
      <c r="I6" s="7" t="s">
        <v>1099</v>
      </c>
      <c r="J6" s="47">
        <v>0.7</v>
      </c>
    </row>
    <row r="7" spans="1:11" ht="38.1" customHeight="1" x14ac:dyDescent="0.25">
      <c r="A7" s="8" t="s">
        <v>61</v>
      </c>
      <c r="B7" s="8" t="s">
        <v>1100</v>
      </c>
      <c r="C7" s="8" t="s">
        <v>1101</v>
      </c>
      <c r="D7" s="8" t="s">
        <v>1102</v>
      </c>
      <c r="E7" s="8" t="s">
        <v>1103</v>
      </c>
      <c r="F7" s="8" t="s">
        <v>1104</v>
      </c>
      <c r="G7" s="8" t="s">
        <v>1105</v>
      </c>
      <c r="H7" s="8" t="s">
        <v>1106</v>
      </c>
      <c r="I7" s="8" t="s">
        <v>1107</v>
      </c>
      <c r="J7" s="8" t="s">
        <v>1108</v>
      </c>
      <c r="K7" s="8" t="s">
        <v>1109</v>
      </c>
    </row>
    <row r="8" spans="1:11" ht="20.100000000000001" customHeight="1" x14ac:dyDescent="0.25">
      <c r="A8" s="48"/>
      <c r="B8" s="48"/>
      <c r="C8" s="49" t="s">
        <v>1110</v>
      </c>
      <c r="D8" s="50">
        <v>0.25</v>
      </c>
      <c r="E8" s="50">
        <v>0.2</v>
      </c>
      <c r="F8" s="50">
        <v>0.25</v>
      </c>
      <c r="G8" s="50">
        <v>0.15</v>
      </c>
      <c r="H8" s="50">
        <v>0.15</v>
      </c>
      <c r="I8" s="50">
        <f>SUM(D8:H8)</f>
        <v>1</v>
      </c>
      <c r="J8" s="48"/>
      <c r="K8" s="48"/>
    </row>
    <row r="9" spans="1:11" ht="21" customHeight="1" x14ac:dyDescent="0.25">
      <c r="A9" s="9" t="s">
        <v>1111</v>
      </c>
      <c r="B9" s="35" t="s">
        <v>1112</v>
      </c>
      <c r="C9" s="35"/>
      <c r="D9" s="34"/>
      <c r="E9" s="34"/>
      <c r="F9" s="34"/>
      <c r="G9" s="34"/>
      <c r="H9" s="34"/>
      <c r="I9" s="12" t="str">
        <f t="shared" ref="I9:I42" si="0">IF(COUNT($D9:$H9)=0,"",IFERROR(($D9*D$8+$E9*E$8+$F9*F$8+$G9*G$8+$H9*H$8)/5,0))</f>
        <v/>
      </c>
      <c r="J9" s="11" t="str">
        <f t="shared" ref="J9:J42" si="1">IF($I9="","",IF(AND($I9&gt;=$J$6,$F9&gt;=3,$E9&gt;=4),"Yes","No"))</f>
        <v/>
      </c>
      <c r="K9" s="36"/>
    </row>
    <row r="10" spans="1:11" ht="21" customHeight="1" x14ac:dyDescent="0.25">
      <c r="A10" s="13" t="s">
        <v>1113</v>
      </c>
      <c r="B10" s="37" t="s">
        <v>1114</v>
      </c>
      <c r="C10" s="37"/>
      <c r="D10" s="27"/>
      <c r="E10" s="27"/>
      <c r="F10" s="27"/>
      <c r="G10" s="27"/>
      <c r="H10" s="27"/>
      <c r="I10" s="16" t="str">
        <f t="shared" si="0"/>
        <v/>
      </c>
      <c r="J10" s="15" t="str">
        <f t="shared" si="1"/>
        <v/>
      </c>
      <c r="K10" s="38"/>
    </row>
    <row r="11" spans="1:11" ht="21" customHeight="1" x14ac:dyDescent="0.25">
      <c r="A11" s="9" t="s">
        <v>1115</v>
      </c>
      <c r="B11" s="35" t="s">
        <v>1116</v>
      </c>
      <c r="C11" s="35"/>
      <c r="D11" s="34"/>
      <c r="E11" s="34"/>
      <c r="F11" s="34"/>
      <c r="G11" s="34"/>
      <c r="H11" s="34"/>
      <c r="I11" s="12" t="str">
        <f t="shared" si="0"/>
        <v/>
      </c>
      <c r="J11" s="11" t="str">
        <f t="shared" si="1"/>
        <v/>
      </c>
      <c r="K11" s="36"/>
    </row>
    <row r="12" spans="1:11" ht="21" customHeight="1" x14ac:dyDescent="0.25">
      <c r="A12" s="13" t="s">
        <v>1117</v>
      </c>
      <c r="B12" s="37" t="s">
        <v>1118</v>
      </c>
      <c r="C12" s="37"/>
      <c r="D12" s="27"/>
      <c r="E12" s="27"/>
      <c r="F12" s="27"/>
      <c r="G12" s="27"/>
      <c r="H12" s="27"/>
      <c r="I12" s="16" t="str">
        <f t="shared" si="0"/>
        <v/>
      </c>
      <c r="J12" s="15" t="str">
        <f t="shared" si="1"/>
        <v/>
      </c>
      <c r="K12" s="38"/>
    </row>
    <row r="13" spans="1:11" ht="21" customHeight="1" x14ac:dyDescent="0.25">
      <c r="A13" s="9" t="s">
        <v>1119</v>
      </c>
      <c r="B13" s="35" t="s">
        <v>1120</v>
      </c>
      <c r="C13" s="35"/>
      <c r="D13" s="34"/>
      <c r="E13" s="34"/>
      <c r="F13" s="34"/>
      <c r="G13" s="34"/>
      <c r="H13" s="34"/>
      <c r="I13" s="12" t="str">
        <f t="shared" si="0"/>
        <v/>
      </c>
      <c r="J13" s="11" t="str">
        <f t="shared" si="1"/>
        <v/>
      </c>
      <c r="K13" s="36"/>
    </row>
    <row r="14" spans="1:11" ht="21" customHeight="1" x14ac:dyDescent="0.25">
      <c r="A14" s="13" t="s">
        <v>1121</v>
      </c>
      <c r="B14" s="37" t="s">
        <v>1122</v>
      </c>
      <c r="C14" s="37"/>
      <c r="D14" s="27"/>
      <c r="E14" s="27"/>
      <c r="F14" s="27"/>
      <c r="G14" s="27"/>
      <c r="H14" s="27"/>
      <c r="I14" s="16" t="str">
        <f t="shared" si="0"/>
        <v/>
      </c>
      <c r="J14" s="15" t="str">
        <f t="shared" si="1"/>
        <v/>
      </c>
      <c r="K14" s="38"/>
    </row>
    <row r="15" spans="1:11" ht="21" customHeight="1" x14ac:dyDescent="0.25">
      <c r="A15" s="9" t="s">
        <v>1123</v>
      </c>
      <c r="B15" s="35" t="s">
        <v>1124</v>
      </c>
      <c r="C15" s="35"/>
      <c r="D15" s="34"/>
      <c r="E15" s="34"/>
      <c r="F15" s="34"/>
      <c r="G15" s="34"/>
      <c r="H15" s="34"/>
      <c r="I15" s="12" t="str">
        <f t="shared" si="0"/>
        <v/>
      </c>
      <c r="J15" s="11" t="str">
        <f t="shared" si="1"/>
        <v/>
      </c>
      <c r="K15" s="36"/>
    </row>
    <row r="16" spans="1:11" ht="21" customHeight="1" x14ac:dyDescent="0.25">
      <c r="A16" s="13" t="s">
        <v>1125</v>
      </c>
      <c r="B16" s="37" t="s">
        <v>1126</v>
      </c>
      <c r="C16" s="37"/>
      <c r="D16" s="27"/>
      <c r="E16" s="27"/>
      <c r="F16" s="27"/>
      <c r="G16" s="27"/>
      <c r="H16" s="27"/>
      <c r="I16" s="16" t="str">
        <f t="shared" si="0"/>
        <v/>
      </c>
      <c r="J16" s="15" t="str">
        <f t="shared" si="1"/>
        <v/>
      </c>
      <c r="K16" s="38"/>
    </row>
    <row r="17" spans="1:11" ht="21" customHeight="1" x14ac:dyDescent="0.25">
      <c r="A17" s="9" t="s">
        <v>1127</v>
      </c>
      <c r="B17" s="35" t="s">
        <v>1128</v>
      </c>
      <c r="C17" s="35"/>
      <c r="D17" s="34"/>
      <c r="E17" s="34"/>
      <c r="F17" s="34"/>
      <c r="G17" s="34"/>
      <c r="H17" s="34"/>
      <c r="I17" s="12" t="str">
        <f t="shared" si="0"/>
        <v/>
      </c>
      <c r="J17" s="11" t="str">
        <f t="shared" si="1"/>
        <v/>
      </c>
      <c r="K17" s="36"/>
    </row>
    <row r="18" spans="1:11" ht="21" customHeight="1" x14ac:dyDescent="0.25">
      <c r="A18" s="13" t="s">
        <v>1129</v>
      </c>
      <c r="B18" s="37" t="s">
        <v>1130</v>
      </c>
      <c r="C18" s="37"/>
      <c r="D18" s="27"/>
      <c r="E18" s="27"/>
      <c r="F18" s="27"/>
      <c r="G18" s="27"/>
      <c r="H18" s="27"/>
      <c r="I18" s="16" t="str">
        <f t="shared" si="0"/>
        <v/>
      </c>
      <c r="J18" s="15" t="str">
        <f t="shared" si="1"/>
        <v/>
      </c>
      <c r="K18" s="38"/>
    </row>
    <row r="19" spans="1:11" ht="21" customHeight="1" x14ac:dyDescent="0.25">
      <c r="A19" s="9" t="s">
        <v>1131</v>
      </c>
      <c r="B19" s="35" t="s">
        <v>1132</v>
      </c>
      <c r="C19" s="35"/>
      <c r="D19" s="34"/>
      <c r="E19" s="34"/>
      <c r="F19" s="34"/>
      <c r="G19" s="34"/>
      <c r="H19" s="34"/>
      <c r="I19" s="12" t="str">
        <f t="shared" si="0"/>
        <v/>
      </c>
      <c r="J19" s="11" t="str">
        <f t="shared" si="1"/>
        <v/>
      </c>
      <c r="K19" s="36"/>
    </row>
    <row r="20" spans="1:11" ht="21" customHeight="1" x14ac:dyDescent="0.25">
      <c r="A20" s="13" t="s">
        <v>1133</v>
      </c>
      <c r="B20" s="37" t="s">
        <v>1134</v>
      </c>
      <c r="C20" s="37"/>
      <c r="D20" s="27"/>
      <c r="E20" s="27"/>
      <c r="F20" s="27"/>
      <c r="G20" s="27"/>
      <c r="H20" s="27"/>
      <c r="I20" s="16" t="str">
        <f t="shared" si="0"/>
        <v/>
      </c>
      <c r="J20" s="15" t="str">
        <f t="shared" si="1"/>
        <v/>
      </c>
      <c r="K20" s="38"/>
    </row>
    <row r="21" spans="1:11" ht="21" customHeight="1" x14ac:dyDescent="0.25">
      <c r="A21" s="9" t="s">
        <v>1135</v>
      </c>
      <c r="B21" s="35" t="s">
        <v>1136</v>
      </c>
      <c r="C21" s="35"/>
      <c r="D21" s="34"/>
      <c r="E21" s="34"/>
      <c r="F21" s="34"/>
      <c r="G21" s="34"/>
      <c r="H21" s="34"/>
      <c r="I21" s="12" t="str">
        <f t="shared" si="0"/>
        <v/>
      </c>
      <c r="J21" s="11" t="str">
        <f t="shared" si="1"/>
        <v/>
      </c>
      <c r="K21" s="36"/>
    </row>
    <row r="22" spans="1:11" ht="21" customHeight="1" x14ac:dyDescent="0.25">
      <c r="A22" s="13" t="s">
        <v>1137</v>
      </c>
      <c r="B22" s="37" t="s">
        <v>1138</v>
      </c>
      <c r="C22" s="37"/>
      <c r="D22" s="27"/>
      <c r="E22" s="27"/>
      <c r="F22" s="27"/>
      <c r="G22" s="27"/>
      <c r="H22" s="27"/>
      <c r="I22" s="16" t="str">
        <f t="shared" si="0"/>
        <v/>
      </c>
      <c r="J22" s="15" t="str">
        <f t="shared" si="1"/>
        <v/>
      </c>
      <c r="K22" s="38"/>
    </row>
    <row r="23" spans="1:11" ht="21" customHeight="1" x14ac:dyDescent="0.25">
      <c r="A23" s="9" t="s">
        <v>1139</v>
      </c>
      <c r="B23" s="35" t="s">
        <v>1140</v>
      </c>
      <c r="C23" s="35"/>
      <c r="D23" s="34"/>
      <c r="E23" s="34"/>
      <c r="F23" s="34"/>
      <c r="G23" s="34"/>
      <c r="H23" s="34"/>
      <c r="I23" s="12" t="str">
        <f t="shared" si="0"/>
        <v/>
      </c>
      <c r="J23" s="11" t="str">
        <f t="shared" si="1"/>
        <v/>
      </c>
      <c r="K23" s="36"/>
    </row>
    <row r="24" spans="1:11" ht="21" customHeight="1" x14ac:dyDescent="0.25">
      <c r="A24" s="13" t="s">
        <v>1141</v>
      </c>
      <c r="B24" s="37" t="s">
        <v>1142</v>
      </c>
      <c r="C24" s="37"/>
      <c r="D24" s="27"/>
      <c r="E24" s="27"/>
      <c r="F24" s="27"/>
      <c r="G24" s="27"/>
      <c r="H24" s="27"/>
      <c r="I24" s="16" t="str">
        <f t="shared" si="0"/>
        <v/>
      </c>
      <c r="J24" s="15" t="str">
        <f t="shared" si="1"/>
        <v/>
      </c>
      <c r="K24" s="38"/>
    </row>
    <row r="25" spans="1:11" ht="21" customHeight="1" x14ac:dyDescent="0.25">
      <c r="A25" s="9" t="s">
        <v>1143</v>
      </c>
      <c r="B25" s="35" t="s">
        <v>1144</v>
      </c>
      <c r="C25" s="35"/>
      <c r="D25" s="34"/>
      <c r="E25" s="34"/>
      <c r="F25" s="34"/>
      <c r="G25" s="34"/>
      <c r="H25" s="34"/>
      <c r="I25" s="12" t="str">
        <f t="shared" si="0"/>
        <v/>
      </c>
      <c r="J25" s="11" t="str">
        <f t="shared" si="1"/>
        <v/>
      </c>
      <c r="K25" s="36"/>
    </row>
    <row r="26" spans="1:11" ht="21" customHeight="1" x14ac:dyDescent="0.25">
      <c r="A26" s="13" t="s">
        <v>1145</v>
      </c>
      <c r="B26" s="37" t="s">
        <v>1146</v>
      </c>
      <c r="C26" s="37"/>
      <c r="D26" s="27"/>
      <c r="E26" s="27"/>
      <c r="F26" s="27"/>
      <c r="G26" s="27"/>
      <c r="H26" s="27"/>
      <c r="I26" s="16" t="str">
        <f t="shared" si="0"/>
        <v/>
      </c>
      <c r="J26" s="15" t="str">
        <f t="shared" si="1"/>
        <v/>
      </c>
      <c r="K26" s="38"/>
    </row>
    <row r="27" spans="1:11" ht="21" customHeight="1" x14ac:dyDescent="0.25">
      <c r="A27" s="9" t="s">
        <v>1147</v>
      </c>
      <c r="B27" s="35" t="s">
        <v>1148</v>
      </c>
      <c r="C27" s="35"/>
      <c r="D27" s="34"/>
      <c r="E27" s="34"/>
      <c r="F27" s="34"/>
      <c r="G27" s="34"/>
      <c r="H27" s="34"/>
      <c r="I27" s="12" t="str">
        <f t="shared" si="0"/>
        <v/>
      </c>
      <c r="J27" s="11" t="str">
        <f t="shared" si="1"/>
        <v/>
      </c>
      <c r="K27" s="36"/>
    </row>
    <row r="28" spans="1:11" ht="21" customHeight="1" x14ac:dyDescent="0.25">
      <c r="A28" s="13" t="s">
        <v>1149</v>
      </c>
      <c r="B28" s="37" t="s">
        <v>1150</v>
      </c>
      <c r="C28" s="37"/>
      <c r="D28" s="27"/>
      <c r="E28" s="27"/>
      <c r="F28" s="27"/>
      <c r="G28" s="27"/>
      <c r="H28" s="27"/>
      <c r="I28" s="16" t="str">
        <f t="shared" si="0"/>
        <v/>
      </c>
      <c r="J28" s="15" t="str">
        <f t="shared" si="1"/>
        <v/>
      </c>
      <c r="K28" s="38"/>
    </row>
    <row r="29" spans="1:11" ht="21" customHeight="1" x14ac:dyDescent="0.25">
      <c r="A29" s="9" t="s">
        <v>1151</v>
      </c>
      <c r="B29" s="35" t="s">
        <v>1152</v>
      </c>
      <c r="C29" s="35"/>
      <c r="D29" s="34"/>
      <c r="E29" s="34"/>
      <c r="F29" s="34"/>
      <c r="G29" s="34"/>
      <c r="H29" s="34"/>
      <c r="I29" s="12" t="str">
        <f t="shared" si="0"/>
        <v/>
      </c>
      <c r="J29" s="11" t="str">
        <f t="shared" si="1"/>
        <v/>
      </c>
      <c r="K29" s="36"/>
    </row>
    <row r="30" spans="1:11" ht="21" customHeight="1" x14ac:dyDescent="0.25">
      <c r="A30" s="13" t="s">
        <v>1153</v>
      </c>
      <c r="B30" s="37" t="s">
        <v>1154</v>
      </c>
      <c r="C30" s="37"/>
      <c r="D30" s="27"/>
      <c r="E30" s="27"/>
      <c r="F30" s="27"/>
      <c r="G30" s="27"/>
      <c r="H30" s="27"/>
      <c r="I30" s="16" t="str">
        <f t="shared" si="0"/>
        <v/>
      </c>
      <c r="J30" s="15" t="str">
        <f t="shared" si="1"/>
        <v/>
      </c>
      <c r="K30" s="38"/>
    </row>
    <row r="31" spans="1:11" ht="21" customHeight="1" x14ac:dyDescent="0.25">
      <c r="A31" s="9" t="s">
        <v>1155</v>
      </c>
      <c r="B31" s="35" t="s">
        <v>1156</v>
      </c>
      <c r="C31" s="35"/>
      <c r="D31" s="34"/>
      <c r="E31" s="34"/>
      <c r="F31" s="34"/>
      <c r="G31" s="34"/>
      <c r="H31" s="34"/>
      <c r="I31" s="12" t="str">
        <f t="shared" si="0"/>
        <v/>
      </c>
      <c r="J31" s="11" t="str">
        <f t="shared" si="1"/>
        <v/>
      </c>
      <c r="K31" s="36"/>
    </row>
    <row r="32" spans="1:11" ht="21" customHeight="1" x14ac:dyDescent="0.25">
      <c r="A32" s="13" t="s">
        <v>1157</v>
      </c>
      <c r="B32" s="37" t="s">
        <v>1158</v>
      </c>
      <c r="C32" s="37"/>
      <c r="D32" s="27"/>
      <c r="E32" s="27"/>
      <c r="F32" s="27"/>
      <c r="G32" s="27"/>
      <c r="H32" s="27"/>
      <c r="I32" s="16" t="str">
        <f t="shared" si="0"/>
        <v/>
      </c>
      <c r="J32" s="15" t="str">
        <f t="shared" si="1"/>
        <v/>
      </c>
      <c r="K32" s="38"/>
    </row>
    <row r="33" spans="1:11" ht="21" customHeight="1" x14ac:dyDescent="0.25">
      <c r="A33" s="9" t="s">
        <v>1159</v>
      </c>
      <c r="B33" s="35" t="s">
        <v>1160</v>
      </c>
      <c r="C33" s="35"/>
      <c r="D33" s="34"/>
      <c r="E33" s="34"/>
      <c r="F33" s="34"/>
      <c r="G33" s="34"/>
      <c r="H33" s="34"/>
      <c r="I33" s="12" t="str">
        <f t="shared" si="0"/>
        <v/>
      </c>
      <c r="J33" s="11" t="str">
        <f t="shared" si="1"/>
        <v/>
      </c>
      <c r="K33" s="36"/>
    </row>
    <row r="34" spans="1:11" ht="21" customHeight="1" x14ac:dyDescent="0.25">
      <c r="A34" s="13" t="s">
        <v>1161</v>
      </c>
      <c r="B34" s="37" t="s">
        <v>1162</v>
      </c>
      <c r="C34" s="37"/>
      <c r="D34" s="27"/>
      <c r="E34" s="27"/>
      <c r="F34" s="27"/>
      <c r="G34" s="27"/>
      <c r="H34" s="27"/>
      <c r="I34" s="16" t="str">
        <f t="shared" si="0"/>
        <v/>
      </c>
      <c r="J34" s="15" t="str">
        <f t="shared" si="1"/>
        <v/>
      </c>
      <c r="K34" s="38"/>
    </row>
    <row r="35" spans="1:11" ht="21" customHeight="1" x14ac:dyDescent="0.25">
      <c r="A35" s="9" t="s">
        <v>1163</v>
      </c>
      <c r="B35" s="35" t="s">
        <v>1164</v>
      </c>
      <c r="C35" s="35"/>
      <c r="D35" s="34"/>
      <c r="E35" s="34"/>
      <c r="F35" s="34"/>
      <c r="G35" s="34"/>
      <c r="H35" s="34"/>
      <c r="I35" s="12" t="str">
        <f t="shared" si="0"/>
        <v/>
      </c>
      <c r="J35" s="11" t="str">
        <f t="shared" si="1"/>
        <v/>
      </c>
      <c r="K35" s="36"/>
    </row>
    <row r="36" spans="1:11" ht="21" customHeight="1" x14ac:dyDescent="0.25">
      <c r="A36" s="13" t="s">
        <v>1165</v>
      </c>
      <c r="B36" s="37" t="s">
        <v>1166</v>
      </c>
      <c r="C36" s="37"/>
      <c r="D36" s="27"/>
      <c r="E36" s="27"/>
      <c r="F36" s="27"/>
      <c r="G36" s="27"/>
      <c r="H36" s="27"/>
      <c r="I36" s="16" t="str">
        <f t="shared" si="0"/>
        <v/>
      </c>
      <c r="J36" s="15" t="str">
        <f t="shared" si="1"/>
        <v/>
      </c>
      <c r="K36" s="38"/>
    </row>
    <row r="37" spans="1:11" ht="21" customHeight="1" x14ac:dyDescent="0.25">
      <c r="A37" s="9" t="s">
        <v>1167</v>
      </c>
      <c r="B37" s="35"/>
      <c r="C37" s="35"/>
      <c r="D37" s="34"/>
      <c r="E37" s="34"/>
      <c r="F37" s="34"/>
      <c r="G37" s="34"/>
      <c r="H37" s="34"/>
      <c r="I37" s="12" t="str">
        <f t="shared" si="0"/>
        <v/>
      </c>
      <c r="J37" s="11" t="str">
        <f t="shared" si="1"/>
        <v/>
      </c>
      <c r="K37" s="36"/>
    </row>
    <row r="38" spans="1:11" ht="21" customHeight="1" x14ac:dyDescent="0.25">
      <c r="A38" s="13" t="s">
        <v>1168</v>
      </c>
      <c r="B38" s="37"/>
      <c r="C38" s="37"/>
      <c r="D38" s="27"/>
      <c r="E38" s="27"/>
      <c r="F38" s="27"/>
      <c r="G38" s="27"/>
      <c r="H38" s="27"/>
      <c r="I38" s="16" t="str">
        <f t="shared" si="0"/>
        <v/>
      </c>
      <c r="J38" s="15" t="str">
        <f t="shared" si="1"/>
        <v/>
      </c>
      <c r="K38" s="38"/>
    </row>
    <row r="39" spans="1:11" ht="21" customHeight="1" x14ac:dyDescent="0.25">
      <c r="A39" s="9" t="s">
        <v>1169</v>
      </c>
      <c r="B39" s="35"/>
      <c r="C39" s="35"/>
      <c r="D39" s="34"/>
      <c r="E39" s="34"/>
      <c r="F39" s="34"/>
      <c r="G39" s="34"/>
      <c r="H39" s="34"/>
      <c r="I39" s="12" t="str">
        <f t="shared" si="0"/>
        <v/>
      </c>
      <c r="J39" s="11" t="str">
        <f t="shared" si="1"/>
        <v/>
      </c>
      <c r="K39" s="36"/>
    </row>
    <row r="40" spans="1:11" ht="21" customHeight="1" x14ac:dyDescent="0.25">
      <c r="A40" s="13" t="s">
        <v>1170</v>
      </c>
      <c r="B40" s="37"/>
      <c r="C40" s="37"/>
      <c r="D40" s="27"/>
      <c r="E40" s="27"/>
      <c r="F40" s="27"/>
      <c r="G40" s="27"/>
      <c r="H40" s="27"/>
      <c r="I40" s="16" t="str">
        <f t="shared" si="0"/>
        <v/>
      </c>
      <c r="J40" s="15" t="str">
        <f t="shared" si="1"/>
        <v/>
      </c>
      <c r="K40" s="38"/>
    </row>
    <row r="41" spans="1:11" ht="21" customHeight="1" x14ac:dyDescent="0.25">
      <c r="A41" s="9" t="s">
        <v>1171</v>
      </c>
      <c r="B41" s="35"/>
      <c r="C41" s="35"/>
      <c r="D41" s="34"/>
      <c r="E41" s="34"/>
      <c r="F41" s="34"/>
      <c r="G41" s="34"/>
      <c r="H41" s="34"/>
      <c r="I41" s="12" t="str">
        <f t="shared" si="0"/>
        <v/>
      </c>
      <c r="J41" s="11" t="str">
        <f t="shared" si="1"/>
        <v/>
      </c>
      <c r="K41" s="36"/>
    </row>
    <row r="42" spans="1:11" ht="21" customHeight="1" x14ac:dyDescent="0.25">
      <c r="A42" s="13" t="s">
        <v>1172</v>
      </c>
      <c r="B42" s="37"/>
      <c r="C42" s="37"/>
      <c r="D42" s="27"/>
      <c r="E42" s="27"/>
      <c r="F42" s="27"/>
      <c r="G42" s="27"/>
      <c r="H42" s="27"/>
      <c r="I42" s="16" t="str">
        <f t="shared" si="0"/>
        <v/>
      </c>
      <c r="J42" s="15" t="str">
        <f t="shared" si="1"/>
        <v/>
      </c>
      <c r="K42" s="38"/>
    </row>
    <row r="44" spans="1:11" ht="26.1" customHeight="1" x14ac:dyDescent="0.25">
      <c r="A44" s="75" t="s">
        <v>1173</v>
      </c>
      <c r="B44" s="58"/>
      <c r="C44" s="58"/>
      <c r="D44" s="58"/>
      <c r="E44" s="58"/>
      <c r="F44" s="58"/>
      <c r="G44" s="58"/>
      <c r="H44" s="58"/>
      <c r="I44" s="58"/>
      <c r="J44" s="58"/>
      <c r="K44" s="58"/>
    </row>
    <row r="46" spans="1:11" ht="20.100000000000001" customHeight="1" x14ac:dyDescent="0.25">
      <c r="A46" s="63" t="s">
        <v>79</v>
      </c>
      <c r="B46" s="64"/>
      <c r="C46" s="64"/>
      <c r="D46" s="64"/>
      <c r="E46" s="64"/>
      <c r="F46" s="64"/>
      <c r="G46" s="64"/>
      <c r="H46" s="64"/>
      <c r="I46" s="64"/>
      <c r="J46" s="64"/>
      <c r="K46" s="64"/>
    </row>
  </sheetData>
  <autoFilter ref="A7:K42" xr:uid="{00000000-0009-0000-0000-000007000000}"/>
  <mergeCells count="6">
    <mergeCell ref="A4:K4"/>
    <mergeCell ref="B2:F2"/>
    <mergeCell ref="A6:G6"/>
    <mergeCell ref="G2:K2"/>
    <mergeCell ref="A46:K46"/>
    <mergeCell ref="A44:K44"/>
  </mergeCells>
  <conditionalFormatting sqref="I9:I42">
    <cfRule type="dataBar" priority="3">
      <dataBar>
        <cfvo type="num" val="0"/>
        <cfvo type="num" val="1"/>
        <color rgb="FF3480BC"/>
      </dataBar>
    </cfRule>
  </conditionalFormatting>
  <conditionalFormatting sqref="J9:J42">
    <cfRule type="cellIs" dxfId="6" priority="1" operator="equal">
      <formula>"Yes"</formula>
    </cfRule>
    <cfRule type="cellIs" dxfId="5" priority="2" operator="equal">
      <formula>"No"</formula>
    </cfRule>
  </conditionalFormatting>
  <hyperlinks>
    <hyperlink ref="A2" r:id="rId1" xr:uid="{00000000-0004-0000-0700-000000000000}"/>
    <hyperlink ref="A46" r:id="rId2" xr:uid="{00000000-0004-0000-0700-000001000000}"/>
  </hyperlinks>
  <pageMargins left="0.3" right="0.3" top="0.45" bottom="0.45" header="0.5" footer="0.5"/>
  <pageSetup paperSize="9" fitToHeight="0" orientation="landscape"/>
  <headerFooter>
    <oddFooter>&amp;L&amp;"Segoe UI"&amp;8&amp;K8E98A2Mastt template  ·  mastt.com&amp;R&amp;"Segoe UI"&amp;8&amp;K8E98A2Page &amp;P of &amp;N</oddFooter>
  </headerFooter>
  <drawing r:id="rId3"/>
  <extLst>
    <ext xmlns:x14="http://schemas.microsoft.com/office/spreadsheetml/2009/9/main" uri="{CCE6A557-97BC-4b89-ADB6-D9C93CAAB3DF}">
      <x14:dataValidations xmlns:xm="http://schemas.microsoft.com/office/excel/2006/main" count="1">
        <x14:dataValidation type="list" allowBlank="1" showErrorMessage="1" errorTitle="Invalid entry" error="Choose a value from the drop-down list." xr:uid="{00000000-0002-0000-0700-000000000000}">
          <x14:formula1>
            <xm:f>Lists!$G$2:$G$7</xm:f>
          </x14:formula1>
          <xm:sqref>D9:H42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56"/>
  <sheetViews>
    <sheetView showGridLines="0" workbookViewId="0">
      <pane xSplit="2" ySplit="7" topLeftCell="C8" activePane="bottomRight" state="frozen"/>
      <selection pane="topRight"/>
      <selection pane="bottomLeft"/>
      <selection pane="bottomRight"/>
    </sheetView>
  </sheetViews>
  <sheetFormatPr defaultRowHeight="15" x14ac:dyDescent="0.25"/>
  <cols>
    <col min="1" max="1" width="9" customWidth="1"/>
    <col min="2" max="2" width="52" customWidth="1"/>
    <col min="3" max="3" width="11" customWidth="1"/>
    <col min="4" max="5" width="13" customWidth="1"/>
    <col min="6" max="7" width="12" customWidth="1"/>
    <col min="8" max="8" width="11" customWidth="1"/>
    <col min="9" max="9" width="22" customWidth="1"/>
    <col min="10" max="10" width="13" customWidth="1"/>
    <col min="11" max="11" width="26" customWidth="1"/>
  </cols>
  <sheetData>
    <row r="1" spans="1:11" ht="9.9499999999999993" customHeight="1" x14ac:dyDescent="0.25">
      <c r="A1" s="1"/>
      <c r="B1" s="1"/>
      <c r="C1" s="1"/>
      <c r="D1" s="1"/>
      <c r="E1" s="1"/>
      <c r="F1" s="1"/>
      <c r="G1" s="1"/>
      <c r="H1" s="1"/>
      <c r="I1" s="1"/>
      <c r="J1" s="1"/>
      <c r="K1" s="1"/>
    </row>
    <row r="2" spans="1:11" ht="26.1" customHeight="1" x14ac:dyDescent="0.25">
      <c r="A2" s="2" t="s">
        <v>0</v>
      </c>
      <c r="B2" s="90" t="s">
        <v>32</v>
      </c>
      <c r="C2" s="58"/>
      <c r="D2" s="58"/>
      <c r="E2" s="58"/>
      <c r="F2" s="58"/>
      <c r="G2" s="69" t="s">
        <v>1174</v>
      </c>
      <c r="H2" s="58"/>
      <c r="I2" s="58"/>
      <c r="J2" s="58"/>
      <c r="K2" s="58"/>
    </row>
    <row r="3" spans="1:11" ht="14.1" customHeight="1" x14ac:dyDescent="0.25">
      <c r="A3" s="1"/>
      <c r="B3" s="1"/>
      <c r="C3" s="1"/>
      <c r="D3" s="1"/>
      <c r="E3" s="1"/>
      <c r="F3" s="1"/>
      <c r="G3" s="1"/>
      <c r="H3" s="1"/>
      <c r="I3" s="1"/>
      <c r="J3" s="1"/>
      <c r="K3" s="1"/>
    </row>
    <row r="4" spans="1:11" ht="3" customHeight="1" x14ac:dyDescent="0.25">
      <c r="A4" s="74"/>
      <c r="B4" s="74"/>
      <c r="C4" s="74"/>
      <c r="D4" s="74"/>
      <c r="E4" s="74"/>
      <c r="F4" s="74"/>
      <c r="G4" s="74"/>
      <c r="H4" s="74"/>
      <c r="I4" s="74"/>
      <c r="J4" s="74"/>
      <c r="K4" s="74"/>
    </row>
    <row r="6" spans="1:11" ht="26.1" customHeight="1" x14ac:dyDescent="0.25">
      <c r="A6" s="75" t="s">
        <v>1175</v>
      </c>
      <c r="B6" s="58"/>
      <c r="C6" s="58"/>
      <c r="D6" s="58"/>
      <c r="E6" s="58"/>
      <c r="F6" s="58"/>
      <c r="G6" s="58"/>
      <c r="H6" s="58"/>
      <c r="I6" s="58"/>
      <c r="J6" s="58"/>
      <c r="K6" s="58"/>
    </row>
    <row r="7" spans="1:11" ht="33.950000000000003" customHeight="1" x14ac:dyDescent="0.25">
      <c r="A7" s="8" t="s">
        <v>61</v>
      </c>
      <c r="B7" s="8" t="s">
        <v>1176</v>
      </c>
      <c r="C7" s="8" t="s">
        <v>1177</v>
      </c>
      <c r="D7" s="8" t="s">
        <v>1178</v>
      </c>
      <c r="E7" s="8" t="s">
        <v>1179</v>
      </c>
      <c r="F7" s="8" t="s">
        <v>1180</v>
      </c>
      <c r="G7" s="8" t="s">
        <v>1181</v>
      </c>
      <c r="H7" s="8" t="s">
        <v>106</v>
      </c>
      <c r="I7" s="8" t="s">
        <v>63</v>
      </c>
      <c r="J7" s="8" t="s">
        <v>1182</v>
      </c>
      <c r="K7" s="8" t="s">
        <v>146</v>
      </c>
    </row>
    <row r="8" spans="1:11" ht="21" customHeight="1" x14ac:dyDescent="0.25">
      <c r="A8" s="9" t="s">
        <v>1183</v>
      </c>
      <c r="B8" s="10" t="s">
        <v>1184</v>
      </c>
      <c r="C8" s="34">
        <v>1</v>
      </c>
      <c r="D8" s="33"/>
      <c r="E8" s="33" t="str">
        <f t="shared" ref="E8:E53" si="0">IF(OR($D8="",$C8=""),"",$D8+$C8-1)</f>
        <v/>
      </c>
      <c r="F8" s="33"/>
      <c r="G8" s="33"/>
      <c r="H8" s="12"/>
      <c r="I8" s="11" t="str">
        <f t="shared" ref="I8:I53" ca="1" si="1">IF($D8="","",IF($G8&lt;&gt;"","Complete",IF($F8&lt;&gt;"",IF(AND($E8&lt;&gt;"",TODAY()&gt;$E8),"Behind","In Progress"),IF(TODAY()&gt;$D8,"Not Started - Late","Not Started"))))</f>
        <v/>
      </c>
      <c r="J8" s="11"/>
      <c r="K8" s="36"/>
    </row>
    <row r="9" spans="1:11" ht="21" customHeight="1" x14ac:dyDescent="0.25">
      <c r="A9" s="13" t="s">
        <v>1185</v>
      </c>
      <c r="B9" s="14" t="s">
        <v>1186</v>
      </c>
      <c r="C9" s="27">
        <v>5</v>
      </c>
      <c r="D9" s="26"/>
      <c r="E9" s="26" t="str">
        <f t="shared" si="0"/>
        <v/>
      </c>
      <c r="F9" s="26"/>
      <c r="G9" s="26"/>
      <c r="H9" s="16"/>
      <c r="I9" s="15" t="str">
        <f t="shared" ca="1" si="1"/>
        <v/>
      </c>
      <c r="J9" s="15" t="s">
        <v>1183</v>
      </c>
      <c r="K9" s="38"/>
    </row>
    <row r="10" spans="1:11" ht="32.1" customHeight="1" x14ac:dyDescent="0.25">
      <c r="A10" s="9" t="s">
        <v>1187</v>
      </c>
      <c r="B10" s="10" t="s">
        <v>1188</v>
      </c>
      <c r="C10" s="34">
        <v>10</v>
      </c>
      <c r="D10" s="33"/>
      <c r="E10" s="33" t="str">
        <f t="shared" si="0"/>
        <v/>
      </c>
      <c r="F10" s="33"/>
      <c r="G10" s="33"/>
      <c r="H10" s="12"/>
      <c r="I10" s="11" t="str">
        <f t="shared" ca="1" si="1"/>
        <v/>
      </c>
      <c r="J10" s="11" t="s">
        <v>1183</v>
      </c>
      <c r="K10" s="36"/>
    </row>
    <row r="11" spans="1:11" ht="21" customHeight="1" x14ac:dyDescent="0.25">
      <c r="A11" s="13" t="s">
        <v>1189</v>
      </c>
      <c r="B11" s="14" t="s">
        <v>1190</v>
      </c>
      <c r="C11" s="27">
        <v>1</v>
      </c>
      <c r="D11" s="26"/>
      <c r="E11" s="26" t="str">
        <f t="shared" si="0"/>
        <v/>
      </c>
      <c r="F11" s="26"/>
      <c r="G11" s="26"/>
      <c r="H11" s="16"/>
      <c r="I11" s="15" t="str">
        <f t="shared" ca="1" si="1"/>
        <v/>
      </c>
      <c r="J11" s="15" t="s">
        <v>1187</v>
      </c>
      <c r="K11" s="38"/>
    </row>
    <row r="12" spans="1:11" ht="21" customHeight="1" x14ac:dyDescent="0.25">
      <c r="A12" s="9" t="s">
        <v>1191</v>
      </c>
      <c r="B12" s="10" t="s">
        <v>1192</v>
      </c>
      <c r="C12" s="34">
        <v>1</v>
      </c>
      <c r="D12" s="33"/>
      <c r="E12" s="33" t="str">
        <f t="shared" si="0"/>
        <v/>
      </c>
      <c r="F12" s="33"/>
      <c r="G12" s="33"/>
      <c r="H12" s="12"/>
      <c r="I12" s="11" t="str">
        <f t="shared" ca="1" si="1"/>
        <v/>
      </c>
      <c r="J12" s="11" t="s">
        <v>1187</v>
      </c>
      <c r="K12" s="36"/>
    </row>
    <row r="13" spans="1:11" ht="21" customHeight="1" x14ac:dyDescent="0.25">
      <c r="A13" s="13" t="s">
        <v>1193</v>
      </c>
      <c r="B13" s="14" t="s">
        <v>1194</v>
      </c>
      <c r="C13" s="27">
        <v>5</v>
      </c>
      <c r="D13" s="26"/>
      <c r="E13" s="26" t="str">
        <f t="shared" si="0"/>
        <v/>
      </c>
      <c r="F13" s="26"/>
      <c r="G13" s="26"/>
      <c r="H13" s="16"/>
      <c r="I13" s="15" t="str">
        <f t="shared" ca="1" si="1"/>
        <v/>
      </c>
      <c r="J13" s="15" t="s">
        <v>1191</v>
      </c>
      <c r="K13" s="38"/>
    </row>
    <row r="14" spans="1:11" ht="21" customHeight="1" x14ac:dyDescent="0.25">
      <c r="A14" s="9" t="s">
        <v>1195</v>
      </c>
      <c r="B14" s="10" t="s">
        <v>1196</v>
      </c>
      <c r="C14" s="34">
        <v>3</v>
      </c>
      <c r="D14" s="33"/>
      <c r="E14" s="33" t="str">
        <f t="shared" si="0"/>
        <v/>
      </c>
      <c r="F14" s="33"/>
      <c r="G14" s="33"/>
      <c r="H14" s="12"/>
      <c r="I14" s="11" t="str">
        <f t="shared" ca="1" si="1"/>
        <v/>
      </c>
      <c r="J14" s="11" t="s">
        <v>1191</v>
      </c>
      <c r="K14" s="36"/>
    </row>
    <row r="15" spans="1:11" ht="21" customHeight="1" x14ac:dyDescent="0.25">
      <c r="A15" s="13" t="s">
        <v>1197</v>
      </c>
      <c r="B15" s="14" t="s">
        <v>1198</v>
      </c>
      <c r="C15" s="27">
        <v>2</v>
      </c>
      <c r="D15" s="26"/>
      <c r="E15" s="26" t="str">
        <f t="shared" si="0"/>
        <v/>
      </c>
      <c r="F15" s="26"/>
      <c r="G15" s="26"/>
      <c r="H15" s="16"/>
      <c r="I15" s="15" t="str">
        <f t="shared" ca="1" si="1"/>
        <v/>
      </c>
      <c r="J15" s="15" t="s">
        <v>1195</v>
      </c>
      <c r="K15" s="38"/>
    </row>
    <row r="16" spans="1:11" ht="21" customHeight="1" x14ac:dyDescent="0.25">
      <c r="A16" s="9" t="s">
        <v>1199</v>
      </c>
      <c r="B16" s="10" t="s">
        <v>1200</v>
      </c>
      <c r="C16" s="34">
        <v>5</v>
      </c>
      <c r="D16" s="33"/>
      <c r="E16" s="33" t="str">
        <f t="shared" si="0"/>
        <v/>
      </c>
      <c r="F16" s="33"/>
      <c r="G16" s="33"/>
      <c r="H16" s="12"/>
      <c r="I16" s="11" t="str">
        <f t="shared" ca="1" si="1"/>
        <v/>
      </c>
      <c r="J16" s="11" t="s">
        <v>1195</v>
      </c>
      <c r="K16" s="36"/>
    </row>
    <row r="17" spans="1:11" ht="21" customHeight="1" x14ac:dyDescent="0.25">
      <c r="A17" s="13" t="s">
        <v>1201</v>
      </c>
      <c r="B17" s="14" t="s">
        <v>1202</v>
      </c>
      <c r="C17" s="27">
        <v>7</v>
      </c>
      <c r="D17" s="26"/>
      <c r="E17" s="26" t="str">
        <f t="shared" si="0"/>
        <v/>
      </c>
      <c r="F17" s="26"/>
      <c r="G17" s="26"/>
      <c r="H17" s="16"/>
      <c r="I17" s="15" t="str">
        <f t="shared" ca="1" si="1"/>
        <v/>
      </c>
      <c r="J17" s="15" t="s">
        <v>1191</v>
      </c>
      <c r="K17" s="38"/>
    </row>
    <row r="18" spans="1:11" ht="21" customHeight="1" x14ac:dyDescent="0.25">
      <c r="A18" s="9" t="s">
        <v>1203</v>
      </c>
      <c r="B18" s="10" t="s">
        <v>1204</v>
      </c>
      <c r="C18" s="34">
        <v>2</v>
      </c>
      <c r="D18" s="33"/>
      <c r="E18" s="33" t="str">
        <f t="shared" si="0"/>
        <v/>
      </c>
      <c r="F18" s="33"/>
      <c r="G18" s="33"/>
      <c r="H18" s="12"/>
      <c r="I18" s="11" t="str">
        <f t="shared" ca="1" si="1"/>
        <v/>
      </c>
      <c r="J18" s="11" t="s">
        <v>1201</v>
      </c>
      <c r="K18" s="36"/>
    </row>
    <row r="19" spans="1:11" ht="21" customHeight="1" x14ac:dyDescent="0.25">
      <c r="A19" s="13" t="s">
        <v>1205</v>
      </c>
      <c r="B19" s="14" t="s">
        <v>1206</v>
      </c>
      <c r="C19" s="27">
        <v>4</v>
      </c>
      <c r="D19" s="26"/>
      <c r="E19" s="26" t="str">
        <f t="shared" si="0"/>
        <v/>
      </c>
      <c r="F19" s="26"/>
      <c r="G19" s="26"/>
      <c r="H19" s="16"/>
      <c r="I19" s="15" t="str">
        <f t="shared" ca="1" si="1"/>
        <v/>
      </c>
      <c r="J19" s="15" t="s">
        <v>1201</v>
      </c>
      <c r="K19" s="38"/>
    </row>
    <row r="20" spans="1:11" ht="21" customHeight="1" x14ac:dyDescent="0.25">
      <c r="A20" s="9" t="s">
        <v>1207</v>
      </c>
      <c r="B20" s="10" t="s">
        <v>1208</v>
      </c>
      <c r="C20" s="34">
        <v>15</v>
      </c>
      <c r="D20" s="33"/>
      <c r="E20" s="33" t="str">
        <f t="shared" si="0"/>
        <v/>
      </c>
      <c r="F20" s="33"/>
      <c r="G20" s="33"/>
      <c r="H20" s="12"/>
      <c r="I20" s="11" t="str">
        <f t="shared" ca="1" si="1"/>
        <v/>
      </c>
      <c r="J20" s="11" t="s">
        <v>1191</v>
      </c>
      <c r="K20" s="36"/>
    </row>
    <row r="21" spans="1:11" ht="21" customHeight="1" x14ac:dyDescent="0.25">
      <c r="A21" s="13" t="s">
        <v>1209</v>
      </c>
      <c r="B21" s="14" t="s">
        <v>1210</v>
      </c>
      <c r="C21" s="27">
        <v>10</v>
      </c>
      <c r="D21" s="26"/>
      <c r="E21" s="26" t="str">
        <f t="shared" si="0"/>
        <v/>
      </c>
      <c r="F21" s="26"/>
      <c r="G21" s="26"/>
      <c r="H21" s="16"/>
      <c r="I21" s="15" t="str">
        <f t="shared" ca="1" si="1"/>
        <v/>
      </c>
      <c r="J21" s="15" t="s">
        <v>1191</v>
      </c>
      <c r="K21" s="38"/>
    </row>
    <row r="22" spans="1:11" ht="21" customHeight="1" x14ac:dyDescent="0.25">
      <c r="A22" s="9" t="s">
        <v>1211</v>
      </c>
      <c r="B22" s="10" t="s">
        <v>1212</v>
      </c>
      <c r="C22" s="34">
        <v>3</v>
      </c>
      <c r="D22" s="33"/>
      <c r="E22" s="33" t="str">
        <f t="shared" si="0"/>
        <v/>
      </c>
      <c r="F22" s="33"/>
      <c r="G22" s="33"/>
      <c r="H22" s="12"/>
      <c r="I22" s="11" t="str">
        <f t="shared" ca="1" si="1"/>
        <v/>
      </c>
      <c r="J22" s="11" t="s">
        <v>1201</v>
      </c>
      <c r="K22" s="36"/>
    </row>
    <row r="23" spans="1:11" ht="21" customHeight="1" x14ac:dyDescent="0.25">
      <c r="A23" s="13" t="s">
        <v>1213</v>
      </c>
      <c r="B23" s="14" t="s">
        <v>1214</v>
      </c>
      <c r="C23" s="27">
        <v>7</v>
      </c>
      <c r="D23" s="26"/>
      <c r="E23" s="26" t="str">
        <f t="shared" si="0"/>
        <v/>
      </c>
      <c r="F23" s="26"/>
      <c r="G23" s="26"/>
      <c r="H23" s="16"/>
      <c r="I23" s="15" t="str">
        <f t="shared" ca="1" si="1"/>
        <v/>
      </c>
      <c r="J23" s="15" t="s">
        <v>1201</v>
      </c>
      <c r="K23" s="38"/>
    </row>
    <row r="24" spans="1:11" ht="21" customHeight="1" x14ac:dyDescent="0.25">
      <c r="A24" s="9" t="s">
        <v>1215</v>
      </c>
      <c r="B24" s="10" t="s">
        <v>1216</v>
      </c>
      <c r="C24" s="34">
        <v>3</v>
      </c>
      <c r="D24" s="33"/>
      <c r="E24" s="33" t="str">
        <f t="shared" si="0"/>
        <v/>
      </c>
      <c r="F24" s="33"/>
      <c r="G24" s="33"/>
      <c r="H24" s="12"/>
      <c r="I24" s="11" t="str">
        <f t="shared" ca="1" si="1"/>
        <v/>
      </c>
      <c r="J24" s="11" t="s">
        <v>1213</v>
      </c>
      <c r="K24" s="36"/>
    </row>
    <row r="25" spans="1:11" ht="21" customHeight="1" x14ac:dyDescent="0.25">
      <c r="A25" s="13" t="s">
        <v>1217</v>
      </c>
      <c r="B25" s="14" t="s">
        <v>1218</v>
      </c>
      <c r="C25" s="27">
        <v>4</v>
      </c>
      <c r="D25" s="26"/>
      <c r="E25" s="26" t="str">
        <f t="shared" si="0"/>
        <v/>
      </c>
      <c r="F25" s="26"/>
      <c r="G25" s="26"/>
      <c r="H25" s="16"/>
      <c r="I25" s="15" t="str">
        <f t="shared" ca="1" si="1"/>
        <v/>
      </c>
      <c r="J25" s="15" t="s">
        <v>1201</v>
      </c>
      <c r="K25" s="38"/>
    </row>
    <row r="26" spans="1:11" ht="21" customHeight="1" x14ac:dyDescent="0.25">
      <c r="A26" s="9" t="s">
        <v>1219</v>
      </c>
      <c r="B26" s="10" t="s">
        <v>1220</v>
      </c>
      <c r="C26" s="34">
        <v>3</v>
      </c>
      <c r="D26" s="33"/>
      <c r="E26" s="33" t="str">
        <f t="shared" si="0"/>
        <v/>
      </c>
      <c r="F26" s="33"/>
      <c r="G26" s="33"/>
      <c r="H26" s="12"/>
      <c r="I26" s="11" t="str">
        <f t="shared" ca="1" si="1"/>
        <v/>
      </c>
      <c r="J26" s="11" t="s">
        <v>1217</v>
      </c>
      <c r="K26" s="36"/>
    </row>
    <row r="27" spans="1:11" ht="21" customHeight="1" x14ac:dyDescent="0.25">
      <c r="A27" s="13" t="s">
        <v>1221</v>
      </c>
      <c r="B27" s="14" t="s">
        <v>1222</v>
      </c>
      <c r="C27" s="27">
        <v>2</v>
      </c>
      <c r="D27" s="26"/>
      <c r="E27" s="26" t="str">
        <f t="shared" si="0"/>
        <v/>
      </c>
      <c r="F27" s="26"/>
      <c r="G27" s="26"/>
      <c r="H27" s="16"/>
      <c r="I27" s="15" t="str">
        <f t="shared" ca="1" si="1"/>
        <v/>
      </c>
      <c r="J27" s="15" t="s">
        <v>1213</v>
      </c>
      <c r="K27" s="38"/>
    </row>
    <row r="28" spans="1:11" ht="21" customHeight="1" x14ac:dyDescent="0.25">
      <c r="A28" s="9" t="s">
        <v>1223</v>
      </c>
      <c r="B28" s="10" t="s">
        <v>1224</v>
      </c>
      <c r="C28" s="34">
        <v>8</v>
      </c>
      <c r="D28" s="33"/>
      <c r="E28" s="33" t="str">
        <f t="shared" si="0"/>
        <v/>
      </c>
      <c r="F28" s="33"/>
      <c r="G28" s="33"/>
      <c r="H28" s="12"/>
      <c r="I28" s="11" t="str">
        <f t="shared" ca="1" si="1"/>
        <v/>
      </c>
      <c r="J28" s="11" t="s">
        <v>1205</v>
      </c>
      <c r="K28" s="36"/>
    </row>
    <row r="29" spans="1:11" ht="21" customHeight="1" x14ac:dyDescent="0.25">
      <c r="A29" s="13" t="s">
        <v>1225</v>
      </c>
      <c r="B29" s="14" t="s">
        <v>1226</v>
      </c>
      <c r="C29" s="27">
        <v>4</v>
      </c>
      <c r="D29" s="26"/>
      <c r="E29" s="26" t="str">
        <f t="shared" si="0"/>
        <v/>
      </c>
      <c r="F29" s="26"/>
      <c r="G29" s="26"/>
      <c r="H29" s="16"/>
      <c r="I29" s="15" t="str">
        <f t="shared" ca="1" si="1"/>
        <v/>
      </c>
      <c r="J29" s="15" t="s">
        <v>1223</v>
      </c>
      <c r="K29" s="38"/>
    </row>
    <row r="30" spans="1:11" ht="21" customHeight="1" x14ac:dyDescent="0.25">
      <c r="A30" s="9" t="s">
        <v>1227</v>
      </c>
      <c r="B30" s="10" t="s">
        <v>1228</v>
      </c>
      <c r="C30" s="34">
        <v>3</v>
      </c>
      <c r="D30" s="33"/>
      <c r="E30" s="33" t="str">
        <f t="shared" si="0"/>
        <v/>
      </c>
      <c r="F30" s="33"/>
      <c r="G30" s="33"/>
      <c r="H30" s="12"/>
      <c r="I30" s="11" t="str">
        <f t="shared" ca="1" si="1"/>
        <v/>
      </c>
      <c r="J30" s="11" t="s">
        <v>1205</v>
      </c>
      <c r="K30" s="36"/>
    </row>
    <row r="31" spans="1:11" ht="21" customHeight="1" x14ac:dyDescent="0.25">
      <c r="A31" s="13" t="s">
        <v>1229</v>
      </c>
      <c r="B31" s="14" t="s">
        <v>1230</v>
      </c>
      <c r="C31" s="27">
        <v>10</v>
      </c>
      <c r="D31" s="26"/>
      <c r="E31" s="26" t="str">
        <f t="shared" si="0"/>
        <v/>
      </c>
      <c r="F31" s="26"/>
      <c r="G31" s="26"/>
      <c r="H31" s="16"/>
      <c r="I31" s="15" t="str">
        <f t="shared" ca="1" si="1"/>
        <v/>
      </c>
      <c r="J31" s="15" t="s">
        <v>1223</v>
      </c>
      <c r="K31" s="38"/>
    </row>
    <row r="32" spans="1:11" ht="21" customHeight="1" x14ac:dyDescent="0.25">
      <c r="A32" s="9" t="s">
        <v>1231</v>
      </c>
      <c r="B32" s="10" t="s">
        <v>1232</v>
      </c>
      <c r="C32" s="34">
        <v>8</v>
      </c>
      <c r="D32" s="33"/>
      <c r="E32" s="33" t="str">
        <f t="shared" si="0"/>
        <v/>
      </c>
      <c r="F32" s="33"/>
      <c r="G32" s="33"/>
      <c r="H32" s="12"/>
      <c r="I32" s="11" t="str">
        <f t="shared" ca="1" si="1"/>
        <v/>
      </c>
      <c r="J32" s="11" t="s">
        <v>1229</v>
      </c>
      <c r="K32" s="36"/>
    </row>
    <row r="33" spans="1:11" ht="21" customHeight="1" x14ac:dyDescent="0.25">
      <c r="A33" s="13" t="s">
        <v>1233</v>
      </c>
      <c r="B33" s="14" t="s">
        <v>1234</v>
      </c>
      <c r="C33" s="27">
        <v>2</v>
      </c>
      <c r="D33" s="26"/>
      <c r="E33" s="26" t="str">
        <f t="shared" si="0"/>
        <v/>
      </c>
      <c r="F33" s="26"/>
      <c r="G33" s="26"/>
      <c r="H33" s="16"/>
      <c r="I33" s="15" t="str">
        <f t="shared" ca="1" si="1"/>
        <v/>
      </c>
      <c r="J33" s="15" t="s">
        <v>1213</v>
      </c>
      <c r="K33" s="38"/>
    </row>
    <row r="34" spans="1:11" ht="21" customHeight="1" x14ac:dyDescent="0.25">
      <c r="A34" s="9" t="s">
        <v>1235</v>
      </c>
      <c r="B34" s="10" t="s">
        <v>1236</v>
      </c>
      <c r="C34" s="34">
        <v>3</v>
      </c>
      <c r="D34" s="33"/>
      <c r="E34" s="33" t="str">
        <f t="shared" si="0"/>
        <v/>
      </c>
      <c r="F34" s="33"/>
      <c r="G34" s="33"/>
      <c r="H34" s="12"/>
      <c r="I34" s="11" t="str">
        <f t="shared" ca="1" si="1"/>
        <v/>
      </c>
      <c r="J34" s="11" t="s">
        <v>1233</v>
      </c>
      <c r="K34" s="36"/>
    </row>
    <row r="35" spans="1:11" ht="21" customHeight="1" x14ac:dyDescent="0.25">
      <c r="A35" s="13" t="s">
        <v>1237</v>
      </c>
      <c r="B35" s="14" t="s">
        <v>1238</v>
      </c>
      <c r="C35" s="27">
        <v>3</v>
      </c>
      <c r="D35" s="26"/>
      <c r="E35" s="26" t="str">
        <f t="shared" si="0"/>
        <v/>
      </c>
      <c r="F35" s="26"/>
      <c r="G35" s="26"/>
      <c r="H35" s="16"/>
      <c r="I35" s="15" t="str">
        <f t="shared" ca="1" si="1"/>
        <v/>
      </c>
      <c r="J35" s="15" t="s">
        <v>1235</v>
      </c>
      <c r="K35" s="38"/>
    </row>
    <row r="36" spans="1:11" ht="21" customHeight="1" x14ac:dyDescent="0.25">
      <c r="A36" s="9" t="s">
        <v>1239</v>
      </c>
      <c r="B36" s="10" t="s">
        <v>1240</v>
      </c>
      <c r="C36" s="34">
        <v>5</v>
      </c>
      <c r="D36" s="33"/>
      <c r="E36" s="33" t="str">
        <f t="shared" si="0"/>
        <v/>
      </c>
      <c r="F36" s="33"/>
      <c r="G36" s="33"/>
      <c r="H36" s="12"/>
      <c r="I36" s="11" t="str">
        <f t="shared" ca="1" si="1"/>
        <v/>
      </c>
      <c r="J36" s="11" t="s">
        <v>1201</v>
      </c>
      <c r="K36" s="36"/>
    </row>
    <row r="37" spans="1:11" ht="21" customHeight="1" x14ac:dyDescent="0.25">
      <c r="A37" s="13" t="s">
        <v>1241</v>
      </c>
      <c r="B37" s="14" t="s">
        <v>1242</v>
      </c>
      <c r="C37" s="27">
        <v>3</v>
      </c>
      <c r="D37" s="26"/>
      <c r="E37" s="26" t="str">
        <f t="shared" si="0"/>
        <v/>
      </c>
      <c r="F37" s="26"/>
      <c r="G37" s="26"/>
      <c r="H37" s="16"/>
      <c r="I37" s="15" t="str">
        <f t="shared" ca="1" si="1"/>
        <v/>
      </c>
      <c r="J37" s="15" t="s">
        <v>1187</v>
      </c>
      <c r="K37" s="38"/>
    </row>
    <row r="38" spans="1:11" ht="32.1" customHeight="1" x14ac:dyDescent="0.25">
      <c r="A38" s="9" t="s">
        <v>1243</v>
      </c>
      <c r="B38" s="10" t="s">
        <v>1244</v>
      </c>
      <c r="C38" s="34">
        <v>5</v>
      </c>
      <c r="D38" s="33"/>
      <c r="E38" s="33" t="str">
        <f t="shared" si="0"/>
        <v/>
      </c>
      <c r="F38" s="33"/>
      <c r="G38" s="33"/>
      <c r="H38" s="12"/>
      <c r="I38" s="11" t="str">
        <f t="shared" ca="1" si="1"/>
        <v/>
      </c>
      <c r="J38" s="11" t="s">
        <v>1183</v>
      </c>
      <c r="K38" s="36"/>
    </row>
    <row r="39" spans="1:11" ht="21" customHeight="1" x14ac:dyDescent="0.25">
      <c r="A39" s="13" t="s">
        <v>1245</v>
      </c>
      <c r="B39" s="14" t="s">
        <v>1246</v>
      </c>
      <c r="C39" s="27">
        <v>5</v>
      </c>
      <c r="D39" s="26"/>
      <c r="E39" s="26" t="str">
        <f t="shared" si="0"/>
        <v/>
      </c>
      <c r="F39" s="26"/>
      <c r="G39" s="26"/>
      <c r="H39" s="16"/>
      <c r="I39" s="15" t="str">
        <f t="shared" ca="1" si="1"/>
        <v/>
      </c>
      <c r="J39" s="15" t="s">
        <v>1183</v>
      </c>
      <c r="K39" s="38"/>
    </row>
    <row r="40" spans="1:11" ht="32.1" customHeight="1" x14ac:dyDescent="0.25">
      <c r="A40" s="9" t="s">
        <v>1247</v>
      </c>
      <c r="B40" s="10" t="s">
        <v>1248</v>
      </c>
      <c r="C40" s="34">
        <v>20</v>
      </c>
      <c r="D40" s="33"/>
      <c r="E40" s="33" t="str">
        <f t="shared" si="0"/>
        <v/>
      </c>
      <c r="F40" s="33"/>
      <c r="G40" s="33"/>
      <c r="H40" s="12"/>
      <c r="I40" s="11" t="str">
        <f t="shared" ca="1" si="1"/>
        <v/>
      </c>
      <c r="J40" s="11" t="s">
        <v>1183</v>
      </c>
      <c r="K40" s="36"/>
    </row>
    <row r="41" spans="1:11" ht="21" customHeight="1" x14ac:dyDescent="0.25">
      <c r="A41" s="13" t="s">
        <v>1249</v>
      </c>
      <c r="B41" s="14" t="s">
        <v>1250</v>
      </c>
      <c r="C41" s="27">
        <v>15</v>
      </c>
      <c r="D41" s="26"/>
      <c r="E41" s="26" t="str">
        <f t="shared" si="0"/>
        <v/>
      </c>
      <c r="F41" s="26"/>
      <c r="G41" s="26"/>
      <c r="H41" s="16"/>
      <c r="I41" s="15" t="str">
        <f t="shared" ca="1" si="1"/>
        <v/>
      </c>
      <c r="J41" s="15" t="s">
        <v>1247</v>
      </c>
      <c r="K41" s="38"/>
    </row>
    <row r="42" spans="1:11" ht="21" customHeight="1" x14ac:dyDescent="0.25">
      <c r="A42" s="9" t="s">
        <v>1251</v>
      </c>
      <c r="B42" s="10" t="s">
        <v>1252</v>
      </c>
      <c r="C42" s="34">
        <v>8</v>
      </c>
      <c r="D42" s="33"/>
      <c r="E42" s="33" t="str">
        <f t="shared" si="0"/>
        <v/>
      </c>
      <c r="F42" s="33"/>
      <c r="G42" s="33"/>
      <c r="H42" s="12"/>
      <c r="I42" s="11" t="str">
        <f t="shared" ca="1" si="1"/>
        <v/>
      </c>
      <c r="J42" s="11" t="s">
        <v>1247</v>
      </c>
      <c r="K42" s="36"/>
    </row>
    <row r="43" spans="1:11" ht="21" customHeight="1" x14ac:dyDescent="0.25">
      <c r="A43" s="13" t="s">
        <v>1253</v>
      </c>
      <c r="B43" s="14" t="s">
        <v>1254</v>
      </c>
      <c r="C43" s="27">
        <v>1</v>
      </c>
      <c r="D43" s="26"/>
      <c r="E43" s="26" t="str">
        <f t="shared" si="0"/>
        <v/>
      </c>
      <c r="F43" s="26"/>
      <c r="G43" s="26"/>
      <c r="H43" s="16"/>
      <c r="I43" s="15" t="str">
        <f t="shared" ca="1" si="1"/>
        <v/>
      </c>
      <c r="J43" s="15" t="s">
        <v>1239</v>
      </c>
      <c r="K43" s="38"/>
    </row>
    <row r="44" spans="1:11" ht="21" customHeight="1" x14ac:dyDescent="0.25">
      <c r="A44" s="9" t="s">
        <v>1255</v>
      </c>
      <c r="B44" s="10" t="s">
        <v>1256</v>
      </c>
      <c r="C44" s="34">
        <v>2</v>
      </c>
      <c r="D44" s="33"/>
      <c r="E44" s="33" t="str">
        <f t="shared" si="0"/>
        <v/>
      </c>
      <c r="F44" s="33"/>
      <c r="G44" s="33"/>
      <c r="H44" s="12"/>
      <c r="I44" s="11" t="str">
        <f t="shared" ca="1" si="1"/>
        <v/>
      </c>
      <c r="J44" s="11" t="s">
        <v>1253</v>
      </c>
      <c r="K44" s="36"/>
    </row>
    <row r="45" spans="1:11" ht="21" customHeight="1" x14ac:dyDescent="0.25">
      <c r="A45" s="13" t="s">
        <v>1257</v>
      </c>
      <c r="B45" s="14" t="s">
        <v>1258</v>
      </c>
      <c r="C45" s="27">
        <v>1</v>
      </c>
      <c r="D45" s="26"/>
      <c r="E45" s="26" t="str">
        <f t="shared" si="0"/>
        <v/>
      </c>
      <c r="F45" s="26"/>
      <c r="G45" s="26"/>
      <c r="H45" s="16"/>
      <c r="I45" s="15" t="str">
        <f t="shared" ca="1" si="1"/>
        <v/>
      </c>
      <c r="J45" s="15" t="s">
        <v>1255</v>
      </c>
      <c r="K45" s="38"/>
    </row>
    <row r="46" spans="1:11" ht="21" customHeight="1" x14ac:dyDescent="0.25">
      <c r="A46" s="9" t="s">
        <v>1259</v>
      </c>
      <c r="B46" s="10" t="s">
        <v>1260</v>
      </c>
      <c r="C46" s="34">
        <v>1</v>
      </c>
      <c r="D46" s="33"/>
      <c r="E46" s="33" t="str">
        <f t="shared" si="0"/>
        <v/>
      </c>
      <c r="F46" s="33"/>
      <c r="G46" s="33"/>
      <c r="H46" s="12"/>
      <c r="I46" s="11" t="str">
        <f t="shared" ca="1" si="1"/>
        <v/>
      </c>
      <c r="J46" s="11" t="s">
        <v>1257</v>
      </c>
      <c r="K46" s="36"/>
    </row>
    <row r="47" spans="1:11" ht="21" customHeight="1" x14ac:dyDescent="0.25">
      <c r="A47" s="13" t="s">
        <v>1261</v>
      </c>
      <c r="B47" s="14" t="s">
        <v>1262</v>
      </c>
      <c r="C47" s="27">
        <v>1</v>
      </c>
      <c r="D47" s="26"/>
      <c r="E47" s="26" t="str">
        <f t="shared" si="0"/>
        <v/>
      </c>
      <c r="F47" s="26"/>
      <c r="G47" s="26"/>
      <c r="H47" s="16"/>
      <c r="I47" s="15" t="str">
        <f t="shared" ca="1" si="1"/>
        <v/>
      </c>
      <c r="J47" s="15" t="s">
        <v>1259</v>
      </c>
      <c r="K47" s="38"/>
    </row>
    <row r="48" spans="1:11" ht="21" customHeight="1" x14ac:dyDescent="0.25">
      <c r="A48" s="9" t="s">
        <v>1263</v>
      </c>
      <c r="B48" s="10"/>
      <c r="C48" s="34"/>
      <c r="D48" s="33"/>
      <c r="E48" s="33" t="str">
        <f t="shared" si="0"/>
        <v/>
      </c>
      <c r="F48" s="33"/>
      <c r="G48" s="33"/>
      <c r="H48" s="12"/>
      <c r="I48" s="11" t="str">
        <f t="shared" ca="1" si="1"/>
        <v/>
      </c>
      <c r="J48" s="11"/>
      <c r="K48" s="36"/>
    </row>
    <row r="49" spans="1:11" ht="21" customHeight="1" x14ac:dyDescent="0.25">
      <c r="A49" s="13" t="s">
        <v>1264</v>
      </c>
      <c r="B49" s="14"/>
      <c r="C49" s="27"/>
      <c r="D49" s="26"/>
      <c r="E49" s="26" t="str">
        <f t="shared" si="0"/>
        <v/>
      </c>
      <c r="F49" s="26"/>
      <c r="G49" s="26"/>
      <c r="H49" s="16"/>
      <c r="I49" s="15" t="str">
        <f t="shared" ca="1" si="1"/>
        <v/>
      </c>
      <c r="J49" s="15"/>
      <c r="K49" s="38"/>
    </row>
    <row r="50" spans="1:11" ht="21" customHeight="1" x14ac:dyDescent="0.25">
      <c r="A50" s="9" t="s">
        <v>1265</v>
      </c>
      <c r="B50" s="10"/>
      <c r="C50" s="34"/>
      <c r="D50" s="33"/>
      <c r="E50" s="33" t="str">
        <f t="shared" si="0"/>
        <v/>
      </c>
      <c r="F50" s="33"/>
      <c r="G50" s="33"/>
      <c r="H50" s="12"/>
      <c r="I50" s="11" t="str">
        <f t="shared" ca="1" si="1"/>
        <v/>
      </c>
      <c r="J50" s="11"/>
      <c r="K50" s="36"/>
    </row>
    <row r="51" spans="1:11" ht="21" customHeight="1" x14ac:dyDescent="0.25">
      <c r="A51" s="13" t="s">
        <v>1266</v>
      </c>
      <c r="B51" s="14"/>
      <c r="C51" s="27"/>
      <c r="D51" s="26"/>
      <c r="E51" s="26" t="str">
        <f t="shared" si="0"/>
        <v/>
      </c>
      <c r="F51" s="26"/>
      <c r="G51" s="26"/>
      <c r="H51" s="16"/>
      <c r="I51" s="15" t="str">
        <f t="shared" ca="1" si="1"/>
        <v/>
      </c>
      <c r="J51" s="15"/>
      <c r="K51" s="38"/>
    </row>
    <row r="52" spans="1:11" ht="21" customHeight="1" x14ac:dyDescent="0.25">
      <c r="A52" s="9" t="s">
        <v>1267</v>
      </c>
      <c r="B52" s="10"/>
      <c r="C52" s="34"/>
      <c r="D52" s="33"/>
      <c r="E52" s="33" t="str">
        <f t="shared" si="0"/>
        <v/>
      </c>
      <c r="F52" s="33"/>
      <c r="G52" s="33"/>
      <c r="H52" s="12"/>
      <c r="I52" s="11" t="str">
        <f t="shared" ca="1" si="1"/>
        <v/>
      </c>
      <c r="J52" s="11"/>
      <c r="K52" s="36"/>
    </row>
    <row r="53" spans="1:11" ht="21" customHeight="1" x14ac:dyDescent="0.25">
      <c r="A53" s="13" t="s">
        <v>1268</v>
      </c>
      <c r="B53" s="14"/>
      <c r="C53" s="27"/>
      <c r="D53" s="26"/>
      <c r="E53" s="26" t="str">
        <f t="shared" si="0"/>
        <v/>
      </c>
      <c r="F53" s="26"/>
      <c r="G53" s="26"/>
      <c r="H53" s="16"/>
      <c r="I53" s="15" t="str">
        <f t="shared" ca="1" si="1"/>
        <v/>
      </c>
      <c r="J53" s="15"/>
      <c r="K53" s="38"/>
    </row>
    <row r="54" spans="1:11" ht="21.95" customHeight="1" x14ac:dyDescent="0.25">
      <c r="A54" s="17"/>
      <c r="B54" s="41" t="s">
        <v>1269</v>
      </c>
      <c r="C54" s="51">
        <f>SUM(C8:C53)</f>
        <v>201</v>
      </c>
      <c r="D54" s="17"/>
      <c r="E54" s="17"/>
      <c r="F54" s="17"/>
      <c r="G54" s="17"/>
      <c r="H54" s="52">
        <f>IFERROR(SUMPRODUCT($C8:$C53,$H8:$H53)/MAX(1,SUM($C8:$C53)),0)</f>
        <v>0</v>
      </c>
      <c r="I54" s="43" t="str">
        <f ca="1">COUNTIF(I8:I53,"Complete")&amp;" complete"</f>
        <v>0 complete</v>
      </c>
      <c r="J54" s="17"/>
      <c r="K54" s="17"/>
    </row>
    <row r="56" spans="1:11" ht="20.100000000000001" customHeight="1" x14ac:dyDescent="0.25">
      <c r="A56" s="63" t="s">
        <v>79</v>
      </c>
      <c r="B56" s="64"/>
      <c r="C56" s="64"/>
      <c r="D56" s="64"/>
      <c r="E56" s="64"/>
      <c r="F56" s="64"/>
      <c r="G56" s="64"/>
      <c r="H56" s="64"/>
      <c r="I56" s="64"/>
      <c r="J56" s="64"/>
      <c r="K56" s="64"/>
    </row>
  </sheetData>
  <autoFilter ref="A7:K53" xr:uid="{00000000-0009-0000-0000-000008000000}"/>
  <mergeCells count="5">
    <mergeCell ref="A6:K6"/>
    <mergeCell ref="A4:K4"/>
    <mergeCell ref="B2:F2"/>
    <mergeCell ref="G2:K2"/>
    <mergeCell ref="A56:K56"/>
  </mergeCells>
  <conditionalFormatting sqref="H8:H53">
    <cfRule type="dataBar" priority="6">
      <dataBar>
        <cfvo type="num" val="0"/>
        <cfvo type="num" val="1"/>
        <color rgb="FF3480BC"/>
      </dataBar>
    </cfRule>
  </conditionalFormatting>
  <conditionalFormatting sqref="I8:I53">
    <cfRule type="cellIs" dxfId="4" priority="1" operator="equal">
      <formula>"Complete"</formula>
    </cfRule>
    <cfRule type="cellIs" dxfId="3" priority="2" operator="equal">
      <formula>"In Progress"</formula>
    </cfRule>
    <cfRule type="cellIs" dxfId="2" priority="3" operator="equal">
      <formula>"Behind"</formula>
    </cfRule>
    <cfRule type="cellIs" dxfId="1" priority="4" operator="equal">
      <formula>"Not Started - Late"</formula>
    </cfRule>
    <cfRule type="cellIs" dxfId="0" priority="5" operator="equal">
      <formula>"Not Started"</formula>
    </cfRule>
  </conditionalFormatting>
  <hyperlinks>
    <hyperlink ref="A2" r:id="rId1" xr:uid="{00000000-0004-0000-0800-000000000000}"/>
    <hyperlink ref="A56" r:id="rId2" xr:uid="{00000000-0004-0000-0800-000001000000}"/>
  </hyperlinks>
  <pageMargins left="0.3" right="0.3" top="0.45" bottom="0.45" header="0.5" footer="0.5"/>
  <pageSetup paperSize="9" fitToHeight="0" orientation="landscape"/>
  <headerFooter>
    <oddFooter>&amp;L&amp;"Segoe UI"&amp;8&amp;K8E98A2Mastt template  ·  mastt.com&amp;R&amp;"Segoe UI"&amp;8&amp;K8E98A2Page &amp;P of &amp;N</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Cover</vt:lpstr>
      <vt:lpstr>Instructions</vt:lpstr>
      <vt:lpstr>Dashboard</vt:lpstr>
      <vt:lpstr>Pre-Construction Checklist</vt:lpstr>
      <vt:lpstr>Permit &amp; Approval Register</vt:lpstr>
      <vt:lpstr>Insurance Register</vt:lpstr>
      <vt:lpstr>Long-Lead Procurement Tracker</vt:lpstr>
      <vt:lpstr>Subcontractor Prequalification</vt:lpstr>
      <vt:lpstr>Site Mobilisation Programme</vt:lpstr>
      <vt:lpstr>Lists</vt:lpstr>
      <vt:lpstr>Discipline</vt:lpstr>
      <vt:lpstr>PermitStatus</vt:lpstr>
      <vt:lpstr>Dashboard!Print_Titles</vt:lpstr>
      <vt:lpstr>Instructions!Print_Titles</vt:lpstr>
      <vt:lpstr>'Insurance Register'!Print_Titles</vt:lpstr>
      <vt:lpstr>'Long-Lead Procurement Tracker'!Print_Titles</vt:lpstr>
      <vt:lpstr>'Permit &amp; Approval Register'!Print_Titles</vt:lpstr>
      <vt:lpstr>'Pre-Construction Checklist'!Print_Titles</vt:lpstr>
      <vt:lpstr>'Site Mobilisation Programme'!Print_Titles</vt:lpstr>
      <vt:lpstr>'Subcontractor Prequalification'!Print_Titles</vt:lpstr>
      <vt:lpstr>Priority</vt:lpstr>
      <vt:lpstr>RAG</vt:lpstr>
      <vt:lpstr>Score</vt:lpstr>
      <vt:lpstr>Status</vt:lpstr>
      <vt:lpstr>SupplyStatus</vt:lpstr>
      <vt:lpstr>YesNo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Jefbeck Eje</cp:lastModifiedBy>
  <dcterms:created xsi:type="dcterms:W3CDTF">2026-08-11T04:24:55Z</dcterms:created>
  <dcterms:modified xsi:type="dcterms:W3CDTF">2026-08-11T07:01:00Z</dcterms:modified>
</cp:coreProperties>
</file>