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7.xml.rels" ContentType="application/vnd.openxmlformats-package.relationships+xml"/>
  <Override PartName="/xl/worksheets/_rels/sheet6.xml.rels" ContentType="application/vnd.openxmlformats-package.relationships+xml"/>
  <Override PartName="/xl/worksheets/_rels/sheet5.xml.rels" ContentType="application/vnd.openxmlformats-package.relationships+xml"/>
  <Override PartName="/xl/worksheets/_rels/sheet4.xml.rels" ContentType="application/vnd.openxmlformats-package.relationships+xml"/>
  <Override PartName="/xl/worksheets/_rels/sheet3.xml.rels" ContentType="application/vnd.openxmlformats-package.relationships+xml"/>
  <Override PartName="/xl/worksheets/_rels/sheet2.xml.rels" ContentType="application/vnd.openxmlformats-package.relationships+xml"/>
  <Override PartName="/xl/worksheets/_rels/sheet1.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_rels/drawing7.xml.rels" ContentType="application/vnd.openxmlformats-package.relationships+xml"/>
  <Override PartName="/xl/drawings/_rels/drawing6.xml.rels" ContentType="application/vnd.openxmlformats-package.relationships+xml"/>
  <Override PartName="/xl/drawings/_rels/drawing5.xml.rels" ContentType="application/vnd.openxmlformats-package.relationships+xml"/>
  <Override PartName="/xl/drawings/_rels/drawing4.xml.rels" ContentType="application/vnd.openxmlformats-package.relationships+xml"/>
  <Override PartName="/xl/drawings/_rels/drawing3.xml.rels" ContentType="application/vnd.openxmlformats-package.relationships+xml"/>
  <Override PartName="/xl/drawings/_rels/drawing2.xml.rels" ContentType="application/vnd.openxmlformats-package.relationships+xml"/>
  <Override PartName="/xl/drawings/_rels/drawing1.xml.rels" ContentType="application/vnd.openxmlformats-package.relationship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_rels/workbook.xml.rels" ContentType="application/vnd.openxmlformats-package.relationships+xml"/>
  <Override PartName="/xl/media/image1.png" ContentType="image/pn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Cover" sheetId="1" state="visible" r:id="rId3"/>
    <sheet name="Setup" sheetId="2" state="visible" r:id="rId4"/>
    <sheet name="Talk Record" sheetId="3" state="visible" r:id="rId5"/>
    <sheet name="Register" sheetId="4" state="visible" r:id="rId6"/>
    <sheet name="Actions" sheetId="5" state="visible" r:id="rId7"/>
    <sheet name="Topic Library" sheetId="6" state="visible" r:id="rId8"/>
    <sheet name="Reference" sheetId="7" state="visible" r:id="rId9"/>
  </sheets>
  <definedNames>
    <definedName function="false" hidden="false" localSheetId="4" name="_xlnm.Print_Area" vbProcedure="false">Actions!$A$1:$O$48</definedName>
    <definedName function="false" hidden="false" localSheetId="4" name="_xlnm.Print_Titles" vbProcedure="false">Actions!$8:$8</definedName>
    <definedName function="false" hidden="true" localSheetId="4" name="_xlnm._FilterDatabase" vbProcedure="false">Actions!$B$8:$O$158</definedName>
    <definedName function="false" hidden="false" localSheetId="0" name="_xlnm.Print_Area" vbProcedure="false">Cover!$A$1:$G$66</definedName>
    <definedName function="false" hidden="false" localSheetId="6" name="_xlnm.Print_Area" vbProcedure="false">Reference!$A$1:$H$69</definedName>
    <definedName function="false" hidden="false" localSheetId="3" name="_xlnm.Print_Area" vbProcedure="false">Register!$A$1:$S$48</definedName>
    <definedName function="false" hidden="false" localSheetId="3" name="_xlnm.Print_Titles" vbProcedure="false">Register!$8:$8</definedName>
    <definedName function="false" hidden="true" localSheetId="3" name="_xlnm._FilterDatabase" vbProcedure="false">Register!$B$8:$S$208</definedName>
    <definedName function="false" hidden="false" localSheetId="1" name="_xlnm.Print_Area" vbProcedure="false">Setup!$A$1:$F$32</definedName>
    <definedName function="false" hidden="false" localSheetId="2" name="_xlnm.Print_Area" vbProcedure="false">'Talk Record'!$A$1:$G$66</definedName>
    <definedName function="false" hidden="false" localSheetId="5" name="_xlnm.Print_Area" vbProcedure="false">'Topic Library'!$A$1:$G$50</definedName>
    <definedName function="false" hidden="false" localSheetId="5" name="_xlnm.Print_Titles" vbProcedure="false">'Topic Library'!$8:$8</definedName>
  </definedNames>
  <calcPr fullCalcOnLoad="1"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<sst xmlns="http://schemas.openxmlformats.org/spreadsheetml/2006/main" count="483" uniqueCount="327">
  <si>
    <t xml:space="preserve">Toolbox Talk</t>
  </si>
  <si>
    <t xml:space="preserve">A printable talk record, and the register that makes it worth keeping. It ties each briefing to the safe work method statement, risk assessment or permit it supports, records the language it was delivered in and how you checked the message landed, and carries every open action onto the next talk until someone closes it with evidence. Thirty-seven topics, grouped by what actually hurts people.</t>
  </si>
  <si>
    <t xml:space="preserve">HOW TO USE IT</t>
  </si>
  <si>
    <t xml:space="preserve">1</t>
  </si>
  <si>
    <t xml:space="preserve">Set the project up once</t>
  </si>
  <si>
    <t xml:space="preserve">Setup holds the project, the parties, how often you brief and how long a talk stays current. Every other sheet reads from it.</t>
  </si>
  <si>
    <t xml:space="preserve">2</t>
  </si>
  <si>
    <t xml:space="preserve">Pick the topic from the work about to happen</t>
  </si>
  <si>
    <t xml:space="preserve">Not from the top of the list. The Topic Library shows what you have never covered and what has gone stale, so the choice is informed rather than alphabetical.</t>
  </si>
  <si>
    <t xml:space="preserve">3</t>
  </si>
  <si>
    <t xml:space="preserve">Print the Talk Record and take it out with you</t>
  </si>
  <si>
    <t xml:space="preserve">One page. It carries the open actions from previous talks at the top, so last week's unfinished business is the first thing discussed rather than the thing everyone forgot.</t>
  </si>
  <si>
    <t xml:space="preserve">4</t>
  </si>
  <si>
    <t xml:space="preserve">Record who was there and in what language</t>
  </si>
  <si>
    <t xml:space="preserve">A signature proves attendance, not understanding. Note the language it was delivered in and how you checked the message landed - that is the part an investigator asks about.</t>
  </si>
  <si>
    <t xml:space="preserve">5</t>
  </si>
  <si>
    <t xml:space="preserve">Log the talk and its actions</t>
  </si>
  <si>
    <t xml:space="preserve">Copy the header into the Register and any actions into the Actions sheet. An action raised and never closed is worse than no action at all - it proves you saw the hazard.</t>
  </si>
  <si>
    <t xml:space="preserve">6</t>
  </si>
  <si>
    <t xml:space="preserve">Close actions out and keep the evidence</t>
  </si>
  <si>
    <t xml:space="preserve">Name what proves it was done. Photo, permit, inspection reference. Months later that is the only thing that distinguishes a real record from a tidy one.</t>
  </si>
  <si>
    <t xml:space="preserve">WHAT IS IN THE WORKBOOK</t>
  </si>
  <si>
    <t xml:space="preserve">Sheet</t>
  </si>
  <si>
    <t xml:space="preserve">What it is for</t>
  </si>
  <si>
    <t xml:space="preserve">Setup</t>
  </si>
  <si>
    <t xml:space="preserve">Project, parties, how often you brief and how long a talk stays current. Everything else reads from it.</t>
  </si>
  <si>
    <t xml:space="preserve">Talk Record</t>
  </si>
  <si>
    <t xml:space="preserve">The printable page. One talk, its hazards and controls, the open actions carried forward, and who was there.</t>
  </si>
  <si>
    <t xml:space="preserve">Register</t>
  </si>
  <si>
    <t xml:space="preserve">Every talk given, with attendance against signatures and how many actions are still open.</t>
  </si>
  <si>
    <t xml:space="preserve">Actions</t>
  </si>
  <si>
    <t xml:space="preserve">Every action raised, until it is closed with evidence. This is the sheet that free templates do not have.</t>
  </si>
  <si>
    <t xml:space="preserve">Topic Library</t>
  </si>
  <si>
    <t xml:space="preserve">Thirty-seven topics with what you have covered, when, and what you have never covered at all.</t>
  </si>
  <si>
    <t xml:space="preserve">Reference</t>
  </si>
  <si>
    <t xml:space="preserve">Every dropdown source, the terminology map and the cell conventions.</t>
  </si>
  <si>
    <t xml:space="preserve">WHAT MOST TOOLBOX TALK TEMPLATES GET WRONG</t>
  </si>
  <si>
    <t xml:space="preserve">They record the talk and lose the actions</t>
  </si>
  <si>
    <t xml:space="preserve">Every free template has somewhere to write an action. None of them carries it into the next talk. So the action is raised, the sheet is filed, and the hazard stays. That is not a neutral omission - it is documentary proof that you identified a problem and did nothing about it. This workbook pulls every open action onto the next Talk Record and will not let it disappear until someone closes it with evidence.</t>
  </si>
  <si>
    <t xml:space="preserve">The topic has nothing to do with today's work</t>
  </si>
  <si>
    <t xml:space="preserve">A talk on ladder safety while the crew digs a trench proves nothing about the trench. The Talk Record ties the briefing to the specific SWMS, risk assessment, method statement or permit it supports, and the Topic Library shows coverage against the work actually in front of you.</t>
  </si>
  <si>
    <t xml:space="preserve">A signature is treated as proof of understanding</t>
  </si>
  <si>
    <t xml:space="preserve">It proves someone was standing there. Where the workforce does not share a first language it may not even prove that much. This record captures the language it was delivered in, and how you verified the message landed - a question answered, a control demonstrated, the method explained back.</t>
  </si>
  <si>
    <t xml:space="preserve">IMPORTANT</t>
  </si>
  <si>
    <t xml:space="preserve">This workbook is a record-keeping tool, not advice. What you must brief, how often, who may deliver it and how long you keep the record are set by the law where you work, your contract and your own safety management system - read them and set this workbook to match. Requirements differ sharply between jurisdictions, so do not treat any figure in this file as a minimum standard. A briefing does not replace the risk assessment, the safe work method statement or the permit it refers to.</t>
  </si>
  <si>
    <t xml:space="preserve">Built for teams delivering capital projects, programs and portfolios  ·  mastt.com</t>
  </si>
  <si>
    <t xml:space="preserve">TOOLBOX TALK     ·     SETUP</t>
  </si>
  <si>
    <t xml:space="preserve">Fill this in once. The talk record, the register and the topic library all read from here.</t>
  </si>
  <si>
    <t xml:space="preserve">1  ·  PROJECT AND PARTIES</t>
  </si>
  <si>
    <t xml:space="preserve">Project name</t>
  </si>
  <si>
    <t xml:space="preserve">EXAMPLE - Riverside Commerce Centre</t>
  </si>
  <si>
    <t xml:space="preserve">Project number</t>
  </si>
  <si>
    <t xml:space="preserve">PRJ-0870</t>
  </si>
  <si>
    <t xml:space="preserve">Site address</t>
  </si>
  <si>
    <t xml:space="preserve">12 Wharf Road, Riverside</t>
  </si>
  <si>
    <t xml:space="preserve">Principal contractor</t>
  </si>
  <si>
    <t xml:space="preserve">Askern Construction</t>
  </si>
  <si>
    <t xml:space="preserve">Owner / Client</t>
  </si>
  <si>
    <t xml:space="preserve">Harbourline Developments</t>
  </si>
  <si>
    <t xml:space="preserve">Safety representative</t>
  </si>
  <si>
    <t xml:space="preserve">S. Whitcombe, HSE Manager</t>
  </si>
  <si>
    <t xml:space="preserve">2  ·  HOW YOU BRIEF ON THIS PROJECT</t>
  </si>
  <si>
    <t xml:space="preserve">Briefing frequency</t>
  </si>
  <si>
    <t xml:space="preserve">Weekly</t>
  </si>
  <si>
    <t xml:space="preserve">What your own system, your contract or the law where you work requires. There is no universal figure - some jurisdictions set an interval, most set none.</t>
  </si>
  <si>
    <t xml:space="preserve">A talk goes stale after (days)</t>
  </si>
  <si>
    <t xml:space="preserve">How long you would still rely on a briefing. The topic library flags anything older.</t>
  </si>
  <si>
    <t xml:space="preserve">Record retention (months)</t>
  </si>
  <si>
    <t xml:space="preserve">How long you keep these records. Set it from your contract and the law where you work, not from habit.</t>
  </si>
  <si>
    <t xml:space="preserve">Current data date</t>
  </si>
  <si>
    <t xml:space="preserve">Today's date for the overdue and staleness flags. Move it when you open the file.</t>
  </si>
  <si>
    <t xml:space="preserve">3  ·  WHERE THE PROGRAM STANDS</t>
  </si>
  <si>
    <t xml:space="preserve">Talks recorded</t>
  </si>
  <si>
    <t xml:space="preserve">Talks in the last 30 days</t>
  </si>
  <si>
    <t xml:space="preserve">Most recent talk</t>
  </si>
  <si>
    <t xml:space="preserve">Attendances recorded</t>
  </si>
  <si>
    <t xml:space="preserve">Open actions</t>
  </si>
  <si>
    <t xml:space="preserve">Overdue actions</t>
  </si>
  <si>
    <t xml:space="preserve">Topics never covered</t>
  </si>
  <si>
    <t xml:space="preserve">An action raised and never closed is worse than no action at all - it is a record that you saw the hazard. Overdue actions appear at the top of the next Talk Record automatically and stay there until someone closes them with evidence.</t>
  </si>
  <si>
    <t xml:space="preserve">TOOLBOX TALK     ·     TALK RECORD</t>
  </si>
  <si>
    <t xml:space="preserve">Print this page and take it out with you. Open actions from earlier talks appear automatically - work through them first.</t>
  </si>
  <si>
    <t xml:space="preserve">THE TALK</t>
  </si>
  <si>
    <t xml:space="preserve">Talk reference</t>
  </si>
  <si>
    <t xml:space="preserve">TT-014</t>
  </si>
  <si>
    <t xml:space="preserve">Date</t>
  </si>
  <si>
    <t xml:space="preserve">Topic</t>
  </si>
  <si>
    <t xml:space="preserve">Excavations - support, access and inspection</t>
  </si>
  <si>
    <t xml:space="preserve">Topic group</t>
  </si>
  <si>
    <t xml:space="preserve">D - Ground and structure</t>
  </si>
  <si>
    <t xml:space="preserve">Delivery type</t>
  </si>
  <si>
    <t xml:space="preserve">SWMS briefing</t>
  </si>
  <si>
    <t xml:space="preserve">Trade or crew</t>
  </si>
  <si>
    <t xml:space="preserve">Civil / earthworks</t>
  </si>
  <si>
    <t xml:space="preserve">Related document</t>
  </si>
  <si>
    <t xml:space="preserve">SWMS</t>
  </si>
  <si>
    <t xml:space="preserve">SWMS-041 Rev B - Bulk excavation and shoring</t>
  </si>
  <si>
    <t xml:space="preserve">The related document is what turns this from a note that a conversation happened into evidence that a specific control was briefed. Name it and its revision.</t>
  </si>
  <si>
    <t xml:space="preserve">WHO DELIVERED IT</t>
  </si>
  <si>
    <t xml:space="preserve">Presenter</t>
  </si>
  <si>
    <t xml:space="preserve">D. Nkemelu</t>
  </si>
  <si>
    <t xml:space="preserve">Role</t>
  </si>
  <si>
    <t xml:space="preserve">Site supervisor</t>
  </si>
  <si>
    <t xml:space="preserve">Delivered in</t>
  </si>
  <si>
    <t xml:space="preserve">English + interpreter</t>
  </si>
  <si>
    <t xml:space="preserve">Location</t>
  </si>
  <si>
    <t xml:space="preserve">Zone C laydown</t>
  </si>
  <si>
    <t xml:space="preserve">Started</t>
  </si>
  <si>
    <t xml:space="preserve">Finished</t>
  </si>
  <si>
    <t xml:space="preserve">Minutes</t>
  </si>
  <si>
    <t xml:space="preserve">Recording start and finish is what makes the duration provable and a back-filled record obvious.</t>
  </si>
  <si>
    <t xml:space="preserve">WHY THIS TOPIC, TODAY</t>
  </si>
  <si>
    <t xml:space="preserve">Bulk excavation to the lift pit starts today, 2.4 m deep in mixed fill next to the site boundary.</t>
  </si>
  <si>
    <t xml:space="preserve">HAZARDS DISCUSSED</t>
  </si>
  <si>
    <t xml:space="preserve">Collapse of unsupported face in fill. Water main on the north side within the zone of influence. Spoil stockpiled too close to the edge yesterday. Access ladder not tied off.</t>
  </si>
  <si>
    <t xml:space="preserve">CONTROLS AGREED</t>
  </si>
  <si>
    <t xml:space="preserve">Shoring boxes in before anyone enters below 1.5 m. Service located and marked this morning, hand dig within 500 mm. Spoil kept back a full metre. Ladder tied and extending a metre above the edge. Daily inspection by the supervisor before first entry and after any rain.</t>
  </si>
  <si>
    <t xml:space="preserve">OPEN ACTIONS FROM EARLIER TALKS - COVER THESE FIRST</t>
  </si>
  <si>
    <t xml:space="preserve">Ref</t>
  </si>
  <si>
    <t xml:space="preserve">Action</t>
  </si>
  <si>
    <t xml:space="preserve">Owner</t>
  </si>
  <si>
    <t xml:space="preserve">Due</t>
  </si>
  <si>
    <t xml:space="preserve">Pulled from the Actions sheet - the four oldest still open. Red means past its due date. Close them there and they drop off this list.</t>
  </si>
  <si>
    <t xml:space="preserve">NEW ACTIONS RAISED TODAY</t>
  </si>
  <si>
    <t xml:space="preserve">Copy these into the Actions sheet before you file the record - that is what makes them carry forward.</t>
  </si>
  <si>
    <t xml:space="preserve">ATTENDANCE</t>
  </si>
  <si>
    <t xml:space="preserve">Name</t>
  </si>
  <si>
    <t xml:space="preserve">Company</t>
  </si>
  <si>
    <t xml:space="preserve">Trade</t>
  </si>
  <si>
    <t xml:space="preserve">Understood?</t>
  </si>
  <si>
    <t xml:space="preserve">Signature</t>
  </si>
  <si>
    <t xml:space="preserve">Yes</t>
  </si>
  <si>
    <t xml:space="preserve">R. Oyelaran</t>
  </si>
  <si>
    <t xml:space="preserve">M. Silva</t>
  </si>
  <si>
    <t xml:space="preserve">Trenchline Civil</t>
  </si>
  <si>
    <t xml:space="preserve">T. Pham</t>
  </si>
  <si>
    <t xml:space="preserve">J. Kowalski</t>
  </si>
  <si>
    <t xml:space="preserve">A. Bekele</t>
  </si>
  <si>
    <t xml:space="preserve">Traffic control</t>
  </si>
  <si>
    <t xml:space="preserve">S. Whitcombe</t>
  </si>
  <si>
    <t xml:space="preserve">All trades</t>
  </si>
  <si>
    <t xml:space="preserve">No</t>
  </si>
  <si>
    <t xml:space="preserve">Attended</t>
  </si>
  <si>
    <t xml:space="preserve">Confirmed understanding</t>
  </si>
  <si>
    <t xml:space="preserve">HOW THE MESSAGE WAS CHECKED, AND WHO VERIFIED THE RECORD</t>
  </si>
  <si>
    <t xml:space="preserve">Understanding checked</t>
  </si>
  <si>
    <t xml:space="preserve">Worker explained it back</t>
  </si>
  <si>
    <t xml:space="preserve">Verified by</t>
  </si>
  <si>
    <t xml:space="preserve">A signature proves someone was present. It does not prove they understood, and where the crew does not share a first language it may not prove much at all. Say how you checked - a question answered, a control demonstrated, the method explained back.</t>
  </si>
  <si>
    <t xml:space="preserve">TOOLBOX TALK     ·     REGISTER</t>
  </si>
  <si>
    <t xml:space="preserve">One row per talk. This is what survives a two-year project - a stack of loose forms does not. Actions raised and still open are counted from the Actions sheet.</t>
  </si>
  <si>
    <t xml:space="preserve">No.</t>
  </si>
  <si>
    <t xml:space="preserve">Talk ref</t>
  </si>
  <si>
    <t xml:space="preserve">Group</t>
  </si>
  <si>
    <t xml:space="preserve">Related doc</t>
  </si>
  <si>
    <t xml:space="preserve">Document reference</t>
  </si>
  <si>
    <t xml:space="preserve">Presenter role</t>
  </si>
  <si>
    <t xml:space="preserve">Signed</t>
  </si>
  <si>
    <t xml:space="preserve">Language</t>
  </si>
  <si>
    <t xml:space="preserve">Actions raised</t>
  </si>
  <si>
    <t xml:space="preserve">Actions open</t>
  </si>
  <si>
    <t xml:space="preserve">Status</t>
  </si>
  <si>
    <t xml:space="preserve">TT-010</t>
  </si>
  <si>
    <t xml:space="preserve">PPE - selection, fit and inspection</t>
  </si>
  <si>
    <t xml:space="preserve">H - Site systems</t>
  </si>
  <si>
    <t xml:space="preserve">Toolbox talk</t>
  </si>
  <si>
    <t xml:space="preserve">None - general talk</t>
  </si>
  <si>
    <t xml:space="preserve">HSE advisor or manager</t>
  </si>
  <si>
    <t xml:space="preserve">English</t>
  </si>
  <si>
    <t xml:space="preserve">Questions asked and answered</t>
  </si>
  <si>
    <t xml:space="preserve">TT-011</t>
  </si>
  <si>
    <t xml:space="preserve">Silica dust and respirable dust controls</t>
  </si>
  <si>
    <t xml:space="preserve">F - Occupational health</t>
  </si>
  <si>
    <t xml:space="preserve">Risk assessment</t>
  </si>
  <si>
    <t xml:space="preserve">RA-022 Concrete cutting</t>
  </si>
  <si>
    <t xml:space="preserve">Worker demonstrated the control</t>
  </si>
  <si>
    <t xml:space="preserve">TT-012</t>
  </si>
  <si>
    <t xml:space="preserve">Reversing, spotters and blind spots</t>
  </si>
  <si>
    <t xml:space="preserve">B - Vehicles, plant and traffic</t>
  </si>
  <si>
    <t xml:space="preserve">Pre-start briefing</t>
  </si>
  <si>
    <t xml:space="preserve">SWMS-033 Rev A - Plant movements</t>
  </si>
  <si>
    <t xml:space="preserve">TT-013</t>
  </si>
  <si>
    <t xml:space="preserve">Site traffic management and pedestrian segregation</t>
  </si>
  <si>
    <t xml:space="preserve">Attended is the headcount; Signed is how many signatures you actually have. A gap between them is the first thing anyone reviewing this will notice, so the status column says so. The print area covers the first 40 rows - extend it under Page Layout if your register runs longer.</t>
  </si>
  <si>
    <t xml:space="preserve">TOOLBOX TALK     ·     ACTIONS</t>
  </si>
  <si>
    <t xml:space="preserve">Every action raised at a talk, until it is closed with evidence. The four oldest open actions appear on the Talk Record automatically.</t>
  </si>
  <si>
    <t xml:space="preserve">From talk</t>
  </si>
  <si>
    <t xml:space="preserve">Raised</t>
  </si>
  <si>
    <t xml:space="preserve">Hazard it addresses</t>
  </si>
  <si>
    <t xml:space="preserve">Priority</t>
  </si>
  <si>
    <t xml:space="preserve">Rank</t>
  </si>
  <si>
    <t xml:space="preserve">Days open</t>
  </si>
  <si>
    <t xml:space="preserve">Closed</t>
  </si>
  <si>
    <t xml:space="preserve">Evidence it was done</t>
  </si>
  <si>
    <t xml:space="preserve">Move the spoil stockpile back a full metre from the excavation edge and mark the line</t>
  </si>
  <si>
    <t xml:space="preserve">Before next shift</t>
  </si>
  <si>
    <t xml:space="preserve">Photo on daily report 11 Aug</t>
  </si>
  <si>
    <t xml:space="preserve">Confirm the water main location by potholing before the machine works the north face</t>
  </si>
  <si>
    <t xml:space="preserve">Stop work</t>
  </si>
  <si>
    <t xml:space="preserve">Open</t>
  </si>
  <si>
    <t xml:space="preserve">Install the second pedestrian gate at the east boundary so walkers stop crossing the haul route</t>
  </si>
  <si>
    <t xml:space="preserve">This week</t>
  </si>
  <si>
    <t xml:space="preserve">In progress</t>
  </si>
  <si>
    <t xml:space="preserve">Rank orders the open actions by due date and is what the Talk Record reads - leave it alone. Evidence should name something that exists: a photo on the daily report, a permit number, an inspection reference. 'Done' is not evidence.</t>
  </si>
  <si>
    <t xml:space="preserve">TOOLBOX TALK     ·     TOPIC LIBRARY</t>
  </si>
  <si>
    <t xml:space="preserve">What you have covered, when, and what you have never covered at all. Pick the next topic from the work in front of you - this sheet tells you where the gaps are.</t>
  </si>
  <si>
    <t xml:space="preserve">Last delivered</t>
  </si>
  <si>
    <t xml:space="preserve">Times given</t>
  </si>
  <si>
    <t xml:space="preserve">Coverage</t>
  </si>
  <si>
    <t xml:space="preserve">A - Working at height</t>
  </si>
  <si>
    <t xml:space="preserve">C - Struck-by and falling objects</t>
  </si>
  <si>
    <t xml:space="preserve">E - Energy and confined environments</t>
  </si>
  <si>
    <t xml:space="preserve">G - People and behaviour</t>
  </si>
  <si>
    <t xml:space="preserve">Edit the topic list on the Reference sheet and this follows it. Stale means older than the period you set on Setup - no jurisdiction agrees on what that period should be, which is exactly why you set it rather than the template.</t>
  </si>
  <si>
    <t xml:space="preserve">TOOLBOX TALK     ·     REFERENCE</t>
  </si>
  <si>
    <t xml:space="preserve">Every dropdown in the workbook is sourced from this sheet. Add your own values inside the ranges, not below them.</t>
  </si>
  <si>
    <t xml:space="preserve">Related document type</t>
  </si>
  <si>
    <t xml:space="preserve">Working at height - planning and edge protection</t>
  </si>
  <si>
    <t xml:space="preserve">Ladders and stepladders</t>
  </si>
  <si>
    <t xml:space="preserve">RAMS</t>
  </si>
  <si>
    <t xml:space="preserve">Mobile access towers, podiums and hop-ups</t>
  </si>
  <si>
    <t xml:space="preserve">Spanish</t>
  </si>
  <si>
    <t xml:space="preserve">Concrete / formwork</t>
  </si>
  <si>
    <t xml:space="preserve">Scaffolding - use, alteration and tags</t>
  </si>
  <si>
    <t xml:space="preserve">Mandarin</t>
  </si>
  <si>
    <t xml:space="preserve">Steel / structure</t>
  </si>
  <si>
    <t xml:space="preserve">Method statement</t>
  </si>
  <si>
    <t xml:space="preserve">MEWPs and fragile surfaces</t>
  </si>
  <si>
    <t xml:space="preserve">Cantonese</t>
  </si>
  <si>
    <t xml:space="preserve">Carpentry</t>
  </si>
  <si>
    <t xml:space="preserve">JHA</t>
  </si>
  <si>
    <t xml:space="preserve">Vietnamese</t>
  </si>
  <si>
    <t xml:space="preserve">Bricklaying</t>
  </si>
  <si>
    <t xml:space="preserve">JSA</t>
  </si>
  <si>
    <t xml:space="preserve">Korean</t>
  </si>
  <si>
    <t xml:space="preserve">Roofing</t>
  </si>
  <si>
    <t xml:space="preserve">Permit to work</t>
  </si>
  <si>
    <t xml:space="preserve">Mobile plant - excavators and quick hitches</t>
  </si>
  <si>
    <t xml:space="preserve">Polish</t>
  </si>
  <si>
    <t xml:space="preserve">Scaffolding</t>
  </si>
  <si>
    <t xml:space="preserve">Pre-start plan</t>
  </si>
  <si>
    <t xml:space="preserve">Driving for work and journey management</t>
  </si>
  <si>
    <t xml:space="preserve">Romanian</t>
  </si>
  <si>
    <t xml:space="preserve">Mechanical</t>
  </si>
  <si>
    <t xml:space="preserve">Safe work procedure</t>
  </si>
  <si>
    <t xml:space="preserve">Lifting operations, cranes and slinging</t>
  </si>
  <si>
    <t xml:space="preserve">Portuguese</t>
  </si>
  <si>
    <t xml:space="preserve">Electrical</t>
  </si>
  <si>
    <t xml:space="preserve">Falling objects and exclusion zones</t>
  </si>
  <si>
    <t xml:space="preserve">Arabic</t>
  </si>
  <si>
    <t xml:space="preserve">Hydraulic / plumbing</t>
  </si>
  <si>
    <t xml:space="preserve">Dropped tools, tethering and toe boards</t>
  </si>
  <si>
    <t xml:space="preserve">Punjabi</t>
  </si>
  <si>
    <t xml:space="preserve">Fire services</t>
  </si>
  <si>
    <t xml:space="preserve">Material handling, storage and stacking</t>
  </si>
  <si>
    <t xml:space="preserve">Nepali</t>
  </si>
  <si>
    <t xml:space="preserve">Finishes / fitout</t>
  </si>
  <si>
    <t xml:space="preserve">Tagalog</t>
  </si>
  <si>
    <t xml:space="preserve">Landscaping</t>
  </si>
  <si>
    <t xml:space="preserve">Underground services</t>
  </si>
  <si>
    <t xml:space="preserve">Other - state in notes</t>
  </si>
  <si>
    <t xml:space="preserve">Demolition</t>
  </si>
  <si>
    <t xml:space="preserve">Overhead services and powerlines</t>
  </si>
  <si>
    <t xml:space="preserve">Temporary works and structural stability</t>
  </si>
  <si>
    <t xml:space="preserve">Crane / rigging</t>
  </si>
  <si>
    <t xml:space="preserve">Electrical safety and temporary supplies</t>
  </si>
  <si>
    <t xml:space="preserve">Isolation, lock-out and permits to work</t>
  </si>
  <si>
    <t xml:space="preserve">Confined spaces</t>
  </si>
  <si>
    <t xml:space="preserve">Hot works and fire prevention</t>
  </si>
  <si>
    <t xml:space="preserve">Foreman or leading hand</t>
  </si>
  <si>
    <t xml:space="preserve">Asbestos - awareness and what to do on discovery</t>
  </si>
  <si>
    <t xml:space="preserve">Induction top-up</t>
  </si>
  <si>
    <t xml:space="preserve">Project manager</t>
  </si>
  <si>
    <t xml:space="preserve">Noise and hearing protection</t>
  </si>
  <si>
    <t xml:space="preserve">Post-incident stand-down</t>
  </si>
  <si>
    <t xml:space="preserve">Specialist or trainer</t>
  </si>
  <si>
    <t xml:space="preserve">Hand-arm vibration</t>
  </si>
  <si>
    <t xml:space="preserve">Demonstration or practical</t>
  </si>
  <si>
    <t xml:space="preserve">Subcontractor supervisor</t>
  </si>
  <si>
    <t xml:space="preserve">Manual handling and musculoskeletal injury</t>
  </si>
  <si>
    <t xml:space="preserve">Manufacturer or supplier representative</t>
  </si>
  <si>
    <t xml:space="preserve">Heat stress, cold and sun exposure</t>
  </si>
  <si>
    <t xml:space="preserve">Hazardous substances, safety data sheets and skin protection</t>
  </si>
  <si>
    <t xml:space="preserve">Mental health and wellbeing</t>
  </si>
  <si>
    <t xml:space="preserve">How understanding was checked</t>
  </si>
  <si>
    <t xml:space="preserve">Action priority</t>
  </si>
  <si>
    <t xml:space="preserve">Action status</t>
  </si>
  <si>
    <t xml:space="preserve">Fatigue and shift work</t>
  </si>
  <si>
    <t xml:space="preserve">Drugs and alcohol</t>
  </si>
  <si>
    <t xml:space="preserve">New starters, young workers and language barriers</t>
  </si>
  <si>
    <t xml:space="preserve">Stop-work authority and speaking up</t>
  </si>
  <si>
    <t xml:space="preserve">Not verified</t>
  </si>
  <si>
    <t xml:space="preserve">Routine</t>
  </si>
  <si>
    <t xml:space="preserve">Escalated</t>
  </si>
  <si>
    <t xml:space="preserve">Emergency arrangements, first aid and rescue</t>
  </si>
  <si>
    <t xml:space="preserve">Housekeeping, slips and trips</t>
  </si>
  <si>
    <t xml:space="preserve">Yes / No</t>
  </si>
  <si>
    <t xml:space="preserve">Yes / No / N/A</t>
  </si>
  <si>
    <t xml:space="preserve">Daily</t>
  </si>
  <si>
    <t xml:space="preserve">Incident and near-miss reporting</t>
  </si>
  <si>
    <t xml:space="preserve">Fortnightly</t>
  </si>
  <si>
    <t xml:space="preserve">N/A</t>
  </si>
  <si>
    <t xml:space="preserve">Monthly</t>
  </si>
  <si>
    <t xml:space="preserve">Per shift</t>
  </si>
  <si>
    <t xml:space="preserve">Per task</t>
  </si>
  <si>
    <t xml:space="preserve">Per phase</t>
  </si>
  <si>
    <t xml:space="preserve">TOPIC GROUPS - WHY THEY ARE WEIGHTED THIS WAY</t>
  </si>
  <si>
    <t xml:space="preserve">The library is grouped by what actually kills and injures construction workers, not by what is easiest to write about. Falls from height remain the single largest cause of death on building sites in the United Kingdom and the United States. Vehicles and mobile plant are the largest cause in Australia and the largest category of work-related death in the United States overall - and they are the group most under-represented in free topic libraries, which tend to lead with PPE and housekeeping. Occupational health sits here as a full group because over time it kills more people than trauma does. No regulator publishes a definitive list, so treat this as a well-founded starting point and add your own.</t>
  </si>
  <si>
    <t xml:space="preserve">TERMINOLOGY - this workbook is written for a global audience</t>
  </si>
  <si>
    <t xml:space="preserve">A short briefing to the crew on one aspect of health and safety. Called a tailgate meeting or a safety talk in parts of the United States, and a toolbox meeting in much of Asia and the Middle East. The same artefact under several names.</t>
  </si>
  <si>
    <t xml:space="preserve">Toolbox talk and pre-start</t>
  </si>
  <si>
    <t xml:space="preserve">Not the same thing. A toolbox talk is topic-based and periodic. A pre-start, pre-task plan or morning huddle covers today's specific task and runs every shift. Sites commonly merge them, which is fine - the record should just say which it was, and the Delivery type field does that.</t>
  </si>
  <si>
    <t xml:space="preserve">SWMS / RAMS / JHA / JSA</t>
  </si>
  <si>
    <t xml:space="preserve">The written assessment of a task and its controls. Safe Work Method Statement, Risk Assessment and Method Statement, Job Hazard Analysis, Job Safety Analysis. Different names, and the detail differs, but the toolbox talk's job is the same in each case - to brief the crew on a document that already exists.</t>
  </si>
  <si>
    <t xml:space="preserve">The talk does not create controls</t>
  </si>
  <si>
    <t xml:space="preserve">It communicates controls decided elsewhere. That is why the related document reference matters more than anything else on the record: it is what turns a note that a conversation happened into evidence that a specific control was briefed to a named person on a stated date.</t>
  </si>
  <si>
    <t xml:space="preserve">Stale</t>
  </si>
  <si>
    <t xml:space="preserve">A talk delivered long enough ago that you would not rely on it today. You set the period on Setup, because no single figure applies everywhere - some jurisdictions set a briefing interval in law, most set none at all.</t>
  </si>
  <si>
    <t xml:space="preserve">CELL CONVENTIONS</t>
  </si>
  <si>
    <t xml:space="preserve">You complete this</t>
  </si>
  <si>
    <t xml:space="preserve">Pale blue fill, blue text.</t>
  </si>
  <si>
    <t xml:space="preserve">Calculated</t>
  </si>
  <si>
    <t xml:space="preserve">Grey fill. A formula - do not type over it.</t>
  </si>
  <si>
    <t xml:space="preserve">Summary tile</t>
  </si>
  <si>
    <t xml:space="preserve">Reads the registers; nothing to type.</t>
  </si>
  <si>
    <t xml:space="preserve">Section band</t>
  </si>
  <si>
    <t xml:space="preserve">Marks the start of a section.</t>
  </si>
</sst>
</file>

<file path=xl/styles.xml><?xml version="1.0" encoding="utf-8"?>
<styleSheet xmlns="http://schemas.openxmlformats.org/spreadsheetml/2006/main">
  <numFmts count="7">
    <numFmt numFmtId="164" formatCode="General"/>
    <numFmt numFmtId="165" formatCode="#,##0"/>
    <numFmt numFmtId="166" formatCode="dd\ mmm\ yyyy"/>
    <numFmt numFmtId="167" formatCode="hh:mm"/>
    <numFmt numFmtId="168" formatCode="0;;\-"/>
    <numFmt numFmtId="169" formatCode="0.0%"/>
    <numFmt numFmtId="170" formatCode="General"/>
  </numFmts>
  <fonts count="26">
    <font>
      <sz val="11"/>
      <color theme="1"/>
      <name val="Calibri"/>
      <family val="2"/>
      <charset val="1"/>
    </font>
    <font>
      <sz val="10"/>
      <name val="Arial"/>
      <family val="0"/>
    </font>
    <font>
      <sz val="10"/>
      <name val="Arial"/>
      <family val="0"/>
    </font>
    <font>
      <sz val="10"/>
      <name val="Arial"/>
      <family val="0"/>
    </font>
    <font>
      <b val="true"/>
      <sz val="25"/>
      <color rgb="FFFFFFFF"/>
      <name val="Inter"/>
      <family val="0"/>
      <charset val="1"/>
    </font>
    <font>
      <sz val="11"/>
      <color rgb="FF1D3245"/>
      <name val="Inter"/>
      <family val="0"/>
      <charset val="1"/>
    </font>
    <font>
      <b val="true"/>
      <sz val="11"/>
      <color rgb="FFFFFFFF"/>
      <name val="Inter"/>
      <family val="0"/>
      <charset val="1"/>
    </font>
    <font>
      <b val="true"/>
      <sz val="11"/>
      <color rgb="FF3480BC"/>
      <name val="Inter"/>
      <family val="0"/>
      <charset val="1"/>
    </font>
    <font>
      <b val="true"/>
      <sz val="10"/>
      <color rgb="FF1D3245"/>
      <name val="Inter"/>
      <family val="0"/>
      <charset val="1"/>
    </font>
    <font>
      <sz val="9.5"/>
      <color rgb="FF1D3245"/>
      <name val="Inter"/>
      <family val="0"/>
      <charset val="1"/>
    </font>
    <font>
      <b val="true"/>
      <sz val="9.5"/>
      <color rgb="FF0D3C61"/>
      <name val="Inter"/>
      <family val="0"/>
      <charset val="1"/>
    </font>
    <font>
      <b val="true"/>
      <u val="single"/>
      <sz val="10"/>
      <color rgb="FF3480BC"/>
      <name val="Inter"/>
      <family val="0"/>
      <charset val="1"/>
    </font>
    <font>
      <b val="true"/>
      <sz val="10"/>
      <color rgb="FF0D3C61"/>
      <name val="Inter"/>
      <family val="0"/>
      <charset val="1"/>
    </font>
    <font>
      <b val="true"/>
      <sz val="9.5"/>
      <color rgb="FFE31B0C"/>
      <name val="Inter"/>
      <family val="0"/>
      <charset val="1"/>
    </font>
    <font>
      <u val="single"/>
      <sz val="10"/>
      <color rgb="FF3480BC"/>
      <name val="Inter"/>
      <family val="0"/>
      <charset val="1"/>
    </font>
    <font>
      <b val="true"/>
      <sz val="13"/>
      <color rgb="FFFFFFFF"/>
      <name val="Inter"/>
      <family val="0"/>
      <charset val="1"/>
    </font>
    <font>
      <b val="true"/>
      <sz val="9.5"/>
      <color rgb="FF1D3245"/>
      <name val="Inter"/>
      <family val="0"/>
      <charset val="1"/>
    </font>
    <font>
      <i val="true"/>
      <sz val="9"/>
      <color rgb="FF8E98A2"/>
      <name val="Inter"/>
      <family val="0"/>
      <charset val="1"/>
    </font>
    <font>
      <sz val="10"/>
      <color rgb="FF1D3245"/>
      <name val="Inter"/>
      <family val="0"/>
      <charset val="1"/>
    </font>
    <font>
      <sz val="10"/>
      <color rgb="FF0D3C61"/>
      <name val="Inter"/>
      <family val="0"/>
      <charset val="1"/>
    </font>
    <font>
      <i val="true"/>
      <sz val="9.5"/>
      <color rgb="FF8E98A2"/>
      <name val="Inter"/>
      <family val="0"/>
      <charset val="1"/>
    </font>
    <font>
      <b val="true"/>
      <sz val="12"/>
      <color rgb="FF0D3C61"/>
      <name val="Inter"/>
      <family val="0"/>
      <charset val="1"/>
    </font>
    <font>
      <i val="true"/>
      <sz val="8.5"/>
      <color rgb="FF8E98A2"/>
      <name val="Inter"/>
      <family val="0"/>
      <charset val="1"/>
    </font>
    <font>
      <b val="true"/>
      <sz val="10"/>
      <color rgb="FFFFFFFF"/>
      <name val="Inter"/>
      <family val="0"/>
      <charset val="1"/>
    </font>
    <font>
      <sz val="9.5"/>
      <color rgb="FF0D3C61"/>
      <name val="Inter"/>
      <family val="0"/>
      <charset val="1"/>
    </font>
    <font>
      <b val="true"/>
      <sz val="9.5"/>
      <color rgb="FFFFFFFF"/>
      <name val="Inter"/>
      <family val="0"/>
      <charset val="1"/>
    </font>
  </fonts>
  <fills count="12">
    <fill>
      <patternFill patternType="none"/>
    </fill>
    <fill>
      <patternFill patternType="gray125"/>
    </fill>
    <fill>
      <patternFill patternType="solid">
        <fgColor rgb="FF1D3245"/>
        <bgColor rgb="FF0D3C61"/>
      </patternFill>
    </fill>
    <fill>
      <patternFill patternType="solid">
        <fgColor rgb="FF3480BC"/>
        <bgColor rgb="FF008080"/>
      </patternFill>
    </fill>
    <fill>
      <patternFill patternType="solid">
        <fgColor rgb="FF0D3C61"/>
        <bgColor rgb="FF1D3245"/>
      </patternFill>
    </fill>
    <fill>
      <patternFill patternType="solid">
        <fgColor rgb="FFDCE9F4"/>
        <bgColor rgb="FFE3F0FA"/>
      </patternFill>
    </fill>
    <fill>
      <patternFill patternType="solid">
        <fgColor rgb="FFFFFFFF"/>
        <bgColor rgb="FFF6F9FC"/>
      </patternFill>
    </fill>
    <fill>
      <patternFill patternType="solid">
        <fgColor rgb="FFF5F5F5"/>
        <bgColor rgb="FFF6F9FC"/>
      </patternFill>
    </fill>
    <fill>
      <patternFill patternType="solid">
        <fgColor rgb="FFFFF4E0"/>
        <bgColor rgb="FFFDEBE9"/>
      </patternFill>
    </fill>
    <fill>
      <patternFill patternType="solid">
        <fgColor rgb="FFE3F0FA"/>
        <bgColor rgb="FFDCE9F4"/>
      </patternFill>
    </fill>
    <fill>
      <patternFill patternType="solid">
        <fgColor rgb="FFEEEEEE"/>
        <bgColor rgb="FFF5F5F5"/>
      </patternFill>
    </fill>
    <fill>
      <patternFill patternType="solid">
        <fgColor rgb="FFF6F9FC"/>
        <bgColor rgb="FFF5F5F5"/>
      </patternFill>
    </fill>
  </fills>
  <borders count="3">
    <border diagonalUp="false" diagonalDown="false">
      <left/>
      <right/>
      <top/>
      <bottom/>
      <diagonal/>
    </border>
    <border diagonalUp="false" diagonalDown="false">
      <left style="thin">
        <color rgb="FFE0E0E0"/>
      </left>
      <right style="thin">
        <color rgb="FFE0E0E0"/>
      </right>
      <top style="thin">
        <color rgb="FFE0E0E0"/>
      </top>
      <bottom style="medium">
        <color rgb="FF3480BC"/>
      </bottom>
      <diagonal/>
    </border>
    <border diagonalUp="false" diagonalDown="false">
      <left style="thin">
        <color rgb="FFE0E0E0"/>
      </left>
      <right style="thin">
        <color rgb="FFE0E0E0"/>
      </right>
      <top style="thin">
        <color rgb="FFE0E0E0"/>
      </top>
      <bottom style="thin">
        <color rgb="FFE0E0E0"/>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73">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2"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true" applyAlignment="true" applyProtection="false">
      <alignment horizontal="left" vertical="center" textRotation="0" wrapText="false" indent="0" shrinkToFit="false"/>
      <protection locked="true" hidden="false"/>
    </xf>
    <xf numFmtId="164" fontId="0" fillId="3" borderId="0" xfId="0" applyFont="false" applyBorder="false" applyAlignment="false" applyProtection="false">
      <alignment horizontal="general" vertical="bottom" textRotation="0" wrapText="false" indent="0" shrinkToFit="false"/>
      <protection locked="true" hidden="false"/>
    </xf>
    <xf numFmtId="164" fontId="5" fillId="0" borderId="0" xfId="0" applyFont="true" applyBorder="true" applyAlignment="true" applyProtection="false">
      <alignment horizontal="left" vertical="top" textRotation="0" wrapText="true" indent="1" shrinkToFit="false"/>
      <protection locked="true" hidden="false"/>
    </xf>
    <xf numFmtId="164" fontId="6" fillId="4" borderId="0" xfId="0" applyFont="true" applyBorder="true" applyAlignment="true" applyProtection="false">
      <alignment horizontal="left" vertical="center" textRotation="0" wrapText="false" indent="1" shrinkToFit="false"/>
      <protection locked="true" hidden="false"/>
    </xf>
    <xf numFmtId="164" fontId="7" fillId="0" borderId="0" xfId="0" applyFont="true" applyBorder="true" applyAlignment="true" applyProtection="false">
      <alignment horizontal="center" vertical="top" textRotation="0" wrapText="false" indent="0" shrinkToFit="false"/>
      <protection locked="true" hidden="false"/>
    </xf>
    <xf numFmtId="164" fontId="8" fillId="0" borderId="0" xfId="0" applyFont="true" applyBorder="true" applyAlignment="true" applyProtection="false">
      <alignment horizontal="left" vertical="top" textRotation="0" wrapText="true" indent="1" shrinkToFit="false"/>
      <protection locked="true" hidden="false"/>
    </xf>
    <xf numFmtId="164" fontId="9" fillId="0" borderId="0" xfId="0" applyFont="true" applyBorder="true" applyAlignment="true" applyProtection="false">
      <alignment horizontal="left" vertical="top" textRotation="0" wrapText="true" indent="1" shrinkToFit="false"/>
      <protection locked="true" hidden="false"/>
    </xf>
    <xf numFmtId="164" fontId="10" fillId="5" borderId="1" xfId="0" applyFont="true" applyBorder="true" applyAlignment="true" applyProtection="false">
      <alignment horizontal="center" vertical="center" textRotation="0" wrapText="true" indent="0" shrinkToFit="false"/>
      <protection locked="true" hidden="false"/>
    </xf>
    <xf numFmtId="164" fontId="0" fillId="6" borderId="2" xfId="0" applyFont="false" applyBorder="true" applyAlignment="false" applyProtection="false">
      <alignment horizontal="general" vertical="bottom" textRotation="0" wrapText="false" indent="0" shrinkToFit="false"/>
      <protection locked="true" hidden="false"/>
    </xf>
    <xf numFmtId="164" fontId="11" fillId="6" borderId="2" xfId="0" applyFont="true" applyBorder="true" applyAlignment="true" applyProtection="false">
      <alignment horizontal="left" vertical="center" textRotation="0" wrapText="true" indent="1" shrinkToFit="false"/>
      <protection locked="true" hidden="false"/>
    </xf>
    <xf numFmtId="164" fontId="9" fillId="6" borderId="2" xfId="0" applyFont="true" applyBorder="true" applyAlignment="true" applyProtection="false">
      <alignment horizontal="left" vertical="center" textRotation="0" wrapText="true" indent="1" shrinkToFit="false"/>
      <protection locked="true" hidden="false"/>
    </xf>
    <xf numFmtId="164" fontId="0" fillId="7" borderId="2" xfId="0" applyFont="false" applyBorder="true" applyAlignment="false" applyProtection="false">
      <alignment horizontal="general" vertical="bottom" textRotation="0" wrapText="false" indent="0" shrinkToFit="false"/>
      <protection locked="true" hidden="false"/>
    </xf>
    <xf numFmtId="164" fontId="11" fillId="7" borderId="2" xfId="0" applyFont="true" applyBorder="true" applyAlignment="true" applyProtection="false">
      <alignment horizontal="left" vertical="center" textRotation="0" wrapText="true" indent="1" shrinkToFit="false"/>
      <protection locked="true" hidden="false"/>
    </xf>
    <xf numFmtId="164" fontId="9" fillId="7" borderId="2" xfId="0" applyFont="true" applyBorder="true" applyAlignment="true" applyProtection="false">
      <alignment horizontal="left" vertical="center" textRotation="0" wrapText="true" indent="1" shrinkToFit="false"/>
      <protection locked="true" hidden="false"/>
    </xf>
    <xf numFmtId="164" fontId="12" fillId="0" borderId="0" xfId="0" applyFont="true" applyBorder="true" applyAlignment="true" applyProtection="false">
      <alignment horizontal="left" vertical="top" textRotation="0" wrapText="true" indent="1" shrinkToFit="false"/>
      <protection locked="true" hidden="false"/>
    </xf>
    <xf numFmtId="164" fontId="13" fillId="0" borderId="0" xfId="0" applyFont="true" applyBorder="true" applyAlignment="true" applyProtection="false">
      <alignment horizontal="left" vertical="center" textRotation="0" wrapText="false" indent="1" shrinkToFit="false"/>
      <protection locked="true" hidden="false"/>
    </xf>
    <xf numFmtId="164" fontId="9" fillId="8" borderId="2" xfId="0" applyFont="true" applyBorder="true" applyAlignment="true" applyProtection="false">
      <alignment horizontal="left" vertical="top" textRotation="0" wrapText="true" indent="1" shrinkToFit="false"/>
      <protection locked="true" hidden="false"/>
    </xf>
    <xf numFmtId="164" fontId="14" fillId="0" borderId="0" xfId="0" applyFont="true" applyBorder="true" applyAlignment="true" applyProtection="false">
      <alignment horizontal="left" vertical="center" textRotation="0" wrapText="false" indent="1" shrinkToFit="false"/>
      <protection locked="true" hidden="false"/>
    </xf>
    <xf numFmtId="164" fontId="15" fillId="2" borderId="0" xfId="0" applyFont="true" applyBorder="true" applyAlignment="true" applyProtection="false">
      <alignment horizontal="left" vertical="center" textRotation="0" wrapText="false" indent="15" shrinkToFit="false"/>
      <protection locked="true" hidden="false"/>
    </xf>
    <xf numFmtId="164" fontId="6" fillId="3" borderId="0" xfId="0" applyFont="true" applyBorder="true" applyAlignment="true" applyProtection="false">
      <alignment horizontal="left" vertical="center" textRotation="0" wrapText="false" indent="1" shrinkToFit="false"/>
      <protection locked="true" hidden="false"/>
    </xf>
    <xf numFmtId="164" fontId="16" fillId="0" borderId="0" xfId="0" applyFont="true" applyBorder="true" applyAlignment="true" applyProtection="false">
      <alignment horizontal="left" vertical="center" textRotation="0" wrapText="false" indent="1" shrinkToFit="false"/>
      <protection locked="true" hidden="false"/>
    </xf>
    <xf numFmtId="164" fontId="17" fillId="0" borderId="0" xfId="0" applyFont="true" applyBorder="true" applyAlignment="true" applyProtection="false">
      <alignment horizontal="left" vertical="top" textRotation="0" wrapText="true" indent="1" shrinkToFit="false"/>
      <protection locked="true" hidden="false"/>
    </xf>
    <xf numFmtId="164" fontId="18" fillId="0" borderId="0" xfId="0" applyFont="true" applyBorder="true" applyAlignment="true" applyProtection="false">
      <alignment horizontal="left" vertical="center" textRotation="0" wrapText="true" indent="1" shrinkToFit="false"/>
      <protection locked="true" hidden="false"/>
    </xf>
    <xf numFmtId="164" fontId="19" fillId="9" borderId="2" xfId="0" applyFont="true" applyBorder="true" applyAlignment="true" applyProtection="false">
      <alignment horizontal="left" vertical="center" textRotation="0" wrapText="false" indent="1" shrinkToFit="false"/>
      <protection locked="true" hidden="false"/>
    </xf>
    <xf numFmtId="164" fontId="20" fillId="0" borderId="0" xfId="0" applyFont="true" applyBorder="true" applyAlignment="true" applyProtection="false">
      <alignment horizontal="left" vertical="center" textRotation="0" wrapText="true" indent="1" shrinkToFit="false"/>
      <protection locked="true" hidden="false"/>
    </xf>
    <xf numFmtId="165" fontId="19" fillId="9" borderId="2" xfId="0" applyFont="true" applyBorder="true" applyAlignment="true" applyProtection="false">
      <alignment horizontal="left" vertical="center" textRotation="0" wrapText="false" indent="1" shrinkToFit="false"/>
      <protection locked="true" hidden="false"/>
    </xf>
    <xf numFmtId="166" fontId="19" fillId="9" borderId="2" xfId="0" applyFont="true" applyBorder="true" applyAlignment="true" applyProtection="false">
      <alignment horizontal="left" vertical="center" textRotation="0" wrapText="false" indent="1" shrinkToFit="false"/>
      <protection locked="true" hidden="false"/>
    </xf>
    <xf numFmtId="164" fontId="18" fillId="10" borderId="2" xfId="0" applyFont="true" applyBorder="true" applyAlignment="true" applyProtection="false">
      <alignment horizontal="left" vertical="center" textRotation="0" wrapText="false" indent="1" shrinkToFit="false"/>
      <protection locked="true" hidden="false"/>
    </xf>
    <xf numFmtId="165" fontId="21" fillId="10" borderId="2" xfId="0" applyFont="true" applyBorder="true" applyAlignment="true" applyProtection="false">
      <alignment horizontal="center" vertical="center" textRotation="0" wrapText="false" indent="0" shrinkToFit="false"/>
      <protection locked="true" hidden="false"/>
    </xf>
    <xf numFmtId="164" fontId="21" fillId="10" borderId="2" xfId="0" applyFont="true" applyBorder="true" applyAlignment="true" applyProtection="false">
      <alignment horizontal="center" vertical="center" textRotation="0" wrapText="false" indent="0" shrinkToFit="false"/>
      <protection locked="true" hidden="false"/>
    </xf>
    <xf numFmtId="164" fontId="9" fillId="0" borderId="0" xfId="0" applyFont="true" applyBorder="false" applyAlignment="true" applyProtection="false">
      <alignment horizontal="left" vertical="center" textRotation="0" wrapText="true" indent="1" shrinkToFit="false"/>
      <protection locked="true" hidden="false"/>
    </xf>
    <xf numFmtId="164" fontId="19" fillId="9" borderId="2" xfId="0" applyFont="true" applyBorder="true" applyAlignment="true" applyProtection="false">
      <alignment horizontal="left" vertical="center" textRotation="0" wrapText="true" indent="1" shrinkToFit="false"/>
      <protection locked="true" hidden="false"/>
    </xf>
    <xf numFmtId="166" fontId="19" fillId="9" borderId="2" xfId="0" applyFont="true" applyBorder="true" applyAlignment="true" applyProtection="false">
      <alignment horizontal="center" vertical="center" textRotation="0" wrapText="false" indent="1" shrinkToFit="false"/>
      <protection locked="true" hidden="false"/>
    </xf>
    <xf numFmtId="164" fontId="22" fillId="0" borderId="0" xfId="0" applyFont="true" applyBorder="true" applyAlignment="true" applyProtection="false">
      <alignment horizontal="left" vertical="top" textRotation="0" wrapText="true" indent="1" shrinkToFit="false"/>
      <protection locked="true" hidden="false"/>
    </xf>
    <xf numFmtId="167" fontId="19" fillId="9" borderId="2" xfId="0" applyFont="true" applyBorder="true" applyAlignment="true" applyProtection="false">
      <alignment horizontal="center" vertical="center" textRotation="0" wrapText="false" indent="1" shrinkToFit="false"/>
      <protection locked="true" hidden="false"/>
    </xf>
    <xf numFmtId="168" fontId="8" fillId="11" borderId="2" xfId="0" applyFont="true" applyBorder="true" applyAlignment="true" applyProtection="false">
      <alignment horizontal="center" vertical="center" textRotation="0" wrapText="false" indent="1" shrinkToFit="false"/>
      <protection locked="true" hidden="false"/>
    </xf>
    <xf numFmtId="164" fontId="19" fillId="9" borderId="2" xfId="0" applyFont="true" applyBorder="true" applyAlignment="true" applyProtection="false">
      <alignment horizontal="left" vertical="top" textRotation="0" wrapText="true" indent="1" shrinkToFit="false"/>
      <protection locked="true" hidden="false"/>
    </xf>
    <xf numFmtId="164" fontId="23" fillId="3" borderId="0" xfId="0" applyFont="true" applyBorder="true" applyAlignment="true" applyProtection="false">
      <alignment horizontal="left" vertical="center" textRotation="0" wrapText="false" indent="1" shrinkToFit="false"/>
      <protection locked="true" hidden="false"/>
    </xf>
    <xf numFmtId="164" fontId="9" fillId="10" borderId="2" xfId="0" applyFont="true" applyBorder="true" applyAlignment="true" applyProtection="false">
      <alignment horizontal="center" vertical="center" textRotation="0" wrapText="false" indent="0" shrinkToFit="false"/>
      <protection locked="true" hidden="false"/>
    </xf>
    <xf numFmtId="164" fontId="9" fillId="10" borderId="2" xfId="0" applyFont="true" applyBorder="true" applyAlignment="true" applyProtection="false">
      <alignment horizontal="left" vertical="center" textRotation="0" wrapText="true" indent="1" shrinkToFit="false"/>
      <protection locked="true" hidden="false"/>
    </xf>
    <xf numFmtId="166" fontId="9" fillId="10" borderId="2" xfId="0" applyFont="true" applyBorder="true" applyAlignment="true" applyProtection="false">
      <alignment horizontal="center" vertical="center" textRotation="0" wrapText="false" indent="0" shrinkToFit="false"/>
      <protection locked="true" hidden="false"/>
    </xf>
    <xf numFmtId="164" fontId="24" fillId="9" borderId="2" xfId="0" applyFont="true" applyBorder="true" applyAlignment="true" applyProtection="false">
      <alignment horizontal="left" vertical="center" textRotation="0" wrapText="true" indent="1" shrinkToFit="false"/>
      <protection locked="true" hidden="false"/>
    </xf>
    <xf numFmtId="166" fontId="24" fillId="9" borderId="2" xfId="0" applyFont="true" applyBorder="true" applyAlignment="true" applyProtection="false">
      <alignment horizontal="center" vertical="center" textRotation="0" wrapText="false" indent="0" shrinkToFit="false"/>
      <protection locked="true" hidden="false"/>
    </xf>
    <xf numFmtId="164" fontId="24" fillId="6" borderId="2" xfId="0" applyFont="true" applyBorder="true" applyAlignment="true" applyProtection="false">
      <alignment horizontal="left" vertical="center" textRotation="0" wrapText="false" indent="1" shrinkToFit="false"/>
      <protection locked="true" hidden="false"/>
    </xf>
    <xf numFmtId="164" fontId="24" fillId="6" borderId="2" xfId="0" applyFont="true" applyBorder="true" applyAlignment="true" applyProtection="false">
      <alignment horizontal="center" vertical="center" textRotation="0" wrapText="false" indent="0" shrinkToFit="false"/>
      <protection locked="true" hidden="false"/>
    </xf>
    <xf numFmtId="164" fontId="24" fillId="7" borderId="2" xfId="0" applyFont="true" applyBorder="true" applyAlignment="true" applyProtection="false">
      <alignment horizontal="left" vertical="center" textRotation="0" wrapText="false" indent="1" shrinkToFit="false"/>
      <protection locked="true" hidden="false"/>
    </xf>
    <xf numFmtId="164" fontId="24" fillId="7" borderId="2" xfId="0" applyFont="true" applyBorder="true" applyAlignment="true" applyProtection="false">
      <alignment horizontal="center" vertical="center" textRotation="0" wrapText="false" indent="0" shrinkToFit="false"/>
      <protection locked="true" hidden="false"/>
    </xf>
    <xf numFmtId="165" fontId="8" fillId="11" borderId="2" xfId="0" applyFont="true" applyBorder="true" applyAlignment="true" applyProtection="false">
      <alignment horizontal="center" vertical="center" textRotation="0" wrapText="false" indent="1" shrinkToFit="false"/>
      <protection locked="true" hidden="false"/>
    </xf>
    <xf numFmtId="169" fontId="18" fillId="11" borderId="2" xfId="0" applyFont="true" applyBorder="true" applyAlignment="true" applyProtection="false">
      <alignment horizontal="center" vertical="center" textRotation="0" wrapText="false" indent="1" shrinkToFit="false"/>
      <protection locked="true" hidden="false"/>
    </xf>
    <xf numFmtId="170" fontId="9" fillId="10" borderId="2" xfId="0" applyFont="true" applyBorder="true" applyAlignment="true" applyProtection="false">
      <alignment horizontal="center" vertical="center" textRotation="0" wrapText="true" indent="0" shrinkToFit="false"/>
      <protection locked="true" hidden="false"/>
    </xf>
    <xf numFmtId="164" fontId="24" fillId="6" borderId="2" xfId="0" applyFont="true" applyBorder="true" applyAlignment="true" applyProtection="false">
      <alignment horizontal="left" vertical="center" textRotation="0" wrapText="true" indent="1" shrinkToFit="false"/>
      <protection locked="true" hidden="false"/>
    </xf>
    <xf numFmtId="166" fontId="24" fillId="6" borderId="2" xfId="0" applyFont="true" applyBorder="true" applyAlignment="true" applyProtection="false">
      <alignment horizontal="center" vertical="center" textRotation="0" wrapText="true" indent="0" shrinkToFit="false"/>
      <protection locked="true" hidden="false"/>
    </xf>
    <xf numFmtId="168" fontId="24" fillId="6" borderId="2" xfId="0" applyFont="true" applyBorder="true" applyAlignment="true" applyProtection="false">
      <alignment horizontal="center" vertical="center" textRotation="0" wrapText="true" indent="0" shrinkToFit="false"/>
      <protection locked="true" hidden="false"/>
    </xf>
    <xf numFmtId="168" fontId="9" fillId="10" borderId="2" xfId="0" applyFont="true" applyBorder="true" applyAlignment="true" applyProtection="false">
      <alignment horizontal="center" vertical="center" textRotation="0" wrapText="true" indent="0" shrinkToFit="false"/>
      <protection locked="true" hidden="false"/>
    </xf>
    <xf numFmtId="164" fontId="9" fillId="10" borderId="2" xfId="0" applyFont="true" applyBorder="true" applyAlignment="true" applyProtection="false">
      <alignment horizontal="center" vertical="center" textRotation="0" wrapText="true" indent="0" shrinkToFit="false"/>
      <protection locked="true" hidden="false"/>
    </xf>
    <xf numFmtId="164" fontId="24" fillId="7" borderId="2" xfId="0" applyFont="true" applyBorder="true" applyAlignment="true" applyProtection="false">
      <alignment horizontal="left" vertical="center" textRotation="0" wrapText="true" indent="1" shrinkToFit="false"/>
      <protection locked="true" hidden="false"/>
    </xf>
    <xf numFmtId="166" fontId="24" fillId="7" borderId="2" xfId="0" applyFont="true" applyBorder="true" applyAlignment="true" applyProtection="false">
      <alignment horizontal="center" vertical="center" textRotation="0" wrapText="true" indent="0" shrinkToFit="false"/>
      <protection locked="true" hidden="false"/>
    </xf>
    <xf numFmtId="168" fontId="24" fillId="7" borderId="2" xfId="0" applyFont="true" applyBorder="true" applyAlignment="true" applyProtection="false">
      <alignment horizontal="center" vertical="center" textRotation="0" wrapText="true" indent="0" shrinkToFit="false"/>
      <protection locked="true" hidden="false"/>
    </xf>
    <xf numFmtId="164" fontId="24" fillId="6" borderId="2" xfId="0" applyFont="true" applyBorder="true" applyAlignment="true" applyProtection="false">
      <alignment horizontal="center" vertical="center" textRotation="0" wrapText="true" indent="0" shrinkToFit="false"/>
      <protection locked="true" hidden="false"/>
    </xf>
    <xf numFmtId="164" fontId="24" fillId="7" borderId="2" xfId="0" applyFont="true" applyBorder="true" applyAlignment="true" applyProtection="false">
      <alignment horizontal="center" vertical="center" textRotation="0" wrapText="true" indent="0" shrinkToFit="false"/>
      <protection locked="true" hidden="false"/>
    </xf>
    <xf numFmtId="164" fontId="9" fillId="6" borderId="2" xfId="0" applyFont="true" applyBorder="true" applyAlignment="true" applyProtection="false">
      <alignment horizontal="center" vertical="center" textRotation="0" wrapText="true" indent="0" shrinkToFit="false"/>
      <protection locked="true" hidden="false"/>
    </xf>
    <xf numFmtId="168" fontId="9" fillId="6" borderId="2" xfId="0" applyFont="true" applyBorder="true" applyAlignment="true" applyProtection="false">
      <alignment horizontal="center" vertical="center" textRotation="0" wrapText="true" indent="0" shrinkToFit="false"/>
      <protection locked="true" hidden="false"/>
    </xf>
    <xf numFmtId="164" fontId="9" fillId="7" borderId="2" xfId="0" applyFont="true" applyBorder="true" applyAlignment="true" applyProtection="false">
      <alignment horizontal="center" vertical="center" textRotation="0" wrapText="true" indent="0" shrinkToFit="false"/>
      <protection locked="true" hidden="false"/>
    </xf>
    <xf numFmtId="168" fontId="9" fillId="7" borderId="2" xfId="0" applyFont="true" applyBorder="true" applyAlignment="true" applyProtection="false">
      <alignment horizontal="center" vertical="center" textRotation="0" wrapText="true" indent="0" shrinkToFit="false"/>
      <protection locked="true" hidden="false"/>
    </xf>
    <xf numFmtId="164" fontId="9" fillId="0" borderId="2" xfId="0" applyFont="true" applyBorder="true" applyAlignment="true" applyProtection="false">
      <alignment horizontal="left" vertical="center" textRotation="0" wrapText="true" indent="1" shrinkToFit="false"/>
      <protection locked="true" hidden="false"/>
    </xf>
    <xf numFmtId="164" fontId="10" fillId="7" borderId="2" xfId="0" applyFont="true" applyBorder="true" applyAlignment="true" applyProtection="false">
      <alignment horizontal="left" vertical="top" textRotation="0" wrapText="true" indent="1" shrinkToFit="false"/>
      <protection locked="true" hidden="false"/>
    </xf>
    <xf numFmtId="164" fontId="9" fillId="0" borderId="2" xfId="0" applyFont="true" applyBorder="true" applyAlignment="true" applyProtection="false">
      <alignment horizontal="left" vertical="top" textRotation="0" wrapText="true" indent="1" shrinkToFit="false"/>
      <protection locked="true" hidden="false"/>
    </xf>
    <xf numFmtId="164" fontId="10" fillId="9" borderId="2" xfId="0" applyFont="true" applyBorder="true" applyAlignment="true" applyProtection="false">
      <alignment horizontal="center" vertical="center" textRotation="0" wrapText="false" indent="0" shrinkToFit="false"/>
      <protection locked="true" hidden="false"/>
    </xf>
    <xf numFmtId="164" fontId="9" fillId="0" borderId="0" xfId="0" applyFont="true" applyBorder="true" applyAlignment="true" applyProtection="false">
      <alignment horizontal="left" vertical="center" textRotation="0" wrapText="false" indent="1" shrinkToFit="false"/>
      <protection locked="true" hidden="false"/>
    </xf>
    <xf numFmtId="164" fontId="16" fillId="10" borderId="2" xfId="0" applyFont="true" applyBorder="true" applyAlignment="true" applyProtection="false">
      <alignment horizontal="center" vertical="center" textRotation="0" wrapText="false" indent="0" shrinkToFit="false"/>
      <protection locked="true" hidden="false"/>
    </xf>
    <xf numFmtId="164" fontId="25" fillId="4" borderId="2" xfId="0" applyFont="true" applyBorder="true" applyAlignment="true" applyProtection="false">
      <alignment horizontal="center" vertical="center"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23">
    <dxf>
      <fill>
        <patternFill>
          <bgColor rgb="FFFFF4E0"/>
        </patternFill>
      </fill>
    </dxf>
    <dxf>
      <font>
        <name val="Inter"/>
        <charset val="1"/>
        <family val="0"/>
        <b val="1"/>
        <color rgb="FFE31B0C"/>
        <sz val="12"/>
      </font>
    </dxf>
    <dxf>
      <font>
        <name val="Inter"/>
        <charset val="1"/>
        <family val="0"/>
        <b val="1"/>
        <color rgb="FFE31B0C"/>
        <sz val="9"/>
      </font>
      <fill>
        <patternFill>
          <bgColor rgb="FFFDEBE9"/>
        </patternFill>
      </fill>
    </dxf>
    <dxf>
      <font>
        <name val="Inter"/>
        <charset val="1"/>
        <family val="0"/>
        <b val="1"/>
        <color rgb="FFFFFFFF"/>
        <sz val="9"/>
      </font>
      <fill>
        <patternFill>
          <bgColor rgb="FFEC6917"/>
        </patternFill>
      </fill>
    </dxf>
    <dxf>
      <fill>
        <patternFill patternType="solid">
          <fgColor rgb="FFDCE9F4"/>
          <bgColor rgb="FF000000"/>
        </patternFill>
      </fill>
    </dxf>
    <dxf>
      <fill>
        <patternFill patternType="solid">
          <fgColor rgb="FFEEEEEE"/>
          <bgColor rgb="FF000000"/>
        </patternFill>
      </fill>
    </dxf>
    <dxf>
      <fill>
        <patternFill patternType="solid">
          <fgColor rgb="FF0D3C61"/>
          <bgColor rgb="FF000000"/>
        </patternFill>
      </fill>
    </dxf>
    <dxf>
      <fill>
        <patternFill patternType="solid">
          <fgColor rgb="FF1D3245"/>
          <bgColor rgb="FF000000"/>
        </patternFill>
      </fill>
    </dxf>
    <dxf>
      <fill>
        <patternFill patternType="solid">
          <fgColor rgb="FFF5F5F5"/>
          <bgColor rgb="FF000000"/>
        </patternFill>
      </fill>
    </dxf>
    <dxf>
      <fill>
        <patternFill patternType="solid">
          <fgColor rgb="FFFFFFFF"/>
          <bgColor rgb="FF000000"/>
        </patternFill>
      </fill>
    </dxf>
    <dxf>
      <fill>
        <patternFill patternType="solid">
          <fgColor rgb="FF4CAF50"/>
          <bgColor rgb="FF000000"/>
        </patternFill>
      </fill>
    </dxf>
    <dxf>
      <fill>
        <patternFill patternType="solid">
          <fgColor rgb="FFFFB547"/>
          <bgColor rgb="FF000000"/>
        </patternFill>
      </fill>
    </dxf>
    <dxf>
      <font>
        <name val="Inter"/>
        <charset val="1"/>
        <family val="0"/>
        <b val="1"/>
        <color rgb="FF1D3245"/>
        <sz val="9"/>
      </font>
      <fill>
        <patternFill>
          <bgColor rgb="FFFFB547"/>
        </patternFill>
      </fill>
    </dxf>
    <dxf>
      <font>
        <name val="Inter"/>
        <charset val="1"/>
        <family val="0"/>
        <b val="1"/>
        <color rgb="FFFFFFFF"/>
        <sz val="9"/>
      </font>
      <fill>
        <patternFill>
          <bgColor rgb="FFEC6917"/>
        </patternFill>
      </fill>
    </dxf>
    <dxf>
      <font>
        <name val="Inter"/>
        <charset val="1"/>
        <family val="0"/>
        <b val="1"/>
        <color rgb="FF1D3245"/>
        <sz val="9"/>
      </font>
      <fill>
        <patternFill>
          <bgColor rgb="FF4CAF50"/>
        </patternFill>
      </fill>
    </dxf>
    <dxf>
      <font>
        <name val="Inter"/>
        <charset val="1"/>
        <family val="0"/>
        <b val="1"/>
        <color rgb="FF1D3245"/>
        <sz val="9"/>
      </font>
      <fill>
        <patternFill>
          <bgColor rgb="FFFFF4E0"/>
        </patternFill>
      </fill>
    </dxf>
    <dxf>
      <font>
        <name val="Inter"/>
        <charset val="1"/>
        <family val="0"/>
        <color rgb="FFBDBDBD"/>
        <sz val="9"/>
      </font>
    </dxf>
    <dxf>
      <fill>
        <patternFill patternType="solid">
          <fgColor rgb="FFE31B0C"/>
          <bgColor rgb="FF000000"/>
        </patternFill>
      </fill>
    </dxf>
    <dxf>
      <fill>
        <patternFill patternType="solid">
          <fgColor rgb="FF64B6F7"/>
          <bgColor rgb="FF000000"/>
        </patternFill>
      </fill>
    </dxf>
    <dxf>
      <font>
        <name val="Inter"/>
        <charset val="1"/>
        <family val="0"/>
        <b val="1"/>
        <color rgb="FF1D3245"/>
        <sz val="9"/>
      </font>
      <fill>
        <patternFill>
          <bgColor rgb="FF64B6F7"/>
        </patternFill>
      </fill>
    </dxf>
    <dxf>
      <fill>
        <patternFill>
          <bgColor rgb="FFFDEBE9"/>
        </patternFill>
      </fill>
    </dxf>
    <dxf>
      <font>
        <name val="Inter"/>
        <charset val="1"/>
        <family val="0"/>
        <b val="1"/>
        <color rgb="FFFFFFFF"/>
        <sz val="9"/>
      </font>
      <fill>
        <patternFill>
          <bgColor rgb="FFE31B0C"/>
        </patternFill>
      </fill>
    </dxf>
    <dxf>
      <font>
        <name val="Inter"/>
        <charset val="1"/>
        <family val="0"/>
        <b val="1"/>
        <color rgb="FF1D3245"/>
        <sz val="9"/>
      </font>
      <fill>
        <patternFill>
          <bgColor rgb="FFE0E0E0"/>
        </patternFill>
      </fill>
    </dxf>
  </dxfs>
  <colors>
    <indexedColors>
      <rgbColor rgb="FF000000"/>
      <rgbColor rgb="FFFFFFFF"/>
      <rgbColor rgb="FFE31B0C"/>
      <rgbColor rgb="FF00FF00"/>
      <rgbColor rgb="FF0000FF"/>
      <rgbColor rgb="FFFFFF00"/>
      <rgbColor rgb="FFFF00FF"/>
      <rgbColor rgb="FF00FFFF"/>
      <rgbColor rgb="FF800000"/>
      <rgbColor rgb="FF008000"/>
      <rgbColor rgb="FF000080"/>
      <rgbColor rgb="FF808000"/>
      <rgbColor rgb="FF800080"/>
      <rgbColor rgb="FF008080"/>
      <rgbColor rgb="FFBDBDBD"/>
      <rgbColor rgb="FF808080"/>
      <rgbColor rgb="FF9999FF"/>
      <rgbColor rgb="FF993366"/>
      <rgbColor rgb="FFFFF4E0"/>
      <rgbColor rgb="FFE3F0FA"/>
      <rgbColor rgb="FF660066"/>
      <rgbColor rgb="FFFF8080"/>
      <rgbColor rgb="FF0066CC"/>
      <rgbColor rgb="FFE0E0E0"/>
      <rgbColor rgb="FF000080"/>
      <rgbColor rgb="FFFF00FF"/>
      <rgbColor rgb="FFFFFF00"/>
      <rgbColor rgb="FF00FFFF"/>
      <rgbColor rgb="FF800080"/>
      <rgbColor rgb="FF800000"/>
      <rgbColor rgb="FF008080"/>
      <rgbColor rgb="FF0000FF"/>
      <rgbColor rgb="FF039BE5"/>
      <rgbColor rgb="FFDCE9F4"/>
      <rgbColor rgb="FFEEEEEE"/>
      <rgbColor rgb="FFFDEBE9"/>
      <rgbColor rgb="FF64B6F7"/>
      <rgbColor rgb="FFF6F9FC"/>
      <rgbColor rgb="FFCC99FF"/>
      <rgbColor rgb="FFF5F5F5"/>
      <rgbColor rgb="FF3480BC"/>
      <rgbColor rgb="FF33CCCC"/>
      <rgbColor rgb="FF99CC00"/>
      <rgbColor rgb="FFFFB547"/>
      <rgbColor rgb="FFFF9900"/>
      <rgbColor rgb="FFEC6917"/>
      <rgbColor rgb="FF666699"/>
      <rgbColor rgb="FF8E98A2"/>
      <rgbColor rgb="FF0D3C61"/>
      <rgbColor rgb="FF4CAF50"/>
      <rgbColor rgb="FF0C1628"/>
      <rgbColor rgb="FF333300"/>
      <rgbColor rgb="FF993300"/>
      <rgbColor rgb="FF993366"/>
      <rgbColor rgb="FF215383"/>
      <rgbColor rgb="FF1D3245"/>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png"/>
<Relationship Id="rId2" Type="http://schemas.openxmlformats.org/officeDocument/2006/relationships/hyperlink" Target="https://www.mastt.com/" TargetMode="External"/></Relationships>
</file>

<file path=xl/drawings/_rels/drawing2.xml.rels><?xml version="1.0" encoding="UTF-8"?>
<Relationships xmlns="http://schemas.openxmlformats.org/package/2006/relationships"><Relationship Id="rId1" Type="http://schemas.openxmlformats.org/officeDocument/2006/relationships/image" Target="../media/image1.png"/>
<Relationship Id="rId2" Type="http://schemas.openxmlformats.org/officeDocument/2006/relationships/hyperlink" Target="https://www.mastt.com/" TargetMode="External"/></Relationships>
</file>

<file path=xl/drawings/_rels/drawing3.xml.rels><?xml version="1.0" encoding="UTF-8"?>
<Relationships xmlns="http://schemas.openxmlformats.org/package/2006/relationships"><Relationship Id="rId1" Type="http://schemas.openxmlformats.org/officeDocument/2006/relationships/image" Target="../media/image1.png"/>
<Relationship Id="rId2" Type="http://schemas.openxmlformats.org/officeDocument/2006/relationships/hyperlink" Target="https://www.mastt.com/" TargetMode="External"/></Relationships>
</file>

<file path=xl/drawings/_rels/drawing4.xml.rels><?xml version="1.0" encoding="UTF-8"?>
<Relationships xmlns="http://schemas.openxmlformats.org/package/2006/relationships"><Relationship Id="rId1" Type="http://schemas.openxmlformats.org/officeDocument/2006/relationships/image" Target="../media/image1.png"/>
<Relationship Id="rId2" Type="http://schemas.openxmlformats.org/officeDocument/2006/relationships/hyperlink" Target="https://www.mastt.com/" TargetMode="External"/></Relationships>
</file>

<file path=xl/drawings/_rels/drawing5.xml.rels><?xml version="1.0" encoding="UTF-8"?>
<Relationships xmlns="http://schemas.openxmlformats.org/package/2006/relationships"><Relationship Id="rId1" Type="http://schemas.openxmlformats.org/officeDocument/2006/relationships/image" Target="../media/image1.png"/>
<Relationship Id="rId2" Type="http://schemas.openxmlformats.org/officeDocument/2006/relationships/hyperlink" Target="https://www.mastt.com/" TargetMode="External"/></Relationships>
</file>

<file path=xl/drawings/_rels/drawing6.xml.rels><?xml version="1.0" encoding="UTF-8"?>
<Relationships xmlns="http://schemas.openxmlformats.org/package/2006/relationships"><Relationship Id="rId1" Type="http://schemas.openxmlformats.org/officeDocument/2006/relationships/image" Target="../media/image1.png"/>
<Relationship Id="rId2" Type="http://schemas.openxmlformats.org/officeDocument/2006/relationships/hyperlink" Target="https://www.mastt.com/" TargetMode="External"/></Relationships>
</file>

<file path=xl/drawings/_rels/drawing7.xml.rels><?xml version="1.0" encoding="UTF-8"?>
<Relationships xmlns="http://schemas.openxmlformats.org/package/2006/relationships"><Relationship Id="rId1" Type="http://schemas.openxmlformats.org/officeDocument/2006/relationships/image" Target="../media/image1.png"/>
<Relationship Id="rId2" Type="http://schemas.openxmlformats.org/officeDocument/2006/relationships/hyperlink" Target="https://www.mastt.com/" TargetMode="External"/></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2</xdr:col>
      <xdr:colOff>57240</xdr:colOff>
      <xdr:row>2</xdr:row>
      <xdr:rowOff>76320</xdr:rowOff>
    </xdr:from>
    <xdr:to>
      <xdr:col>3</xdr:col>
      <xdr:colOff>159840</xdr:colOff>
      <xdr:row>5</xdr:row>
      <xdr:rowOff>66600</xdr:rowOff>
    </xdr:to>
    <xdr:pic>
      <xdr:nvPicPr>
        <xdr:cNvPr id="0" name="Image 1" descr="Picture">
          <a:hlinkClick xmlns:a="http://schemas.openxmlformats.org/drawingml/2006/main" xmlns:r="http://schemas.openxmlformats.org/officeDocument/2006/relationships" r:id="rId2" tooltip="mastt.com"/>
        </xdr:cNvPr>
        <xdr:cNvPicPr/>
      </xdr:nvPicPr>
      <xdr:blipFill>
        <a:blip r:embed="rId1"/>
        <a:stretch/>
      </xdr:blipFill>
      <xdr:spPr>
        <a:xfrm>
          <a:off x="423720" y="409680"/>
          <a:ext cx="2076120" cy="618840"/>
        </a:xfrm>
        <a:prstGeom prst="rect">
          <a:avLst/>
        </a:prstGeom>
        <a:ln w="0">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76320</xdr:colOff>
      <xdr:row>0</xdr:row>
      <xdr:rowOff>57240</xdr:rowOff>
    </xdr:from>
    <xdr:to>
      <xdr:col>2</xdr:col>
      <xdr:colOff>669960</xdr:colOff>
      <xdr:row>0</xdr:row>
      <xdr:rowOff>313920</xdr:rowOff>
    </xdr:to>
    <xdr:pic>
      <xdr:nvPicPr>
        <xdr:cNvPr id="1" name="Image 1" descr="Picture">
          <a:hlinkClick xmlns:a="http://schemas.openxmlformats.org/drawingml/2006/main" xmlns:r="http://schemas.openxmlformats.org/officeDocument/2006/relationships" r:id="rId2" tooltip="mastt.com"/>
        </xdr:cNvPr>
        <xdr:cNvPicPr/>
      </xdr:nvPicPr>
      <xdr:blipFill>
        <a:blip r:embed="rId1"/>
        <a:stretch/>
      </xdr:blipFill>
      <xdr:spPr>
        <a:xfrm>
          <a:off x="231120" y="57240"/>
          <a:ext cx="875880" cy="256680"/>
        </a:xfrm>
        <a:prstGeom prst="rect">
          <a:avLst/>
        </a:prstGeom>
        <a:ln w="0">
          <a:noFill/>
        </a:ln>
      </xdr:spPr>
    </xdr:pic>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76320</xdr:colOff>
      <xdr:row>0</xdr:row>
      <xdr:rowOff>57240</xdr:rowOff>
    </xdr:from>
    <xdr:to>
      <xdr:col>1</xdr:col>
      <xdr:colOff>952200</xdr:colOff>
      <xdr:row>0</xdr:row>
      <xdr:rowOff>313920</xdr:rowOff>
    </xdr:to>
    <xdr:pic>
      <xdr:nvPicPr>
        <xdr:cNvPr id="2" name="Image 1" descr="Picture">
          <a:hlinkClick xmlns:a="http://schemas.openxmlformats.org/drawingml/2006/main" xmlns:r="http://schemas.openxmlformats.org/officeDocument/2006/relationships" r:id="rId2" tooltip="mastt.com"/>
        </xdr:cNvPr>
        <xdr:cNvPicPr/>
      </xdr:nvPicPr>
      <xdr:blipFill>
        <a:blip r:embed="rId1"/>
        <a:stretch/>
      </xdr:blipFill>
      <xdr:spPr>
        <a:xfrm>
          <a:off x="231120" y="57240"/>
          <a:ext cx="875880" cy="256680"/>
        </a:xfrm>
        <a:prstGeom prst="rect">
          <a:avLst/>
        </a:prstGeom>
        <a:ln w="0">
          <a:noFill/>
        </a:ln>
      </xdr:spPr>
    </xdr:pic>
    <xdr:clientData/>
  </xdr:twoCellAnchor>
</xdr:wsDr>
</file>

<file path=xl/drawings/drawing4.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76320</xdr:colOff>
      <xdr:row>0</xdr:row>
      <xdr:rowOff>57240</xdr:rowOff>
    </xdr:from>
    <xdr:to>
      <xdr:col>2</xdr:col>
      <xdr:colOff>564120</xdr:colOff>
      <xdr:row>0</xdr:row>
      <xdr:rowOff>313920</xdr:rowOff>
    </xdr:to>
    <xdr:pic>
      <xdr:nvPicPr>
        <xdr:cNvPr id="3" name="Image 1" descr="Picture">
          <a:hlinkClick xmlns:a="http://schemas.openxmlformats.org/drawingml/2006/main" xmlns:r="http://schemas.openxmlformats.org/officeDocument/2006/relationships" r:id="rId2" tooltip="mastt.com"/>
        </xdr:cNvPr>
        <xdr:cNvPicPr/>
      </xdr:nvPicPr>
      <xdr:blipFill>
        <a:blip r:embed="rId1"/>
        <a:stretch/>
      </xdr:blipFill>
      <xdr:spPr>
        <a:xfrm>
          <a:off x="231120" y="57240"/>
          <a:ext cx="875880" cy="256680"/>
        </a:xfrm>
        <a:prstGeom prst="rect">
          <a:avLst/>
        </a:prstGeom>
        <a:ln w="0">
          <a:noFill/>
        </a:ln>
      </xdr:spPr>
    </xdr:pic>
    <xdr:clientData/>
  </xdr:twoCellAnchor>
</xdr:wsDr>
</file>

<file path=xl/drawings/drawing5.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76320</xdr:colOff>
      <xdr:row>0</xdr:row>
      <xdr:rowOff>57240</xdr:rowOff>
    </xdr:from>
    <xdr:to>
      <xdr:col>2</xdr:col>
      <xdr:colOff>458640</xdr:colOff>
      <xdr:row>0</xdr:row>
      <xdr:rowOff>313920</xdr:rowOff>
    </xdr:to>
    <xdr:pic>
      <xdr:nvPicPr>
        <xdr:cNvPr id="4" name="Image 1" descr="Picture">
          <a:hlinkClick xmlns:a="http://schemas.openxmlformats.org/drawingml/2006/main" xmlns:r="http://schemas.openxmlformats.org/officeDocument/2006/relationships" r:id="rId2" tooltip="mastt.com"/>
        </xdr:cNvPr>
        <xdr:cNvPicPr/>
      </xdr:nvPicPr>
      <xdr:blipFill>
        <a:blip r:embed="rId1"/>
        <a:stretch/>
      </xdr:blipFill>
      <xdr:spPr>
        <a:xfrm>
          <a:off x="231120" y="57240"/>
          <a:ext cx="875880" cy="256680"/>
        </a:xfrm>
        <a:prstGeom prst="rect">
          <a:avLst/>
        </a:prstGeom>
        <a:ln w="0">
          <a:noFill/>
        </a:ln>
      </xdr:spPr>
    </xdr:pic>
    <xdr:clientData/>
  </xdr:twoCellAnchor>
</xdr:wsDr>
</file>

<file path=xl/drawings/drawing6.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76320</xdr:colOff>
      <xdr:row>0</xdr:row>
      <xdr:rowOff>57240</xdr:rowOff>
    </xdr:from>
    <xdr:to>
      <xdr:col>2</xdr:col>
      <xdr:colOff>599760</xdr:colOff>
      <xdr:row>0</xdr:row>
      <xdr:rowOff>313920</xdr:rowOff>
    </xdr:to>
    <xdr:pic>
      <xdr:nvPicPr>
        <xdr:cNvPr id="5" name="Image 1" descr="Picture">
          <a:hlinkClick xmlns:a="http://schemas.openxmlformats.org/drawingml/2006/main" xmlns:r="http://schemas.openxmlformats.org/officeDocument/2006/relationships" r:id="rId2" tooltip="mastt.com"/>
        </xdr:cNvPr>
        <xdr:cNvPicPr/>
      </xdr:nvPicPr>
      <xdr:blipFill>
        <a:blip r:embed="rId1"/>
        <a:stretch/>
      </xdr:blipFill>
      <xdr:spPr>
        <a:xfrm>
          <a:off x="231120" y="57240"/>
          <a:ext cx="875880" cy="256680"/>
        </a:xfrm>
        <a:prstGeom prst="rect">
          <a:avLst/>
        </a:prstGeom>
        <a:ln w="0">
          <a:noFill/>
        </a:ln>
      </xdr:spPr>
    </xdr:pic>
    <xdr:clientData/>
  </xdr:twoCellAnchor>
</xdr:wsDr>
</file>

<file path=xl/drawings/drawing7.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76320</xdr:colOff>
      <xdr:row>0</xdr:row>
      <xdr:rowOff>57240</xdr:rowOff>
    </xdr:from>
    <xdr:to>
      <xdr:col>1</xdr:col>
      <xdr:colOff>952200</xdr:colOff>
      <xdr:row>0</xdr:row>
      <xdr:rowOff>313920</xdr:rowOff>
    </xdr:to>
    <xdr:pic>
      <xdr:nvPicPr>
        <xdr:cNvPr id="6" name="Image 1" descr="Picture">
          <a:hlinkClick xmlns:a="http://schemas.openxmlformats.org/drawingml/2006/main" xmlns:r="http://schemas.openxmlformats.org/officeDocument/2006/relationships" r:id="rId2" tooltip="mastt.com"/>
        </xdr:cNvPr>
        <xdr:cNvPicPr/>
      </xdr:nvPicPr>
      <xdr:blipFill>
        <a:blip r:embed="rId1"/>
        <a:stretch/>
      </xdr:blipFill>
      <xdr:spPr>
        <a:xfrm>
          <a:off x="231120" y="57240"/>
          <a:ext cx="875880" cy="256680"/>
        </a:xfrm>
        <a:prstGeom prst="rect">
          <a:avLst/>
        </a:prstGeom>
        <a:ln w="0">
          <a:noFill/>
        </a:ln>
      </xdr:spPr>
    </xdr:pic>
    <xdr:clientData/>
  </xdr:twoCellAnchor>
</xdr:wsDr>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hyperlink" Target="https://www.mastt.com/" TargetMode="External"/><Relationship Id="rId2" Type="http://schemas.openxmlformats.org/officeDocument/2006/relationships/drawing" Target="../drawings/drawing1.xml"/>
</Relationships>
</file>

<file path=xl/worksheets/_rels/sheet2.xml.rels><?xml version="1.0" encoding="UTF-8"?>
<Relationships xmlns="http://schemas.openxmlformats.org/package/2006/relationships"><Relationship Id="rId1" Type="http://schemas.openxmlformats.org/officeDocument/2006/relationships/drawing" Target="../drawings/drawing2.xml"/>
</Relationships>
</file>

<file path=xl/worksheets/_rels/sheet3.xml.rels><?xml version="1.0" encoding="UTF-8"?>
<Relationships xmlns="http://schemas.openxmlformats.org/package/2006/relationships"><Relationship Id="rId1" Type="http://schemas.openxmlformats.org/officeDocument/2006/relationships/drawing" Target="../drawings/drawing3.xml"/>
</Relationships>
</file>

<file path=xl/worksheets/_rels/sheet4.xml.rels><?xml version="1.0" encoding="UTF-8"?>
<Relationships xmlns="http://schemas.openxmlformats.org/package/2006/relationships"><Relationship Id="rId1" Type="http://schemas.openxmlformats.org/officeDocument/2006/relationships/drawing" Target="../drawings/drawing4.xml"/>
</Relationships>
</file>

<file path=xl/worksheets/_rels/sheet5.xml.rels><?xml version="1.0" encoding="UTF-8"?>
<Relationships xmlns="http://schemas.openxmlformats.org/package/2006/relationships"><Relationship Id="rId1" Type="http://schemas.openxmlformats.org/officeDocument/2006/relationships/drawing" Target="../drawings/drawing5.xml"/>
</Relationships>
</file>

<file path=xl/worksheets/_rels/sheet6.xml.rels><?xml version="1.0" encoding="UTF-8"?>
<Relationships xmlns="http://schemas.openxmlformats.org/package/2006/relationships"><Relationship Id="rId1" Type="http://schemas.openxmlformats.org/officeDocument/2006/relationships/drawing" Target="../drawings/drawing6.xml"/>
</Relationships>
</file>

<file path=xl/worksheets/_rels/sheet7.xml.rels><?xml version="1.0" encoding="UTF-8"?>
<Relationships xmlns="http://schemas.openxmlformats.org/package/2006/relationships"><Relationship Id="rId1" Type="http://schemas.openxmlformats.org/officeDocument/2006/relationships/drawing" Target="../drawings/drawing7.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C1628"/>
    <pageSetUpPr fitToPage="true"/>
  </sheetPr>
  <dimension ref="B1:G66"/>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2"/>
    <col collapsed="false" customWidth="true" hidden="false" outlineLevel="0" max="2" min="2" style="0" width="3"/>
    <col collapsed="false" customWidth="true" hidden="false" outlineLevel="0" max="3" min="3" style="0" width="28"/>
    <col collapsed="false" customWidth="true" hidden="false" outlineLevel="0" max="5" min="4" style="0" width="19"/>
    <col collapsed="false" customWidth="true" hidden="false" outlineLevel="0" max="6" min="6" style="0" width="18"/>
    <col collapsed="false" customWidth="true" hidden="false" outlineLevel="0" max="7" min="7" style="0" width="16"/>
    <col collapsed="false" customWidth="true" hidden="false" outlineLevel="0" max="8" min="8" style="0" width="2.2"/>
  </cols>
  <sheetData>
    <row r="1" customFormat="false" ht="9.75" hidden="false" customHeight="true" outlineLevel="0" collapsed="false"/>
    <row r="2" customFormat="false" ht="16.5" hidden="false" customHeight="true" outlineLevel="0" collapsed="false">
      <c r="B2" s="1"/>
      <c r="C2" s="1"/>
      <c r="D2" s="1"/>
      <c r="E2" s="1"/>
      <c r="F2" s="1"/>
      <c r="G2" s="1"/>
    </row>
    <row r="3" customFormat="false" ht="16.5" hidden="false" customHeight="true" outlineLevel="0" collapsed="false">
      <c r="B3" s="1"/>
      <c r="C3" s="1"/>
      <c r="D3" s="1"/>
      <c r="E3" s="1"/>
      <c r="F3" s="1"/>
      <c r="G3" s="1"/>
    </row>
    <row r="4" customFormat="false" ht="16.5" hidden="false" customHeight="true" outlineLevel="0" collapsed="false">
      <c r="B4" s="1"/>
      <c r="C4" s="1"/>
      <c r="D4" s="1"/>
      <c r="E4" s="1"/>
      <c r="F4" s="1"/>
      <c r="G4" s="1"/>
    </row>
    <row r="5" customFormat="false" ht="16.5" hidden="false" customHeight="true" outlineLevel="0" collapsed="false">
      <c r="B5" s="1"/>
      <c r="C5" s="1"/>
      <c r="D5" s="1"/>
      <c r="E5" s="1"/>
      <c r="F5" s="1"/>
      <c r="G5" s="1"/>
    </row>
    <row r="6" customFormat="false" ht="31.5" hidden="false" customHeight="true" outlineLevel="0" collapsed="false">
      <c r="B6" s="1"/>
      <c r="C6" s="2" t="s">
        <v>0</v>
      </c>
      <c r="D6" s="2"/>
      <c r="E6" s="2"/>
      <c r="F6" s="2"/>
      <c r="G6" s="2"/>
    </row>
    <row r="7" customFormat="false" ht="9.75" hidden="false" customHeight="true" outlineLevel="0" collapsed="false">
      <c r="B7" s="1"/>
      <c r="C7" s="1"/>
      <c r="D7" s="1"/>
      <c r="E7" s="1"/>
      <c r="F7" s="1"/>
      <c r="G7" s="1"/>
    </row>
    <row r="8" customFormat="false" ht="4.5" hidden="false" customHeight="true" outlineLevel="0" collapsed="false">
      <c r="B8" s="3"/>
      <c r="C8" s="3"/>
      <c r="D8" s="3"/>
      <c r="E8" s="3"/>
      <c r="F8" s="3"/>
      <c r="G8" s="3"/>
    </row>
    <row r="9" customFormat="false" ht="7.5" hidden="false" customHeight="true" outlineLevel="0" collapsed="false"/>
    <row r="10" customFormat="false" ht="16.5" hidden="false" customHeight="true" outlineLevel="0" collapsed="false">
      <c r="B10" s="4" t="s">
        <v>1</v>
      </c>
      <c r="C10" s="4"/>
      <c r="D10" s="4"/>
      <c r="E10" s="4"/>
      <c r="F10" s="4"/>
      <c r="G10" s="4"/>
    </row>
    <row r="11" customFormat="false" ht="16.5" hidden="false" customHeight="true" outlineLevel="0" collapsed="false">
      <c r="B11" s="4"/>
      <c r="C11" s="4"/>
      <c r="D11" s="4"/>
      <c r="E11" s="4"/>
      <c r="F11" s="4"/>
      <c r="G11" s="4"/>
    </row>
    <row r="12" customFormat="false" ht="16.5" hidden="false" customHeight="true" outlineLevel="0" collapsed="false">
      <c r="B12" s="4"/>
      <c r="C12" s="4"/>
      <c r="D12" s="4"/>
      <c r="E12" s="4"/>
      <c r="F12" s="4"/>
      <c r="G12" s="4"/>
    </row>
    <row r="13" customFormat="false" ht="16.5" hidden="false" customHeight="true" outlineLevel="0" collapsed="false">
      <c r="B13" s="4"/>
      <c r="C13" s="4"/>
      <c r="D13" s="4"/>
      <c r="E13" s="4"/>
      <c r="F13" s="4"/>
      <c r="G13" s="4"/>
    </row>
    <row r="15" customFormat="false" ht="24" hidden="false" customHeight="true" outlineLevel="0" collapsed="false">
      <c r="B15" s="5" t="s">
        <v>2</v>
      </c>
      <c r="C15" s="5"/>
      <c r="D15" s="5"/>
      <c r="E15" s="5"/>
      <c r="F15" s="5"/>
      <c r="G15" s="5"/>
    </row>
    <row r="16" customFormat="false" ht="16.5" hidden="false" customHeight="true" outlineLevel="0" collapsed="false">
      <c r="B16" s="6" t="s">
        <v>3</v>
      </c>
      <c r="C16" s="7" t="s">
        <v>4</v>
      </c>
      <c r="D16" s="8" t="s">
        <v>5</v>
      </c>
      <c r="E16" s="8"/>
      <c r="F16" s="8"/>
      <c r="G16" s="8"/>
    </row>
    <row r="17" customFormat="false" ht="16.5" hidden="false" customHeight="true" outlineLevel="0" collapsed="false">
      <c r="B17" s="6"/>
      <c r="C17" s="6"/>
      <c r="D17" s="6"/>
      <c r="E17" s="8"/>
      <c r="F17" s="8"/>
      <c r="G17" s="8"/>
    </row>
    <row r="18" customFormat="false" ht="16.5" hidden="false" customHeight="true" outlineLevel="0" collapsed="false">
      <c r="B18" s="6" t="s">
        <v>6</v>
      </c>
      <c r="C18" s="7" t="s">
        <v>7</v>
      </c>
      <c r="D18" s="8" t="s">
        <v>8</v>
      </c>
      <c r="E18" s="8"/>
      <c r="F18" s="8"/>
      <c r="G18" s="8"/>
    </row>
    <row r="19" customFormat="false" ht="16.5" hidden="false" customHeight="true" outlineLevel="0" collapsed="false">
      <c r="B19" s="6"/>
      <c r="C19" s="6"/>
      <c r="D19" s="6"/>
      <c r="E19" s="8"/>
      <c r="F19" s="8"/>
      <c r="G19" s="8"/>
    </row>
    <row r="20" customFormat="false" ht="16.5" hidden="false" customHeight="true" outlineLevel="0" collapsed="false">
      <c r="B20" s="6" t="s">
        <v>9</v>
      </c>
      <c r="C20" s="7" t="s">
        <v>10</v>
      </c>
      <c r="D20" s="8" t="s">
        <v>11</v>
      </c>
      <c r="E20" s="8"/>
      <c r="F20" s="8"/>
      <c r="G20" s="8"/>
    </row>
    <row r="21" customFormat="false" ht="16.5" hidden="false" customHeight="true" outlineLevel="0" collapsed="false">
      <c r="B21" s="6"/>
      <c r="C21" s="6"/>
      <c r="D21" s="6"/>
      <c r="E21" s="8"/>
      <c r="F21" s="8"/>
      <c r="G21" s="8"/>
    </row>
    <row r="22" customFormat="false" ht="16.5" hidden="false" customHeight="true" outlineLevel="0" collapsed="false">
      <c r="B22" s="6" t="s">
        <v>12</v>
      </c>
      <c r="C22" s="7" t="s">
        <v>13</v>
      </c>
      <c r="D22" s="8" t="s">
        <v>14</v>
      </c>
      <c r="E22" s="8"/>
      <c r="F22" s="8"/>
      <c r="G22" s="8"/>
    </row>
    <row r="23" customFormat="false" ht="16.5" hidden="false" customHeight="true" outlineLevel="0" collapsed="false">
      <c r="B23" s="6"/>
      <c r="C23" s="6"/>
      <c r="D23" s="6"/>
      <c r="E23" s="8"/>
      <c r="F23" s="8"/>
      <c r="G23" s="8"/>
    </row>
    <row r="24" customFormat="false" ht="16.5" hidden="false" customHeight="true" outlineLevel="0" collapsed="false">
      <c r="B24" s="6" t="s">
        <v>15</v>
      </c>
      <c r="C24" s="7" t="s">
        <v>16</v>
      </c>
      <c r="D24" s="8" t="s">
        <v>17</v>
      </c>
      <c r="E24" s="8"/>
      <c r="F24" s="8"/>
      <c r="G24" s="8"/>
    </row>
    <row r="25" customFormat="false" ht="16.5" hidden="false" customHeight="true" outlineLevel="0" collapsed="false">
      <c r="B25" s="6"/>
      <c r="C25" s="6"/>
      <c r="D25" s="6"/>
      <c r="E25" s="8"/>
      <c r="F25" s="8"/>
      <c r="G25" s="8"/>
    </row>
    <row r="26" customFormat="false" ht="16.5" hidden="false" customHeight="true" outlineLevel="0" collapsed="false">
      <c r="B26" s="6" t="s">
        <v>18</v>
      </c>
      <c r="C26" s="7" t="s">
        <v>19</v>
      </c>
      <c r="D26" s="8" t="s">
        <v>20</v>
      </c>
      <c r="E26" s="8"/>
      <c r="F26" s="8"/>
      <c r="G26" s="8"/>
    </row>
    <row r="27" customFormat="false" ht="16.5" hidden="false" customHeight="true" outlineLevel="0" collapsed="false">
      <c r="B27" s="6"/>
      <c r="C27" s="6"/>
      <c r="D27" s="6"/>
      <c r="E27" s="8"/>
      <c r="F27" s="8"/>
      <c r="G27" s="8"/>
    </row>
    <row r="29" customFormat="false" ht="24" hidden="false" customHeight="true" outlineLevel="0" collapsed="false">
      <c r="B29" s="5" t="s">
        <v>21</v>
      </c>
      <c r="C29" s="5"/>
      <c r="D29" s="5"/>
      <c r="E29" s="5"/>
      <c r="F29" s="5"/>
      <c r="G29" s="5"/>
    </row>
    <row r="30" customFormat="false" ht="18.75" hidden="false" customHeight="true" outlineLevel="0" collapsed="false">
      <c r="B30" s="9"/>
      <c r="C30" s="9" t="s">
        <v>22</v>
      </c>
      <c r="D30" s="9" t="s">
        <v>23</v>
      </c>
      <c r="E30" s="9"/>
      <c r="F30" s="9"/>
      <c r="G30" s="9"/>
    </row>
    <row r="31" customFormat="false" ht="30" hidden="false" customHeight="true" outlineLevel="0" collapsed="false">
      <c r="B31" s="10"/>
      <c r="C31" s="11" t="s">
        <v>24</v>
      </c>
      <c r="D31" s="12" t="s">
        <v>25</v>
      </c>
      <c r="E31" s="12"/>
      <c r="F31" s="12"/>
      <c r="G31" s="12"/>
    </row>
    <row r="32" customFormat="false" ht="30" hidden="false" customHeight="true" outlineLevel="0" collapsed="false">
      <c r="B32" s="13"/>
      <c r="C32" s="14" t="s">
        <v>26</v>
      </c>
      <c r="D32" s="15" t="s">
        <v>27</v>
      </c>
      <c r="E32" s="15"/>
      <c r="F32" s="15"/>
      <c r="G32" s="15"/>
    </row>
    <row r="33" customFormat="false" ht="30" hidden="false" customHeight="true" outlineLevel="0" collapsed="false">
      <c r="B33" s="10"/>
      <c r="C33" s="11" t="s">
        <v>28</v>
      </c>
      <c r="D33" s="12" t="s">
        <v>29</v>
      </c>
      <c r="E33" s="12"/>
      <c r="F33" s="12"/>
      <c r="G33" s="12"/>
    </row>
    <row r="34" customFormat="false" ht="30" hidden="false" customHeight="true" outlineLevel="0" collapsed="false">
      <c r="B34" s="13"/>
      <c r="C34" s="14" t="s">
        <v>30</v>
      </c>
      <c r="D34" s="15" t="s">
        <v>31</v>
      </c>
      <c r="E34" s="15"/>
      <c r="F34" s="15"/>
      <c r="G34" s="15"/>
    </row>
    <row r="35" customFormat="false" ht="30" hidden="false" customHeight="true" outlineLevel="0" collapsed="false">
      <c r="B35" s="10"/>
      <c r="C35" s="11" t="s">
        <v>32</v>
      </c>
      <c r="D35" s="12" t="s">
        <v>33</v>
      </c>
      <c r="E35" s="12"/>
      <c r="F35" s="12"/>
      <c r="G35" s="12"/>
    </row>
    <row r="36" customFormat="false" ht="30" hidden="false" customHeight="true" outlineLevel="0" collapsed="false">
      <c r="B36" s="13"/>
      <c r="C36" s="14" t="s">
        <v>34</v>
      </c>
      <c r="D36" s="15" t="s">
        <v>35</v>
      </c>
      <c r="E36" s="15"/>
      <c r="F36" s="15"/>
      <c r="G36" s="15"/>
    </row>
    <row r="38" customFormat="false" ht="24" hidden="false" customHeight="true" outlineLevel="0" collapsed="false">
      <c r="B38" s="5" t="s">
        <v>36</v>
      </c>
      <c r="C38" s="5"/>
      <c r="D38" s="5"/>
      <c r="E38" s="5"/>
      <c r="F38" s="5"/>
      <c r="G38" s="5"/>
    </row>
    <row r="39" customFormat="false" ht="15.75" hidden="false" customHeight="true" outlineLevel="0" collapsed="false">
      <c r="C39" s="16" t="s">
        <v>37</v>
      </c>
      <c r="D39" s="8" t="s">
        <v>38</v>
      </c>
      <c r="E39" s="8"/>
      <c r="F39" s="8"/>
      <c r="G39" s="8"/>
    </row>
    <row r="40" customFormat="false" ht="15.75" hidden="false" customHeight="true" outlineLevel="0" collapsed="false">
      <c r="C40" s="16"/>
      <c r="D40" s="16"/>
      <c r="E40" s="8"/>
      <c r="F40" s="8"/>
      <c r="G40" s="8"/>
    </row>
    <row r="41" customFormat="false" ht="15.75" hidden="false" customHeight="true" outlineLevel="0" collapsed="false">
      <c r="C41" s="16"/>
      <c r="D41" s="16"/>
      <c r="E41" s="8"/>
      <c r="F41" s="8"/>
      <c r="G41" s="8"/>
    </row>
    <row r="42" customFormat="false" ht="15.75" hidden="false" customHeight="true" outlineLevel="0" collapsed="false">
      <c r="C42" s="16"/>
      <c r="D42" s="16"/>
      <c r="E42" s="8"/>
      <c r="F42" s="8"/>
      <c r="G42" s="8"/>
    </row>
    <row r="43" customFormat="false" ht="15.75" hidden="false" customHeight="true" outlineLevel="0" collapsed="false">
      <c r="C43" s="16"/>
      <c r="D43" s="16"/>
      <c r="E43" s="8"/>
      <c r="F43" s="8"/>
      <c r="G43" s="8"/>
    </row>
    <row r="44" customFormat="false" ht="15.75" hidden="false" customHeight="true" outlineLevel="0" collapsed="false">
      <c r="C44" s="16"/>
      <c r="D44" s="16"/>
      <c r="E44" s="8"/>
      <c r="F44" s="8"/>
      <c r="G44" s="8"/>
    </row>
    <row r="46" customFormat="false" ht="15.75" hidden="false" customHeight="true" outlineLevel="0" collapsed="false">
      <c r="C46" s="16" t="s">
        <v>39</v>
      </c>
      <c r="D46" s="8" t="s">
        <v>40</v>
      </c>
      <c r="E46" s="8"/>
      <c r="F46" s="8"/>
      <c r="G46" s="8"/>
    </row>
    <row r="47" customFormat="false" ht="15.75" hidden="false" customHeight="true" outlineLevel="0" collapsed="false">
      <c r="C47" s="16"/>
      <c r="D47" s="16"/>
      <c r="E47" s="8"/>
      <c r="F47" s="8"/>
      <c r="G47" s="8"/>
    </row>
    <row r="48" customFormat="false" ht="15.75" hidden="false" customHeight="true" outlineLevel="0" collapsed="false">
      <c r="C48" s="16"/>
      <c r="D48" s="16"/>
      <c r="E48" s="8"/>
      <c r="F48" s="8"/>
      <c r="G48" s="8"/>
    </row>
    <row r="49" customFormat="false" ht="15.75" hidden="false" customHeight="true" outlineLevel="0" collapsed="false">
      <c r="C49" s="16"/>
      <c r="D49" s="16"/>
      <c r="E49" s="8"/>
      <c r="F49" s="8"/>
      <c r="G49" s="8"/>
    </row>
    <row r="50" customFormat="false" ht="15.75" hidden="false" customHeight="true" outlineLevel="0" collapsed="false">
      <c r="C50" s="16"/>
      <c r="D50" s="16"/>
      <c r="E50" s="8"/>
      <c r="F50" s="8"/>
      <c r="G50" s="8"/>
    </row>
    <row r="51" customFormat="false" ht="15.75" hidden="false" customHeight="true" outlineLevel="0" collapsed="false">
      <c r="C51" s="16"/>
      <c r="D51" s="16"/>
      <c r="E51" s="8"/>
      <c r="F51" s="8"/>
      <c r="G51" s="8"/>
    </row>
    <row r="53" customFormat="false" ht="15.75" hidden="false" customHeight="true" outlineLevel="0" collapsed="false">
      <c r="C53" s="16" t="s">
        <v>41</v>
      </c>
      <c r="D53" s="8" t="s">
        <v>42</v>
      </c>
      <c r="E53" s="8"/>
      <c r="F53" s="8"/>
      <c r="G53" s="8"/>
    </row>
    <row r="54" customFormat="false" ht="15.75" hidden="false" customHeight="true" outlineLevel="0" collapsed="false">
      <c r="C54" s="16"/>
      <c r="D54" s="16"/>
      <c r="E54" s="8"/>
      <c r="F54" s="8"/>
      <c r="G54" s="8"/>
    </row>
    <row r="55" customFormat="false" ht="15.75" hidden="false" customHeight="true" outlineLevel="0" collapsed="false">
      <c r="C55" s="16"/>
      <c r="D55" s="16"/>
      <c r="E55" s="8"/>
      <c r="F55" s="8"/>
      <c r="G55" s="8"/>
    </row>
    <row r="56" customFormat="false" ht="15.75" hidden="false" customHeight="true" outlineLevel="0" collapsed="false">
      <c r="C56" s="16"/>
      <c r="D56" s="16"/>
      <c r="E56" s="8"/>
      <c r="F56" s="8"/>
      <c r="G56" s="8"/>
    </row>
    <row r="57" customFormat="false" ht="15.75" hidden="false" customHeight="true" outlineLevel="0" collapsed="false">
      <c r="C57" s="16"/>
      <c r="D57" s="16"/>
      <c r="E57" s="8"/>
      <c r="F57" s="8"/>
      <c r="G57" s="8"/>
    </row>
    <row r="58" customFormat="false" ht="15.75" hidden="false" customHeight="true" outlineLevel="0" collapsed="false">
      <c r="C58" s="16"/>
      <c r="D58" s="16"/>
      <c r="E58" s="8"/>
      <c r="F58" s="8"/>
      <c r="G58" s="8"/>
    </row>
    <row r="60" customFormat="false" ht="15" hidden="false" customHeight="false" outlineLevel="0" collapsed="false">
      <c r="B60" s="17" t="s">
        <v>43</v>
      </c>
      <c r="C60" s="17"/>
      <c r="D60" s="17"/>
      <c r="E60" s="17"/>
      <c r="F60" s="17"/>
      <c r="G60" s="17"/>
    </row>
    <row r="61" customFormat="false" ht="15" hidden="false" customHeight="true" outlineLevel="0" collapsed="false">
      <c r="B61" s="18" t="s">
        <v>44</v>
      </c>
      <c r="C61" s="18"/>
      <c r="D61" s="18"/>
      <c r="E61" s="18"/>
      <c r="F61" s="18"/>
      <c r="G61" s="18"/>
    </row>
    <row r="62" customFormat="false" ht="15" hidden="false" customHeight="true" outlineLevel="0" collapsed="false">
      <c r="B62" s="18"/>
      <c r="C62" s="18"/>
      <c r="D62" s="18"/>
      <c r="E62" s="18"/>
      <c r="F62" s="18"/>
      <c r="G62" s="18"/>
    </row>
    <row r="63" customFormat="false" ht="15" hidden="false" customHeight="true" outlineLevel="0" collapsed="false">
      <c r="B63" s="18"/>
      <c r="C63" s="18"/>
      <c r="D63" s="18"/>
      <c r="E63" s="18"/>
      <c r="F63" s="18"/>
      <c r="G63" s="18"/>
    </row>
    <row r="64" customFormat="false" ht="15" hidden="false" customHeight="true" outlineLevel="0" collapsed="false">
      <c r="B64" s="18"/>
      <c r="C64" s="18"/>
      <c r="D64" s="18"/>
      <c r="E64" s="18"/>
      <c r="F64" s="18"/>
      <c r="G64" s="18"/>
    </row>
    <row r="66" customFormat="false" ht="19.5" hidden="false" customHeight="true" outlineLevel="0" collapsed="false">
      <c r="B66" s="19" t="s">
        <v>45</v>
      </c>
      <c r="C66" s="19"/>
      <c r="D66" s="19"/>
      <c r="E66" s="19"/>
      <c r="F66" s="19"/>
      <c r="G66" s="19"/>
    </row>
  </sheetData>
  <mergeCells count="39">
    <mergeCell ref="C6:G6"/>
    <mergeCell ref="B10:G13"/>
    <mergeCell ref="B15:G15"/>
    <mergeCell ref="B16:B17"/>
    <mergeCell ref="C16:C17"/>
    <mergeCell ref="D16:G17"/>
    <mergeCell ref="B18:B19"/>
    <mergeCell ref="C18:C19"/>
    <mergeCell ref="D18:G19"/>
    <mergeCell ref="B20:B21"/>
    <mergeCell ref="C20:C21"/>
    <mergeCell ref="D20:G21"/>
    <mergeCell ref="B22:B23"/>
    <mergeCell ref="C22:C23"/>
    <mergeCell ref="D22:G23"/>
    <mergeCell ref="B24:B25"/>
    <mergeCell ref="C24:C25"/>
    <mergeCell ref="D24:G25"/>
    <mergeCell ref="B26:B27"/>
    <mergeCell ref="C26:C27"/>
    <mergeCell ref="D26:G27"/>
    <mergeCell ref="B29:G29"/>
    <mergeCell ref="D30:G30"/>
    <mergeCell ref="D31:G31"/>
    <mergeCell ref="D32:G32"/>
    <mergeCell ref="D33:G33"/>
    <mergeCell ref="D34:G34"/>
    <mergeCell ref="D35:G35"/>
    <mergeCell ref="D36:G36"/>
    <mergeCell ref="B38:G38"/>
    <mergeCell ref="C39:C44"/>
    <mergeCell ref="D39:G44"/>
    <mergeCell ref="C46:C51"/>
    <mergeCell ref="D46:G51"/>
    <mergeCell ref="C53:C58"/>
    <mergeCell ref="D53:G58"/>
    <mergeCell ref="B60:G60"/>
    <mergeCell ref="B61:G64"/>
    <mergeCell ref="B66:G66"/>
  </mergeCells>
  <hyperlinks>
    <hyperlink ref="C31" location="'Setup'!A1" display="Setup"/>
    <hyperlink ref="C32" location="'Talk Record'!A1" display="Talk Record"/>
    <hyperlink ref="C33" location="'Register'!A1" display="Register"/>
    <hyperlink ref="C34" location="'Actions'!A1" display="Actions"/>
    <hyperlink ref="C35" location="'Topic Library'!A1" display="Topic Library"/>
    <hyperlink ref="C36" location="'Reference'!A1" display="Reference"/>
    <hyperlink ref="B66" r:id="rId1" display="Built for teams delivering capital projects, programs and portfolios  ·  mastt.com"/>
  </hyperlinks>
  <printOptions headings="false" gridLines="false" gridLinesSet="true" horizontalCentered="false" verticalCentered="false"/>
  <pageMargins left="0.3" right="0.3" top="0.45" bottom="0.45" header="0.511811023622047" footer="0.511811023622047"/>
  <pageSetup paperSize="9" scale="100" fitToWidth="1" fitToHeight="0" pageOrder="downThenOver" orientation="portrait" blackAndWhite="false" draft="false" cellComments="none" horizontalDpi="300" verticalDpi="300" copies="1"/>
  <headerFooter differentFirst="false" differentOddEven="false">
    <oddHeader/>
    <oddFooter/>
  </headerFooter>
  <rowBreaks count="1" manualBreakCount="1">
    <brk id="37" man="true" max="16383" min="0"/>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D3C61"/>
    <pageSetUpPr fitToPage="true"/>
  </sheetPr>
  <dimension ref="B1:F30"/>
  <sheetViews>
    <sheetView showFormulas="false" showGridLines="false" showRowColHeaders="true" showZeros="true" rightToLeft="false" tabSelected="false" showOutlineSymbols="true" defaultGridColor="true" view="normal" topLeftCell="A1" colorId="64" zoomScale="90" zoomScaleNormal="9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2"/>
    <col collapsed="false" customWidth="true" hidden="false" outlineLevel="0" max="2" min="2" style="0" width="4"/>
    <col collapsed="false" customWidth="true" hidden="false" outlineLevel="0" max="3" min="3" style="0" width="32"/>
    <col collapsed="false" customWidth="true" hidden="false" outlineLevel="0" max="5" min="4" style="0" width="28"/>
    <col collapsed="false" customWidth="true" hidden="false" outlineLevel="0" max="6" min="6" style="0" width="11"/>
    <col collapsed="false" customWidth="true" hidden="false" outlineLevel="0" max="7" min="7" style="0" width="2.2"/>
  </cols>
  <sheetData>
    <row r="1" customFormat="false" ht="33.75" hidden="false" customHeight="true" outlineLevel="0" collapsed="false">
      <c r="B1" s="20" t="s">
        <v>46</v>
      </c>
      <c r="C1" s="20"/>
      <c r="D1" s="20"/>
      <c r="E1" s="20"/>
      <c r="F1" s="20"/>
    </row>
    <row r="2" customFormat="false" ht="4.5" hidden="false" customHeight="true" outlineLevel="0" collapsed="false">
      <c r="B2" s="21"/>
      <c r="C2" s="21"/>
      <c r="D2" s="21"/>
      <c r="E2" s="21"/>
      <c r="F2" s="21"/>
    </row>
    <row r="3" customFormat="false" ht="16.5" hidden="false" customHeight="true" outlineLevel="0" collapsed="false">
      <c r="B3" s="22" t="str">
        <f aca="false">IF(COUNTIF(Register!$C$9:$C$208,"TT-01?")=0,"","EXAMPLE DATA - the register, actions and talk record hold a worked example. Delete those rows and this banner clears.")</f>
        <v>EXAMPLE DATA - the register, actions and talk record hold a worked example. Delete those rows and this banner clears.</v>
      </c>
      <c r="C3" s="22"/>
      <c r="D3" s="22"/>
      <c r="E3" s="22"/>
      <c r="F3" s="22"/>
    </row>
    <row r="4" customFormat="false" ht="25.5" hidden="false" customHeight="true" outlineLevel="0" collapsed="false">
      <c r="B4" s="23" t="s">
        <v>47</v>
      </c>
      <c r="C4" s="23"/>
      <c r="D4" s="23"/>
      <c r="E4" s="23"/>
      <c r="F4" s="23"/>
    </row>
    <row r="6" customFormat="false" ht="21.75" hidden="false" customHeight="true" outlineLevel="0" collapsed="false">
      <c r="B6" s="5" t="s">
        <v>48</v>
      </c>
      <c r="C6" s="5"/>
      <c r="D6" s="5"/>
      <c r="E6" s="5"/>
      <c r="F6" s="5"/>
    </row>
    <row r="7" customFormat="false" ht="19.5" hidden="false" customHeight="true" outlineLevel="0" collapsed="false">
      <c r="B7" s="24" t="s">
        <v>49</v>
      </c>
      <c r="C7" s="24"/>
      <c r="D7" s="25" t="s">
        <v>50</v>
      </c>
      <c r="E7" s="25"/>
    </row>
    <row r="8" customFormat="false" ht="19.5" hidden="false" customHeight="true" outlineLevel="0" collapsed="false">
      <c r="B8" s="24" t="s">
        <v>51</v>
      </c>
      <c r="C8" s="24"/>
      <c r="D8" s="25" t="s">
        <v>52</v>
      </c>
      <c r="E8" s="25"/>
    </row>
    <row r="9" customFormat="false" ht="19.5" hidden="false" customHeight="true" outlineLevel="0" collapsed="false">
      <c r="B9" s="24" t="s">
        <v>53</v>
      </c>
      <c r="C9" s="24"/>
      <c r="D9" s="25" t="s">
        <v>54</v>
      </c>
      <c r="E9" s="25"/>
    </row>
    <row r="10" customFormat="false" ht="19.5" hidden="false" customHeight="true" outlineLevel="0" collapsed="false">
      <c r="B10" s="24" t="s">
        <v>55</v>
      </c>
      <c r="C10" s="24"/>
      <c r="D10" s="25" t="s">
        <v>56</v>
      </c>
      <c r="E10" s="25"/>
    </row>
    <row r="11" customFormat="false" ht="19.5" hidden="false" customHeight="true" outlineLevel="0" collapsed="false">
      <c r="B11" s="24" t="s">
        <v>57</v>
      </c>
      <c r="C11" s="24"/>
      <c r="D11" s="25" t="s">
        <v>58</v>
      </c>
      <c r="E11" s="25"/>
    </row>
    <row r="12" customFormat="false" ht="19.5" hidden="false" customHeight="true" outlineLevel="0" collapsed="false">
      <c r="B12" s="24" t="s">
        <v>59</v>
      </c>
      <c r="C12" s="24"/>
      <c r="D12" s="25" t="s">
        <v>60</v>
      </c>
      <c r="E12" s="25"/>
    </row>
    <row r="14" customFormat="false" ht="21.75" hidden="false" customHeight="true" outlineLevel="0" collapsed="false">
      <c r="B14" s="5" t="s">
        <v>61</v>
      </c>
      <c r="C14" s="5"/>
      <c r="D14" s="5"/>
      <c r="E14" s="5"/>
      <c r="F14" s="5"/>
    </row>
    <row r="15" customFormat="false" ht="37.5" hidden="false" customHeight="true" outlineLevel="0" collapsed="false">
      <c r="B15" s="24" t="s">
        <v>62</v>
      </c>
      <c r="C15" s="24"/>
      <c r="D15" s="25" t="s">
        <v>63</v>
      </c>
      <c r="E15" s="26" t="s">
        <v>64</v>
      </c>
      <c r="F15" s="26"/>
    </row>
    <row r="16" customFormat="false" ht="37.5" hidden="false" customHeight="true" outlineLevel="0" collapsed="false">
      <c r="B16" s="24" t="s">
        <v>65</v>
      </c>
      <c r="C16" s="24"/>
      <c r="D16" s="27" t="n">
        <v>90</v>
      </c>
      <c r="E16" s="26" t="s">
        <v>66</v>
      </c>
      <c r="F16" s="26"/>
    </row>
    <row r="17" customFormat="false" ht="37.5" hidden="false" customHeight="true" outlineLevel="0" collapsed="false">
      <c r="B17" s="24" t="s">
        <v>67</v>
      </c>
      <c r="C17" s="24"/>
      <c r="D17" s="27" t="n">
        <v>24</v>
      </c>
      <c r="E17" s="26" t="s">
        <v>68</v>
      </c>
      <c r="F17" s="26"/>
    </row>
    <row r="18" customFormat="false" ht="37.5" hidden="false" customHeight="true" outlineLevel="0" collapsed="false">
      <c r="B18" s="24" t="s">
        <v>69</v>
      </c>
      <c r="C18" s="24"/>
      <c r="D18" s="28" t="n">
        <v>46247</v>
      </c>
      <c r="E18" s="26" t="s">
        <v>70</v>
      </c>
      <c r="F18" s="26"/>
    </row>
    <row r="20" customFormat="false" ht="21.75" hidden="false" customHeight="true" outlineLevel="0" collapsed="false">
      <c r="B20" s="5" t="s">
        <v>71</v>
      </c>
      <c r="C20" s="5"/>
      <c r="D20" s="5"/>
      <c r="E20" s="5"/>
      <c r="F20" s="5"/>
    </row>
    <row r="21" customFormat="false" ht="19.5" hidden="false" customHeight="true" outlineLevel="0" collapsed="false">
      <c r="B21" s="29" t="s">
        <v>72</v>
      </c>
      <c r="C21" s="29"/>
      <c r="D21" s="30" t="n">
        <f aca="false">COUNTIF(Register!$C$9:$C$208,"?*")</f>
        <v>5</v>
      </c>
      <c r="E21" s="30"/>
    </row>
    <row r="22" customFormat="false" ht="19.5" hidden="false" customHeight="true" outlineLevel="0" collapsed="false">
      <c r="B22" s="29" t="s">
        <v>73</v>
      </c>
      <c r="C22" s="29"/>
      <c r="D22" s="30" t="n">
        <f aca="false">COUNTIFS(Register!$D$9:$D$208,"&gt;="&amp;Setup!$D$18-30,Register!$D$9:$D$208,"&lt;="&amp;Setup!$D$18)</f>
        <v>5</v>
      </c>
      <c r="E22" s="30"/>
    </row>
    <row r="23" customFormat="false" ht="19.5" hidden="false" customHeight="true" outlineLevel="0" collapsed="false">
      <c r="B23" s="29" t="s">
        <v>74</v>
      </c>
      <c r="C23" s="29"/>
      <c r="D23" s="31" t="str">
        <f aca="false">IFERROR(TEXT(MAX(Register!$D$9:$D$208),"dd mmm yyyy"),"-")</f>
        <v>11 Aug 2026</v>
      </c>
      <c r="E23" s="31"/>
    </row>
    <row r="24" customFormat="false" ht="19.5" hidden="false" customHeight="true" outlineLevel="0" collapsed="false">
      <c r="B24" s="29" t="s">
        <v>75</v>
      </c>
      <c r="C24" s="29"/>
      <c r="D24" s="30" t="n">
        <f aca="false">SUM(Register!$M$9:$M$208)</f>
        <v>102</v>
      </c>
      <c r="E24" s="30"/>
    </row>
    <row r="25" customFormat="false" ht="19.5" hidden="false" customHeight="true" outlineLevel="0" collapsed="false">
      <c r="B25" s="29" t="s">
        <v>76</v>
      </c>
      <c r="C25" s="29"/>
      <c r="D25" s="30" t="n">
        <f aca="false">COUNTIFS(Actions!$K$9:$K$158,"&lt;&gt;Closed",Actions!$K$9:$K$158,"&lt;&gt;",Actions!$B$9:$B$158,"?*")</f>
        <v>2</v>
      </c>
      <c r="E25" s="30"/>
    </row>
    <row r="26" customFormat="false" ht="19.5" hidden="false" customHeight="true" outlineLevel="0" collapsed="false">
      <c r="B26" s="29" t="s">
        <v>77</v>
      </c>
      <c r="C26" s="29"/>
      <c r="D26" s="30" t="n">
        <f aca="false">COUNTIFS(Actions!$K$9:$K$158,"&lt;&gt;Closed",Actions!$K$9:$K$158,"&lt;&gt;",Actions!$I$9:$I$158,"&lt;"&amp;Setup!$D$18,Actions!$I$9:$I$158,"&lt;&gt;")</f>
        <v>0</v>
      </c>
      <c r="E26" s="30"/>
    </row>
    <row r="27" customFormat="false" ht="19.5" hidden="false" customHeight="true" outlineLevel="0" collapsed="false">
      <c r="B27" s="29" t="s">
        <v>78</v>
      </c>
      <c r="C27" s="29"/>
      <c r="D27" s="30" t="n">
        <f aca="false">SUMPRODUCT(--(COUNTIF(Register!$E$9:$E$208,Reference!$B$7:$B$43)=0))</f>
        <v>32</v>
      </c>
      <c r="E27" s="30"/>
    </row>
    <row r="29" customFormat="false" ht="15" hidden="false" customHeight="true" outlineLevel="0" collapsed="false">
      <c r="B29" s="23" t="s">
        <v>79</v>
      </c>
      <c r="C29" s="23"/>
      <c r="D29" s="23"/>
      <c r="E29" s="23"/>
      <c r="F29" s="23"/>
    </row>
    <row r="30" customFormat="false" ht="15" hidden="false" customHeight="false" outlineLevel="0" collapsed="false">
      <c r="B30" s="23"/>
      <c r="C30" s="23"/>
      <c r="D30" s="23"/>
      <c r="E30" s="23"/>
      <c r="F30" s="23"/>
    </row>
  </sheetData>
  <mergeCells count="42">
    <mergeCell ref="B1:F1"/>
    <mergeCell ref="B2:F2"/>
    <mergeCell ref="B3:F3"/>
    <mergeCell ref="B4:F4"/>
    <mergeCell ref="B6:F6"/>
    <mergeCell ref="B7:C7"/>
    <mergeCell ref="D7:E7"/>
    <mergeCell ref="B8:C8"/>
    <mergeCell ref="D8:E8"/>
    <mergeCell ref="B9:C9"/>
    <mergeCell ref="D9:E9"/>
    <mergeCell ref="B10:C10"/>
    <mergeCell ref="D10:E10"/>
    <mergeCell ref="B11:C11"/>
    <mergeCell ref="D11:E11"/>
    <mergeCell ref="B12:C12"/>
    <mergeCell ref="D12:E12"/>
    <mergeCell ref="B14:F14"/>
    <mergeCell ref="B15:C15"/>
    <mergeCell ref="E15:F15"/>
    <mergeCell ref="B16:C16"/>
    <mergeCell ref="E16:F16"/>
    <mergeCell ref="B17:C17"/>
    <mergeCell ref="E17:F17"/>
    <mergeCell ref="B18:C18"/>
    <mergeCell ref="E18:F18"/>
    <mergeCell ref="B20:F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9:F30"/>
  </mergeCells>
  <conditionalFormatting sqref="B3:F3">
    <cfRule type="expression" priority="2" aboveAverage="0" equalAverage="0" bottom="0" percent="0" rank="0" text="" dxfId="0">
      <formula>LEN($B$3)&gt;0</formula>
    </cfRule>
  </conditionalFormatting>
  <conditionalFormatting sqref="D26">
    <cfRule type="cellIs" priority="3" operator="greaterThan" aboveAverage="0" equalAverage="0" bottom="0" percent="0" rank="0" text="" dxfId="1">
      <formula>0</formula>
    </cfRule>
  </conditionalFormatting>
  <dataValidations count="1">
    <dataValidation allowBlank="true" errorStyle="stop" operator="between" prompt="Set what applies where you work. This workbook does not assume a figure - requirements differ sharply between jurisdictions." promptTitle="Frequency" showDropDown="false" showErrorMessage="false" showInputMessage="true" sqref="D15" type="list">
      <formula1>Reference!$D$42:$D$48</formula1>
      <formula2>0</formula2>
    </dataValidation>
  </dataValidations>
  <printOptions headings="false" gridLines="false" gridLinesSet="true" horizontalCentered="false" verticalCentered="false"/>
  <pageMargins left="0.3" right="0.3" top="0.45" bottom="0.45" header="0.511811023622047" footer="0.511811023622047"/>
  <pageSetup paperSize="9" scale="100" fitToWidth="1" fitToHeight="0" pageOrder="downThenOver" orientation="portrait" blackAndWhite="false" draft="false" cellComments="none" horizontalDpi="300" verticalDpi="300" copies="1"/>
  <headerFooter differentFirst="false" differentOddEven="false">
    <oddHeader/>
    <odd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3480BC"/>
    <pageSetUpPr fitToPage="true"/>
  </sheetPr>
  <dimension ref="B1:G65"/>
  <sheetViews>
    <sheetView showFormulas="false" showGridLines="false" showRowColHeaders="true" showZeros="true" rightToLeft="false" tabSelected="false" showOutlineSymbols="true" defaultGridColor="true" view="normal" topLeftCell="A1" colorId="64" zoomScale="90" zoomScaleNormal="9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2"/>
    <col collapsed="false" customWidth="true" hidden="false" outlineLevel="0" max="2" min="2" style="0" width="17"/>
    <col collapsed="false" customWidth="true" hidden="false" outlineLevel="0" max="3" min="3" style="0" width="21"/>
    <col collapsed="false" customWidth="true" hidden="false" outlineLevel="0" max="4" min="4" style="0" width="19"/>
    <col collapsed="false" customWidth="true" hidden="false" outlineLevel="0" max="5" min="5" style="0" width="15"/>
    <col collapsed="false" customWidth="true" hidden="false" outlineLevel="0" max="6" min="6" style="0" width="14"/>
    <col collapsed="false" customWidth="true" hidden="false" outlineLevel="0" max="7" min="7" style="0" width="16"/>
    <col collapsed="false" customWidth="true" hidden="false" outlineLevel="0" max="8" min="8" style="0" width="2.2"/>
  </cols>
  <sheetData>
    <row r="1" customFormat="false" ht="33.75" hidden="false" customHeight="true" outlineLevel="0" collapsed="false">
      <c r="B1" s="20" t="s">
        <v>80</v>
      </c>
      <c r="C1" s="20"/>
      <c r="D1" s="20"/>
      <c r="E1" s="20"/>
      <c r="F1" s="20"/>
      <c r="G1" s="20"/>
    </row>
    <row r="2" customFormat="false" ht="4.5" hidden="false" customHeight="true" outlineLevel="0" collapsed="false">
      <c r="B2" s="21"/>
      <c r="C2" s="21"/>
      <c r="D2" s="21"/>
      <c r="E2" s="21"/>
      <c r="F2" s="21"/>
      <c r="G2" s="21"/>
    </row>
    <row r="3" customFormat="false" ht="16.5" hidden="false" customHeight="true" outlineLevel="0" collapsed="false">
      <c r="B3" s="22" t="str">
        <f aca="false">IF(COUNTIF(Register!$C$9:$C$208,"TT-01?")=0,"","EXAMPLE DATA - the register, actions and talk record hold a worked example. Delete those rows and this banner clears.")</f>
        <v>EXAMPLE DATA - the register, actions and talk record hold a worked example. Delete those rows and this banner clears.</v>
      </c>
      <c r="C3" s="22"/>
      <c r="D3" s="22"/>
      <c r="E3" s="22"/>
      <c r="F3" s="22"/>
      <c r="G3" s="22"/>
    </row>
    <row r="4" customFormat="false" ht="25.5" hidden="false" customHeight="true" outlineLevel="0" collapsed="false">
      <c r="B4" s="23" t="s">
        <v>81</v>
      </c>
      <c r="C4" s="23"/>
      <c r="D4" s="23"/>
      <c r="E4" s="23"/>
      <c r="F4" s="23"/>
      <c r="G4" s="23"/>
    </row>
    <row r="6" customFormat="false" ht="21.75" hidden="false" customHeight="true" outlineLevel="0" collapsed="false">
      <c r="B6" s="5" t="s">
        <v>82</v>
      </c>
      <c r="C6" s="5"/>
      <c r="D6" s="5"/>
      <c r="E6" s="5"/>
      <c r="F6" s="5"/>
      <c r="G6" s="5"/>
    </row>
    <row r="7" customFormat="false" ht="21.75" hidden="false" customHeight="true" outlineLevel="0" collapsed="false">
      <c r="B7" s="32" t="s">
        <v>83</v>
      </c>
      <c r="C7" s="33" t="s">
        <v>84</v>
      </c>
      <c r="E7" s="32" t="s">
        <v>85</v>
      </c>
      <c r="F7" s="34" t="n">
        <v>46245</v>
      </c>
      <c r="G7" s="34"/>
    </row>
    <row r="8" customFormat="false" ht="21.75" hidden="false" customHeight="true" outlineLevel="0" collapsed="false">
      <c r="B8" s="32" t="s">
        <v>86</v>
      </c>
      <c r="C8" s="33" t="s">
        <v>87</v>
      </c>
      <c r="D8" s="33"/>
      <c r="E8" s="33"/>
      <c r="F8" s="33"/>
      <c r="G8" s="33"/>
    </row>
    <row r="9" customFormat="false" ht="21.75" hidden="false" customHeight="true" outlineLevel="0" collapsed="false">
      <c r="B9" s="32" t="s">
        <v>88</v>
      </c>
      <c r="C9" s="33" t="s">
        <v>89</v>
      </c>
      <c r="D9" s="33"/>
      <c r="E9" s="33"/>
      <c r="F9" s="33"/>
      <c r="G9" s="33"/>
    </row>
    <row r="10" customFormat="false" ht="21.75" hidden="false" customHeight="true" outlineLevel="0" collapsed="false">
      <c r="B10" s="32" t="s">
        <v>90</v>
      </c>
      <c r="C10" s="33" t="s">
        <v>91</v>
      </c>
      <c r="E10" s="32" t="s">
        <v>92</v>
      </c>
      <c r="F10" s="33" t="s">
        <v>93</v>
      </c>
      <c r="G10" s="33"/>
    </row>
    <row r="11" customFormat="false" ht="25.5" hidden="false" customHeight="true" outlineLevel="0" collapsed="false">
      <c r="B11" s="32" t="s">
        <v>94</v>
      </c>
      <c r="C11" s="33" t="s">
        <v>95</v>
      </c>
      <c r="E11" s="32" t="s">
        <v>34</v>
      </c>
      <c r="F11" s="33" t="s">
        <v>96</v>
      </c>
      <c r="G11" s="33"/>
    </row>
    <row r="12" customFormat="false" ht="21.75" hidden="false" customHeight="true" outlineLevel="0" collapsed="false">
      <c r="B12" s="35" t="s">
        <v>97</v>
      </c>
      <c r="C12" s="35"/>
      <c r="D12" s="35"/>
      <c r="E12" s="35"/>
      <c r="F12" s="35"/>
      <c r="G12" s="35"/>
    </row>
    <row r="13" customFormat="false" ht="21.75" hidden="false" customHeight="true" outlineLevel="0" collapsed="false">
      <c r="B13" s="5" t="s">
        <v>98</v>
      </c>
      <c r="C13" s="5"/>
      <c r="D13" s="5"/>
      <c r="E13" s="5"/>
      <c r="F13" s="5"/>
      <c r="G13" s="5"/>
    </row>
    <row r="14" customFormat="false" ht="21.75" hidden="false" customHeight="true" outlineLevel="0" collapsed="false">
      <c r="B14" s="32" t="s">
        <v>99</v>
      </c>
      <c r="C14" s="33" t="s">
        <v>100</v>
      </c>
      <c r="E14" s="32" t="s">
        <v>101</v>
      </c>
      <c r="F14" s="33" t="s">
        <v>102</v>
      </c>
      <c r="G14" s="33"/>
    </row>
    <row r="15" customFormat="false" ht="24" hidden="false" customHeight="true" outlineLevel="0" collapsed="false">
      <c r="B15" s="32" t="s">
        <v>103</v>
      </c>
      <c r="C15" s="33" t="s">
        <v>104</v>
      </c>
      <c r="E15" s="32" t="s">
        <v>105</v>
      </c>
      <c r="F15" s="33" t="s">
        <v>106</v>
      </c>
      <c r="G15" s="33"/>
    </row>
    <row r="16" customFormat="false" ht="19.5" hidden="false" customHeight="true" outlineLevel="0" collapsed="false">
      <c r="B16" s="32" t="s">
        <v>107</v>
      </c>
      <c r="C16" s="36" t="n">
        <v>0.28125</v>
      </c>
      <c r="D16" s="32" t="s">
        <v>108</v>
      </c>
      <c r="E16" s="36" t="n">
        <v>0.295138888888889</v>
      </c>
      <c r="F16" s="32" t="s">
        <v>109</v>
      </c>
      <c r="G16" s="37" t="n">
        <f aca="false">IF(OR($C16="",$E16=""),"",ROUND(($E16-$C16)*1440,0))</f>
        <v>20</v>
      </c>
    </row>
    <row r="17" customFormat="false" ht="13.5" hidden="false" customHeight="true" outlineLevel="0" collapsed="false">
      <c r="B17" s="35" t="s">
        <v>110</v>
      </c>
      <c r="C17" s="35"/>
      <c r="D17" s="35"/>
      <c r="E17" s="35"/>
      <c r="F17" s="35"/>
      <c r="G17" s="35"/>
    </row>
    <row r="18" customFormat="false" ht="21.75" hidden="false" customHeight="true" outlineLevel="0" collapsed="false">
      <c r="B18" s="5" t="s">
        <v>111</v>
      </c>
      <c r="C18" s="5"/>
      <c r="D18" s="5"/>
      <c r="E18" s="5"/>
      <c r="F18" s="5"/>
      <c r="G18" s="5"/>
    </row>
    <row r="19" customFormat="false" ht="15.75" hidden="false" customHeight="true" outlineLevel="0" collapsed="false">
      <c r="B19" s="38" t="s">
        <v>112</v>
      </c>
      <c r="C19" s="38"/>
      <c r="D19" s="38"/>
      <c r="E19" s="38"/>
      <c r="F19" s="38"/>
      <c r="G19" s="38"/>
    </row>
    <row r="20" customFormat="false" ht="15.75" hidden="false" customHeight="true" outlineLevel="0" collapsed="false">
      <c r="B20" s="38"/>
      <c r="C20" s="38"/>
      <c r="D20" s="38"/>
      <c r="E20" s="38"/>
      <c r="F20" s="38"/>
      <c r="G20" s="38"/>
    </row>
    <row r="21" customFormat="false" ht="18" hidden="false" customHeight="true" outlineLevel="0" collapsed="false">
      <c r="B21" s="39" t="s">
        <v>113</v>
      </c>
      <c r="C21" s="39"/>
      <c r="D21" s="39"/>
      <c r="E21" s="39"/>
      <c r="F21" s="39"/>
      <c r="G21" s="39"/>
    </row>
    <row r="22" customFormat="false" ht="15.75" hidden="false" customHeight="true" outlineLevel="0" collapsed="false">
      <c r="B22" s="38" t="s">
        <v>114</v>
      </c>
      <c r="C22" s="38"/>
      <c r="D22" s="38"/>
      <c r="E22" s="38"/>
      <c r="F22" s="38"/>
      <c r="G22" s="38"/>
    </row>
    <row r="23" customFormat="false" ht="15.75" hidden="false" customHeight="true" outlineLevel="0" collapsed="false">
      <c r="B23" s="38"/>
      <c r="C23" s="38"/>
      <c r="D23" s="38"/>
      <c r="E23" s="38"/>
      <c r="F23" s="38"/>
      <c r="G23" s="38"/>
    </row>
    <row r="24" customFormat="false" ht="15.75" hidden="false" customHeight="true" outlineLevel="0" collapsed="false">
      <c r="B24" s="38"/>
      <c r="C24" s="38"/>
      <c r="D24" s="38"/>
      <c r="E24" s="38"/>
      <c r="F24" s="38"/>
      <c r="G24" s="38"/>
    </row>
    <row r="25" customFormat="false" ht="18" hidden="false" customHeight="true" outlineLevel="0" collapsed="false">
      <c r="B25" s="39" t="s">
        <v>115</v>
      </c>
      <c r="C25" s="39"/>
      <c r="D25" s="39"/>
      <c r="E25" s="39"/>
      <c r="F25" s="39"/>
      <c r="G25" s="39"/>
    </row>
    <row r="26" customFormat="false" ht="15.75" hidden="false" customHeight="true" outlineLevel="0" collapsed="false">
      <c r="B26" s="38" t="s">
        <v>116</v>
      </c>
      <c r="C26" s="38"/>
      <c r="D26" s="38"/>
      <c r="E26" s="38"/>
      <c r="F26" s="38"/>
      <c r="G26" s="38"/>
    </row>
    <row r="27" customFormat="false" ht="15.75" hidden="false" customHeight="true" outlineLevel="0" collapsed="false">
      <c r="B27" s="38"/>
      <c r="C27" s="38"/>
      <c r="D27" s="38"/>
      <c r="E27" s="38"/>
      <c r="F27" s="38"/>
      <c r="G27" s="38"/>
    </row>
    <row r="28" customFormat="false" ht="15.75" hidden="false" customHeight="true" outlineLevel="0" collapsed="false">
      <c r="B28" s="38"/>
      <c r="C28" s="38"/>
      <c r="D28" s="38"/>
      <c r="E28" s="38"/>
      <c r="F28" s="38"/>
      <c r="G28" s="38"/>
    </row>
    <row r="29" customFormat="false" ht="15.75" hidden="false" customHeight="true" outlineLevel="0" collapsed="false">
      <c r="B29" s="38"/>
      <c r="C29" s="38"/>
      <c r="D29" s="38"/>
      <c r="E29" s="38"/>
      <c r="F29" s="38"/>
      <c r="G29" s="38"/>
    </row>
    <row r="30" customFormat="false" ht="21.75" hidden="false" customHeight="true" outlineLevel="0" collapsed="false">
      <c r="B30" s="5" t="s">
        <v>117</v>
      </c>
      <c r="C30" s="5"/>
      <c r="D30" s="5"/>
      <c r="E30" s="5"/>
      <c r="F30" s="5"/>
      <c r="G30" s="5"/>
    </row>
    <row r="31" customFormat="false" ht="18" hidden="false" customHeight="true" outlineLevel="0" collapsed="false">
      <c r="B31" s="9" t="s">
        <v>118</v>
      </c>
      <c r="C31" s="9" t="s">
        <v>119</v>
      </c>
      <c r="D31" s="9"/>
      <c r="E31" s="9"/>
      <c r="F31" s="9" t="s">
        <v>120</v>
      </c>
      <c r="G31" s="9" t="s">
        <v>121</v>
      </c>
    </row>
    <row r="32" customFormat="false" ht="24" hidden="false" customHeight="true" outlineLevel="0" collapsed="false">
      <c r="B32" s="40" t="str">
        <f aca="false">IFERROR(INDEX(Actions!$B$9:$B$158,MATCH(1,Actions!$L$9:$L$158,0)),"")</f>
        <v>A-002</v>
      </c>
      <c r="C32" s="41" t="str">
        <f aca="false">IFERROR(INDEX(Actions!$F$9:$F$158,MATCH(1,Actions!$L$9:$L$158,0)),"")</f>
        <v>Confirm the water main location by potholing before the machine works the north face</v>
      </c>
      <c r="D32" s="41"/>
      <c r="E32" s="41"/>
      <c r="F32" s="41" t="str">
        <f aca="false">IFERROR(INDEX(Actions!$H$9:$H$158,MATCH(1,Actions!$L$9:$L$158,0)),"")</f>
        <v>M. Silva</v>
      </c>
      <c r="G32" s="42" t="n">
        <f aca="false">IFERROR(INDEX(Actions!$I$9:$I$158,MATCH(1,Actions!$L$9:$L$158,0)),"")</f>
        <v>46248</v>
      </c>
    </row>
    <row r="33" customFormat="false" ht="24" hidden="false" customHeight="true" outlineLevel="0" collapsed="false">
      <c r="B33" s="40" t="str">
        <f aca="false">IFERROR(INDEX(Actions!$B$9:$B$158,MATCH(2,Actions!$L$9:$L$158,0)),"")</f>
        <v>A-003</v>
      </c>
      <c r="C33" s="41" t="str">
        <f aca="false">IFERROR(INDEX(Actions!$F$9:$F$158,MATCH(2,Actions!$L$9:$L$158,0)),"")</f>
        <v>Install the second pedestrian gate at the east boundary so walkers stop crossing the haul route</v>
      </c>
      <c r="D33" s="41"/>
      <c r="E33" s="41"/>
      <c r="F33" s="41" t="str">
        <f aca="false">IFERROR(INDEX(Actions!$H$9:$H$158,MATCH(2,Actions!$L$9:$L$158,0)),"")</f>
        <v>D. Nkemelu</v>
      </c>
      <c r="G33" s="42" t="n">
        <f aca="false">IFERROR(INDEX(Actions!$I$9:$I$158,MATCH(2,Actions!$L$9:$L$158,0)),"")</f>
        <v>46249</v>
      </c>
    </row>
    <row r="34" customFormat="false" ht="24" hidden="false" customHeight="true" outlineLevel="0" collapsed="false">
      <c r="B34" s="40" t="str">
        <f aca="false">IFERROR(INDEX(Actions!$B$9:$B$158,MATCH(3,Actions!$L$9:$L$158,0)),"")</f>
        <v/>
      </c>
      <c r="C34" s="41" t="str">
        <f aca="false">IFERROR(INDEX(Actions!$F$9:$F$158,MATCH(3,Actions!$L$9:$L$158,0)),"")</f>
        <v/>
      </c>
      <c r="D34" s="41"/>
      <c r="E34" s="41"/>
      <c r="F34" s="41" t="str">
        <f aca="false">IFERROR(INDEX(Actions!$H$9:$H$158,MATCH(3,Actions!$L$9:$L$158,0)),"")</f>
        <v/>
      </c>
      <c r="G34" s="42" t="str">
        <f aca="false">IFERROR(INDEX(Actions!$I$9:$I$158,MATCH(3,Actions!$L$9:$L$158,0)),"")</f>
        <v/>
      </c>
    </row>
    <row r="35" customFormat="false" ht="24" hidden="false" customHeight="true" outlineLevel="0" collapsed="false">
      <c r="B35" s="40" t="str">
        <f aca="false">IFERROR(INDEX(Actions!$B$9:$B$158,MATCH(4,Actions!$L$9:$L$158,0)),"")</f>
        <v/>
      </c>
      <c r="C35" s="41" t="str">
        <f aca="false">IFERROR(INDEX(Actions!$F$9:$F$158,MATCH(4,Actions!$L$9:$L$158,0)),"")</f>
        <v/>
      </c>
      <c r="D35" s="41"/>
      <c r="E35" s="41"/>
      <c r="F35" s="41" t="str">
        <f aca="false">IFERROR(INDEX(Actions!$H$9:$H$158,MATCH(4,Actions!$L$9:$L$158,0)),"")</f>
        <v/>
      </c>
      <c r="G35" s="42" t="str">
        <f aca="false">IFERROR(INDEX(Actions!$I$9:$I$158,MATCH(4,Actions!$L$9:$L$158,0)),"")</f>
        <v/>
      </c>
    </row>
    <row r="36" customFormat="false" ht="13.5" hidden="false" customHeight="true" outlineLevel="0" collapsed="false">
      <c r="B36" s="35" t="s">
        <v>122</v>
      </c>
      <c r="C36" s="35"/>
      <c r="D36" s="35"/>
      <c r="E36" s="35"/>
      <c r="F36" s="35"/>
      <c r="G36" s="35"/>
    </row>
    <row r="37" customFormat="false" ht="18" hidden="false" customHeight="true" outlineLevel="0" collapsed="false">
      <c r="B37" s="39" t="s">
        <v>123</v>
      </c>
      <c r="C37" s="39"/>
      <c r="D37" s="39"/>
      <c r="E37" s="39"/>
      <c r="F37" s="39"/>
      <c r="G37" s="39"/>
    </row>
    <row r="38" customFormat="false" ht="18" hidden="false" customHeight="true" outlineLevel="0" collapsed="false">
      <c r="B38" s="9" t="s">
        <v>119</v>
      </c>
      <c r="C38" s="9"/>
      <c r="D38" s="9"/>
      <c r="E38" s="9"/>
      <c r="F38" s="9" t="s">
        <v>120</v>
      </c>
      <c r="G38" s="9" t="s">
        <v>121</v>
      </c>
    </row>
    <row r="39" customFormat="false" ht="19.5" hidden="false" customHeight="true" outlineLevel="0" collapsed="false">
      <c r="B39" s="43"/>
      <c r="C39" s="43"/>
      <c r="D39" s="43"/>
      <c r="E39" s="43"/>
      <c r="F39" s="43"/>
      <c r="G39" s="44"/>
    </row>
    <row r="40" customFormat="false" ht="19.5" hidden="false" customHeight="true" outlineLevel="0" collapsed="false">
      <c r="B40" s="43"/>
      <c r="C40" s="43"/>
      <c r="D40" s="43"/>
      <c r="E40" s="43"/>
      <c r="F40" s="43"/>
      <c r="G40" s="44"/>
    </row>
    <row r="41" customFormat="false" ht="19.5" hidden="false" customHeight="true" outlineLevel="0" collapsed="false">
      <c r="B41" s="43"/>
      <c r="C41" s="43"/>
      <c r="D41" s="43"/>
      <c r="E41" s="43"/>
      <c r="F41" s="43"/>
      <c r="G41" s="44"/>
    </row>
    <row r="42" customFormat="false" ht="13.5" hidden="false" customHeight="true" outlineLevel="0" collapsed="false">
      <c r="B42" s="35" t="s">
        <v>124</v>
      </c>
      <c r="C42" s="35"/>
      <c r="D42" s="35"/>
      <c r="E42" s="35"/>
      <c r="F42" s="35"/>
      <c r="G42" s="35"/>
    </row>
    <row r="43" customFormat="false" ht="21.75" hidden="false" customHeight="true" outlineLevel="0" collapsed="false">
      <c r="B43" s="5" t="s">
        <v>125</v>
      </c>
      <c r="C43" s="5"/>
      <c r="D43" s="5"/>
      <c r="E43" s="5"/>
      <c r="F43" s="5"/>
      <c r="G43" s="5"/>
    </row>
    <row r="44" customFormat="false" ht="19.5" hidden="false" customHeight="true" outlineLevel="0" collapsed="false">
      <c r="B44" s="9" t="s">
        <v>126</v>
      </c>
      <c r="C44" s="9"/>
      <c r="D44" s="9" t="s">
        <v>127</v>
      </c>
      <c r="E44" s="9" t="s">
        <v>128</v>
      </c>
      <c r="F44" s="9" t="s">
        <v>129</v>
      </c>
      <c r="G44" s="9" t="s">
        <v>130</v>
      </c>
    </row>
    <row r="45" customFormat="false" ht="18.75" hidden="false" customHeight="true" outlineLevel="0" collapsed="false">
      <c r="B45" s="45" t="s">
        <v>100</v>
      </c>
      <c r="C45" s="45"/>
      <c r="D45" s="45" t="s">
        <v>56</v>
      </c>
      <c r="E45" s="45" t="s">
        <v>93</v>
      </c>
      <c r="F45" s="46" t="s">
        <v>131</v>
      </c>
      <c r="G45" s="45"/>
    </row>
    <row r="46" customFormat="false" ht="18.75" hidden="false" customHeight="true" outlineLevel="0" collapsed="false">
      <c r="B46" s="47" t="s">
        <v>132</v>
      </c>
      <c r="C46" s="47"/>
      <c r="D46" s="47" t="s">
        <v>56</v>
      </c>
      <c r="E46" s="47" t="s">
        <v>93</v>
      </c>
      <c r="F46" s="48" t="s">
        <v>131</v>
      </c>
      <c r="G46" s="47"/>
    </row>
    <row r="47" customFormat="false" ht="18.75" hidden="false" customHeight="true" outlineLevel="0" collapsed="false">
      <c r="B47" s="45" t="s">
        <v>133</v>
      </c>
      <c r="C47" s="45"/>
      <c r="D47" s="45" t="s">
        <v>134</v>
      </c>
      <c r="E47" s="45" t="s">
        <v>93</v>
      </c>
      <c r="F47" s="46" t="s">
        <v>131</v>
      </c>
      <c r="G47" s="45"/>
    </row>
    <row r="48" customFormat="false" ht="18.75" hidden="false" customHeight="true" outlineLevel="0" collapsed="false">
      <c r="B48" s="47" t="s">
        <v>135</v>
      </c>
      <c r="C48" s="47"/>
      <c r="D48" s="47" t="s">
        <v>134</v>
      </c>
      <c r="E48" s="47" t="s">
        <v>93</v>
      </c>
      <c r="F48" s="48" t="s">
        <v>131</v>
      </c>
      <c r="G48" s="47"/>
    </row>
    <row r="49" customFormat="false" ht="18.75" hidden="false" customHeight="true" outlineLevel="0" collapsed="false">
      <c r="B49" s="45" t="s">
        <v>136</v>
      </c>
      <c r="C49" s="45"/>
      <c r="D49" s="45" t="s">
        <v>134</v>
      </c>
      <c r="E49" s="45" t="s">
        <v>93</v>
      </c>
      <c r="F49" s="46" t="s">
        <v>131</v>
      </c>
      <c r="G49" s="45"/>
    </row>
    <row r="50" customFormat="false" ht="18.75" hidden="false" customHeight="true" outlineLevel="0" collapsed="false">
      <c r="B50" s="47" t="s">
        <v>137</v>
      </c>
      <c r="C50" s="47"/>
      <c r="D50" s="47" t="s">
        <v>56</v>
      </c>
      <c r="E50" s="47" t="s">
        <v>138</v>
      </c>
      <c r="F50" s="48" t="s">
        <v>131</v>
      </c>
      <c r="G50" s="47"/>
    </row>
    <row r="51" customFormat="false" ht="18.75" hidden="false" customHeight="true" outlineLevel="0" collapsed="false">
      <c r="B51" s="45" t="s">
        <v>139</v>
      </c>
      <c r="C51" s="45"/>
      <c r="D51" s="45" t="s">
        <v>56</v>
      </c>
      <c r="E51" s="45" t="s">
        <v>140</v>
      </c>
      <c r="F51" s="46" t="s">
        <v>141</v>
      </c>
      <c r="G51" s="45"/>
    </row>
    <row r="52" customFormat="false" ht="18.75" hidden="false" customHeight="true" outlineLevel="0" collapsed="false">
      <c r="B52" s="47"/>
      <c r="C52" s="47"/>
      <c r="D52" s="47"/>
      <c r="E52" s="47"/>
      <c r="F52" s="48"/>
      <c r="G52" s="47"/>
    </row>
    <row r="53" customFormat="false" ht="18.75" hidden="false" customHeight="true" outlineLevel="0" collapsed="false">
      <c r="B53" s="45"/>
      <c r="C53" s="45"/>
      <c r="D53" s="45"/>
      <c r="E53" s="45"/>
      <c r="F53" s="46"/>
      <c r="G53" s="45"/>
    </row>
    <row r="54" customFormat="false" ht="18.75" hidden="false" customHeight="true" outlineLevel="0" collapsed="false">
      <c r="B54" s="47"/>
      <c r="C54" s="47"/>
      <c r="D54" s="47"/>
      <c r="E54" s="47"/>
      <c r="F54" s="48"/>
      <c r="G54" s="47"/>
    </row>
    <row r="55" customFormat="false" ht="18.75" hidden="false" customHeight="true" outlineLevel="0" collapsed="false">
      <c r="B55" s="45"/>
      <c r="C55" s="45"/>
      <c r="D55" s="45"/>
      <c r="E55" s="45"/>
      <c r="F55" s="46"/>
      <c r="G55" s="45"/>
    </row>
    <row r="56" customFormat="false" ht="18.75" hidden="false" customHeight="true" outlineLevel="0" collapsed="false">
      <c r="B56" s="47"/>
      <c r="C56" s="47"/>
      <c r="D56" s="47"/>
      <c r="E56" s="47"/>
      <c r="F56" s="48"/>
      <c r="G56" s="47"/>
    </row>
    <row r="57" customFormat="false" ht="18.75" hidden="false" customHeight="true" outlineLevel="0" collapsed="false">
      <c r="B57" s="45"/>
      <c r="C57" s="45"/>
      <c r="D57" s="45"/>
      <c r="E57" s="45"/>
      <c r="F57" s="46"/>
      <c r="G57" s="45"/>
    </row>
    <row r="58" customFormat="false" ht="18.75" hidden="false" customHeight="true" outlineLevel="0" collapsed="false">
      <c r="B58" s="47"/>
      <c r="C58" s="47"/>
      <c r="D58" s="47"/>
      <c r="E58" s="47"/>
      <c r="F58" s="48"/>
      <c r="G58" s="47"/>
    </row>
    <row r="59" customFormat="false" ht="19.5" hidden="false" customHeight="true" outlineLevel="0" collapsed="false">
      <c r="B59" s="32" t="s">
        <v>142</v>
      </c>
      <c r="C59" s="49" t="n">
        <f aca="false">COUNTIF($B$45:$B$58,"?*")</f>
        <v>7</v>
      </c>
      <c r="D59" s="32" t="s">
        <v>143</v>
      </c>
      <c r="F59" s="49" t="n">
        <f aca="false">COUNTIF($F$45:$F$58,"Yes")</f>
        <v>6</v>
      </c>
      <c r="G59" s="50" t="n">
        <f aca="false">IFERROR(COUNTIF($F$45:$F$58,"Yes")/COUNTIF($B$45:$B$58,"?*"),"")</f>
        <v>0.857142857142857</v>
      </c>
    </row>
    <row r="61" customFormat="false" ht="21.75" hidden="false" customHeight="true" outlineLevel="0" collapsed="false">
      <c r="B61" s="5" t="s">
        <v>144</v>
      </c>
      <c r="C61" s="5"/>
      <c r="D61" s="5"/>
      <c r="E61" s="5"/>
      <c r="F61" s="5"/>
      <c r="G61" s="5"/>
    </row>
    <row r="62" customFormat="false" ht="21.75" hidden="false" customHeight="true" outlineLevel="0" collapsed="false">
      <c r="B62" s="32" t="s">
        <v>145</v>
      </c>
      <c r="C62" s="33" t="s">
        <v>146</v>
      </c>
      <c r="D62" s="33"/>
      <c r="E62" s="33"/>
      <c r="F62" s="33"/>
      <c r="G62" s="33"/>
    </row>
    <row r="63" customFormat="false" ht="19.5" hidden="false" customHeight="true" outlineLevel="0" collapsed="false">
      <c r="B63" s="32" t="s">
        <v>147</v>
      </c>
      <c r="C63" s="33"/>
      <c r="D63" s="33"/>
      <c r="E63" s="33"/>
      <c r="F63" s="32" t="s">
        <v>85</v>
      </c>
      <c r="G63" s="34"/>
    </row>
    <row r="64" customFormat="false" ht="13.5" hidden="false" customHeight="true" outlineLevel="0" collapsed="false">
      <c r="B64" s="35" t="s">
        <v>148</v>
      </c>
      <c r="C64" s="35"/>
      <c r="D64" s="35"/>
      <c r="E64" s="35"/>
      <c r="F64" s="35"/>
      <c r="G64" s="35"/>
    </row>
    <row r="65" customFormat="false" ht="15" hidden="false" customHeight="false" outlineLevel="0" collapsed="false">
      <c r="B65" s="35"/>
      <c r="C65" s="35"/>
      <c r="D65" s="35"/>
      <c r="E65" s="35"/>
      <c r="F65" s="35"/>
      <c r="G65" s="35"/>
    </row>
  </sheetData>
  <mergeCells count="54">
    <mergeCell ref="B1:G1"/>
    <mergeCell ref="B2:G2"/>
    <mergeCell ref="B3:G3"/>
    <mergeCell ref="B4:G4"/>
    <mergeCell ref="B6:G6"/>
    <mergeCell ref="F7:G7"/>
    <mergeCell ref="C8:G8"/>
    <mergeCell ref="C9:G9"/>
    <mergeCell ref="F10:G10"/>
    <mergeCell ref="F11:G11"/>
    <mergeCell ref="B12:G12"/>
    <mergeCell ref="B13:G13"/>
    <mergeCell ref="F14:G14"/>
    <mergeCell ref="F15:G15"/>
    <mergeCell ref="B17:G17"/>
    <mergeCell ref="B18:G18"/>
    <mergeCell ref="B19:G20"/>
    <mergeCell ref="B21:G21"/>
    <mergeCell ref="B22:G24"/>
    <mergeCell ref="B25:G25"/>
    <mergeCell ref="B26:G29"/>
    <mergeCell ref="B30:G30"/>
    <mergeCell ref="C31:E31"/>
    <mergeCell ref="C32:E32"/>
    <mergeCell ref="C33:E33"/>
    <mergeCell ref="C34:E34"/>
    <mergeCell ref="C35:E35"/>
    <mergeCell ref="B36:G36"/>
    <mergeCell ref="B37:G37"/>
    <mergeCell ref="B38:E38"/>
    <mergeCell ref="B39:E39"/>
    <mergeCell ref="B40:E40"/>
    <mergeCell ref="B41:E41"/>
    <mergeCell ref="B42:G42"/>
    <mergeCell ref="B43:G43"/>
    <mergeCell ref="B44:C44"/>
    <mergeCell ref="B45:C45"/>
    <mergeCell ref="B46:C46"/>
    <mergeCell ref="B47:C47"/>
    <mergeCell ref="B48:C48"/>
    <mergeCell ref="B49:C49"/>
    <mergeCell ref="B50:C50"/>
    <mergeCell ref="B51:C51"/>
    <mergeCell ref="B52:C52"/>
    <mergeCell ref="B53:C53"/>
    <mergeCell ref="B54:C54"/>
    <mergeCell ref="B55:C55"/>
    <mergeCell ref="B56:C56"/>
    <mergeCell ref="B57:C57"/>
    <mergeCell ref="B58:C58"/>
    <mergeCell ref="B61:G61"/>
    <mergeCell ref="C62:G62"/>
    <mergeCell ref="C63:E63"/>
    <mergeCell ref="B64:G65"/>
  </mergeCells>
  <conditionalFormatting sqref="B3:G3">
    <cfRule type="expression" priority="2" aboveAverage="0" equalAverage="0" bottom="0" percent="0" rank="0" text="" dxfId="0">
      <formula>LEN($B$3)&gt;0</formula>
    </cfRule>
  </conditionalFormatting>
  <conditionalFormatting sqref="B32:G35">
    <cfRule type="expression" priority="3" aboveAverage="0" equalAverage="0" bottom="0" percent="0" rank="0" text="" dxfId="2">
      <formula>AND($G32&lt;&gt;"",$G32&lt;Setup!$D$18)</formula>
    </cfRule>
  </conditionalFormatting>
  <conditionalFormatting sqref="F45:F58">
    <cfRule type="cellIs" priority="4" operator="equal" aboveAverage="0" equalAverage="0" bottom="0" percent="0" rank="0" text="" dxfId="3">
      <formula>"No"</formula>
    </cfRule>
  </conditionalFormatting>
  <dataValidations count="9">
    <dataValidation allowBlank="true" errorStyle="stop" operator="between" prompt="Pick from the work about to happen, not from the top of the list. The Topic Library shows what you have never covered and what has gone stale." promptTitle="Topic" showDropDown="false" showErrorMessage="false" showInputMessage="true" sqref="C8" type="list">
      <formula1>Reference!$B$7:$B$43</formula1>
      <formula2>0</formula2>
    </dataValidation>
    <dataValidation allowBlank="true" errorStyle="stop" operator="between" showDropDown="false" showErrorMessage="false" showInputMessage="false" sqref="C9" type="list">
      <formula1>Reference!$H$26:$H$33</formula1>
      <formula2>0</formula2>
    </dataValidation>
    <dataValidation allowBlank="true" errorStyle="stop" operator="between" prompt="A toolbox talk is topic-based and periodic. A pre-start covers today's task. Merging them is fine - the record should just say which it was." promptTitle="Delivery" showDropDown="false" showErrorMessage="false" showInputMessage="true" sqref="C10" type="list">
      <formula1>Reference!$D$26:$D$31</formula1>
      <formula2>0</formula2>
    </dataValidation>
    <dataValidation allowBlank="true" errorStyle="stop" operator="between" showDropDown="false" showErrorMessage="false" showInputMessage="false" sqref="F10" type="list">
      <formula1>Reference!$F$7:$F$23</formula1>
      <formula2>0</formula2>
    </dataValidation>
    <dataValidation allowBlank="true" errorStyle="stop" operator="between" prompt="SWMS, RAMS, risk assessment, JHA - whichever your contract uses. This is the field that turns the record into evidence a specific control was briefed." promptTitle="Related document" showDropDown="false" showErrorMessage="false" showInputMessage="true" sqref="C11" type="list">
      <formula1>Reference!$H$7:$H$16</formula1>
      <formula2>0</formula2>
    </dataValidation>
    <dataValidation allowBlank="true" errorStyle="stop" operator="between" showDropDown="false" showErrorMessage="false" showInputMessage="false" sqref="F14" type="list">
      <formula1>Reference!$F$26:$F$32</formula1>
      <formula2>0</formula2>
    </dataValidation>
    <dataValidation allowBlank="true" errorStyle="stop" operator="between" showDropDown="false" showErrorMessage="false" showInputMessage="false" sqref="C15" type="list">
      <formula1>Reference!$D$7:$D$21</formula1>
      <formula2>0</formula2>
    </dataValidation>
    <dataValidation allowBlank="true" errorStyle="stop" operator="between" showDropDown="false" showErrorMessage="false" showInputMessage="false" sqref="C62" type="list">
      <formula1>Reference!$D$36:$D$39</formula1>
      <formula2>0</formula2>
    </dataValidation>
    <dataValidation allowBlank="true" errorStyle="stop" operator="between" prompt="Did this person confirm they understood? No is a legitimate answer and should produce an action." promptTitle="Understood" showDropDown="false" showErrorMessage="false" showInputMessage="true" sqref="F45:F58" type="list">
      <formula1>Reference!$F$42:$F$43</formula1>
      <formula2>0</formula2>
    </dataValidation>
  </dataValidations>
  <printOptions headings="false" gridLines="false" gridLinesSet="true" horizontalCentered="false" verticalCentered="false"/>
  <pageMargins left="0.3" right="0.3" top="0.45" bottom="0.45" header="0.511811023622047" footer="0.511811023622047"/>
  <pageSetup paperSize="9" scale="100" fitToWidth="1" fitToHeight="0" pageOrder="downThenOver" orientation="portrait" blackAndWhite="false" draft="false" cellComments="none" horizontalDpi="300" verticalDpi="300" copies="1"/>
  <headerFooter differentFirst="false" differentOddEven="false">
    <oddHeader/>
    <odd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39BE5"/>
    <pageSetUpPr fitToPage="true"/>
  </sheetPr>
  <dimension ref="B1:S211"/>
  <sheetViews>
    <sheetView showFormulas="false" showGridLines="false" showRowColHeaders="true" showZeros="true" rightToLeft="false" tabSelected="false" showOutlineSymbols="true" defaultGridColor="true" view="normal" topLeftCell="A1" colorId="64" zoomScale="90" zoomScaleNormal="90" zoomScalePageLayoutView="100" workbookViewId="0">
      <pane xSplit="4" ySplit="8" topLeftCell="E9" activePane="bottomRight" state="frozen"/>
      <selection pane="topLeft" activeCell="A1" activeCellId="0" sqref="A1"/>
      <selection pane="topRight" activeCell="E1" activeCellId="0" sqref="E1"/>
      <selection pane="bottomLeft" activeCell="A9" activeCellId="0" sqref="A9"/>
      <selection pane="bottomRight" activeCell="A1" activeCellId="0" sqref="A1"/>
    </sheetView>
  </sheetViews>
  <sheetFormatPr defaultColWidth="8.6796875" defaultRowHeight="15" zeroHeight="false" outlineLevelRow="0" outlineLevelCol="0"/>
  <cols>
    <col collapsed="false" customWidth="true" hidden="false" outlineLevel="0" max="1" min="1" style="0" width="2.2"/>
    <col collapsed="false" customWidth="true" hidden="false" outlineLevel="0" max="2" min="2" style="0" width="5.51"/>
    <col collapsed="false" customWidth="true" hidden="false" outlineLevel="0" max="3" min="3" style="0" width="11"/>
    <col collapsed="false" customWidth="true" hidden="false" outlineLevel="0" max="4" min="4" style="0" width="12"/>
    <col collapsed="false" customWidth="true" hidden="false" outlineLevel="0" max="5" min="5" style="0" width="32"/>
    <col collapsed="false" customWidth="true" hidden="false" outlineLevel="0" max="6" min="6" style="0" width="20"/>
    <col collapsed="false" customWidth="true" hidden="false" outlineLevel="0" max="7" min="7" style="0" width="14"/>
    <col collapsed="false" customWidth="true" hidden="false" outlineLevel="0" max="8" min="8" style="0" width="11"/>
    <col collapsed="false" customWidth="true" hidden="false" outlineLevel="0" max="9" min="9" style="0" width="24"/>
    <col collapsed="false" customWidth="true" hidden="false" outlineLevel="0" max="10" min="10" style="0" width="14"/>
    <col collapsed="false" customWidth="true" hidden="false" outlineLevel="0" max="11" min="11" style="0" width="16"/>
    <col collapsed="false" customWidth="true" hidden="false" outlineLevel="0" max="12" min="12" style="0" width="9"/>
    <col collapsed="false" customWidth="true" hidden="false" outlineLevel="0" max="13" min="13" style="0" width="8"/>
    <col collapsed="false" customWidth="true" hidden="false" outlineLevel="0" max="14" min="14" style="0" width="15"/>
    <col collapsed="false" customWidth="true" hidden="false" outlineLevel="0" max="15" min="15" style="0" width="8"/>
    <col collapsed="false" customWidth="true" hidden="false" outlineLevel="0" max="16" min="16" style="0" width="18"/>
    <col collapsed="false" customWidth="true" hidden="false" outlineLevel="0" max="18" min="17" style="0" width="9"/>
    <col collapsed="false" customWidth="true" hidden="false" outlineLevel="0" max="19" min="19" style="0" width="13"/>
    <col collapsed="false" customWidth="true" hidden="false" outlineLevel="0" max="20" min="20" style="0" width="2.2"/>
  </cols>
  <sheetData>
    <row r="1" customFormat="false" ht="33.75" hidden="false" customHeight="true" outlineLevel="0" collapsed="false">
      <c r="B1" s="20" t="s">
        <v>149</v>
      </c>
      <c r="C1" s="20"/>
      <c r="D1" s="20"/>
      <c r="E1" s="20"/>
      <c r="F1" s="20"/>
      <c r="G1" s="20"/>
      <c r="H1" s="20"/>
      <c r="I1" s="20"/>
      <c r="J1" s="20"/>
      <c r="K1" s="20"/>
      <c r="L1" s="20"/>
      <c r="M1" s="20"/>
      <c r="N1" s="20"/>
      <c r="O1" s="20"/>
      <c r="P1" s="20"/>
      <c r="Q1" s="20"/>
      <c r="R1" s="20"/>
      <c r="S1" s="20"/>
    </row>
    <row r="2" customFormat="false" ht="4.5" hidden="false" customHeight="true" outlineLevel="0" collapsed="false">
      <c r="B2" s="21"/>
      <c r="C2" s="21"/>
      <c r="D2" s="21"/>
      <c r="E2" s="21"/>
      <c r="F2" s="21"/>
      <c r="G2" s="21"/>
      <c r="H2" s="21"/>
      <c r="I2" s="21"/>
      <c r="J2" s="21"/>
      <c r="K2" s="21"/>
      <c r="L2" s="21"/>
      <c r="M2" s="21"/>
      <c r="N2" s="21"/>
      <c r="O2" s="21"/>
      <c r="P2" s="21"/>
      <c r="Q2" s="21"/>
      <c r="R2" s="21"/>
      <c r="S2" s="21"/>
    </row>
    <row r="3" customFormat="false" ht="16.5" hidden="false" customHeight="true" outlineLevel="0" collapsed="false">
      <c r="B3" s="22" t="str">
        <f aca="false">IF(COUNTIF(Register!$C$9:$C$208,"TT-01?")=0,"","EXAMPLE DATA - the register, actions and talk record hold a worked example. Delete those rows and this banner clears.")</f>
        <v>EXAMPLE DATA - the register, actions and talk record hold a worked example. Delete those rows and this banner clears.</v>
      </c>
      <c r="C3" s="22"/>
      <c r="D3" s="22"/>
      <c r="E3" s="22"/>
      <c r="F3" s="22"/>
      <c r="G3" s="22"/>
      <c r="H3" s="22"/>
      <c r="I3" s="22"/>
      <c r="J3" s="22"/>
      <c r="K3" s="22"/>
      <c r="L3" s="22"/>
    </row>
    <row r="4" customFormat="false" ht="25.5" hidden="false" customHeight="true" outlineLevel="0" collapsed="false">
      <c r="B4" s="23" t="s">
        <v>150</v>
      </c>
      <c r="C4" s="23"/>
      <c r="D4" s="23"/>
      <c r="E4" s="23"/>
      <c r="F4" s="23"/>
      <c r="G4" s="23"/>
      <c r="H4" s="23"/>
      <c r="I4" s="23"/>
      <c r="J4" s="23"/>
      <c r="K4" s="23"/>
      <c r="L4" s="23"/>
    </row>
    <row r="8" customFormat="false" ht="39.75" hidden="false" customHeight="true" outlineLevel="0" collapsed="false">
      <c r="B8" s="9" t="s">
        <v>151</v>
      </c>
      <c r="C8" s="9" t="s">
        <v>152</v>
      </c>
      <c r="D8" s="9" t="s">
        <v>85</v>
      </c>
      <c r="E8" s="9" t="s">
        <v>86</v>
      </c>
      <c r="F8" s="9" t="s">
        <v>153</v>
      </c>
      <c r="G8" s="9" t="s">
        <v>90</v>
      </c>
      <c r="H8" s="9" t="s">
        <v>154</v>
      </c>
      <c r="I8" s="9" t="s">
        <v>155</v>
      </c>
      <c r="J8" s="9" t="s">
        <v>99</v>
      </c>
      <c r="K8" s="9" t="s">
        <v>156</v>
      </c>
      <c r="L8" s="9" t="s">
        <v>142</v>
      </c>
      <c r="M8" s="9" t="s">
        <v>157</v>
      </c>
      <c r="N8" s="9" t="s">
        <v>158</v>
      </c>
      <c r="O8" s="9" t="s">
        <v>109</v>
      </c>
      <c r="P8" s="9" t="s">
        <v>145</v>
      </c>
      <c r="Q8" s="9" t="s">
        <v>159</v>
      </c>
      <c r="R8" s="9" t="s">
        <v>160</v>
      </c>
      <c r="S8" s="9" t="s">
        <v>161</v>
      </c>
    </row>
    <row r="9" customFormat="false" ht="25.5" hidden="false" customHeight="true" outlineLevel="0" collapsed="false">
      <c r="B9" s="51" t="n">
        <f aca="false">IF($C9="","",ROW()-8)</f>
        <v>1</v>
      </c>
      <c r="C9" s="52" t="s">
        <v>162</v>
      </c>
      <c r="D9" s="53" t="n">
        <v>46217</v>
      </c>
      <c r="E9" s="52" t="s">
        <v>163</v>
      </c>
      <c r="F9" s="52" t="s">
        <v>164</v>
      </c>
      <c r="G9" s="52" t="s">
        <v>165</v>
      </c>
      <c r="H9" s="52" t="s">
        <v>166</v>
      </c>
      <c r="I9" s="52"/>
      <c r="J9" s="52" t="s">
        <v>139</v>
      </c>
      <c r="K9" s="52" t="s">
        <v>167</v>
      </c>
      <c r="L9" s="54" t="n">
        <v>22</v>
      </c>
      <c r="M9" s="54" t="n">
        <v>22</v>
      </c>
      <c r="N9" s="52" t="s">
        <v>168</v>
      </c>
      <c r="O9" s="54" t="n">
        <v>12</v>
      </c>
      <c r="P9" s="52" t="s">
        <v>169</v>
      </c>
      <c r="Q9" s="55" t="n">
        <f aca="false">IF($C9="","",COUNTIF(Actions!$C$9:$C$158,$C9))</f>
        <v>0</v>
      </c>
      <c r="R9" s="55" t="n">
        <f aca="false">IF($C9="","",COUNTIFS(Actions!$C$9:$C$158,$C9,Actions!$K$9:$K$158,"&lt;&gt;Closed",Actions!$K$9:$K$158,"&lt;&gt;"))</f>
        <v>0</v>
      </c>
      <c r="S9" s="56" t="str">
        <f aca="false">IF($C9="","",IF($R9&gt;0,"Actions open",IF(AND($M9&lt;&gt;"",$L9&lt;&gt;"",$M9&lt;$L9),"Signatures missing","Complete")))</f>
        <v>Complete</v>
      </c>
    </row>
    <row r="10" customFormat="false" ht="25.5" hidden="false" customHeight="true" outlineLevel="0" collapsed="false">
      <c r="B10" s="51" t="n">
        <f aca="false">IF($C10="","",ROW()-8)</f>
        <v>2</v>
      </c>
      <c r="C10" s="57" t="s">
        <v>170</v>
      </c>
      <c r="D10" s="58" t="n">
        <v>46224</v>
      </c>
      <c r="E10" s="57" t="s">
        <v>171</v>
      </c>
      <c r="F10" s="57" t="s">
        <v>172</v>
      </c>
      <c r="G10" s="57" t="s">
        <v>165</v>
      </c>
      <c r="H10" s="57" t="s">
        <v>173</v>
      </c>
      <c r="I10" s="57" t="s">
        <v>174</v>
      </c>
      <c r="J10" s="57" t="s">
        <v>139</v>
      </c>
      <c r="K10" s="57" t="s">
        <v>167</v>
      </c>
      <c r="L10" s="59" t="n">
        <v>24</v>
      </c>
      <c r="M10" s="59" t="n">
        <v>24</v>
      </c>
      <c r="N10" s="57" t="s">
        <v>104</v>
      </c>
      <c r="O10" s="59" t="n">
        <v>18</v>
      </c>
      <c r="P10" s="57" t="s">
        <v>175</v>
      </c>
      <c r="Q10" s="55" t="n">
        <f aca="false">IF($C10="","",COUNTIF(Actions!$C$9:$C$158,$C10))</f>
        <v>0</v>
      </c>
      <c r="R10" s="55" t="n">
        <f aca="false">IF($C10="","",COUNTIFS(Actions!$C$9:$C$158,$C10,Actions!$K$9:$K$158,"&lt;&gt;Closed",Actions!$K$9:$K$158,"&lt;&gt;"))</f>
        <v>0</v>
      </c>
      <c r="S10" s="56" t="str">
        <f aca="false">IF($C10="","",IF($R10&gt;0,"Actions open",IF(AND($M10&lt;&gt;"",$L10&lt;&gt;"",$M10&lt;$L10),"Signatures missing","Complete")))</f>
        <v>Complete</v>
      </c>
    </row>
    <row r="11" customFormat="false" ht="25.5" hidden="false" customHeight="true" outlineLevel="0" collapsed="false">
      <c r="B11" s="51" t="n">
        <f aca="false">IF($C11="","",ROW()-8)</f>
        <v>3</v>
      </c>
      <c r="C11" s="52" t="s">
        <v>176</v>
      </c>
      <c r="D11" s="53" t="n">
        <v>46231</v>
      </c>
      <c r="E11" s="52" t="s">
        <v>177</v>
      </c>
      <c r="F11" s="52" t="s">
        <v>178</v>
      </c>
      <c r="G11" s="52" t="s">
        <v>179</v>
      </c>
      <c r="H11" s="52" t="s">
        <v>95</v>
      </c>
      <c r="I11" s="52" t="s">
        <v>180</v>
      </c>
      <c r="J11" s="52" t="s">
        <v>100</v>
      </c>
      <c r="K11" s="52" t="s">
        <v>102</v>
      </c>
      <c r="L11" s="54" t="n">
        <v>26</v>
      </c>
      <c r="M11" s="54" t="n">
        <v>26</v>
      </c>
      <c r="N11" s="52" t="s">
        <v>104</v>
      </c>
      <c r="O11" s="54" t="n">
        <v>15</v>
      </c>
      <c r="P11" s="52" t="s">
        <v>169</v>
      </c>
      <c r="Q11" s="55" t="n">
        <f aca="false">IF($C11="","",COUNTIF(Actions!$C$9:$C$158,$C11))</f>
        <v>0</v>
      </c>
      <c r="R11" s="55" t="n">
        <f aca="false">IF($C11="","",COUNTIFS(Actions!$C$9:$C$158,$C11,Actions!$K$9:$K$158,"&lt;&gt;Closed",Actions!$K$9:$K$158,"&lt;&gt;"))</f>
        <v>0</v>
      </c>
      <c r="S11" s="56" t="str">
        <f aca="false">IF($C11="","",IF($R11&gt;0,"Actions open",IF(AND($M11&lt;&gt;"",$L11&lt;&gt;"",$M11&lt;$L11),"Signatures missing","Complete")))</f>
        <v>Complete</v>
      </c>
    </row>
    <row r="12" customFormat="false" ht="25.5" hidden="false" customHeight="true" outlineLevel="0" collapsed="false">
      <c r="B12" s="51" t="n">
        <f aca="false">IF($C12="","",ROW()-8)</f>
        <v>4</v>
      </c>
      <c r="C12" s="57" t="s">
        <v>181</v>
      </c>
      <c r="D12" s="58" t="n">
        <v>46238</v>
      </c>
      <c r="E12" s="57" t="s">
        <v>182</v>
      </c>
      <c r="F12" s="57" t="s">
        <v>178</v>
      </c>
      <c r="G12" s="57" t="s">
        <v>165</v>
      </c>
      <c r="H12" s="57" t="s">
        <v>166</v>
      </c>
      <c r="I12" s="57"/>
      <c r="J12" s="57" t="s">
        <v>100</v>
      </c>
      <c r="K12" s="57" t="s">
        <v>102</v>
      </c>
      <c r="L12" s="59" t="n">
        <v>25</v>
      </c>
      <c r="M12" s="59" t="n">
        <v>24</v>
      </c>
      <c r="N12" s="57" t="s">
        <v>168</v>
      </c>
      <c r="O12" s="59" t="n">
        <v>14</v>
      </c>
      <c r="P12" s="57" t="s">
        <v>169</v>
      </c>
      <c r="Q12" s="55" t="n">
        <f aca="false">IF($C12="","",COUNTIF(Actions!$C$9:$C$158,$C12))</f>
        <v>1</v>
      </c>
      <c r="R12" s="55" t="n">
        <f aca="false">IF($C12="","",COUNTIFS(Actions!$C$9:$C$158,$C12,Actions!$K$9:$K$158,"&lt;&gt;Closed",Actions!$K$9:$K$158,"&lt;&gt;"))</f>
        <v>1</v>
      </c>
      <c r="S12" s="56" t="str">
        <f aca="false">IF($C12="","",IF($R12&gt;0,"Actions open",IF(AND($M12&lt;&gt;"",$L12&lt;&gt;"",$M12&lt;$L12),"Signatures missing","Complete")))</f>
        <v>Actions open</v>
      </c>
    </row>
    <row r="13" customFormat="false" ht="25.5" hidden="false" customHeight="true" outlineLevel="0" collapsed="false">
      <c r="B13" s="51" t="n">
        <f aca="false">IF($C13="","",ROW()-8)</f>
        <v>5</v>
      </c>
      <c r="C13" s="52" t="s">
        <v>84</v>
      </c>
      <c r="D13" s="53" t="n">
        <v>46245</v>
      </c>
      <c r="E13" s="52" t="s">
        <v>87</v>
      </c>
      <c r="F13" s="52" t="s">
        <v>89</v>
      </c>
      <c r="G13" s="52" t="s">
        <v>91</v>
      </c>
      <c r="H13" s="52" t="s">
        <v>95</v>
      </c>
      <c r="I13" s="52" t="s">
        <v>96</v>
      </c>
      <c r="J13" s="52" t="s">
        <v>100</v>
      </c>
      <c r="K13" s="52" t="s">
        <v>102</v>
      </c>
      <c r="L13" s="54" t="n">
        <v>7</v>
      </c>
      <c r="M13" s="54" t="n">
        <v>6</v>
      </c>
      <c r="N13" s="52" t="s">
        <v>104</v>
      </c>
      <c r="O13" s="54" t="n">
        <v>20</v>
      </c>
      <c r="P13" s="52" t="s">
        <v>146</v>
      </c>
      <c r="Q13" s="55" t="n">
        <f aca="false">IF($C13="","",COUNTIF(Actions!$C$9:$C$158,$C13))</f>
        <v>2</v>
      </c>
      <c r="R13" s="55" t="n">
        <f aca="false">IF($C13="","",COUNTIFS(Actions!$C$9:$C$158,$C13,Actions!$K$9:$K$158,"&lt;&gt;Closed",Actions!$K$9:$K$158,"&lt;&gt;"))</f>
        <v>1</v>
      </c>
      <c r="S13" s="56" t="str">
        <f aca="false">IF($C13="","",IF($R13&gt;0,"Actions open",IF(AND($M13&lt;&gt;"",$L13&lt;&gt;"",$M13&lt;$L13),"Signatures missing","Complete")))</f>
        <v>Actions open</v>
      </c>
    </row>
    <row r="14" customFormat="false" ht="25.5" hidden="false" customHeight="true" outlineLevel="0" collapsed="false">
      <c r="B14" s="51" t="str">
        <f aca="false">IF($C14="","",ROW()-8)</f>
        <v/>
      </c>
      <c r="C14" s="57"/>
      <c r="D14" s="58"/>
      <c r="E14" s="57"/>
      <c r="F14" s="57"/>
      <c r="G14" s="57"/>
      <c r="H14" s="57"/>
      <c r="I14" s="57"/>
      <c r="J14" s="57"/>
      <c r="K14" s="57"/>
      <c r="L14" s="59"/>
      <c r="M14" s="59"/>
      <c r="N14" s="57"/>
      <c r="O14" s="59"/>
      <c r="P14" s="57"/>
      <c r="Q14" s="55" t="str">
        <f aca="false">IF($C14="","",COUNTIF(Actions!$C$9:$C$158,$C14))</f>
        <v/>
      </c>
      <c r="R14" s="55" t="str">
        <f aca="false">IF($C14="","",COUNTIFS(Actions!$C$9:$C$158,$C14,Actions!$K$9:$K$158,"&lt;&gt;Closed",Actions!$K$9:$K$158,"&lt;&gt;"))</f>
        <v/>
      </c>
      <c r="S14" s="56" t="str">
        <f aca="false">IF($C14="","",IF($R14&gt;0,"Actions open",IF(AND($M14&lt;&gt;"",$L14&lt;&gt;"",$M14&lt;$L14),"Signatures missing","Complete")))</f>
        <v/>
      </c>
    </row>
    <row r="15" customFormat="false" ht="25.5" hidden="false" customHeight="true" outlineLevel="0" collapsed="false">
      <c r="B15" s="51" t="str">
        <f aca="false">IF($C15="","",ROW()-8)</f>
        <v/>
      </c>
      <c r="C15" s="52"/>
      <c r="D15" s="53"/>
      <c r="E15" s="52"/>
      <c r="F15" s="52"/>
      <c r="G15" s="52"/>
      <c r="H15" s="52"/>
      <c r="I15" s="52"/>
      <c r="J15" s="52"/>
      <c r="K15" s="52"/>
      <c r="L15" s="54"/>
      <c r="M15" s="54"/>
      <c r="N15" s="52"/>
      <c r="O15" s="54"/>
      <c r="P15" s="52"/>
      <c r="Q15" s="55" t="str">
        <f aca="false">IF($C15="","",COUNTIF(Actions!$C$9:$C$158,$C15))</f>
        <v/>
      </c>
      <c r="R15" s="55" t="str">
        <f aca="false">IF($C15="","",COUNTIFS(Actions!$C$9:$C$158,$C15,Actions!$K$9:$K$158,"&lt;&gt;Closed",Actions!$K$9:$K$158,"&lt;&gt;"))</f>
        <v/>
      </c>
      <c r="S15" s="56" t="str">
        <f aca="false">IF($C15="","",IF($R15&gt;0,"Actions open",IF(AND($M15&lt;&gt;"",$L15&lt;&gt;"",$M15&lt;$L15),"Signatures missing","Complete")))</f>
        <v/>
      </c>
    </row>
    <row r="16" customFormat="false" ht="25.5" hidden="false" customHeight="true" outlineLevel="0" collapsed="false">
      <c r="B16" s="51" t="str">
        <f aca="false">IF($C16="","",ROW()-8)</f>
        <v/>
      </c>
      <c r="C16" s="57"/>
      <c r="D16" s="58"/>
      <c r="E16" s="57"/>
      <c r="F16" s="57"/>
      <c r="G16" s="57"/>
      <c r="H16" s="57"/>
      <c r="I16" s="57"/>
      <c r="J16" s="57"/>
      <c r="K16" s="57"/>
      <c r="L16" s="59"/>
      <c r="M16" s="59"/>
      <c r="N16" s="57"/>
      <c r="O16" s="59"/>
      <c r="P16" s="57"/>
      <c r="Q16" s="55" t="str">
        <f aca="false">IF($C16="","",COUNTIF(Actions!$C$9:$C$158,$C16))</f>
        <v/>
      </c>
      <c r="R16" s="55" t="str">
        <f aca="false">IF($C16="","",COUNTIFS(Actions!$C$9:$C$158,$C16,Actions!$K$9:$K$158,"&lt;&gt;Closed",Actions!$K$9:$K$158,"&lt;&gt;"))</f>
        <v/>
      </c>
      <c r="S16" s="56" t="str">
        <f aca="false">IF($C16="","",IF($R16&gt;0,"Actions open",IF(AND($M16&lt;&gt;"",$L16&lt;&gt;"",$M16&lt;$L16),"Signatures missing","Complete")))</f>
        <v/>
      </c>
    </row>
    <row r="17" customFormat="false" ht="25.5" hidden="false" customHeight="true" outlineLevel="0" collapsed="false">
      <c r="B17" s="51" t="str">
        <f aca="false">IF($C17="","",ROW()-8)</f>
        <v/>
      </c>
      <c r="C17" s="52"/>
      <c r="D17" s="53"/>
      <c r="E17" s="52"/>
      <c r="F17" s="52"/>
      <c r="G17" s="52"/>
      <c r="H17" s="52"/>
      <c r="I17" s="52"/>
      <c r="J17" s="52"/>
      <c r="K17" s="52"/>
      <c r="L17" s="54"/>
      <c r="M17" s="54"/>
      <c r="N17" s="52"/>
      <c r="O17" s="54"/>
      <c r="P17" s="52"/>
      <c r="Q17" s="55" t="str">
        <f aca="false">IF($C17="","",COUNTIF(Actions!$C$9:$C$158,$C17))</f>
        <v/>
      </c>
      <c r="R17" s="55" t="str">
        <f aca="false">IF($C17="","",COUNTIFS(Actions!$C$9:$C$158,$C17,Actions!$K$9:$K$158,"&lt;&gt;Closed",Actions!$K$9:$K$158,"&lt;&gt;"))</f>
        <v/>
      </c>
      <c r="S17" s="56" t="str">
        <f aca="false">IF($C17="","",IF($R17&gt;0,"Actions open",IF(AND($M17&lt;&gt;"",$L17&lt;&gt;"",$M17&lt;$L17),"Signatures missing","Complete")))</f>
        <v/>
      </c>
    </row>
    <row r="18" customFormat="false" ht="25.5" hidden="false" customHeight="true" outlineLevel="0" collapsed="false">
      <c r="B18" s="51" t="str">
        <f aca="false">IF($C18="","",ROW()-8)</f>
        <v/>
      </c>
      <c r="C18" s="57"/>
      <c r="D18" s="58"/>
      <c r="E18" s="57"/>
      <c r="F18" s="57"/>
      <c r="G18" s="57"/>
      <c r="H18" s="57"/>
      <c r="I18" s="57"/>
      <c r="J18" s="57"/>
      <c r="K18" s="57"/>
      <c r="L18" s="59"/>
      <c r="M18" s="59"/>
      <c r="N18" s="57"/>
      <c r="O18" s="59"/>
      <c r="P18" s="57"/>
      <c r="Q18" s="55" t="str">
        <f aca="false">IF($C18="","",COUNTIF(Actions!$C$9:$C$158,$C18))</f>
        <v/>
      </c>
      <c r="R18" s="55" t="str">
        <f aca="false">IF($C18="","",COUNTIFS(Actions!$C$9:$C$158,$C18,Actions!$K$9:$K$158,"&lt;&gt;Closed",Actions!$K$9:$K$158,"&lt;&gt;"))</f>
        <v/>
      </c>
      <c r="S18" s="56" t="str">
        <f aca="false">IF($C18="","",IF($R18&gt;0,"Actions open",IF(AND($M18&lt;&gt;"",$L18&lt;&gt;"",$M18&lt;$L18),"Signatures missing","Complete")))</f>
        <v/>
      </c>
    </row>
    <row r="19" customFormat="false" ht="25.5" hidden="false" customHeight="true" outlineLevel="0" collapsed="false">
      <c r="B19" s="51" t="str">
        <f aca="false">IF($C19="","",ROW()-8)</f>
        <v/>
      </c>
      <c r="C19" s="52"/>
      <c r="D19" s="53"/>
      <c r="E19" s="52"/>
      <c r="F19" s="52"/>
      <c r="G19" s="52"/>
      <c r="H19" s="52"/>
      <c r="I19" s="52"/>
      <c r="J19" s="52"/>
      <c r="K19" s="52"/>
      <c r="L19" s="54"/>
      <c r="M19" s="54"/>
      <c r="N19" s="52"/>
      <c r="O19" s="54"/>
      <c r="P19" s="52"/>
      <c r="Q19" s="55" t="str">
        <f aca="false">IF($C19="","",COUNTIF(Actions!$C$9:$C$158,$C19))</f>
        <v/>
      </c>
      <c r="R19" s="55" t="str">
        <f aca="false">IF($C19="","",COUNTIFS(Actions!$C$9:$C$158,$C19,Actions!$K$9:$K$158,"&lt;&gt;Closed",Actions!$K$9:$K$158,"&lt;&gt;"))</f>
        <v/>
      </c>
      <c r="S19" s="56" t="str">
        <f aca="false">IF($C19="","",IF($R19&gt;0,"Actions open",IF(AND($M19&lt;&gt;"",$L19&lt;&gt;"",$M19&lt;$L19),"Signatures missing","Complete")))</f>
        <v/>
      </c>
    </row>
    <row r="20" customFormat="false" ht="25.5" hidden="false" customHeight="true" outlineLevel="0" collapsed="false">
      <c r="B20" s="51" t="str">
        <f aca="false">IF($C20="","",ROW()-8)</f>
        <v/>
      </c>
      <c r="C20" s="57"/>
      <c r="D20" s="58"/>
      <c r="E20" s="57"/>
      <c r="F20" s="57"/>
      <c r="G20" s="57"/>
      <c r="H20" s="57"/>
      <c r="I20" s="57"/>
      <c r="J20" s="57"/>
      <c r="K20" s="57"/>
      <c r="L20" s="59"/>
      <c r="M20" s="59"/>
      <c r="N20" s="57"/>
      <c r="O20" s="59"/>
      <c r="P20" s="57"/>
      <c r="Q20" s="55" t="str">
        <f aca="false">IF($C20="","",COUNTIF(Actions!$C$9:$C$158,$C20))</f>
        <v/>
      </c>
      <c r="R20" s="55" t="str">
        <f aca="false">IF($C20="","",COUNTIFS(Actions!$C$9:$C$158,$C20,Actions!$K$9:$K$158,"&lt;&gt;Closed",Actions!$K$9:$K$158,"&lt;&gt;"))</f>
        <v/>
      </c>
      <c r="S20" s="56" t="str">
        <f aca="false">IF($C20="","",IF($R20&gt;0,"Actions open",IF(AND($M20&lt;&gt;"",$L20&lt;&gt;"",$M20&lt;$L20),"Signatures missing","Complete")))</f>
        <v/>
      </c>
    </row>
    <row r="21" customFormat="false" ht="25.5" hidden="false" customHeight="true" outlineLevel="0" collapsed="false">
      <c r="B21" s="51" t="str">
        <f aca="false">IF($C21="","",ROW()-8)</f>
        <v/>
      </c>
      <c r="C21" s="52"/>
      <c r="D21" s="53"/>
      <c r="E21" s="52"/>
      <c r="F21" s="52"/>
      <c r="G21" s="52"/>
      <c r="H21" s="52"/>
      <c r="I21" s="52"/>
      <c r="J21" s="52"/>
      <c r="K21" s="52"/>
      <c r="L21" s="54"/>
      <c r="M21" s="54"/>
      <c r="N21" s="52"/>
      <c r="O21" s="54"/>
      <c r="P21" s="52"/>
      <c r="Q21" s="55" t="str">
        <f aca="false">IF($C21="","",COUNTIF(Actions!$C$9:$C$158,$C21))</f>
        <v/>
      </c>
      <c r="R21" s="55" t="str">
        <f aca="false">IF($C21="","",COUNTIFS(Actions!$C$9:$C$158,$C21,Actions!$K$9:$K$158,"&lt;&gt;Closed",Actions!$K$9:$K$158,"&lt;&gt;"))</f>
        <v/>
      </c>
      <c r="S21" s="56" t="str">
        <f aca="false">IF($C21="","",IF($R21&gt;0,"Actions open",IF(AND($M21&lt;&gt;"",$L21&lt;&gt;"",$M21&lt;$L21),"Signatures missing","Complete")))</f>
        <v/>
      </c>
    </row>
    <row r="22" customFormat="false" ht="25.5" hidden="false" customHeight="true" outlineLevel="0" collapsed="false">
      <c r="B22" s="51" t="str">
        <f aca="false">IF($C22="","",ROW()-8)</f>
        <v/>
      </c>
      <c r="C22" s="57"/>
      <c r="D22" s="58"/>
      <c r="E22" s="57"/>
      <c r="F22" s="57"/>
      <c r="G22" s="57"/>
      <c r="H22" s="57"/>
      <c r="I22" s="57"/>
      <c r="J22" s="57"/>
      <c r="K22" s="57"/>
      <c r="L22" s="59"/>
      <c r="M22" s="59"/>
      <c r="N22" s="57"/>
      <c r="O22" s="59"/>
      <c r="P22" s="57"/>
      <c r="Q22" s="55" t="str">
        <f aca="false">IF($C22="","",COUNTIF(Actions!$C$9:$C$158,$C22))</f>
        <v/>
      </c>
      <c r="R22" s="55" t="str">
        <f aca="false">IF($C22="","",COUNTIFS(Actions!$C$9:$C$158,$C22,Actions!$K$9:$K$158,"&lt;&gt;Closed",Actions!$K$9:$K$158,"&lt;&gt;"))</f>
        <v/>
      </c>
      <c r="S22" s="56" t="str">
        <f aca="false">IF($C22="","",IF($R22&gt;0,"Actions open",IF(AND($M22&lt;&gt;"",$L22&lt;&gt;"",$M22&lt;$L22),"Signatures missing","Complete")))</f>
        <v/>
      </c>
    </row>
    <row r="23" customFormat="false" ht="25.5" hidden="false" customHeight="true" outlineLevel="0" collapsed="false">
      <c r="B23" s="51" t="str">
        <f aca="false">IF($C23="","",ROW()-8)</f>
        <v/>
      </c>
      <c r="C23" s="52"/>
      <c r="D23" s="53"/>
      <c r="E23" s="52"/>
      <c r="F23" s="52"/>
      <c r="G23" s="52"/>
      <c r="H23" s="52"/>
      <c r="I23" s="52"/>
      <c r="J23" s="52"/>
      <c r="K23" s="52"/>
      <c r="L23" s="54"/>
      <c r="M23" s="54"/>
      <c r="N23" s="52"/>
      <c r="O23" s="54"/>
      <c r="P23" s="52"/>
      <c r="Q23" s="55" t="str">
        <f aca="false">IF($C23="","",COUNTIF(Actions!$C$9:$C$158,$C23))</f>
        <v/>
      </c>
      <c r="R23" s="55" t="str">
        <f aca="false">IF($C23="","",COUNTIFS(Actions!$C$9:$C$158,$C23,Actions!$K$9:$K$158,"&lt;&gt;Closed",Actions!$K$9:$K$158,"&lt;&gt;"))</f>
        <v/>
      </c>
      <c r="S23" s="56" t="str">
        <f aca="false">IF($C23="","",IF($R23&gt;0,"Actions open",IF(AND($M23&lt;&gt;"",$L23&lt;&gt;"",$M23&lt;$L23),"Signatures missing","Complete")))</f>
        <v/>
      </c>
    </row>
    <row r="24" customFormat="false" ht="25.5" hidden="false" customHeight="true" outlineLevel="0" collapsed="false">
      <c r="B24" s="51" t="str">
        <f aca="false">IF($C24="","",ROW()-8)</f>
        <v/>
      </c>
      <c r="C24" s="57"/>
      <c r="D24" s="58"/>
      <c r="E24" s="57"/>
      <c r="F24" s="57"/>
      <c r="G24" s="57"/>
      <c r="H24" s="57"/>
      <c r="I24" s="57"/>
      <c r="J24" s="57"/>
      <c r="K24" s="57"/>
      <c r="L24" s="59"/>
      <c r="M24" s="59"/>
      <c r="N24" s="57"/>
      <c r="O24" s="59"/>
      <c r="P24" s="57"/>
      <c r="Q24" s="55" t="str">
        <f aca="false">IF($C24="","",COUNTIF(Actions!$C$9:$C$158,$C24))</f>
        <v/>
      </c>
      <c r="R24" s="55" t="str">
        <f aca="false">IF($C24="","",COUNTIFS(Actions!$C$9:$C$158,$C24,Actions!$K$9:$K$158,"&lt;&gt;Closed",Actions!$K$9:$K$158,"&lt;&gt;"))</f>
        <v/>
      </c>
      <c r="S24" s="56" t="str">
        <f aca="false">IF($C24="","",IF($R24&gt;0,"Actions open",IF(AND($M24&lt;&gt;"",$L24&lt;&gt;"",$M24&lt;$L24),"Signatures missing","Complete")))</f>
        <v/>
      </c>
    </row>
    <row r="25" customFormat="false" ht="25.5" hidden="false" customHeight="true" outlineLevel="0" collapsed="false">
      <c r="B25" s="51" t="str">
        <f aca="false">IF($C25="","",ROW()-8)</f>
        <v/>
      </c>
      <c r="C25" s="52"/>
      <c r="D25" s="53"/>
      <c r="E25" s="52"/>
      <c r="F25" s="52"/>
      <c r="G25" s="52"/>
      <c r="H25" s="52"/>
      <c r="I25" s="52"/>
      <c r="J25" s="52"/>
      <c r="K25" s="52"/>
      <c r="L25" s="54"/>
      <c r="M25" s="54"/>
      <c r="N25" s="52"/>
      <c r="O25" s="54"/>
      <c r="P25" s="52"/>
      <c r="Q25" s="55" t="str">
        <f aca="false">IF($C25="","",COUNTIF(Actions!$C$9:$C$158,$C25))</f>
        <v/>
      </c>
      <c r="R25" s="55" t="str">
        <f aca="false">IF($C25="","",COUNTIFS(Actions!$C$9:$C$158,$C25,Actions!$K$9:$K$158,"&lt;&gt;Closed",Actions!$K$9:$K$158,"&lt;&gt;"))</f>
        <v/>
      </c>
      <c r="S25" s="56" t="str">
        <f aca="false">IF($C25="","",IF($R25&gt;0,"Actions open",IF(AND($M25&lt;&gt;"",$L25&lt;&gt;"",$M25&lt;$L25),"Signatures missing","Complete")))</f>
        <v/>
      </c>
    </row>
    <row r="26" customFormat="false" ht="25.5" hidden="false" customHeight="true" outlineLevel="0" collapsed="false">
      <c r="B26" s="51" t="str">
        <f aca="false">IF($C26="","",ROW()-8)</f>
        <v/>
      </c>
      <c r="C26" s="57"/>
      <c r="D26" s="58"/>
      <c r="E26" s="57"/>
      <c r="F26" s="57"/>
      <c r="G26" s="57"/>
      <c r="H26" s="57"/>
      <c r="I26" s="57"/>
      <c r="J26" s="57"/>
      <c r="K26" s="57"/>
      <c r="L26" s="59"/>
      <c r="M26" s="59"/>
      <c r="N26" s="57"/>
      <c r="O26" s="59"/>
      <c r="P26" s="57"/>
      <c r="Q26" s="55" t="str">
        <f aca="false">IF($C26="","",COUNTIF(Actions!$C$9:$C$158,$C26))</f>
        <v/>
      </c>
      <c r="R26" s="55" t="str">
        <f aca="false">IF($C26="","",COUNTIFS(Actions!$C$9:$C$158,$C26,Actions!$K$9:$K$158,"&lt;&gt;Closed",Actions!$K$9:$K$158,"&lt;&gt;"))</f>
        <v/>
      </c>
      <c r="S26" s="56" t="str">
        <f aca="false">IF($C26="","",IF($R26&gt;0,"Actions open",IF(AND($M26&lt;&gt;"",$L26&lt;&gt;"",$M26&lt;$L26),"Signatures missing","Complete")))</f>
        <v/>
      </c>
    </row>
    <row r="27" customFormat="false" ht="25.5" hidden="false" customHeight="true" outlineLevel="0" collapsed="false">
      <c r="B27" s="51" t="str">
        <f aca="false">IF($C27="","",ROW()-8)</f>
        <v/>
      </c>
      <c r="C27" s="52"/>
      <c r="D27" s="53"/>
      <c r="E27" s="52"/>
      <c r="F27" s="52"/>
      <c r="G27" s="52"/>
      <c r="H27" s="52"/>
      <c r="I27" s="52"/>
      <c r="J27" s="52"/>
      <c r="K27" s="52"/>
      <c r="L27" s="54"/>
      <c r="M27" s="54"/>
      <c r="N27" s="52"/>
      <c r="O27" s="54"/>
      <c r="P27" s="52"/>
      <c r="Q27" s="55" t="str">
        <f aca="false">IF($C27="","",COUNTIF(Actions!$C$9:$C$158,$C27))</f>
        <v/>
      </c>
      <c r="R27" s="55" t="str">
        <f aca="false">IF($C27="","",COUNTIFS(Actions!$C$9:$C$158,$C27,Actions!$K$9:$K$158,"&lt;&gt;Closed",Actions!$K$9:$K$158,"&lt;&gt;"))</f>
        <v/>
      </c>
      <c r="S27" s="56" t="str">
        <f aca="false">IF($C27="","",IF($R27&gt;0,"Actions open",IF(AND($M27&lt;&gt;"",$L27&lt;&gt;"",$M27&lt;$L27),"Signatures missing","Complete")))</f>
        <v/>
      </c>
    </row>
    <row r="28" customFormat="false" ht="25.5" hidden="false" customHeight="true" outlineLevel="0" collapsed="false">
      <c r="B28" s="51" t="str">
        <f aca="false">IF($C28="","",ROW()-8)</f>
        <v/>
      </c>
      <c r="C28" s="57"/>
      <c r="D28" s="58"/>
      <c r="E28" s="57"/>
      <c r="F28" s="57"/>
      <c r="G28" s="57"/>
      <c r="H28" s="57"/>
      <c r="I28" s="57"/>
      <c r="J28" s="57"/>
      <c r="K28" s="57"/>
      <c r="L28" s="59"/>
      <c r="M28" s="59"/>
      <c r="N28" s="57"/>
      <c r="O28" s="59"/>
      <c r="P28" s="57"/>
      <c r="Q28" s="55" t="str">
        <f aca="false">IF($C28="","",COUNTIF(Actions!$C$9:$C$158,$C28))</f>
        <v/>
      </c>
      <c r="R28" s="55" t="str">
        <f aca="false">IF($C28="","",COUNTIFS(Actions!$C$9:$C$158,$C28,Actions!$K$9:$K$158,"&lt;&gt;Closed",Actions!$K$9:$K$158,"&lt;&gt;"))</f>
        <v/>
      </c>
      <c r="S28" s="56" t="str">
        <f aca="false">IF($C28="","",IF($R28&gt;0,"Actions open",IF(AND($M28&lt;&gt;"",$L28&lt;&gt;"",$M28&lt;$L28),"Signatures missing","Complete")))</f>
        <v/>
      </c>
    </row>
    <row r="29" customFormat="false" ht="25.5" hidden="false" customHeight="true" outlineLevel="0" collapsed="false">
      <c r="B29" s="51" t="str">
        <f aca="false">IF($C29="","",ROW()-8)</f>
        <v/>
      </c>
      <c r="C29" s="52"/>
      <c r="D29" s="53"/>
      <c r="E29" s="52"/>
      <c r="F29" s="52"/>
      <c r="G29" s="52"/>
      <c r="H29" s="52"/>
      <c r="I29" s="52"/>
      <c r="J29" s="52"/>
      <c r="K29" s="52"/>
      <c r="L29" s="54"/>
      <c r="M29" s="54"/>
      <c r="N29" s="52"/>
      <c r="O29" s="54"/>
      <c r="P29" s="52"/>
      <c r="Q29" s="55" t="str">
        <f aca="false">IF($C29="","",COUNTIF(Actions!$C$9:$C$158,$C29))</f>
        <v/>
      </c>
      <c r="R29" s="55" t="str">
        <f aca="false">IF($C29="","",COUNTIFS(Actions!$C$9:$C$158,$C29,Actions!$K$9:$K$158,"&lt;&gt;Closed",Actions!$K$9:$K$158,"&lt;&gt;"))</f>
        <v/>
      </c>
      <c r="S29" s="56" t="str">
        <f aca="false">IF($C29="","",IF($R29&gt;0,"Actions open",IF(AND($M29&lt;&gt;"",$L29&lt;&gt;"",$M29&lt;$L29),"Signatures missing","Complete")))</f>
        <v/>
      </c>
    </row>
    <row r="30" customFormat="false" ht="25.5" hidden="false" customHeight="true" outlineLevel="0" collapsed="false">
      <c r="B30" s="51" t="str">
        <f aca="false">IF($C30="","",ROW()-8)</f>
        <v/>
      </c>
      <c r="C30" s="57"/>
      <c r="D30" s="58"/>
      <c r="E30" s="57"/>
      <c r="F30" s="57"/>
      <c r="G30" s="57"/>
      <c r="H30" s="57"/>
      <c r="I30" s="57"/>
      <c r="J30" s="57"/>
      <c r="K30" s="57"/>
      <c r="L30" s="59"/>
      <c r="M30" s="59"/>
      <c r="N30" s="57"/>
      <c r="O30" s="59"/>
      <c r="P30" s="57"/>
      <c r="Q30" s="55" t="str">
        <f aca="false">IF($C30="","",COUNTIF(Actions!$C$9:$C$158,$C30))</f>
        <v/>
      </c>
      <c r="R30" s="55" t="str">
        <f aca="false">IF($C30="","",COUNTIFS(Actions!$C$9:$C$158,$C30,Actions!$K$9:$K$158,"&lt;&gt;Closed",Actions!$K$9:$K$158,"&lt;&gt;"))</f>
        <v/>
      </c>
      <c r="S30" s="56" t="str">
        <f aca="false">IF($C30="","",IF($R30&gt;0,"Actions open",IF(AND($M30&lt;&gt;"",$L30&lt;&gt;"",$M30&lt;$L30),"Signatures missing","Complete")))</f>
        <v/>
      </c>
    </row>
    <row r="31" customFormat="false" ht="25.5" hidden="false" customHeight="true" outlineLevel="0" collapsed="false">
      <c r="B31" s="51" t="str">
        <f aca="false">IF($C31="","",ROW()-8)</f>
        <v/>
      </c>
      <c r="C31" s="52"/>
      <c r="D31" s="53"/>
      <c r="E31" s="52"/>
      <c r="F31" s="52"/>
      <c r="G31" s="52"/>
      <c r="H31" s="52"/>
      <c r="I31" s="52"/>
      <c r="J31" s="52"/>
      <c r="K31" s="52"/>
      <c r="L31" s="54"/>
      <c r="M31" s="54"/>
      <c r="N31" s="52"/>
      <c r="O31" s="54"/>
      <c r="P31" s="52"/>
      <c r="Q31" s="55" t="str">
        <f aca="false">IF($C31="","",COUNTIF(Actions!$C$9:$C$158,$C31))</f>
        <v/>
      </c>
      <c r="R31" s="55" t="str">
        <f aca="false">IF($C31="","",COUNTIFS(Actions!$C$9:$C$158,$C31,Actions!$K$9:$K$158,"&lt;&gt;Closed",Actions!$K$9:$K$158,"&lt;&gt;"))</f>
        <v/>
      </c>
      <c r="S31" s="56" t="str">
        <f aca="false">IF($C31="","",IF($R31&gt;0,"Actions open",IF(AND($M31&lt;&gt;"",$L31&lt;&gt;"",$M31&lt;$L31),"Signatures missing","Complete")))</f>
        <v/>
      </c>
    </row>
    <row r="32" customFormat="false" ht="25.5" hidden="false" customHeight="true" outlineLevel="0" collapsed="false">
      <c r="B32" s="51" t="str">
        <f aca="false">IF($C32="","",ROW()-8)</f>
        <v/>
      </c>
      <c r="C32" s="57"/>
      <c r="D32" s="58"/>
      <c r="E32" s="57"/>
      <c r="F32" s="57"/>
      <c r="G32" s="57"/>
      <c r="H32" s="57"/>
      <c r="I32" s="57"/>
      <c r="J32" s="57"/>
      <c r="K32" s="57"/>
      <c r="L32" s="59"/>
      <c r="M32" s="59"/>
      <c r="N32" s="57"/>
      <c r="O32" s="59"/>
      <c r="P32" s="57"/>
      <c r="Q32" s="55" t="str">
        <f aca="false">IF($C32="","",COUNTIF(Actions!$C$9:$C$158,$C32))</f>
        <v/>
      </c>
      <c r="R32" s="55" t="str">
        <f aca="false">IF($C32="","",COUNTIFS(Actions!$C$9:$C$158,$C32,Actions!$K$9:$K$158,"&lt;&gt;Closed",Actions!$K$9:$K$158,"&lt;&gt;"))</f>
        <v/>
      </c>
      <c r="S32" s="56" t="str">
        <f aca="false">IF($C32="","",IF($R32&gt;0,"Actions open",IF(AND($M32&lt;&gt;"",$L32&lt;&gt;"",$M32&lt;$L32),"Signatures missing","Complete")))</f>
        <v/>
      </c>
    </row>
    <row r="33" customFormat="false" ht="25.5" hidden="false" customHeight="true" outlineLevel="0" collapsed="false">
      <c r="B33" s="51" t="str">
        <f aca="false">IF($C33="","",ROW()-8)</f>
        <v/>
      </c>
      <c r="C33" s="52"/>
      <c r="D33" s="53"/>
      <c r="E33" s="52"/>
      <c r="F33" s="52"/>
      <c r="G33" s="52"/>
      <c r="H33" s="52"/>
      <c r="I33" s="52"/>
      <c r="J33" s="52"/>
      <c r="K33" s="52"/>
      <c r="L33" s="54"/>
      <c r="M33" s="54"/>
      <c r="N33" s="52"/>
      <c r="O33" s="54"/>
      <c r="P33" s="52"/>
      <c r="Q33" s="55" t="str">
        <f aca="false">IF($C33="","",COUNTIF(Actions!$C$9:$C$158,$C33))</f>
        <v/>
      </c>
      <c r="R33" s="55" t="str">
        <f aca="false">IF($C33="","",COUNTIFS(Actions!$C$9:$C$158,$C33,Actions!$K$9:$K$158,"&lt;&gt;Closed",Actions!$K$9:$K$158,"&lt;&gt;"))</f>
        <v/>
      </c>
      <c r="S33" s="56" t="str">
        <f aca="false">IF($C33="","",IF($R33&gt;0,"Actions open",IF(AND($M33&lt;&gt;"",$L33&lt;&gt;"",$M33&lt;$L33),"Signatures missing","Complete")))</f>
        <v/>
      </c>
    </row>
    <row r="34" customFormat="false" ht="25.5" hidden="false" customHeight="true" outlineLevel="0" collapsed="false">
      <c r="B34" s="51" t="str">
        <f aca="false">IF($C34="","",ROW()-8)</f>
        <v/>
      </c>
      <c r="C34" s="57"/>
      <c r="D34" s="58"/>
      <c r="E34" s="57"/>
      <c r="F34" s="57"/>
      <c r="G34" s="57"/>
      <c r="H34" s="57"/>
      <c r="I34" s="57"/>
      <c r="J34" s="57"/>
      <c r="K34" s="57"/>
      <c r="L34" s="59"/>
      <c r="M34" s="59"/>
      <c r="N34" s="57"/>
      <c r="O34" s="59"/>
      <c r="P34" s="57"/>
      <c r="Q34" s="55" t="str">
        <f aca="false">IF($C34="","",COUNTIF(Actions!$C$9:$C$158,$C34))</f>
        <v/>
      </c>
      <c r="R34" s="55" t="str">
        <f aca="false">IF($C34="","",COUNTIFS(Actions!$C$9:$C$158,$C34,Actions!$K$9:$K$158,"&lt;&gt;Closed",Actions!$K$9:$K$158,"&lt;&gt;"))</f>
        <v/>
      </c>
      <c r="S34" s="56" t="str">
        <f aca="false">IF($C34="","",IF($R34&gt;0,"Actions open",IF(AND($M34&lt;&gt;"",$L34&lt;&gt;"",$M34&lt;$L34),"Signatures missing","Complete")))</f>
        <v/>
      </c>
    </row>
    <row r="35" customFormat="false" ht="25.5" hidden="false" customHeight="true" outlineLevel="0" collapsed="false">
      <c r="B35" s="51" t="str">
        <f aca="false">IF($C35="","",ROW()-8)</f>
        <v/>
      </c>
      <c r="C35" s="52"/>
      <c r="D35" s="53"/>
      <c r="E35" s="52"/>
      <c r="F35" s="52"/>
      <c r="G35" s="52"/>
      <c r="H35" s="52"/>
      <c r="I35" s="52"/>
      <c r="J35" s="52"/>
      <c r="K35" s="52"/>
      <c r="L35" s="54"/>
      <c r="M35" s="54"/>
      <c r="N35" s="52"/>
      <c r="O35" s="54"/>
      <c r="P35" s="52"/>
      <c r="Q35" s="55" t="str">
        <f aca="false">IF($C35="","",COUNTIF(Actions!$C$9:$C$158,$C35))</f>
        <v/>
      </c>
      <c r="R35" s="55" t="str">
        <f aca="false">IF($C35="","",COUNTIFS(Actions!$C$9:$C$158,$C35,Actions!$K$9:$K$158,"&lt;&gt;Closed",Actions!$K$9:$K$158,"&lt;&gt;"))</f>
        <v/>
      </c>
      <c r="S35" s="56" t="str">
        <f aca="false">IF($C35="","",IF($R35&gt;0,"Actions open",IF(AND($M35&lt;&gt;"",$L35&lt;&gt;"",$M35&lt;$L35),"Signatures missing","Complete")))</f>
        <v/>
      </c>
    </row>
    <row r="36" customFormat="false" ht="25.5" hidden="false" customHeight="true" outlineLevel="0" collapsed="false">
      <c r="B36" s="51" t="str">
        <f aca="false">IF($C36="","",ROW()-8)</f>
        <v/>
      </c>
      <c r="C36" s="57"/>
      <c r="D36" s="58"/>
      <c r="E36" s="57"/>
      <c r="F36" s="57"/>
      <c r="G36" s="57"/>
      <c r="H36" s="57"/>
      <c r="I36" s="57"/>
      <c r="J36" s="57"/>
      <c r="K36" s="57"/>
      <c r="L36" s="59"/>
      <c r="M36" s="59"/>
      <c r="N36" s="57"/>
      <c r="O36" s="59"/>
      <c r="P36" s="57"/>
      <c r="Q36" s="55" t="str">
        <f aca="false">IF($C36="","",COUNTIF(Actions!$C$9:$C$158,$C36))</f>
        <v/>
      </c>
      <c r="R36" s="55" t="str">
        <f aca="false">IF($C36="","",COUNTIFS(Actions!$C$9:$C$158,$C36,Actions!$K$9:$K$158,"&lt;&gt;Closed",Actions!$K$9:$K$158,"&lt;&gt;"))</f>
        <v/>
      </c>
      <c r="S36" s="56" t="str">
        <f aca="false">IF($C36="","",IF($R36&gt;0,"Actions open",IF(AND($M36&lt;&gt;"",$L36&lt;&gt;"",$M36&lt;$L36),"Signatures missing","Complete")))</f>
        <v/>
      </c>
    </row>
    <row r="37" customFormat="false" ht="25.5" hidden="false" customHeight="true" outlineLevel="0" collapsed="false">
      <c r="B37" s="51" t="str">
        <f aca="false">IF($C37="","",ROW()-8)</f>
        <v/>
      </c>
      <c r="C37" s="52"/>
      <c r="D37" s="53"/>
      <c r="E37" s="52"/>
      <c r="F37" s="52"/>
      <c r="G37" s="52"/>
      <c r="H37" s="52"/>
      <c r="I37" s="52"/>
      <c r="J37" s="52"/>
      <c r="K37" s="52"/>
      <c r="L37" s="54"/>
      <c r="M37" s="54"/>
      <c r="N37" s="52"/>
      <c r="O37" s="54"/>
      <c r="P37" s="52"/>
      <c r="Q37" s="55" t="str">
        <f aca="false">IF($C37="","",COUNTIF(Actions!$C$9:$C$158,$C37))</f>
        <v/>
      </c>
      <c r="R37" s="55" t="str">
        <f aca="false">IF($C37="","",COUNTIFS(Actions!$C$9:$C$158,$C37,Actions!$K$9:$K$158,"&lt;&gt;Closed",Actions!$K$9:$K$158,"&lt;&gt;"))</f>
        <v/>
      </c>
      <c r="S37" s="56" t="str">
        <f aca="false">IF($C37="","",IF($R37&gt;0,"Actions open",IF(AND($M37&lt;&gt;"",$L37&lt;&gt;"",$M37&lt;$L37),"Signatures missing","Complete")))</f>
        <v/>
      </c>
    </row>
    <row r="38" customFormat="false" ht="25.5" hidden="false" customHeight="true" outlineLevel="0" collapsed="false">
      <c r="B38" s="51" t="str">
        <f aca="false">IF($C38="","",ROW()-8)</f>
        <v/>
      </c>
      <c r="C38" s="57"/>
      <c r="D38" s="58"/>
      <c r="E38" s="57"/>
      <c r="F38" s="57"/>
      <c r="G38" s="57"/>
      <c r="H38" s="57"/>
      <c r="I38" s="57"/>
      <c r="J38" s="57"/>
      <c r="K38" s="57"/>
      <c r="L38" s="59"/>
      <c r="M38" s="59"/>
      <c r="N38" s="57"/>
      <c r="O38" s="59"/>
      <c r="P38" s="57"/>
      <c r="Q38" s="55" t="str">
        <f aca="false">IF($C38="","",COUNTIF(Actions!$C$9:$C$158,$C38))</f>
        <v/>
      </c>
      <c r="R38" s="55" t="str">
        <f aca="false">IF($C38="","",COUNTIFS(Actions!$C$9:$C$158,$C38,Actions!$K$9:$K$158,"&lt;&gt;Closed",Actions!$K$9:$K$158,"&lt;&gt;"))</f>
        <v/>
      </c>
      <c r="S38" s="56" t="str">
        <f aca="false">IF($C38="","",IF($R38&gt;0,"Actions open",IF(AND($M38&lt;&gt;"",$L38&lt;&gt;"",$M38&lt;$L38),"Signatures missing","Complete")))</f>
        <v/>
      </c>
    </row>
    <row r="39" customFormat="false" ht="25.5" hidden="false" customHeight="true" outlineLevel="0" collapsed="false">
      <c r="B39" s="51" t="str">
        <f aca="false">IF($C39="","",ROW()-8)</f>
        <v/>
      </c>
      <c r="C39" s="52"/>
      <c r="D39" s="53"/>
      <c r="E39" s="52"/>
      <c r="F39" s="52"/>
      <c r="G39" s="52"/>
      <c r="H39" s="52"/>
      <c r="I39" s="52"/>
      <c r="J39" s="52"/>
      <c r="K39" s="52"/>
      <c r="L39" s="54"/>
      <c r="M39" s="54"/>
      <c r="N39" s="52"/>
      <c r="O39" s="54"/>
      <c r="P39" s="52"/>
      <c r="Q39" s="55" t="str">
        <f aca="false">IF($C39="","",COUNTIF(Actions!$C$9:$C$158,$C39))</f>
        <v/>
      </c>
      <c r="R39" s="55" t="str">
        <f aca="false">IF($C39="","",COUNTIFS(Actions!$C$9:$C$158,$C39,Actions!$K$9:$K$158,"&lt;&gt;Closed",Actions!$K$9:$K$158,"&lt;&gt;"))</f>
        <v/>
      </c>
      <c r="S39" s="56" t="str">
        <f aca="false">IF($C39="","",IF($R39&gt;0,"Actions open",IF(AND($M39&lt;&gt;"",$L39&lt;&gt;"",$M39&lt;$L39),"Signatures missing","Complete")))</f>
        <v/>
      </c>
    </row>
    <row r="40" customFormat="false" ht="25.5" hidden="false" customHeight="true" outlineLevel="0" collapsed="false">
      <c r="B40" s="51" t="str">
        <f aca="false">IF($C40="","",ROW()-8)</f>
        <v/>
      </c>
      <c r="C40" s="57"/>
      <c r="D40" s="58"/>
      <c r="E40" s="57"/>
      <c r="F40" s="57"/>
      <c r="G40" s="57"/>
      <c r="H40" s="57"/>
      <c r="I40" s="57"/>
      <c r="J40" s="57"/>
      <c r="K40" s="57"/>
      <c r="L40" s="59"/>
      <c r="M40" s="59"/>
      <c r="N40" s="57"/>
      <c r="O40" s="59"/>
      <c r="P40" s="57"/>
      <c r="Q40" s="55" t="str">
        <f aca="false">IF($C40="","",COUNTIF(Actions!$C$9:$C$158,$C40))</f>
        <v/>
      </c>
      <c r="R40" s="55" t="str">
        <f aca="false">IF($C40="","",COUNTIFS(Actions!$C$9:$C$158,$C40,Actions!$K$9:$K$158,"&lt;&gt;Closed",Actions!$K$9:$K$158,"&lt;&gt;"))</f>
        <v/>
      </c>
      <c r="S40" s="56" t="str">
        <f aca="false">IF($C40="","",IF($R40&gt;0,"Actions open",IF(AND($M40&lt;&gt;"",$L40&lt;&gt;"",$M40&lt;$L40),"Signatures missing","Complete")))</f>
        <v/>
      </c>
    </row>
    <row r="41" customFormat="false" ht="25.5" hidden="false" customHeight="true" outlineLevel="0" collapsed="false">
      <c r="B41" s="51" t="str">
        <f aca="false">IF($C41="","",ROW()-8)</f>
        <v/>
      </c>
      <c r="C41" s="52"/>
      <c r="D41" s="53"/>
      <c r="E41" s="52"/>
      <c r="F41" s="52"/>
      <c r="G41" s="52"/>
      <c r="H41" s="52"/>
      <c r="I41" s="52"/>
      <c r="J41" s="52"/>
      <c r="K41" s="52"/>
      <c r="L41" s="54"/>
      <c r="M41" s="54"/>
      <c r="N41" s="52"/>
      <c r="O41" s="54"/>
      <c r="P41" s="52"/>
      <c r="Q41" s="55" t="str">
        <f aca="false">IF($C41="","",COUNTIF(Actions!$C$9:$C$158,$C41))</f>
        <v/>
      </c>
      <c r="R41" s="55" t="str">
        <f aca="false">IF($C41="","",COUNTIFS(Actions!$C$9:$C$158,$C41,Actions!$K$9:$K$158,"&lt;&gt;Closed",Actions!$K$9:$K$158,"&lt;&gt;"))</f>
        <v/>
      </c>
      <c r="S41" s="56" t="str">
        <f aca="false">IF($C41="","",IF($R41&gt;0,"Actions open",IF(AND($M41&lt;&gt;"",$L41&lt;&gt;"",$M41&lt;$L41),"Signatures missing","Complete")))</f>
        <v/>
      </c>
    </row>
    <row r="42" customFormat="false" ht="25.5" hidden="false" customHeight="true" outlineLevel="0" collapsed="false">
      <c r="B42" s="51" t="str">
        <f aca="false">IF($C42="","",ROW()-8)</f>
        <v/>
      </c>
      <c r="C42" s="57"/>
      <c r="D42" s="58"/>
      <c r="E42" s="57"/>
      <c r="F42" s="57"/>
      <c r="G42" s="57"/>
      <c r="H42" s="57"/>
      <c r="I42" s="57"/>
      <c r="J42" s="57"/>
      <c r="K42" s="57"/>
      <c r="L42" s="59"/>
      <c r="M42" s="59"/>
      <c r="N42" s="57"/>
      <c r="O42" s="59"/>
      <c r="P42" s="57"/>
      <c r="Q42" s="55" t="str">
        <f aca="false">IF($C42="","",COUNTIF(Actions!$C$9:$C$158,$C42))</f>
        <v/>
      </c>
      <c r="R42" s="55" t="str">
        <f aca="false">IF($C42="","",COUNTIFS(Actions!$C$9:$C$158,$C42,Actions!$K$9:$K$158,"&lt;&gt;Closed",Actions!$K$9:$K$158,"&lt;&gt;"))</f>
        <v/>
      </c>
      <c r="S42" s="56" t="str">
        <f aca="false">IF($C42="","",IF($R42&gt;0,"Actions open",IF(AND($M42&lt;&gt;"",$L42&lt;&gt;"",$M42&lt;$L42),"Signatures missing","Complete")))</f>
        <v/>
      </c>
    </row>
    <row r="43" customFormat="false" ht="25.5" hidden="false" customHeight="true" outlineLevel="0" collapsed="false">
      <c r="B43" s="51" t="str">
        <f aca="false">IF($C43="","",ROW()-8)</f>
        <v/>
      </c>
      <c r="C43" s="52"/>
      <c r="D43" s="53"/>
      <c r="E43" s="52"/>
      <c r="F43" s="52"/>
      <c r="G43" s="52"/>
      <c r="H43" s="52"/>
      <c r="I43" s="52"/>
      <c r="J43" s="52"/>
      <c r="K43" s="52"/>
      <c r="L43" s="54"/>
      <c r="M43" s="54"/>
      <c r="N43" s="52"/>
      <c r="O43" s="54"/>
      <c r="P43" s="52"/>
      <c r="Q43" s="55" t="str">
        <f aca="false">IF($C43="","",COUNTIF(Actions!$C$9:$C$158,$C43))</f>
        <v/>
      </c>
      <c r="R43" s="55" t="str">
        <f aca="false">IF($C43="","",COUNTIFS(Actions!$C$9:$C$158,$C43,Actions!$K$9:$K$158,"&lt;&gt;Closed",Actions!$K$9:$K$158,"&lt;&gt;"))</f>
        <v/>
      </c>
      <c r="S43" s="56" t="str">
        <f aca="false">IF($C43="","",IF($R43&gt;0,"Actions open",IF(AND($M43&lt;&gt;"",$L43&lt;&gt;"",$M43&lt;$L43),"Signatures missing","Complete")))</f>
        <v/>
      </c>
    </row>
    <row r="44" customFormat="false" ht="25.5" hidden="false" customHeight="true" outlineLevel="0" collapsed="false">
      <c r="B44" s="51" t="str">
        <f aca="false">IF($C44="","",ROW()-8)</f>
        <v/>
      </c>
      <c r="C44" s="57"/>
      <c r="D44" s="58"/>
      <c r="E44" s="57"/>
      <c r="F44" s="57"/>
      <c r="G44" s="57"/>
      <c r="H44" s="57"/>
      <c r="I44" s="57"/>
      <c r="J44" s="57"/>
      <c r="K44" s="57"/>
      <c r="L44" s="59"/>
      <c r="M44" s="59"/>
      <c r="N44" s="57"/>
      <c r="O44" s="59"/>
      <c r="P44" s="57"/>
      <c r="Q44" s="55" t="str">
        <f aca="false">IF($C44="","",COUNTIF(Actions!$C$9:$C$158,$C44))</f>
        <v/>
      </c>
      <c r="R44" s="55" t="str">
        <f aca="false">IF($C44="","",COUNTIFS(Actions!$C$9:$C$158,$C44,Actions!$K$9:$K$158,"&lt;&gt;Closed",Actions!$K$9:$K$158,"&lt;&gt;"))</f>
        <v/>
      </c>
      <c r="S44" s="56" t="str">
        <f aca="false">IF($C44="","",IF($R44&gt;0,"Actions open",IF(AND($M44&lt;&gt;"",$L44&lt;&gt;"",$M44&lt;$L44),"Signatures missing","Complete")))</f>
        <v/>
      </c>
    </row>
    <row r="45" customFormat="false" ht="25.5" hidden="false" customHeight="true" outlineLevel="0" collapsed="false">
      <c r="B45" s="51" t="str">
        <f aca="false">IF($C45="","",ROW()-8)</f>
        <v/>
      </c>
      <c r="C45" s="52"/>
      <c r="D45" s="53"/>
      <c r="E45" s="52"/>
      <c r="F45" s="52"/>
      <c r="G45" s="52"/>
      <c r="H45" s="52"/>
      <c r="I45" s="52"/>
      <c r="J45" s="52"/>
      <c r="K45" s="52"/>
      <c r="L45" s="54"/>
      <c r="M45" s="54"/>
      <c r="N45" s="52"/>
      <c r="O45" s="54"/>
      <c r="P45" s="52"/>
      <c r="Q45" s="55" t="str">
        <f aca="false">IF($C45="","",COUNTIF(Actions!$C$9:$C$158,$C45))</f>
        <v/>
      </c>
      <c r="R45" s="55" t="str">
        <f aca="false">IF($C45="","",COUNTIFS(Actions!$C$9:$C$158,$C45,Actions!$K$9:$K$158,"&lt;&gt;Closed",Actions!$K$9:$K$158,"&lt;&gt;"))</f>
        <v/>
      </c>
      <c r="S45" s="56" t="str">
        <f aca="false">IF($C45="","",IF($R45&gt;0,"Actions open",IF(AND($M45&lt;&gt;"",$L45&lt;&gt;"",$M45&lt;$L45),"Signatures missing","Complete")))</f>
        <v/>
      </c>
    </row>
    <row r="46" customFormat="false" ht="25.5" hidden="false" customHeight="true" outlineLevel="0" collapsed="false">
      <c r="B46" s="51" t="str">
        <f aca="false">IF($C46="","",ROW()-8)</f>
        <v/>
      </c>
      <c r="C46" s="57"/>
      <c r="D46" s="58"/>
      <c r="E46" s="57"/>
      <c r="F46" s="57"/>
      <c r="G46" s="57"/>
      <c r="H46" s="57"/>
      <c r="I46" s="57"/>
      <c r="J46" s="57"/>
      <c r="K46" s="57"/>
      <c r="L46" s="59"/>
      <c r="M46" s="59"/>
      <c r="N46" s="57"/>
      <c r="O46" s="59"/>
      <c r="P46" s="57"/>
      <c r="Q46" s="55" t="str">
        <f aca="false">IF($C46="","",COUNTIF(Actions!$C$9:$C$158,$C46))</f>
        <v/>
      </c>
      <c r="R46" s="55" t="str">
        <f aca="false">IF($C46="","",COUNTIFS(Actions!$C$9:$C$158,$C46,Actions!$K$9:$K$158,"&lt;&gt;Closed",Actions!$K$9:$K$158,"&lt;&gt;"))</f>
        <v/>
      </c>
      <c r="S46" s="56" t="str">
        <f aca="false">IF($C46="","",IF($R46&gt;0,"Actions open",IF(AND($M46&lt;&gt;"",$L46&lt;&gt;"",$M46&lt;$L46),"Signatures missing","Complete")))</f>
        <v/>
      </c>
    </row>
    <row r="47" customFormat="false" ht="25.5" hidden="false" customHeight="true" outlineLevel="0" collapsed="false">
      <c r="B47" s="51" t="str">
        <f aca="false">IF($C47="","",ROW()-8)</f>
        <v/>
      </c>
      <c r="C47" s="52"/>
      <c r="D47" s="53"/>
      <c r="E47" s="52"/>
      <c r="F47" s="52"/>
      <c r="G47" s="52"/>
      <c r="H47" s="52"/>
      <c r="I47" s="52"/>
      <c r="J47" s="52"/>
      <c r="K47" s="52"/>
      <c r="L47" s="54"/>
      <c r="M47" s="54"/>
      <c r="N47" s="52"/>
      <c r="O47" s="54"/>
      <c r="P47" s="52"/>
      <c r="Q47" s="55" t="str">
        <f aca="false">IF($C47="","",COUNTIF(Actions!$C$9:$C$158,$C47))</f>
        <v/>
      </c>
      <c r="R47" s="55" t="str">
        <f aca="false">IF($C47="","",COUNTIFS(Actions!$C$9:$C$158,$C47,Actions!$K$9:$K$158,"&lt;&gt;Closed",Actions!$K$9:$K$158,"&lt;&gt;"))</f>
        <v/>
      </c>
      <c r="S47" s="56" t="str">
        <f aca="false">IF($C47="","",IF($R47&gt;0,"Actions open",IF(AND($M47&lt;&gt;"",$L47&lt;&gt;"",$M47&lt;$L47),"Signatures missing","Complete")))</f>
        <v/>
      </c>
    </row>
    <row r="48" customFormat="false" ht="25.5" hidden="false" customHeight="true" outlineLevel="0" collapsed="false">
      <c r="B48" s="51" t="str">
        <f aca="false">IF($C48="","",ROW()-8)</f>
        <v/>
      </c>
      <c r="C48" s="57"/>
      <c r="D48" s="58"/>
      <c r="E48" s="57"/>
      <c r="F48" s="57"/>
      <c r="G48" s="57"/>
      <c r="H48" s="57"/>
      <c r="I48" s="57"/>
      <c r="J48" s="57"/>
      <c r="K48" s="57"/>
      <c r="L48" s="59"/>
      <c r="M48" s="59"/>
      <c r="N48" s="57"/>
      <c r="O48" s="59"/>
      <c r="P48" s="57"/>
      <c r="Q48" s="55" t="str">
        <f aca="false">IF($C48="","",COUNTIF(Actions!$C$9:$C$158,$C48))</f>
        <v/>
      </c>
      <c r="R48" s="55" t="str">
        <f aca="false">IF($C48="","",COUNTIFS(Actions!$C$9:$C$158,$C48,Actions!$K$9:$K$158,"&lt;&gt;Closed",Actions!$K$9:$K$158,"&lt;&gt;"))</f>
        <v/>
      </c>
      <c r="S48" s="56" t="str">
        <f aca="false">IF($C48="","",IF($R48&gt;0,"Actions open",IF(AND($M48&lt;&gt;"",$L48&lt;&gt;"",$M48&lt;$L48),"Signatures missing","Complete")))</f>
        <v/>
      </c>
    </row>
    <row r="49" customFormat="false" ht="25.5" hidden="false" customHeight="true" outlineLevel="0" collapsed="false">
      <c r="B49" s="51" t="str">
        <f aca="false">IF($C49="","",ROW()-8)</f>
        <v/>
      </c>
      <c r="C49" s="52"/>
      <c r="D49" s="53"/>
      <c r="E49" s="52"/>
      <c r="F49" s="52"/>
      <c r="G49" s="52"/>
      <c r="H49" s="52"/>
      <c r="I49" s="52"/>
      <c r="J49" s="52"/>
      <c r="K49" s="52"/>
      <c r="L49" s="54"/>
      <c r="M49" s="54"/>
      <c r="N49" s="52"/>
      <c r="O49" s="54"/>
      <c r="P49" s="52"/>
      <c r="Q49" s="55" t="str">
        <f aca="false">IF($C49="","",COUNTIF(Actions!$C$9:$C$158,$C49))</f>
        <v/>
      </c>
      <c r="R49" s="55" t="str">
        <f aca="false">IF($C49="","",COUNTIFS(Actions!$C$9:$C$158,$C49,Actions!$K$9:$K$158,"&lt;&gt;Closed",Actions!$K$9:$K$158,"&lt;&gt;"))</f>
        <v/>
      </c>
      <c r="S49" s="56" t="str">
        <f aca="false">IF($C49="","",IF($R49&gt;0,"Actions open",IF(AND($M49&lt;&gt;"",$L49&lt;&gt;"",$M49&lt;$L49),"Signatures missing","Complete")))</f>
        <v/>
      </c>
    </row>
    <row r="50" customFormat="false" ht="25.5" hidden="false" customHeight="true" outlineLevel="0" collapsed="false">
      <c r="B50" s="51" t="str">
        <f aca="false">IF($C50="","",ROW()-8)</f>
        <v/>
      </c>
      <c r="C50" s="57"/>
      <c r="D50" s="58"/>
      <c r="E50" s="57"/>
      <c r="F50" s="57"/>
      <c r="G50" s="57"/>
      <c r="H50" s="57"/>
      <c r="I50" s="57"/>
      <c r="J50" s="57"/>
      <c r="K50" s="57"/>
      <c r="L50" s="59"/>
      <c r="M50" s="59"/>
      <c r="N50" s="57"/>
      <c r="O50" s="59"/>
      <c r="P50" s="57"/>
      <c r="Q50" s="55" t="str">
        <f aca="false">IF($C50="","",COUNTIF(Actions!$C$9:$C$158,$C50))</f>
        <v/>
      </c>
      <c r="R50" s="55" t="str">
        <f aca="false">IF($C50="","",COUNTIFS(Actions!$C$9:$C$158,$C50,Actions!$K$9:$K$158,"&lt;&gt;Closed",Actions!$K$9:$K$158,"&lt;&gt;"))</f>
        <v/>
      </c>
      <c r="S50" s="56" t="str">
        <f aca="false">IF($C50="","",IF($R50&gt;0,"Actions open",IF(AND($M50&lt;&gt;"",$L50&lt;&gt;"",$M50&lt;$L50),"Signatures missing","Complete")))</f>
        <v/>
      </c>
    </row>
    <row r="51" customFormat="false" ht="25.5" hidden="false" customHeight="true" outlineLevel="0" collapsed="false">
      <c r="B51" s="51" t="str">
        <f aca="false">IF($C51="","",ROW()-8)</f>
        <v/>
      </c>
      <c r="C51" s="52"/>
      <c r="D51" s="53"/>
      <c r="E51" s="52"/>
      <c r="F51" s="52"/>
      <c r="G51" s="52"/>
      <c r="H51" s="52"/>
      <c r="I51" s="52"/>
      <c r="J51" s="52"/>
      <c r="K51" s="52"/>
      <c r="L51" s="54"/>
      <c r="M51" s="54"/>
      <c r="N51" s="52"/>
      <c r="O51" s="54"/>
      <c r="P51" s="52"/>
      <c r="Q51" s="55" t="str">
        <f aca="false">IF($C51="","",COUNTIF(Actions!$C$9:$C$158,$C51))</f>
        <v/>
      </c>
      <c r="R51" s="55" t="str">
        <f aca="false">IF($C51="","",COUNTIFS(Actions!$C$9:$C$158,$C51,Actions!$K$9:$K$158,"&lt;&gt;Closed",Actions!$K$9:$K$158,"&lt;&gt;"))</f>
        <v/>
      </c>
      <c r="S51" s="56" t="str">
        <f aca="false">IF($C51="","",IF($R51&gt;0,"Actions open",IF(AND($M51&lt;&gt;"",$L51&lt;&gt;"",$M51&lt;$L51),"Signatures missing","Complete")))</f>
        <v/>
      </c>
    </row>
    <row r="52" customFormat="false" ht="25.5" hidden="false" customHeight="true" outlineLevel="0" collapsed="false">
      <c r="B52" s="51" t="str">
        <f aca="false">IF($C52="","",ROW()-8)</f>
        <v/>
      </c>
      <c r="C52" s="57"/>
      <c r="D52" s="58"/>
      <c r="E52" s="57"/>
      <c r="F52" s="57"/>
      <c r="G52" s="57"/>
      <c r="H52" s="57"/>
      <c r="I52" s="57"/>
      <c r="J52" s="57"/>
      <c r="K52" s="57"/>
      <c r="L52" s="59"/>
      <c r="M52" s="59"/>
      <c r="N52" s="57"/>
      <c r="O52" s="59"/>
      <c r="P52" s="57"/>
      <c r="Q52" s="55" t="str">
        <f aca="false">IF($C52="","",COUNTIF(Actions!$C$9:$C$158,$C52))</f>
        <v/>
      </c>
      <c r="R52" s="55" t="str">
        <f aca="false">IF($C52="","",COUNTIFS(Actions!$C$9:$C$158,$C52,Actions!$K$9:$K$158,"&lt;&gt;Closed",Actions!$K$9:$K$158,"&lt;&gt;"))</f>
        <v/>
      </c>
      <c r="S52" s="56" t="str">
        <f aca="false">IF($C52="","",IF($R52&gt;0,"Actions open",IF(AND($M52&lt;&gt;"",$L52&lt;&gt;"",$M52&lt;$L52),"Signatures missing","Complete")))</f>
        <v/>
      </c>
    </row>
    <row r="53" customFormat="false" ht="25.5" hidden="false" customHeight="true" outlineLevel="0" collapsed="false">
      <c r="B53" s="51" t="str">
        <f aca="false">IF($C53="","",ROW()-8)</f>
        <v/>
      </c>
      <c r="C53" s="52"/>
      <c r="D53" s="53"/>
      <c r="E53" s="52"/>
      <c r="F53" s="52"/>
      <c r="G53" s="52"/>
      <c r="H53" s="52"/>
      <c r="I53" s="52"/>
      <c r="J53" s="52"/>
      <c r="K53" s="52"/>
      <c r="L53" s="54"/>
      <c r="M53" s="54"/>
      <c r="N53" s="52"/>
      <c r="O53" s="54"/>
      <c r="P53" s="52"/>
      <c r="Q53" s="55" t="str">
        <f aca="false">IF($C53="","",COUNTIF(Actions!$C$9:$C$158,$C53))</f>
        <v/>
      </c>
      <c r="R53" s="55" t="str">
        <f aca="false">IF($C53="","",COUNTIFS(Actions!$C$9:$C$158,$C53,Actions!$K$9:$K$158,"&lt;&gt;Closed",Actions!$K$9:$K$158,"&lt;&gt;"))</f>
        <v/>
      </c>
      <c r="S53" s="56" t="str">
        <f aca="false">IF($C53="","",IF($R53&gt;0,"Actions open",IF(AND($M53&lt;&gt;"",$L53&lt;&gt;"",$M53&lt;$L53),"Signatures missing","Complete")))</f>
        <v/>
      </c>
    </row>
    <row r="54" customFormat="false" ht="25.5" hidden="false" customHeight="true" outlineLevel="0" collapsed="false">
      <c r="B54" s="51" t="str">
        <f aca="false">IF($C54="","",ROW()-8)</f>
        <v/>
      </c>
      <c r="C54" s="57"/>
      <c r="D54" s="58"/>
      <c r="E54" s="57"/>
      <c r="F54" s="57"/>
      <c r="G54" s="57"/>
      <c r="H54" s="57"/>
      <c r="I54" s="57"/>
      <c r="J54" s="57"/>
      <c r="K54" s="57"/>
      <c r="L54" s="59"/>
      <c r="M54" s="59"/>
      <c r="N54" s="57"/>
      <c r="O54" s="59"/>
      <c r="P54" s="57"/>
      <c r="Q54" s="55" t="str">
        <f aca="false">IF($C54="","",COUNTIF(Actions!$C$9:$C$158,$C54))</f>
        <v/>
      </c>
      <c r="R54" s="55" t="str">
        <f aca="false">IF($C54="","",COUNTIFS(Actions!$C$9:$C$158,$C54,Actions!$K$9:$K$158,"&lt;&gt;Closed",Actions!$K$9:$K$158,"&lt;&gt;"))</f>
        <v/>
      </c>
      <c r="S54" s="56" t="str">
        <f aca="false">IF($C54="","",IF($R54&gt;0,"Actions open",IF(AND($M54&lt;&gt;"",$L54&lt;&gt;"",$M54&lt;$L54),"Signatures missing","Complete")))</f>
        <v/>
      </c>
    </row>
    <row r="55" customFormat="false" ht="25.5" hidden="false" customHeight="true" outlineLevel="0" collapsed="false">
      <c r="B55" s="51" t="str">
        <f aca="false">IF($C55="","",ROW()-8)</f>
        <v/>
      </c>
      <c r="C55" s="52"/>
      <c r="D55" s="53"/>
      <c r="E55" s="52"/>
      <c r="F55" s="52"/>
      <c r="G55" s="52"/>
      <c r="H55" s="52"/>
      <c r="I55" s="52"/>
      <c r="J55" s="52"/>
      <c r="K55" s="52"/>
      <c r="L55" s="54"/>
      <c r="M55" s="54"/>
      <c r="N55" s="52"/>
      <c r="O55" s="54"/>
      <c r="P55" s="52"/>
      <c r="Q55" s="55" t="str">
        <f aca="false">IF($C55="","",COUNTIF(Actions!$C$9:$C$158,$C55))</f>
        <v/>
      </c>
      <c r="R55" s="55" t="str">
        <f aca="false">IF($C55="","",COUNTIFS(Actions!$C$9:$C$158,$C55,Actions!$K$9:$K$158,"&lt;&gt;Closed",Actions!$K$9:$K$158,"&lt;&gt;"))</f>
        <v/>
      </c>
      <c r="S55" s="56" t="str">
        <f aca="false">IF($C55="","",IF($R55&gt;0,"Actions open",IF(AND($M55&lt;&gt;"",$L55&lt;&gt;"",$M55&lt;$L55),"Signatures missing","Complete")))</f>
        <v/>
      </c>
    </row>
    <row r="56" customFormat="false" ht="25.5" hidden="false" customHeight="true" outlineLevel="0" collapsed="false">
      <c r="B56" s="51" t="str">
        <f aca="false">IF($C56="","",ROW()-8)</f>
        <v/>
      </c>
      <c r="C56" s="57"/>
      <c r="D56" s="58"/>
      <c r="E56" s="57"/>
      <c r="F56" s="57"/>
      <c r="G56" s="57"/>
      <c r="H56" s="57"/>
      <c r="I56" s="57"/>
      <c r="J56" s="57"/>
      <c r="K56" s="57"/>
      <c r="L56" s="59"/>
      <c r="M56" s="59"/>
      <c r="N56" s="57"/>
      <c r="O56" s="59"/>
      <c r="P56" s="57"/>
      <c r="Q56" s="55" t="str">
        <f aca="false">IF($C56="","",COUNTIF(Actions!$C$9:$C$158,$C56))</f>
        <v/>
      </c>
      <c r="R56" s="55" t="str">
        <f aca="false">IF($C56="","",COUNTIFS(Actions!$C$9:$C$158,$C56,Actions!$K$9:$K$158,"&lt;&gt;Closed",Actions!$K$9:$K$158,"&lt;&gt;"))</f>
        <v/>
      </c>
      <c r="S56" s="56" t="str">
        <f aca="false">IF($C56="","",IF($R56&gt;0,"Actions open",IF(AND($M56&lt;&gt;"",$L56&lt;&gt;"",$M56&lt;$L56),"Signatures missing","Complete")))</f>
        <v/>
      </c>
    </row>
    <row r="57" customFormat="false" ht="25.5" hidden="false" customHeight="true" outlineLevel="0" collapsed="false">
      <c r="B57" s="51" t="str">
        <f aca="false">IF($C57="","",ROW()-8)</f>
        <v/>
      </c>
      <c r="C57" s="52"/>
      <c r="D57" s="53"/>
      <c r="E57" s="52"/>
      <c r="F57" s="52"/>
      <c r="G57" s="52"/>
      <c r="H57" s="52"/>
      <c r="I57" s="52"/>
      <c r="J57" s="52"/>
      <c r="K57" s="52"/>
      <c r="L57" s="54"/>
      <c r="M57" s="54"/>
      <c r="N57" s="52"/>
      <c r="O57" s="54"/>
      <c r="P57" s="52"/>
      <c r="Q57" s="55" t="str">
        <f aca="false">IF($C57="","",COUNTIF(Actions!$C$9:$C$158,$C57))</f>
        <v/>
      </c>
      <c r="R57" s="55" t="str">
        <f aca="false">IF($C57="","",COUNTIFS(Actions!$C$9:$C$158,$C57,Actions!$K$9:$K$158,"&lt;&gt;Closed",Actions!$K$9:$K$158,"&lt;&gt;"))</f>
        <v/>
      </c>
      <c r="S57" s="56" t="str">
        <f aca="false">IF($C57="","",IF($R57&gt;0,"Actions open",IF(AND($M57&lt;&gt;"",$L57&lt;&gt;"",$M57&lt;$L57),"Signatures missing","Complete")))</f>
        <v/>
      </c>
    </row>
    <row r="58" customFormat="false" ht="25.5" hidden="false" customHeight="true" outlineLevel="0" collapsed="false">
      <c r="B58" s="51" t="str">
        <f aca="false">IF($C58="","",ROW()-8)</f>
        <v/>
      </c>
      <c r="C58" s="57"/>
      <c r="D58" s="58"/>
      <c r="E58" s="57"/>
      <c r="F58" s="57"/>
      <c r="G58" s="57"/>
      <c r="H58" s="57"/>
      <c r="I58" s="57"/>
      <c r="J58" s="57"/>
      <c r="K58" s="57"/>
      <c r="L58" s="59"/>
      <c r="M58" s="59"/>
      <c r="N58" s="57"/>
      <c r="O58" s="59"/>
      <c r="P58" s="57"/>
      <c r="Q58" s="55" t="str">
        <f aca="false">IF($C58="","",COUNTIF(Actions!$C$9:$C$158,$C58))</f>
        <v/>
      </c>
      <c r="R58" s="55" t="str">
        <f aca="false">IF($C58="","",COUNTIFS(Actions!$C$9:$C$158,$C58,Actions!$K$9:$K$158,"&lt;&gt;Closed",Actions!$K$9:$K$158,"&lt;&gt;"))</f>
        <v/>
      </c>
      <c r="S58" s="56" t="str">
        <f aca="false">IF($C58="","",IF($R58&gt;0,"Actions open",IF(AND($M58&lt;&gt;"",$L58&lt;&gt;"",$M58&lt;$L58),"Signatures missing","Complete")))</f>
        <v/>
      </c>
    </row>
    <row r="59" customFormat="false" ht="25.5" hidden="false" customHeight="true" outlineLevel="0" collapsed="false">
      <c r="B59" s="51" t="str">
        <f aca="false">IF($C59="","",ROW()-8)</f>
        <v/>
      </c>
      <c r="C59" s="52"/>
      <c r="D59" s="53"/>
      <c r="E59" s="52"/>
      <c r="F59" s="52"/>
      <c r="G59" s="52"/>
      <c r="H59" s="52"/>
      <c r="I59" s="52"/>
      <c r="J59" s="52"/>
      <c r="K59" s="52"/>
      <c r="L59" s="54"/>
      <c r="M59" s="54"/>
      <c r="N59" s="52"/>
      <c r="O59" s="54"/>
      <c r="P59" s="52"/>
      <c r="Q59" s="55" t="str">
        <f aca="false">IF($C59="","",COUNTIF(Actions!$C$9:$C$158,$C59))</f>
        <v/>
      </c>
      <c r="R59" s="55" t="str">
        <f aca="false">IF($C59="","",COUNTIFS(Actions!$C$9:$C$158,$C59,Actions!$K$9:$K$158,"&lt;&gt;Closed",Actions!$K$9:$K$158,"&lt;&gt;"))</f>
        <v/>
      </c>
      <c r="S59" s="56" t="str">
        <f aca="false">IF($C59="","",IF($R59&gt;0,"Actions open",IF(AND($M59&lt;&gt;"",$L59&lt;&gt;"",$M59&lt;$L59),"Signatures missing","Complete")))</f>
        <v/>
      </c>
    </row>
    <row r="60" customFormat="false" ht="25.5" hidden="false" customHeight="true" outlineLevel="0" collapsed="false">
      <c r="B60" s="51" t="str">
        <f aca="false">IF($C60="","",ROW()-8)</f>
        <v/>
      </c>
      <c r="C60" s="57"/>
      <c r="D60" s="58"/>
      <c r="E60" s="57"/>
      <c r="F60" s="57"/>
      <c r="G60" s="57"/>
      <c r="H60" s="57"/>
      <c r="I60" s="57"/>
      <c r="J60" s="57"/>
      <c r="K60" s="57"/>
      <c r="L60" s="59"/>
      <c r="M60" s="59"/>
      <c r="N60" s="57"/>
      <c r="O60" s="59"/>
      <c r="P60" s="57"/>
      <c r="Q60" s="55" t="str">
        <f aca="false">IF($C60="","",COUNTIF(Actions!$C$9:$C$158,$C60))</f>
        <v/>
      </c>
      <c r="R60" s="55" t="str">
        <f aca="false">IF($C60="","",COUNTIFS(Actions!$C$9:$C$158,$C60,Actions!$K$9:$K$158,"&lt;&gt;Closed",Actions!$K$9:$K$158,"&lt;&gt;"))</f>
        <v/>
      </c>
      <c r="S60" s="56" t="str">
        <f aca="false">IF($C60="","",IF($R60&gt;0,"Actions open",IF(AND($M60&lt;&gt;"",$L60&lt;&gt;"",$M60&lt;$L60),"Signatures missing","Complete")))</f>
        <v/>
      </c>
    </row>
    <row r="61" customFormat="false" ht="25.5" hidden="false" customHeight="true" outlineLevel="0" collapsed="false">
      <c r="B61" s="51" t="str">
        <f aca="false">IF($C61="","",ROW()-8)</f>
        <v/>
      </c>
      <c r="C61" s="52"/>
      <c r="D61" s="53"/>
      <c r="E61" s="52"/>
      <c r="F61" s="52"/>
      <c r="G61" s="52"/>
      <c r="H61" s="52"/>
      <c r="I61" s="52"/>
      <c r="J61" s="52"/>
      <c r="K61" s="52"/>
      <c r="L61" s="54"/>
      <c r="M61" s="54"/>
      <c r="N61" s="52"/>
      <c r="O61" s="54"/>
      <c r="P61" s="52"/>
      <c r="Q61" s="55" t="str">
        <f aca="false">IF($C61="","",COUNTIF(Actions!$C$9:$C$158,$C61))</f>
        <v/>
      </c>
      <c r="R61" s="55" t="str">
        <f aca="false">IF($C61="","",COUNTIFS(Actions!$C$9:$C$158,$C61,Actions!$K$9:$K$158,"&lt;&gt;Closed",Actions!$K$9:$K$158,"&lt;&gt;"))</f>
        <v/>
      </c>
      <c r="S61" s="56" t="str">
        <f aca="false">IF($C61="","",IF($R61&gt;0,"Actions open",IF(AND($M61&lt;&gt;"",$L61&lt;&gt;"",$M61&lt;$L61),"Signatures missing","Complete")))</f>
        <v/>
      </c>
    </row>
    <row r="62" customFormat="false" ht="25.5" hidden="false" customHeight="true" outlineLevel="0" collapsed="false">
      <c r="B62" s="51" t="str">
        <f aca="false">IF($C62="","",ROW()-8)</f>
        <v/>
      </c>
      <c r="C62" s="57"/>
      <c r="D62" s="58"/>
      <c r="E62" s="57"/>
      <c r="F62" s="57"/>
      <c r="G62" s="57"/>
      <c r="H62" s="57"/>
      <c r="I62" s="57"/>
      <c r="J62" s="57"/>
      <c r="K62" s="57"/>
      <c r="L62" s="59"/>
      <c r="M62" s="59"/>
      <c r="N62" s="57"/>
      <c r="O62" s="59"/>
      <c r="P62" s="57"/>
      <c r="Q62" s="55" t="str">
        <f aca="false">IF($C62="","",COUNTIF(Actions!$C$9:$C$158,$C62))</f>
        <v/>
      </c>
      <c r="R62" s="55" t="str">
        <f aca="false">IF($C62="","",COUNTIFS(Actions!$C$9:$C$158,$C62,Actions!$K$9:$K$158,"&lt;&gt;Closed",Actions!$K$9:$K$158,"&lt;&gt;"))</f>
        <v/>
      </c>
      <c r="S62" s="56" t="str">
        <f aca="false">IF($C62="","",IF($R62&gt;0,"Actions open",IF(AND($M62&lt;&gt;"",$L62&lt;&gt;"",$M62&lt;$L62),"Signatures missing","Complete")))</f>
        <v/>
      </c>
    </row>
    <row r="63" customFormat="false" ht="25.5" hidden="false" customHeight="true" outlineLevel="0" collapsed="false">
      <c r="B63" s="51" t="str">
        <f aca="false">IF($C63="","",ROW()-8)</f>
        <v/>
      </c>
      <c r="C63" s="52"/>
      <c r="D63" s="53"/>
      <c r="E63" s="52"/>
      <c r="F63" s="52"/>
      <c r="G63" s="52"/>
      <c r="H63" s="52"/>
      <c r="I63" s="52"/>
      <c r="J63" s="52"/>
      <c r="K63" s="52"/>
      <c r="L63" s="54"/>
      <c r="M63" s="54"/>
      <c r="N63" s="52"/>
      <c r="O63" s="54"/>
      <c r="P63" s="52"/>
      <c r="Q63" s="55" t="str">
        <f aca="false">IF($C63="","",COUNTIF(Actions!$C$9:$C$158,$C63))</f>
        <v/>
      </c>
      <c r="R63" s="55" t="str">
        <f aca="false">IF($C63="","",COUNTIFS(Actions!$C$9:$C$158,$C63,Actions!$K$9:$K$158,"&lt;&gt;Closed",Actions!$K$9:$K$158,"&lt;&gt;"))</f>
        <v/>
      </c>
      <c r="S63" s="56" t="str">
        <f aca="false">IF($C63="","",IF($R63&gt;0,"Actions open",IF(AND($M63&lt;&gt;"",$L63&lt;&gt;"",$M63&lt;$L63),"Signatures missing","Complete")))</f>
        <v/>
      </c>
    </row>
    <row r="64" customFormat="false" ht="25.5" hidden="false" customHeight="true" outlineLevel="0" collapsed="false">
      <c r="B64" s="51" t="str">
        <f aca="false">IF($C64="","",ROW()-8)</f>
        <v/>
      </c>
      <c r="C64" s="57"/>
      <c r="D64" s="58"/>
      <c r="E64" s="57"/>
      <c r="F64" s="57"/>
      <c r="G64" s="57"/>
      <c r="H64" s="57"/>
      <c r="I64" s="57"/>
      <c r="J64" s="57"/>
      <c r="K64" s="57"/>
      <c r="L64" s="59"/>
      <c r="M64" s="59"/>
      <c r="N64" s="57"/>
      <c r="O64" s="59"/>
      <c r="P64" s="57"/>
      <c r="Q64" s="55" t="str">
        <f aca="false">IF($C64="","",COUNTIF(Actions!$C$9:$C$158,$C64))</f>
        <v/>
      </c>
      <c r="R64" s="55" t="str">
        <f aca="false">IF($C64="","",COUNTIFS(Actions!$C$9:$C$158,$C64,Actions!$K$9:$K$158,"&lt;&gt;Closed",Actions!$K$9:$K$158,"&lt;&gt;"))</f>
        <v/>
      </c>
      <c r="S64" s="56" t="str">
        <f aca="false">IF($C64="","",IF($R64&gt;0,"Actions open",IF(AND($M64&lt;&gt;"",$L64&lt;&gt;"",$M64&lt;$L64),"Signatures missing","Complete")))</f>
        <v/>
      </c>
    </row>
    <row r="65" customFormat="false" ht="25.5" hidden="false" customHeight="true" outlineLevel="0" collapsed="false">
      <c r="B65" s="51" t="str">
        <f aca="false">IF($C65="","",ROW()-8)</f>
        <v/>
      </c>
      <c r="C65" s="52"/>
      <c r="D65" s="53"/>
      <c r="E65" s="52"/>
      <c r="F65" s="52"/>
      <c r="G65" s="52"/>
      <c r="H65" s="52"/>
      <c r="I65" s="52"/>
      <c r="J65" s="52"/>
      <c r="K65" s="52"/>
      <c r="L65" s="54"/>
      <c r="M65" s="54"/>
      <c r="N65" s="52"/>
      <c r="O65" s="54"/>
      <c r="P65" s="52"/>
      <c r="Q65" s="55" t="str">
        <f aca="false">IF($C65="","",COUNTIF(Actions!$C$9:$C$158,$C65))</f>
        <v/>
      </c>
      <c r="R65" s="55" t="str">
        <f aca="false">IF($C65="","",COUNTIFS(Actions!$C$9:$C$158,$C65,Actions!$K$9:$K$158,"&lt;&gt;Closed",Actions!$K$9:$K$158,"&lt;&gt;"))</f>
        <v/>
      </c>
      <c r="S65" s="56" t="str">
        <f aca="false">IF($C65="","",IF($R65&gt;0,"Actions open",IF(AND($M65&lt;&gt;"",$L65&lt;&gt;"",$M65&lt;$L65),"Signatures missing","Complete")))</f>
        <v/>
      </c>
    </row>
    <row r="66" customFormat="false" ht="25.5" hidden="false" customHeight="true" outlineLevel="0" collapsed="false">
      <c r="B66" s="51" t="str">
        <f aca="false">IF($C66="","",ROW()-8)</f>
        <v/>
      </c>
      <c r="C66" s="57"/>
      <c r="D66" s="58"/>
      <c r="E66" s="57"/>
      <c r="F66" s="57"/>
      <c r="G66" s="57"/>
      <c r="H66" s="57"/>
      <c r="I66" s="57"/>
      <c r="J66" s="57"/>
      <c r="K66" s="57"/>
      <c r="L66" s="59"/>
      <c r="M66" s="59"/>
      <c r="N66" s="57"/>
      <c r="O66" s="59"/>
      <c r="P66" s="57"/>
      <c r="Q66" s="55" t="str">
        <f aca="false">IF($C66="","",COUNTIF(Actions!$C$9:$C$158,$C66))</f>
        <v/>
      </c>
      <c r="R66" s="55" t="str">
        <f aca="false">IF($C66="","",COUNTIFS(Actions!$C$9:$C$158,$C66,Actions!$K$9:$K$158,"&lt;&gt;Closed",Actions!$K$9:$K$158,"&lt;&gt;"))</f>
        <v/>
      </c>
      <c r="S66" s="56" t="str">
        <f aca="false">IF($C66="","",IF($R66&gt;0,"Actions open",IF(AND($M66&lt;&gt;"",$L66&lt;&gt;"",$M66&lt;$L66),"Signatures missing","Complete")))</f>
        <v/>
      </c>
    </row>
    <row r="67" customFormat="false" ht="25.5" hidden="false" customHeight="true" outlineLevel="0" collapsed="false">
      <c r="B67" s="51" t="str">
        <f aca="false">IF($C67="","",ROW()-8)</f>
        <v/>
      </c>
      <c r="C67" s="52"/>
      <c r="D67" s="53"/>
      <c r="E67" s="52"/>
      <c r="F67" s="52"/>
      <c r="G67" s="52"/>
      <c r="H67" s="52"/>
      <c r="I67" s="52"/>
      <c r="J67" s="52"/>
      <c r="K67" s="52"/>
      <c r="L67" s="54"/>
      <c r="M67" s="54"/>
      <c r="N67" s="52"/>
      <c r="O67" s="54"/>
      <c r="P67" s="52"/>
      <c r="Q67" s="55" t="str">
        <f aca="false">IF($C67="","",COUNTIF(Actions!$C$9:$C$158,$C67))</f>
        <v/>
      </c>
      <c r="R67" s="55" t="str">
        <f aca="false">IF($C67="","",COUNTIFS(Actions!$C$9:$C$158,$C67,Actions!$K$9:$K$158,"&lt;&gt;Closed",Actions!$K$9:$K$158,"&lt;&gt;"))</f>
        <v/>
      </c>
      <c r="S67" s="56" t="str">
        <f aca="false">IF($C67="","",IF($R67&gt;0,"Actions open",IF(AND($M67&lt;&gt;"",$L67&lt;&gt;"",$M67&lt;$L67),"Signatures missing","Complete")))</f>
        <v/>
      </c>
    </row>
    <row r="68" customFormat="false" ht="25.5" hidden="false" customHeight="true" outlineLevel="0" collapsed="false">
      <c r="B68" s="51" t="str">
        <f aca="false">IF($C68="","",ROW()-8)</f>
        <v/>
      </c>
      <c r="C68" s="57"/>
      <c r="D68" s="58"/>
      <c r="E68" s="57"/>
      <c r="F68" s="57"/>
      <c r="G68" s="57"/>
      <c r="H68" s="57"/>
      <c r="I68" s="57"/>
      <c r="J68" s="57"/>
      <c r="K68" s="57"/>
      <c r="L68" s="59"/>
      <c r="M68" s="59"/>
      <c r="N68" s="57"/>
      <c r="O68" s="59"/>
      <c r="P68" s="57"/>
      <c r="Q68" s="55" t="str">
        <f aca="false">IF($C68="","",COUNTIF(Actions!$C$9:$C$158,$C68))</f>
        <v/>
      </c>
      <c r="R68" s="55" t="str">
        <f aca="false">IF($C68="","",COUNTIFS(Actions!$C$9:$C$158,$C68,Actions!$K$9:$K$158,"&lt;&gt;Closed",Actions!$K$9:$K$158,"&lt;&gt;"))</f>
        <v/>
      </c>
      <c r="S68" s="56" t="str">
        <f aca="false">IF($C68="","",IF($R68&gt;0,"Actions open",IF(AND($M68&lt;&gt;"",$L68&lt;&gt;"",$M68&lt;$L68),"Signatures missing","Complete")))</f>
        <v/>
      </c>
    </row>
    <row r="69" customFormat="false" ht="25.5" hidden="false" customHeight="true" outlineLevel="0" collapsed="false">
      <c r="B69" s="51" t="str">
        <f aca="false">IF($C69="","",ROW()-8)</f>
        <v/>
      </c>
      <c r="C69" s="52"/>
      <c r="D69" s="53"/>
      <c r="E69" s="52"/>
      <c r="F69" s="52"/>
      <c r="G69" s="52"/>
      <c r="H69" s="52"/>
      <c r="I69" s="52"/>
      <c r="J69" s="52"/>
      <c r="K69" s="52"/>
      <c r="L69" s="54"/>
      <c r="M69" s="54"/>
      <c r="N69" s="52"/>
      <c r="O69" s="54"/>
      <c r="P69" s="52"/>
      <c r="Q69" s="55" t="str">
        <f aca="false">IF($C69="","",COUNTIF(Actions!$C$9:$C$158,$C69))</f>
        <v/>
      </c>
      <c r="R69" s="55" t="str">
        <f aca="false">IF($C69="","",COUNTIFS(Actions!$C$9:$C$158,$C69,Actions!$K$9:$K$158,"&lt;&gt;Closed",Actions!$K$9:$K$158,"&lt;&gt;"))</f>
        <v/>
      </c>
      <c r="S69" s="56" t="str">
        <f aca="false">IF($C69="","",IF($R69&gt;0,"Actions open",IF(AND($M69&lt;&gt;"",$L69&lt;&gt;"",$M69&lt;$L69),"Signatures missing","Complete")))</f>
        <v/>
      </c>
    </row>
    <row r="70" customFormat="false" ht="25.5" hidden="false" customHeight="true" outlineLevel="0" collapsed="false">
      <c r="B70" s="51" t="str">
        <f aca="false">IF($C70="","",ROW()-8)</f>
        <v/>
      </c>
      <c r="C70" s="57"/>
      <c r="D70" s="58"/>
      <c r="E70" s="57"/>
      <c r="F70" s="57"/>
      <c r="G70" s="57"/>
      <c r="H70" s="57"/>
      <c r="I70" s="57"/>
      <c r="J70" s="57"/>
      <c r="K70" s="57"/>
      <c r="L70" s="59"/>
      <c r="M70" s="59"/>
      <c r="N70" s="57"/>
      <c r="O70" s="59"/>
      <c r="P70" s="57"/>
      <c r="Q70" s="55" t="str">
        <f aca="false">IF($C70="","",COUNTIF(Actions!$C$9:$C$158,$C70))</f>
        <v/>
      </c>
      <c r="R70" s="55" t="str">
        <f aca="false">IF($C70="","",COUNTIFS(Actions!$C$9:$C$158,$C70,Actions!$K$9:$K$158,"&lt;&gt;Closed",Actions!$K$9:$K$158,"&lt;&gt;"))</f>
        <v/>
      </c>
      <c r="S70" s="56" t="str">
        <f aca="false">IF($C70="","",IF($R70&gt;0,"Actions open",IF(AND($M70&lt;&gt;"",$L70&lt;&gt;"",$M70&lt;$L70),"Signatures missing","Complete")))</f>
        <v/>
      </c>
    </row>
    <row r="71" customFormat="false" ht="25.5" hidden="false" customHeight="true" outlineLevel="0" collapsed="false">
      <c r="B71" s="51" t="str">
        <f aca="false">IF($C71="","",ROW()-8)</f>
        <v/>
      </c>
      <c r="C71" s="52"/>
      <c r="D71" s="53"/>
      <c r="E71" s="52"/>
      <c r="F71" s="52"/>
      <c r="G71" s="52"/>
      <c r="H71" s="52"/>
      <c r="I71" s="52"/>
      <c r="J71" s="52"/>
      <c r="K71" s="52"/>
      <c r="L71" s="54"/>
      <c r="M71" s="54"/>
      <c r="N71" s="52"/>
      <c r="O71" s="54"/>
      <c r="P71" s="52"/>
      <c r="Q71" s="55" t="str">
        <f aca="false">IF($C71="","",COUNTIF(Actions!$C$9:$C$158,$C71))</f>
        <v/>
      </c>
      <c r="R71" s="55" t="str">
        <f aca="false">IF($C71="","",COUNTIFS(Actions!$C$9:$C$158,$C71,Actions!$K$9:$K$158,"&lt;&gt;Closed",Actions!$K$9:$K$158,"&lt;&gt;"))</f>
        <v/>
      </c>
      <c r="S71" s="56" t="str">
        <f aca="false">IF($C71="","",IF($R71&gt;0,"Actions open",IF(AND($M71&lt;&gt;"",$L71&lt;&gt;"",$M71&lt;$L71),"Signatures missing","Complete")))</f>
        <v/>
      </c>
    </row>
    <row r="72" customFormat="false" ht="25.5" hidden="false" customHeight="true" outlineLevel="0" collapsed="false">
      <c r="B72" s="51" t="str">
        <f aca="false">IF($C72="","",ROW()-8)</f>
        <v/>
      </c>
      <c r="C72" s="57"/>
      <c r="D72" s="58"/>
      <c r="E72" s="57"/>
      <c r="F72" s="57"/>
      <c r="G72" s="57"/>
      <c r="H72" s="57"/>
      <c r="I72" s="57"/>
      <c r="J72" s="57"/>
      <c r="K72" s="57"/>
      <c r="L72" s="59"/>
      <c r="M72" s="59"/>
      <c r="N72" s="57"/>
      <c r="O72" s="59"/>
      <c r="P72" s="57"/>
      <c r="Q72" s="55" t="str">
        <f aca="false">IF($C72="","",COUNTIF(Actions!$C$9:$C$158,$C72))</f>
        <v/>
      </c>
      <c r="R72" s="55" t="str">
        <f aca="false">IF($C72="","",COUNTIFS(Actions!$C$9:$C$158,$C72,Actions!$K$9:$K$158,"&lt;&gt;Closed",Actions!$K$9:$K$158,"&lt;&gt;"))</f>
        <v/>
      </c>
      <c r="S72" s="56" t="str">
        <f aca="false">IF($C72="","",IF($R72&gt;0,"Actions open",IF(AND($M72&lt;&gt;"",$L72&lt;&gt;"",$M72&lt;$L72),"Signatures missing","Complete")))</f>
        <v/>
      </c>
    </row>
    <row r="73" customFormat="false" ht="25.5" hidden="false" customHeight="true" outlineLevel="0" collapsed="false">
      <c r="B73" s="51" t="str">
        <f aca="false">IF($C73="","",ROW()-8)</f>
        <v/>
      </c>
      <c r="C73" s="52"/>
      <c r="D73" s="53"/>
      <c r="E73" s="52"/>
      <c r="F73" s="52"/>
      <c r="G73" s="52"/>
      <c r="H73" s="52"/>
      <c r="I73" s="52"/>
      <c r="J73" s="52"/>
      <c r="K73" s="52"/>
      <c r="L73" s="54"/>
      <c r="M73" s="54"/>
      <c r="N73" s="52"/>
      <c r="O73" s="54"/>
      <c r="P73" s="52"/>
      <c r="Q73" s="55" t="str">
        <f aca="false">IF($C73="","",COUNTIF(Actions!$C$9:$C$158,$C73))</f>
        <v/>
      </c>
      <c r="R73" s="55" t="str">
        <f aca="false">IF($C73="","",COUNTIFS(Actions!$C$9:$C$158,$C73,Actions!$K$9:$K$158,"&lt;&gt;Closed",Actions!$K$9:$K$158,"&lt;&gt;"))</f>
        <v/>
      </c>
      <c r="S73" s="56" t="str">
        <f aca="false">IF($C73="","",IF($R73&gt;0,"Actions open",IF(AND($M73&lt;&gt;"",$L73&lt;&gt;"",$M73&lt;$L73),"Signatures missing","Complete")))</f>
        <v/>
      </c>
    </row>
    <row r="74" customFormat="false" ht="25.5" hidden="false" customHeight="true" outlineLevel="0" collapsed="false">
      <c r="B74" s="51" t="str">
        <f aca="false">IF($C74="","",ROW()-8)</f>
        <v/>
      </c>
      <c r="C74" s="57"/>
      <c r="D74" s="58"/>
      <c r="E74" s="57"/>
      <c r="F74" s="57"/>
      <c r="G74" s="57"/>
      <c r="H74" s="57"/>
      <c r="I74" s="57"/>
      <c r="J74" s="57"/>
      <c r="K74" s="57"/>
      <c r="L74" s="59"/>
      <c r="M74" s="59"/>
      <c r="N74" s="57"/>
      <c r="O74" s="59"/>
      <c r="P74" s="57"/>
      <c r="Q74" s="55" t="str">
        <f aca="false">IF($C74="","",COUNTIF(Actions!$C$9:$C$158,$C74))</f>
        <v/>
      </c>
      <c r="R74" s="55" t="str">
        <f aca="false">IF($C74="","",COUNTIFS(Actions!$C$9:$C$158,$C74,Actions!$K$9:$K$158,"&lt;&gt;Closed",Actions!$K$9:$K$158,"&lt;&gt;"))</f>
        <v/>
      </c>
      <c r="S74" s="56" t="str">
        <f aca="false">IF($C74="","",IF($R74&gt;0,"Actions open",IF(AND($M74&lt;&gt;"",$L74&lt;&gt;"",$M74&lt;$L74),"Signatures missing","Complete")))</f>
        <v/>
      </c>
    </row>
    <row r="75" customFormat="false" ht="25.5" hidden="false" customHeight="true" outlineLevel="0" collapsed="false">
      <c r="B75" s="51" t="str">
        <f aca="false">IF($C75="","",ROW()-8)</f>
        <v/>
      </c>
      <c r="C75" s="52"/>
      <c r="D75" s="53"/>
      <c r="E75" s="52"/>
      <c r="F75" s="52"/>
      <c r="G75" s="52"/>
      <c r="H75" s="52"/>
      <c r="I75" s="52"/>
      <c r="J75" s="52"/>
      <c r="K75" s="52"/>
      <c r="L75" s="54"/>
      <c r="M75" s="54"/>
      <c r="N75" s="52"/>
      <c r="O75" s="54"/>
      <c r="P75" s="52"/>
      <c r="Q75" s="55" t="str">
        <f aca="false">IF($C75="","",COUNTIF(Actions!$C$9:$C$158,$C75))</f>
        <v/>
      </c>
      <c r="R75" s="55" t="str">
        <f aca="false">IF($C75="","",COUNTIFS(Actions!$C$9:$C$158,$C75,Actions!$K$9:$K$158,"&lt;&gt;Closed",Actions!$K$9:$K$158,"&lt;&gt;"))</f>
        <v/>
      </c>
      <c r="S75" s="56" t="str">
        <f aca="false">IF($C75="","",IF($R75&gt;0,"Actions open",IF(AND($M75&lt;&gt;"",$L75&lt;&gt;"",$M75&lt;$L75),"Signatures missing","Complete")))</f>
        <v/>
      </c>
    </row>
    <row r="76" customFormat="false" ht="25.5" hidden="false" customHeight="true" outlineLevel="0" collapsed="false">
      <c r="B76" s="51" t="str">
        <f aca="false">IF($C76="","",ROW()-8)</f>
        <v/>
      </c>
      <c r="C76" s="57"/>
      <c r="D76" s="58"/>
      <c r="E76" s="57"/>
      <c r="F76" s="57"/>
      <c r="G76" s="57"/>
      <c r="H76" s="57"/>
      <c r="I76" s="57"/>
      <c r="J76" s="57"/>
      <c r="K76" s="57"/>
      <c r="L76" s="59"/>
      <c r="M76" s="59"/>
      <c r="N76" s="57"/>
      <c r="O76" s="59"/>
      <c r="P76" s="57"/>
      <c r="Q76" s="55" t="str">
        <f aca="false">IF($C76="","",COUNTIF(Actions!$C$9:$C$158,$C76))</f>
        <v/>
      </c>
      <c r="R76" s="55" t="str">
        <f aca="false">IF($C76="","",COUNTIFS(Actions!$C$9:$C$158,$C76,Actions!$K$9:$K$158,"&lt;&gt;Closed",Actions!$K$9:$K$158,"&lt;&gt;"))</f>
        <v/>
      </c>
      <c r="S76" s="56" t="str">
        <f aca="false">IF($C76="","",IF($R76&gt;0,"Actions open",IF(AND($M76&lt;&gt;"",$L76&lt;&gt;"",$M76&lt;$L76),"Signatures missing","Complete")))</f>
        <v/>
      </c>
    </row>
    <row r="77" customFormat="false" ht="25.5" hidden="false" customHeight="true" outlineLevel="0" collapsed="false">
      <c r="B77" s="51" t="str">
        <f aca="false">IF($C77="","",ROW()-8)</f>
        <v/>
      </c>
      <c r="C77" s="52"/>
      <c r="D77" s="53"/>
      <c r="E77" s="52"/>
      <c r="F77" s="52"/>
      <c r="G77" s="52"/>
      <c r="H77" s="52"/>
      <c r="I77" s="52"/>
      <c r="J77" s="52"/>
      <c r="K77" s="52"/>
      <c r="L77" s="54"/>
      <c r="M77" s="54"/>
      <c r="N77" s="52"/>
      <c r="O77" s="54"/>
      <c r="P77" s="52"/>
      <c r="Q77" s="55" t="str">
        <f aca="false">IF($C77="","",COUNTIF(Actions!$C$9:$C$158,$C77))</f>
        <v/>
      </c>
      <c r="R77" s="55" t="str">
        <f aca="false">IF($C77="","",COUNTIFS(Actions!$C$9:$C$158,$C77,Actions!$K$9:$K$158,"&lt;&gt;Closed",Actions!$K$9:$K$158,"&lt;&gt;"))</f>
        <v/>
      </c>
      <c r="S77" s="56" t="str">
        <f aca="false">IF($C77="","",IF($R77&gt;0,"Actions open",IF(AND($M77&lt;&gt;"",$L77&lt;&gt;"",$M77&lt;$L77),"Signatures missing","Complete")))</f>
        <v/>
      </c>
    </row>
    <row r="78" customFormat="false" ht="25.5" hidden="false" customHeight="true" outlineLevel="0" collapsed="false">
      <c r="B78" s="51" t="str">
        <f aca="false">IF($C78="","",ROW()-8)</f>
        <v/>
      </c>
      <c r="C78" s="57"/>
      <c r="D78" s="58"/>
      <c r="E78" s="57"/>
      <c r="F78" s="57"/>
      <c r="G78" s="57"/>
      <c r="H78" s="57"/>
      <c r="I78" s="57"/>
      <c r="J78" s="57"/>
      <c r="K78" s="57"/>
      <c r="L78" s="59"/>
      <c r="M78" s="59"/>
      <c r="N78" s="57"/>
      <c r="O78" s="59"/>
      <c r="P78" s="57"/>
      <c r="Q78" s="55" t="str">
        <f aca="false">IF($C78="","",COUNTIF(Actions!$C$9:$C$158,$C78))</f>
        <v/>
      </c>
      <c r="R78" s="55" t="str">
        <f aca="false">IF($C78="","",COUNTIFS(Actions!$C$9:$C$158,$C78,Actions!$K$9:$K$158,"&lt;&gt;Closed",Actions!$K$9:$K$158,"&lt;&gt;"))</f>
        <v/>
      </c>
      <c r="S78" s="56" t="str">
        <f aca="false">IF($C78="","",IF($R78&gt;0,"Actions open",IF(AND($M78&lt;&gt;"",$L78&lt;&gt;"",$M78&lt;$L78),"Signatures missing","Complete")))</f>
        <v/>
      </c>
    </row>
    <row r="79" customFormat="false" ht="25.5" hidden="false" customHeight="true" outlineLevel="0" collapsed="false">
      <c r="B79" s="51" t="str">
        <f aca="false">IF($C79="","",ROW()-8)</f>
        <v/>
      </c>
      <c r="C79" s="52"/>
      <c r="D79" s="53"/>
      <c r="E79" s="52"/>
      <c r="F79" s="52"/>
      <c r="G79" s="52"/>
      <c r="H79" s="52"/>
      <c r="I79" s="52"/>
      <c r="J79" s="52"/>
      <c r="K79" s="52"/>
      <c r="L79" s="54"/>
      <c r="M79" s="54"/>
      <c r="N79" s="52"/>
      <c r="O79" s="54"/>
      <c r="P79" s="52"/>
      <c r="Q79" s="55" t="str">
        <f aca="false">IF($C79="","",COUNTIF(Actions!$C$9:$C$158,$C79))</f>
        <v/>
      </c>
      <c r="R79" s="55" t="str">
        <f aca="false">IF($C79="","",COUNTIFS(Actions!$C$9:$C$158,$C79,Actions!$K$9:$K$158,"&lt;&gt;Closed",Actions!$K$9:$K$158,"&lt;&gt;"))</f>
        <v/>
      </c>
      <c r="S79" s="56" t="str">
        <f aca="false">IF($C79="","",IF($R79&gt;0,"Actions open",IF(AND($M79&lt;&gt;"",$L79&lt;&gt;"",$M79&lt;$L79),"Signatures missing","Complete")))</f>
        <v/>
      </c>
    </row>
    <row r="80" customFormat="false" ht="25.5" hidden="false" customHeight="true" outlineLevel="0" collapsed="false">
      <c r="B80" s="51" t="str">
        <f aca="false">IF($C80="","",ROW()-8)</f>
        <v/>
      </c>
      <c r="C80" s="57"/>
      <c r="D80" s="58"/>
      <c r="E80" s="57"/>
      <c r="F80" s="57"/>
      <c r="G80" s="57"/>
      <c r="H80" s="57"/>
      <c r="I80" s="57"/>
      <c r="J80" s="57"/>
      <c r="K80" s="57"/>
      <c r="L80" s="59"/>
      <c r="M80" s="59"/>
      <c r="N80" s="57"/>
      <c r="O80" s="59"/>
      <c r="P80" s="57"/>
      <c r="Q80" s="55" t="str">
        <f aca="false">IF($C80="","",COUNTIF(Actions!$C$9:$C$158,$C80))</f>
        <v/>
      </c>
      <c r="R80" s="55" t="str">
        <f aca="false">IF($C80="","",COUNTIFS(Actions!$C$9:$C$158,$C80,Actions!$K$9:$K$158,"&lt;&gt;Closed",Actions!$K$9:$K$158,"&lt;&gt;"))</f>
        <v/>
      </c>
      <c r="S80" s="56" t="str">
        <f aca="false">IF($C80="","",IF($R80&gt;0,"Actions open",IF(AND($M80&lt;&gt;"",$L80&lt;&gt;"",$M80&lt;$L80),"Signatures missing","Complete")))</f>
        <v/>
      </c>
    </row>
    <row r="81" customFormat="false" ht="25.5" hidden="false" customHeight="true" outlineLevel="0" collapsed="false">
      <c r="B81" s="51" t="str">
        <f aca="false">IF($C81="","",ROW()-8)</f>
        <v/>
      </c>
      <c r="C81" s="52"/>
      <c r="D81" s="53"/>
      <c r="E81" s="52"/>
      <c r="F81" s="52"/>
      <c r="G81" s="52"/>
      <c r="H81" s="52"/>
      <c r="I81" s="52"/>
      <c r="J81" s="52"/>
      <c r="K81" s="52"/>
      <c r="L81" s="54"/>
      <c r="M81" s="54"/>
      <c r="N81" s="52"/>
      <c r="O81" s="54"/>
      <c r="P81" s="52"/>
      <c r="Q81" s="55" t="str">
        <f aca="false">IF($C81="","",COUNTIF(Actions!$C$9:$C$158,$C81))</f>
        <v/>
      </c>
      <c r="R81" s="55" t="str">
        <f aca="false">IF($C81="","",COUNTIFS(Actions!$C$9:$C$158,$C81,Actions!$K$9:$K$158,"&lt;&gt;Closed",Actions!$K$9:$K$158,"&lt;&gt;"))</f>
        <v/>
      </c>
      <c r="S81" s="56" t="str">
        <f aca="false">IF($C81="","",IF($R81&gt;0,"Actions open",IF(AND($M81&lt;&gt;"",$L81&lt;&gt;"",$M81&lt;$L81),"Signatures missing","Complete")))</f>
        <v/>
      </c>
    </row>
    <row r="82" customFormat="false" ht="25.5" hidden="false" customHeight="true" outlineLevel="0" collapsed="false">
      <c r="B82" s="51" t="str">
        <f aca="false">IF($C82="","",ROW()-8)</f>
        <v/>
      </c>
      <c r="C82" s="57"/>
      <c r="D82" s="58"/>
      <c r="E82" s="57"/>
      <c r="F82" s="57"/>
      <c r="G82" s="57"/>
      <c r="H82" s="57"/>
      <c r="I82" s="57"/>
      <c r="J82" s="57"/>
      <c r="K82" s="57"/>
      <c r="L82" s="59"/>
      <c r="M82" s="59"/>
      <c r="N82" s="57"/>
      <c r="O82" s="59"/>
      <c r="P82" s="57"/>
      <c r="Q82" s="55" t="str">
        <f aca="false">IF($C82="","",COUNTIF(Actions!$C$9:$C$158,$C82))</f>
        <v/>
      </c>
      <c r="R82" s="55" t="str">
        <f aca="false">IF($C82="","",COUNTIFS(Actions!$C$9:$C$158,$C82,Actions!$K$9:$K$158,"&lt;&gt;Closed",Actions!$K$9:$K$158,"&lt;&gt;"))</f>
        <v/>
      </c>
      <c r="S82" s="56" t="str">
        <f aca="false">IF($C82="","",IF($R82&gt;0,"Actions open",IF(AND($M82&lt;&gt;"",$L82&lt;&gt;"",$M82&lt;$L82),"Signatures missing","Complete")))</f>
        <v/>
      </c>
    </row>
    <row r="83" customFormat="false" ht="25.5" hidden="false" customHeight="true" outlineLevel="0" collapsed="false">
      <c r="B83" s="51" t="str">
        <f aca="false">IF($C83="","",ROW()-8)</f>
        <v/>
      </c>
      <c r="C83" s="52"/>
      <c r="D83" s="53"/>
      <c r="E83" s="52"/>
      <c r="F83" s="52"/>
      <c r="G83" s="52"/>
      <c r="H83" s="52"/>
      <c r="I83" s="52"/>
      <c r="J83" s="52"/>
      <c r="K83" s="52"/>
      <c r="L83" s="54"/>
      <c r="M83" s="54"/>
      <c r="N83" s="52"/>
      <c r="O83" s="54"/>
      <c r="P83" s="52"/>
      <c r="Q83" s="55" t="str">
        <f aca="false">IF($C83="","",COUNTIF(Actions!$C$9:$C$158,$C83))</f>
        <v/>
      </c>
      <c r="R83" s="55" t="str">
        <f aca="false">IF($C83="","",COUNTIFS(Actions!$C$9:$C$158,$C83,Actions!$K$9:$K$158,"&lt;&gt;Closed",Actions!$K$9:$K$158,"&lt;&gt;"))</f>
        <v/>
      </c>
      <c r="S83" s="56" t="str">
        <f aca="false">IF($C83="","",IF($R83&gt;0,"Actions open",IF(AND($M83&lt;&gt;"",$L83&lt;&gt;"",$M83&lt;$L83),"Signatures missing","Complete")))</f>
        <v/>
      </c>
    </row>
    <row r="84" customFormat="false" ht="25.5" hidden="false" customHeight="true" outlineLevel="0" collapsed="false">
      <c r="B84" s="51" t="str">
        <f aca="false">IF($C84="","",ROW()-8)</f>
        <v/>
      </c>
      <c r="C84" s="57"/>
      <c r="D84" s="58"/>
      <c r="E84" s="57"/>
      <c r="F84" s="57"/>
      <c r="G84" s="57"/>
      <c r="H84" s="57"/>
      <c r="I84" s="57"/>
      <c r="J84" s="57"/>
      <c r="K84" s="57"/>
      <c r="L84" s="59"/>
      <c r="M84" s="59"/>
      <c r="N84" s="57"/>
      <c r="O84" s="59"/>
      <c r="P84" s="57"/>
      <c r="Q84" s="55" t="str">
        <f aca="false">IF($C84="","",COUNTIF(Actions!$C$9:$C$158,$C84))</f>
        <v/>
      </c>
      <c r="R84" s="55" t="str">
        <f aca="false">IF($C84="","",COUNTIFS(Actions!$C$9:$C$158,$C84,Actions!$K$9:$K$158,"&lt;&gt;Closed",Actions!$K$9:$K$158,"&lt;&gt;"))</f>
        <v/>
      </c>
      <c r="S84" s="56" t="str">
        <f aca="false">IF($C84="","",IF($R84&gt;0,"Actions open",IF(AND($M84&lt;&gt;"",$L84&lt;&gt;"",$M84&lt;$L84),"Signatures missing","Complete")))</f>
        <v/>
      </c>
    </row>
    <row r="85" customFormat="false" ht="25.5" hidden="false" customHeight="true" outlineLevel="0" collapsed="false">
      <c r="B85" s="51" t="str">
        <f aca="false">IF($C85="","",ROW()-8)</f>
        <v/>
      </c>
      <c r="C85" s="52"/>
      <c r="D85" s="53"/>
      <c r="E85" s="52"/>
      <c r="F85" s="52"/>
      <c r="G85" s="52"/>
      <c r="H85" s="52"/>
      <c r="I85" s="52"/>
      <c r="J85" s="52"/>
      <c r="K85" s="52"/>
      <c r="L85" s="54"/>
      <c r="M85" s="54"/>
      <c r="N85" s="52"/>
      <c r="O85" s="54"/>
      <c r="P85" s="52"/>
      <c r="Q85" s="55" t="str">
        <f aca="false">IF($C85="","",COUNTIF(Actions!$C$9:$C$158,$C85))</f>
        <v/>
      </c>
      <c r="R85" s="55" t="str">
        <f aca="false">IF($C85="","",COUNTIFS(Actions!$C$9:$C$158,$C85,Actions!$K$9:$K$158,"&lt;&gt;Closed",Actions!$K$9:$K$158,"&lt;&gt;"))</f>
        <v/>
      </c>
      <c r="S85" s="56" t="str">
        <f aca="false">IF($C85="","",IF($R85&gt;0,"Actions open",IF(AND($M85&lt;&gt;"",$L85&lt;&gt;"",$M85&lt;$L85),"Signatures missing","Complete")))</f>
        <v/>
      </c>
    </row>
    <row r="86" customFormat="false" ht="25.5" hidden="false" customHeight="true" outlineLevel="0" collapsed="false">
      <c r="B86" s="51" t="str">
        <f aca="false">IF($C86="","",ROW()-8)</f>
        <v/>
      </c>
      <c r="C86" s="57"/>
      <c r="D86" s="58"/>
      <c r="E86" s="57"/>
      <c r="F86" s="57"/>
      <c r="G86" s="57"/>
      <c r="H86" s="57"/>
      <c r="I86" s="57"/>
      <c r="J86" s="57"/>
      <c r="K86" s="57"/>
      <c r="L86" s="59"/>
      <c r="M86" s="59"/>
      <c r="N86" s="57"/>
      <c r="O86" s="59"/>
      <c r="P86" s="57"/>
      <c r="Q86" s="55" t="str">
        <f aca="false">IF($C86="","",COUNTIF(Actions!$C$9:$C$158,$C86))</f>
        <v/>
      </c>
      <c r="R86" s="55" t="str">
        <f aca="false">IF($C86="","",COUNTIFS(Actions!$C$9:$C$158,$C86,Actions!$K$9:$K$158,"&lt;&gt;Closed",Actions!$K$9:$K$158,"&lt;&gt;"))</f>
        <v/>
      </c>
      <c r="S86" s="56" t="str">
        <f aca="false">IF($C86="","",IF($R86&gt;0,"Actions open",IF(AND($M86&lt;&gt;"",$L86&lt;&gt;"",$M86&lt;$L86),"Signatures missing","Complete")))</f>
        <v/>
      </c>
    </row>
    <row r="87" customFormat="false" ht="25.5" hidden="false" customHeight="true" outlineLevel="0" collapsed="false">
      <c r="B87" s="51" t="str">
        <f aca="false">IF($C87="","",ROW()-8)</f>
        <v/>
      </c>
      <c r="C87" s="52"/>
      <c r="D87" s="53"/>
      <c r="E87" s="52"/>
      <c r="F87" s="52"/>
      <c r="G87" s="52"/>
      <c r="H87" s="52"/>
      <c r="I87" s="52"/>
      <c r="J87" s="52"/>
      <c r="K87" s="52"/>
      <c r="L87" s="54"/>
      <c r="M87" s="54"/>
      <c r="N87" s="52"/>
      <c r="O87" s="54"/>
      <c r="P87" s="52"/>
      <c r="Q87" s="55" t="str">
        <f aca="false">IF($C87="","",COUNTIF(Actions!$C$9:$C$158,$C87))</f>
        <v/>
      </c>
      <c r="R87" s="55" t="str">
        <f aca="false">IF($C87="","",COUNTIFS(Actions!$C$9:$C$158,$C87,Actions!$K$9:$K$158,"&lt;&gt;Closed",Actions!$K$9:$K$158,"&lt;&gt;"))</f>
        <v/>
      </c>
      <c r="S87" s="56" t="str">
        <f aca="false">IF($C87="","",IF($R87&gt;0,"Actions open",IF(AND($M87&lt;&gt;"",$L87&lt;&gt;"",$M87&lt;$L87),"Signatures missing","Complete")))</f>
        <v/>
      </c>
    </row>
    <row r="88" customFormat="false" ht="25.5" hidden="false" customHeight="true" outlineLevel="0" collapsed="false">
      <c r="B88" s="51" t="str">
        <f aca="false">IF($C88="","",ROW()-8)</f>
        <v/>
      </c>
      <c r="C88" s="57"/>
      <c r="D88" s="58"/>
      <c r="E88" s="57"/>
      <c r="F88" s="57"/>
      <c r="G88" s="57"/>
      <c r="H88" s="57"/>
      <c r="I88" s="57"/>
      <c r="J88" s="57"/>
      <c r="K88" s="57"/>
      <c r="L88" s="59"/>
      <c r="M88" s="59"/>
      <c r="N88" s="57"/>
      <c r="O88" s="59"/>
      <c r="P88" s="57"/>
      <c r="Q88" s="55" t="str">
        <f aca="false">IF($C88="","",COUNTIF(Actions!$C$9:$C$158,$C88))</f>
        <v/>
      </c>
      <c r="R88" s="55" t="str">
        <f aca="false">IF($C88="","",COUNTIFS(Actions!$C$9:$C$158,$C88,Actions!$K$9:$K$158,"&lt;&gt;Closed",Actions!$K$9:$K$158,"&lt;&gt;"))</f>
        <v/>
      </c>
      <c r="S88" s="56" t="str">
        <f aca="false">IF($C88="","",IF($R88&gt;0,"Actions open",IF(AND($M88&lt;&gt;"",$L88&lt;&gt;"",$M88&lt;$L88),"Signatures missing","Complete")))</f>
        <v/>
      </c>
    </row>
    <row r="89" customFormat="false" ht="25.5" hidden="false" customHeight="true" outlineLevel="0" collapsed="false">
      <c r="B89" s="51" t="str">
        <f aca="false">IF($C89="","",ROW()-8)</f>
        <v/>
      </c>
      <c r="C89" s="52"/>
      <c r="D89" s="53"/>
      <c r="E89" s="52"/>
      <c r="F89" s="52"/>
      <c r="G89" s="52"/>
      <c r="H89" s="52"/>
      <c r="I89" s="52"/>
      <c r="J89" s="52"/>
      <c r="K89" s="52"/>
      <c r="L89" s="54"/>
      <c r="M89" s="54"/>
      <c r="N89" s="52"/>
      <c r="O89" s="54"/>
      <c r="P89" s="52"/>
      <c r="Q89" s="55" t="str">
        <f aca="false">IF($C89="","",COUNTIF(Actions!$C$9:$C$158,$C89))</f>
        <v/>
      </c>
      <c r="R89" s="55" t="str">
        <f aca="false">IF($C89="","",COUNTIFS(Actions!$C$9:$C$158,$C89,Actions!$K$9:$K$158,"&lt;&gt;Closed",Actions!$K$9:$K$158,"&lt;&gt;"))</f>
        <v/>
      </c>
      <c r="S89" s="56" t="str">
        <f aca="false">IF($C89="","",IF($R89&gt;0,"Actions open",IF(AND($M89&lt;&gt;"",$L89&lt;&gt;"",$M89&lt;$L89),"Signatures missing","Complete")))</f>
        <v/>
      </c>
    </row>
    <row r="90" customFormat="false" ht="25.5" hidden="false" customHeight="true" outlineLevel="0" collapsed="false">
      <c r="B90" s="51" t="str">
        <f aca="false">IF($C90="","",ROW()-8)</f>
        <v/>
      </c>
      <c r="C90" s="57"/>
      <c r="D90" s="58"/>
      <c r="E90" s="57"/>
      <c r="F90" s="57"/>
      <c r="G90" s="57"/>
      <c r="H90" s="57"/>
      <c r="I90" s="57"/>
      <c r="J90" s="57"/>
      <c r="K90" s="57"/>
      <c r="L90" s="59"/>
      <c r="M90" s="59"/>
      <c r="N90" s="57"/>
      <c r="O90" s="59"/>
      <c r="P90" s="57"/>
      <c r="Q90" s="55" t="str">
        <f aca="false">IF($C90="","",COUNTIF(Actions!$C$9:$C$158,$C90))</f>
        <v/>
      </c>
      <c r="R90" s="55" t="str">
        <f aca="false">IF($C90="","",COUNTIFS(Actions!$C$9:$C$158,$C90,Actions!$K$9:$K$158,"&lt;&gt;Closed",Actions!$K$9:$K$158,"&lt;&gt;"))</f>
        <v/>
      </c>
      <c r="S90" s="56" t="str">
        <f aca="false">IF($C90="","",IF($R90&gt;0,"Actions open",IF(AND($M90&lt;&gt;"",$L90&lt;&gt;"",$M90&lt;$L90),"Signatures missing","Complete")))</f>
        <v/>
      </c>
    </row>
    <row r="91" customFormat="false" ht="25.5" hidden="false" customHeight="true" outlineLevel="0" collapsed="false">
      <c r="B91" s="51" t="str">
        <f aca="false">IF($C91="","",ROW()-8)</f>
        <v/>
      </c>
      <c r="C91" s="52"/>
      <c r="D91" s="53"/>
      <c r="E91" s="52"/>
      <c r="F91" s="52"/>
      <c r="G91" s="52"/>
      <c r="H91" s="52"/>
      <c r="I91" s="52"/>
      <c r="J91" s="52"/>
      <c r="K91" s="52"/>
      <c r="L91" s="54"/>
      <c r="M91" s="54"/>
      <c r="N91" s="52"/>
      <c r="O91" s="54"/>
      <c r="P91" s="52"/>
      <c r="Q91" s="55" t="str">
        <f aca="false">IF($C91="","",COUNTIF(Actions!$C$9:$C$158,$C91))</f>
        <v/>
      </c>
      <c r="R91" s="55" t="str">
        <f aca="false">IF($C91="","",COUNTIFS(Actions!$C$9:$C$158,$C91,Actions!$K$9:$K$158,"&lt;&gt;Closed",Actions!$K$9:$K$158,"&lt;&gt;"))</f>
        <v/>
      </c>
      <c r="S91" s="56" t="str">
        <f aca="false">IF($C91="","",IF($R91&gt;0,"Actions open",IF(AND($M91&lt;&gt;"",$L91&lt;&gt;"",$M91&lt;$L91),"Signatures missing","Complete")))</f>
        <v/>
      </c>
    </row>
    <row r="92" customFormat="false" ht="25.5" hidden="false" customHeight="true" outlineLevel="0" collapsed="false">
      <c r="B92" s="51" t="str">
        <f aca="false">IF($C92="","",ROW()-8)</f>
        <v/>
      </c>
      <c r="C92" s="57"/>
      <c r="D92" s="58"/>
      <c r="E92" s="57"/>
      <c r="F92" s="57"/>
      <c r="G92" s="57"/>
      <c r="H92" s="57"/>
      <c r="I92" s="57"/>
      <c r="J92" s="57"/>
      <c r="K92" s="57"/>
      <c r="L92" s="59"/>
      <c r="M92" s="59"/>
      <c r="N92" s="57"/>
      <c r="O92" s="59"/>
      <c r="P92" s="57"/>
      <c r="Q92" s="55" t="str">
        <f aca="false">IF($C92="","",COUNTIF(Actions!$C$9:$C$158,$C92))</f>
        <v/>
      </c>
      <c r="R92" s="55" t="str">
        <f aca="false">IF($C92="","",COUNTIFS(Actions!$C$9:$C$158,$C92,Actions!$K$9:$K$158,"&lt;&gt;Closed",Actions!$K$9:$K$158,"&lt;&gt;"))</f>
        <v/>
      </c>
      <c r="S92" s="56" t="str">
        <f aca="false">IF($C92="","",IF($R92&gt;0,"Actions open",IF(AND($M92&lt;&gt;"",$L92&lt;&gt;"",$M92&lt;$L92),"Signatures missing","Complete")))</f>
        <v/>
      </c>
    </row>
    <row r="93" customFormat="false" ht="25.5" hidden="false" customHeight="true" outlineLevel="0" collapsed="false">
      <c r="B93" s="51" t="str">
        <f aca="false">IF($C93="","",ROW()-8)</f>
        <v/>
      </c>
      <c r="C93" s="52"/>
      <c r="D93" s="53"/>
      <c r="E93" s="52"/>
      <c r="F93" s="52"/>
      <c r="G93" s="52"/>
      <c r="H93" s="52"/>
      <c r="I93" s="52"/>
      <c r="J93" s="52"/>
      <c r="K93" s="52"/>
      <c r="L93" s="54"/>
      <c r="M93" s="54"/>
      <c r="N93" s="52"/>
      <c r="O93" s="54"/>
      <c r="P93" s="52"/>
      <c r="Q93" s="55" t="str">
        <f aca="false">IF($C93="","",COUNTIF(Actions!$C$9:$C$158,$C93))</f>
        <v/>
      </c>
      <c r="R93" s="55" t="str">
        <f aca="false">IF($C93="","",COUNTIFS(Actions!$C$9:$C$158,$C93,Actions!$K$9:$K$158,"&lt;&gt;Closed",Actions!$K$9:$K$158,"&lt;&gt;"))</f>
        <v/>
      </c>
      <c r="S93" s="56" t="str">
        <f aca="false">IF($C93="","",IF($R93&gt;0,"Actions open",IF(AND($M93&lt;&gt;"",$L93&lt;&gt;"",$M93&lt;$L93),"Signatures missing","Complete")))</f>
        <v/>
      </c>
    </row>
    <row r="94" customFormat="false" ht="25.5" hidden="false" customHeight="true" outlineLevel="0" collapsed="false">
      <c r="B94" s="51" t="str">
        <f aca="false">IF($C94="","",ROW()-8)</f>
        <v/>
      </c>
      <c r="C94" s="57"/>
      <c r="D94" s="58"/>
      <c r="E94" s="57"/>
      <c r="F94" s="57"/>
      <c r="G94" s="57"/>
      <c r="H94" s="57"/>
      <c r="I94" s="57"/>
      <c r="J94" s="57"/>
      <c r="K94" s="57"/>
      <c r="L94" s="59"/>
      <c r="M94" s="59"/>
      <c r="N94" s="57"/>
      <c r="O94" s="59"/>
      <c r="P94" s="57"/>
      <c r="Q94" s="55" t="str">
        <f aca="false">IF($C94="","",COUNTIF(Actions!$C$9:$C$158,$C94))</f>
        <v/>
      </c>
      <c r="R94" s="55" t="str">
        <f aca="false">IF($C94="","",COUNTIFS(Actions!$C$9:$C$158,$C94,Actions!$K$9:$K$158,"&lt;&gt;Closed",Actions!$K$9:$K$158,"&lt;&gt;"))</f>
        <v/>
      </c>
      <c r="S94" s="56" t="str">
        <f aca="false">IF($C94="","",IF($R94&gt;0,"Actions open",IF(AND($M94&lt;&gt;"",$L94&lt;&gt;"",$M94&lt;$L94),"Signatures missing","Complete")))</f>
        <v/>
      </c>
    </row>
    <row r="95" customFormat="false" ht="25.5" hidden="false" customHeight="true" outlineLevel="0" collapsed="false">
      <c r="B95" s="51" t="str">
        <f aca="false">IF($C95="","",ROW()-8)</f>
        <v/>
      </c>
      <c r="C95" s="52"/>
      <c r="D95" s="53"/>
      <c r="E95" s="52"/>
      <c r="F95" s="52"/>
      <c r="G95" s="52"/>
      <c r="H95" s="52"/>
      <c r="I95" s="52"/>
      <c r="J95" s="52"/>
      <c r="K95" s="52"/>
      <c r="L95" s="54"/>
      <c r="M95" s="54"/>
      <c r="N95" s="52"/>
      <c r="O95" s="54"/>
      <c r="P95" s="52"/>
      <c r="Q95" s="55" t="str">
        <f aca="false">IF($C95="","",COUNTIF(Actions!$C$9:$C$158,$C95))</f>
        <v/>
      </c>
      <c r="R95" s="55" t="str">
        <f aca="false">IF($C95="","",COUNTIFS(Actions!$C$9:$C$158,$C95,Actions!$K$9:$K$158,"&lt;&gt;Closed",Actions!$K$9:$K$158,"&lt;&gt;"))</f>
        <v/>
      </c>
      <c r="S95" s="56" t="str">
        <f aca="false">IF($C95="","",IF($R95&gt;0,"Actions open",IF(AND($M95&lt;&gt;"",$L95&lt;&gt;"",$M95&lt;$L95),"Signatures missing","Complete")))</f>
        <v/>
      </c>
    </row>
    <row r="96" customFormat="false" ht="25.5" hidden="false" customHeight="true" outlineLevel="0" collapsed="false">
      <c r="B96" s="51" t="str">
        <f aca="false">IF($C96="","",ROW()-8)</f>
        <v/>
      </c>
      <c r="C96" s="57"/>
      <c r="D96" s="58"/>
      <c r="E96" s="57"/>
      <c r="F96" s="57"/>
      <c r="G96" s="57"/>
      <c r="H96" s="57"/>
      <c r="I96" s="57"/>
      <c r="J96" s="57"/>
      <c r="K96" s="57"/>
      <c r="L96" s="59"/>
      <c r="M96" s="59"/>
      <c r="N96" s="57"/>
      <c r="O96" s="59"/>
      <c r="P96" s="57"/>
      <c r="Q96" s="55" t="str">
        <f aca="false">IF($C96="","",COUNTIF(Actions!$C$9:$C$158,$C96))</f>
        <v/>
      </c>
      <c r="R96" s="55" t="str">
        <f aca="false">IF($C96="","",COUNTIFS(Actions!$C$9:$C$158,$C96,Actions!$K$9:$K$158,"&lt;&gt;Closed",Actions!$K$9:$K$158,"&lt;&gt;"))</f>
        <v/>
      </c>
      <c r="S96" s="56" t="str">
        <f aca="false">IF($C96="","",IF($R96&gt;0,"Actions open",IF(AND($M96&lt;&gt;"",$L96&lt;&gt;"",$M96&lt;$L96),"Signatures missing","Complete")))</f>
        <v/>
      </c>
    </row>
    <row r="97" customFormat="false" ht="25.5" hidden="false" customHeight="true" outlineLevel="0" collapsed="false">
      <c r="B97" s="51" t="str">
        <f aca="false">IF($C97="","",ROW()-8)</f>
        <v/>
      </c>
      <c r="C97" s="52"/>
      <c r="D97" s="53"/>
      <c r="E97" s="52"/>
      <c r="F97" s="52"/>
      <c r="G97" s="52"/>
      <c r="H97" s="52"/>
      <c r="I97" s="52"/>
      <c r="J97" s="52"/>
      <c r="K97" s="52"/>
      <c r="L97" s="54"/>
      <c r="M97" s="54"/>
      <c r="N97" s="52"/>
      <c r="O97" s="54"/>
      <c r="P97" s="52"/>
      <c r="Q97" s="55" t="str">
        <f aca="false">IF($C97="","",COUNTIF(Actions!$C$9:$C$158,$C97))</f>
        <v/>
      </c>
      <c r="R97" s="55" t="str">
        <f aca="false">IF($C97="","",COUNTIFS(Actions!$C$9:$C$158,$C97,Actions!$K$9:$K$158,"&lt;&gt;Closed",Actions!$K$9:$K$158,"&lt;&gt;"))</f>
        <v/>
      </c>
      <c r="S97" s="56" t="str">
        <f aca="false">IF($C97="","",IF($R97&gt;0,"Actions open",IF(AND($M97&lt;&gt;"",$L97&lt;&gt;"",$M97&lt;$L97),"Signatures missing","Complete")))</f>
        <v/>
      </c>
    </row>
    <row r="98" customFormat="false" ht="25.5" hidden="false" customHeight="true" outlineLevel="0" collapsed="false">
      <c r="B98" s="51" t="str">
        <f aca="false">IF($C98="","",ROW()-8)</f>
        <v/>
      </c>
      <c r="C98" s="57"/>
      <c r="D98" s="58"/>
      <c r="E98" s="57"/>
      <c r="F98" s="57"/>
      <c r="G98" s="57"/>
      <c r="H98" s="57"/>
      <c r="I98" s="57"/>
      <c r="J98" s="57"/>
      <c r="K98" s="57"/>
      <c r="L98" s="59"/>
      <c r="M98" s="59"/>
      <c r="N98" s="57"/>
      <c r="O98" s="59"/>
      <c r="P98" s="57"/>
      <c r="Q98" s="55" t="str">
        <f aca="false">IF($C98="","",COUNTIF(Actions!$C$9:$C$158,$C98))</f>
        <v/>
      </c>
      <c r="R98" s="55" t="str">
        <f aca="false">IF($C98="","",COUNTIFS(Actions!$C$9:$C$158,$C98,Actions!$K$9:$K$158,"&lt;&gt;Closed",Actions!$K$9:$K$158,"&lt;&gt;"))</f>
        <v/>
      </c>
      <c r="S98" s="56" t="str">
        <f aca="false">IF($C98="","",IF($R98&gt;0,"Actions open",IF(AND($M98&lt;&gt;"",$L98&lt;&gt;"",$M98&lt;$L98),"Signatures missing","Complete")))</f>
        <v/>
      </c>
    </row>
    <row r="99" customFormat="false" ht="25.5" hidden="false" customHeight="true" outlineLevel="0" collapsed="false">
      <c r="B99" s="51" t="str">
        <f aca="false">IF($C99="","",ROW()-8)</f>
        <v/>
      </c>
      <c r="C99" s="52"/>
      <c r="D99" s="53"/>
      <c r="E99" s="52"/>
      <c r="F99" s="52"/>
      <c r="G99" s="52"/>
      <c r="H99" s="52"/>
      <c r="I99" s="52"/>
      <c r="J99" s="52"/>
      <c r="K99" s="52"/>
      <c r="L99" s="54"/>
      <c r="M99" s="54"/>
      <c r="N99" s="52"/>
      <c r="O99" s="54"/>
      <c r="P99" s="52"/>
      <c r="Q99" s="55" t="str">
        <f aca="false">IF($C99="","",COUNTIF(Actions!$C$9:$C$158,$C99))</f>
        <v/>
      </c>
      <c r="R99" s="55" t="str">
        <f aca="false">IF($C99="","",COUNTIFS(Actions!$C$9:$C$158,$C99,Actions!$K$9:$K$158,"&lt;&gt;Closed",Actions!$K$9:$K$158,"&lt;&gt;"))</f>
        <v/>
      </c>
      <c r="S99" s="56" t="str">
        <f aca="false">IF($C99="","",IF($R99&gt;0,"Actions open",IF(AND($M99&lt;&gt;"",$L99&lt;&gt;"",$M99&lt;$L99),"Signatures missing","Complete")))</f>
        <v/>
      </c>
    </row>
    <row r="100" customFormat="false" ht="25.5" hidden="false" customHeight="true" outlineLevel="0" collapsed="false">
      <c r="B100" s="51" t="str">
        <f aca="false">IF($C100="","",ROW()-8)</f>
        <v/>
      </c>
      <c r="C100" s="57"/>
      <c r="D100" s="58"/>
      <c r="E100" s="57"/>
      <c r="F100" s="57"/>
      <c r="G100" s="57"/>
      <c r="H100" s="57"/>
      <c r="I100" s="57"/>
      <c r="J100" s="57"/>
      <c r="K100" s="57"/>
      <c r="L100" s="59"/>
      <c r="M100" s="59"/>
      <c r="N100" s="57"/>
      <c r="O100" s="59"/>
      <c r="P100" s="57"/>
      <c r="Q100" s="55" t="str">
        <f aca="false">IF($C100="","",COUNTIF(Actions!$C$9:$C$158,$C100))</f>
        <v/>
      </c>
      <c r="R100" s="55" t="str">
        <f aca="false">IF($C100="","",COUNTIFS(Actions!$C$9:$C$158,$C100,Actions!$K$9:$K$158,"&lt;&gt;Closed",Actions!$K$9:$K$158,"&lt;&gt;"))</f>
        <v/>
      </c>
      <c r="S100" s="56" t="str">
        <f aca="false">IF($C100="","",IF($R100&gt;0,"Actions open",IF(AND($M100&lt;&gt;"",$L100&lt;&gt;"",$M100&lt;$L100),"Signatures missing","Complete")))</f>
        <v/>
      </c>
    </row>
    <row r="101" customFormat="false" ht="25.5" hidden="false" customHeight="true" outlineLevel="0" collapsed="false">
      <c r="B101" s="51" t="str">
        <f aca="false">IF($C101="","",ROW()-8)</f>
        <v/>
      </c>
      <c r="C101" s="52"/>
      <c r="D101" s="53"/>
      <c r="E101" s="52"/>
      <c r="F101" s="52"/>
      <c r="G101" s="52"/>
      <c r="H101" s="52"/>
      <c r="I101" s="52"/>
      <c r="J101" s="52"/>
      <c r="K101" s="52"/>
      <c r="L101" s="54"/>
      <c r="M101" s="54"/>
      <c r="N101" s="52"/>
      <c r="O101" s="54"/>
      <c r="P101" s="52"/>
      <c r="Q101" s="55" t="str">
        <f aca="false">IF($C101="","",COUNTIF(Actions!$C$9:$C$158,$C101))</f>
        <v/>
      </c>
      <c r="R101" s="55" t="str">
        <f aca="false">IF($C101="","",COUNTIFS(Actions!$C$9:$C$158,$C101,Actions!$K$9:$K$158,"&lt;&gt;Closed",Actions!$K$9:$K$158,"&lt;&gt;"))</f>
        <v/>
      </c>
      <c r="S101" s="56" t="str">
        <f aca="false">IF($C101="","",IF($R101&gt;0,"Actions open",IF(AND($M101&lt;&gt;"",$L101&lt;&gt;"",$M101&lt;$L101),"Signatures missing","Complete")))</f>
        <v/>
      </c>
    </row>
    <row r="102" customFormat="false" ht="25.5" hidden="false" customHeight="true" outlineLevel="0" collapsed="false">
      <c r="B102" s="51" t="str">
        <f aca="false">IF($C102="","",ROW()-8)</f>
        <v/>
      </c>
      <c r="C102" s="57"/>
      <c r="D102" s="58"/>
      <c r="E102" s="57"/>
      <c r="F102" s="57"/>
      <c r="G102" s="57"/>
      <c r="H102" s="57"/>
      <c r="I102" s="57"/>
      <c r="J102" s="57"/>
      <c r="K102" s="57"/>
      <c r="L102" s="59"/>
      <c r="M102" s="59"/>
      <c r="N102" s="57"/>
      <c r="O102" s="59"/>
      <c r="P102" s="57"/>
      <c r="Q102" s="55" t="str">
        <f aca="false">IF($C102="","",COUNTIF(Actions!$C$9:$C$158,$C102))</f>
        <v/>
      </c>
      <c r="R102" s="55" t="str">
        <f aca="false">IF($C102="","",COUNTIFS(Actions!$C$9:$C$158,$C102,Actions!$K$9:$K$158,"&lt;&gt;Closed",Actions!$K$9:$K$158,"&lt;&gt;"))</f>
        <v/>
      </c>
      <c r="S102" s="56" t="str">
        <f aca="false">IF($C102="","",IF($R102&gt;0,"Actions open",IF(AND($M102&lt;&gt;"",$L102&lt;&gt;"",$M102&lt;$L102),"Signatures missing","Complete")))</f>
        <v/>
      </c>
    </row>
    <row r="103" customFormat="false" ht="25.5" hidden="false" customHeight="true" outlineLevel="0" collapsed="false">
      <c r="B103" s="51" t="str">
        <f aca="false">IF($C103="","",ROW()-8)</f>
        <v/>
      </c>
      <c r="C103" s="52"/>
      <c r="D103" s="53"/>
      <c r="E103" s="52"/>
      <c r="F103" s="52"/>
      <c r="G103" s="52"/>
      <c r="H103" s="52"/>
      <c r="I103" s="52"/>
      <c r="J103" s="52"/>
      <c r="K103" s="52"/>
      <c r="L103" s="54"/>
      <c r="M103" s="54"/>
      <c r="N103" s="52"/>
      <c r="O103" s="54"/>
      <c r="P103" s="52"/>
      <c r="Q103" s="55" t="str">
        <f aca="false">IF($C103="","",COUNTIF(Actions!$C$9:$C$158,$C103))</f>
        <v/>
      </c>
      <c r="R103" s="55" t="str">
        <f aca="false">IF($C103="","",COUNTIFS(Actions!$C$9:$C$158,$C103,Actions!$K$9:$K$158,"&lt;&gt;Closed",Actions!$K$9:$K$158,"&lt;&gt;"))</f>
        <v/>
      </c>
      <c r="S103" s="56" t="str">
        <f aca="false">IF($C103="","",IF($R103&gt;0,"Actions open",IF(AND($M103&lt;&gt;"",$L103&lt;&gt;"",$M103&lt;$L103),"Signatures missing","Complete")))</f>
        <v/>
      </c>
    </row>
    <row r="104" customFormat="false" ht="25.5" hidden="false" customHeight="true" outlineLevel="0" collapsed="false">
      <c r="B104" s="51" t="str">
        <f aca="false">IF($C104="","",ROW()-8)</f>
        <v/>
      </c>
      <c r="C104" s="57"/>
      <c r="D104" s="58"/>
      <c r="E104" s="57"/>
      <c r="F104" s="57"/>
      <c r="G104" s="57"/>
      <c r="H104" s="57"/>
      <c r="I104" s="57"/>
      <c r="J104" s="57"/>
      <c r="K104" s="57"/>
      <c r="L104" s="59"/>
      <c r="M104" s="59"/>
      <c r="N104" s="57"/>
      <c r="O104" s="59"/>
      <c r="P104" s="57"/>
      <c r="Q104" s="55" t="str">
        <f aca="false">IF($C104="","",COUNTIF(Actions!$C$9:$C$158,$C104))</f>
        <v/>
      </c>
      <c r="R104" s="55" t="str">
        <f aca="false">IF($C104="","",COUNTIFS(Actions!$C$9:$C$158,$C104,Actions!$K$9:$K$158,"&lt;&gt;Closed",Actions!$K$9:$K$158,"&lt;&gt;"))</f>
        <v/>
      </c>
      <c r="S104" s="56" t="str">
        <f aca="false">IF($C104="","",IF($R104&gt;0,"Actions open",IF(AND($M104&lt;&gt;"",$L104&lt;&gt;"",$M104&lt;$L104),"Signatures missing","Complete")))</f>
        <v/>
      </c>
    </row>
    <row r="105" customFormat="false" ht="25.5" hidden="false" customHeight="true" outlineLevel="0" collapsed="false">
      <c r="B105" s="51" t="str">
        <f aca="false">IF($C105="","",ROW()-8)</f>
        <v/>
      </c>
      <c r="C105" s="52"/>
      <c r="D105" s="53"/>
      <c r="E105" s="52"/>
      <c r="F105" s="52"/>
      <c r="G105" s="52"/>
      <c r="H105" s="52"/>
      <c r="I105" s="52"/>
      <c r="J105" s="52"/>
      <c r="K105" s="52"/>
      <c r="L105" s="54"/>
      <c r="M105" s="54"/>
      <c r="N105" s="52"/>
      <c r="O105" s="54"/>
      <c r="P105" s="52"/>
      <c r="Q105" s="55" t="str">
        <f aca="false">IF($C105="","",COUNTIF(Actions!$C$9:$C$158,$C105))</f>
        <v/>
      </c>
      <c r="R105" s="55" t="str">
        <f aca="false">IF($C105="","",COUNTIFS(Actions!$C$9:$C$158,$C105,Actions!$K$9:$K$158,"&lt;&gt;Closed",Actions!$K$9:$K$158,"&lt;&gt;"))</f>
        <v/>
      </c>
      <c r="S105" s="56" t="str">
        <f aca="false">IF($C105="","",IF($R105&gt;0,"Actions open",IF(AND($M105&lt;&gt;"",$L105&lt;&gt;"",$M105&lt;$L105),"Signatures missing","Complete")))</f>
        <v/>
      </c>
    </row>
    <row r="106" customFormat="false" ht="25.5" hidden="false" customHeight="true" outlineLevel="0" collapsed="false">
      <c r="B106" s="51" t="str">
        <f aca="false">IF($C106="","",ROW()-8)</f>
        <v/>
      </c>
      <c r="C106" s="57"/>
      <c r="D106" s="58"/>
      <c r="E106" s="57"/>
      <c r="F106" s="57"/>
      <c r="G106" s="57"/>
      <c r="H106" s="57"/>
      <c r="I106" s="57"/>
      <c r="J106" s="57"/>
      <c r="K106" s="57"/>
      <c r="L106" s="59"/>
      <c r="M106" s="59"/>
      <c r="N106" s="57"/>
      <c r="O106" s="59"/>
      <c r="P106" s="57"/>
      <c r="Q106" s="55" t="str">
        <f aca="false">IF($C106="","",COUNTIF(Actions!$C$9:$C$158,$C106))</f>
        <v/>
      </c>
      <c r="R106" s="55" t="str">
        <f aca="false">IF($C106="","",COUNTIFS(Actions!$C$9:$C$158,$C106,Actions!$K$9:$K$158,"&lt;&gt;Closed",Actions!$K$9:$K$158,"&lt;&gt;"))</f>
        <v/>
      </c>
      <c r="S106" s="56" t="str">
        <f aca="false">IF($C106="","",IF($R106&gt;0,"Actions open",IF(AND($M106&lt;&gt;"",$L106&lt;&gt;"",$M106&lt;$L106),"Signatures missing","Complete")))</f>
        <v/>
      </c>
    </row>
    <row r="107" customFormat="false" ht="25.5" hidden="false" customHeight="true" outlineLevel="0" collapsed="false">
      <c r="B107" s="51" t="str">
        <f aca="false">IF($C107="","",ROW()-8)</f>
        <v/>
      </c>
      <c r="C107" s="52"/>
      <c r="D107" s="53"/>
      <c r="E107" s="52"/>
      <c r="F107" s="52"/>
      <c r="G107" s="52"/>
      <c r="H107" s="52"/>
      <c r="I107" s="52"/>
      <c r="J107" s="52"/>
      <c r="K107" s="52"/>
      <c r="L107" s="54"/>
      <c r="M107" s="54"/>
      <c r="N107" s="52"/>
      <c r="O107" s="54"/>
      <c r="P107" s="52"/>
      <c r="Q107" s="55" t="str">
        <f aca="false">IF($C107="","",COUNTIF(Actions!$C$9:$C$158,$C107))</f>
        <v/>
      </c>
      <c r="R107" s="55" t="str">
        <f aca="false">IF($C107="","",COUNTIFS(Actions!$C$9:$C$158,$C107,Actions!$K$9:$K$158,"&lt;&gt;Closed",Actions!$K$9:$K$158,"&lt;&gt;"))</f>
        <v/>
      </c>
      <c r="S107" s="56" t="str">
        <f aca="false">IF($C107="","",IF($R107&gt;0,"Actions open",IF(AND($M107&lt;&gt;"",$L107&lt;&gt;"",$M107&lt;$L107),"Signatures missing","Complete")))</f>
        <v/>
      </c>
    </row>
    <row r="108" customFormat="false" ht="25.5" hidden="false" customHeight="true" outlineLevel="0" collapsed="false">
      <c r="B108" s="51" t="str">
        <f aca="false">IF($C108="","",ROW()-8)</f>
        <v/>
      </c>
      <c r="C108" s="57"/>
      <c r="D108" s="58"/>
      <c r="E108" s="57"/>
      <c r="F108" s="57"/>
      <c r="G108" s="57"/>
      <c r="H108" s="57"/>
      <c r="I108" s="57"/>
      <c r="J108" s="57"/>
      <c r="K108" s="57"/>
      <c r="L108" s="59"/>
      <c r="M108" s="59"/>
      <c r="N108" s="57"/>
      <c r="O108" s="59"/>
      <c r="P108" s="57"/>
      <c r="Q108" s="55" t="str">
        <f aca="false">IF($C108="","",COUNTIF(Actions!$C$9:$C$158,$C108))</f>
        <v/>
      </c>
      <c r="R108" s="55" t="str">
        <f aca="false">IF($C108="","",COUNTIFS(Actions!$C$9:$C$158,$C108,Actions!$K$9:$K$158,"&lt;&gt;Closed",Actions!$K$9:$K$158,"&lt;&gt;"))</f>
        <v/>
      </c>
      <c r="S108" s="56" t="str">
        <f aca="false">IF($C108="","",IF($R108&gt;0,"Actions open",IF(AND($M108&lt;&gt;"",$L108&lt;&gt;"",$M108&lt;$L108),"Signatures missing","Complete")))</f>
        <v/>
      </c>
    </row>
    <row r="109" customFormat="false" ht="25.5" hidden="false" customHeight="true" outlineLevel="0" collapsed="false">
      <c r="B109" s="51" t="str">
        <f aca="false">IF($C109="","",ROW()-8)</f>
        <v/>
      </c>
      <c r="C109" s="52"/>
      <c r="D109" s="53"/>
      <c r="E109" s="52"/>
      <c r="F109" s="52"/>
      <c r="G109" s="52"/>
      <c r="H109" s="52"/>
      <c r="I109" s="52"/>
      <c r="J109" s="52"/>
      <c r="K109" s="52"/>
      <c r="L109" s="54"/>
      <c r="M109" s="54"/>
      <c r="N109" s="52"/>
      <c r="O109" s="54"/>
      <c r="P109" s="52"/>
      <c r="Q109" s="55" t="str">
        <f aca="false">IF($C109="","",COUNTIF(Actions!$C$9:$C$158,$C109))</f>
        <v/>
      </c>
      <c r="R109" s="55" t="str">
        <f aca="false">IF($C109="","",COUNTIFS(Actions!$C$9:$C$158,$C109,Actions!$K$9:$K$158,"&lt;&gt;Closed",Actions!$K$9:$K$158,"&lt;&gt;"))</f>
        <v/>
      </c>
      <c r="S109" s="56" t="str">
        <f aca="false">IF($C109="","",IF($R109&gt;0,"Actions open",IF(AND($M109&lt;&gt;"",$L109&lt;&gt;"",$M109&lt;$L109),"Signatures missing","Complete")))</f>
        <v/>
      </c>
    </row>
    <row r="110" customFormat="false" ht="25.5" hidden="false" customHeight="true" outlineLevel="0" collapsed="false">
      <c r="B110" s="51" t="str">
        <f aca="false">IF($C110="","",ROW()-8)</f>
        <v/>
      </c>
      <c r="C110" s="57"/>
      <c r="D110" s="58"/>
      <c r="E110" s="57"/>
      <c r="F110" s="57"/>
      <c r="G110" s="57"/>
      <c r="H110" s="57"/>
      <c r="I110" s="57"/>
      <c r="J110" s="57"/>
      <c r="K110" s="57"/>
      <c r="L110" s="59"/>
      <c r="M110" s="59"/>
      <c r="N110" s="57"/>
      <c r="O110" s="59"/>
      <c r="P110" s="57"/>
      <c r="Q110" s="55" t="str">
        <f aca="false">IF($C110="","",COUNTIF(Actions!$C$9:$C$158,$C110))</f>
        <v/>
      </c>
      <c r="R110" s="55" t="str">
        <f aca="false">IF($C110="","",COUNTIFS(Actions!$C$9:$C$158,$C110,Actions!$K$9:$K$158,"&lt;&gt;Closed",Actions!$K$9:$K$158,"&lt;&gt;"))</f>
        <v/>
      </c>
      <c r="S110" s="56" t="str">
        <f aca="false">IF($C110="","",IF($R110&gt;0,"Actions open",IF(AND($M110&lt;&gt;"",$L110&lt;&gt;"",$M110&lt;$L110),"Signatures missing","Complete")))</f>
        <v/>
      </c>
    </row>
    <row r="111" customFormat="false" ht="25.5" hidden="false" customHeight="true" outlineLevel="0" collapsed="false">
      <c r="B111" s="51" t="str">
        <f aca="false">IF($C111="","",ROW()-8)</f>
        <v/>
      </c>
      <c r="C111" s="52"/>
      <c r="D111" s="53"/>
      <c r="E111" s="52"/>
      <c r="F111" s="52"/>
      <c r="G111" s="52"/>
      <c r="H111" s="52"/>
      <c r="I111" s="52"/>
      <c r="J111" s="52"/>
      <c r="K111" s="52"/>
      <c r="L111" s="54"/>
      <c r="M111" s="54"/>
      <c r="N111" s="52"/>
      <c r="O111" s="54"/>
      <c r="P111" s="52"/>
      <c r="Q111" s="55" t="str">
        <f aca="false">IF($C111="","",COUNTIF(Actions!$C$9:$C$158,$C111))</f>
        <v/>
      </c>
      <c r="R111" s="55" t="str">
        <f aca="false">IF($C111="","",COUNTIFS(Actions!$C$9:$C$158,$C111,Actions!$K$9:$K$158,"&lt;&gt;Closed",Actions!$K$9:$K$158,"&lt;&gt;"))</f>
        <v/>
      </c>
      <c r="S111" s="56" t="str">
        <f aca="false">IF($C111="","",IF($R111&gt;0,"Actions open",IF(AND($M111&lt;&gt;"",$L111&lt;&gt;"",$M111&lt;$L111),"Signatures missing","Complete")))</f>
        <v/>
      </c>
    </row>
    <row r="112" customFormat="false" ht="25.5" hidden="false" customHeight="true" outlineLevel="0" collapsed="false">
      <c r="B112" s="51" t="str">
        <f aca="false">IF($C112="","",ROW()-8)</f>
        <v/>
      </c>
      <c r="C112" s="57"/>
      <c r="D112" s="58"/>
      <c r="E112" s="57"/>
      <c r="F112" s="57"/>
      <c r="G112" s="57"/>
      <c r="H112" s="57"/>
      <c r="I112" s="57"/>
      <c r="J112" s="57"/>
      <c r="K112" s="57"/>
      <c r="L112" s="59"/>
      <c r="M112" s="59"/>
      <c r="N112" s="57"/>
      <c r="O112" s="59"/>
      <c r="P112" s="57"/>
      <c r="Q112" s="55" t="str">
        <f aca="false">IF($C112="","",COUNTIF(Actions!$C$9:$C$158,$C112))</f>
        <v/>
      </c>
      <c r="R112" s="55" t="str">
        <f aca="false">IF($C112="","",COUNTIFS(Actions!$C$9:$C$158,$C112,Actions!$K$9:$K$158,"&lt;&gt;Closed",Actions!$K$9:$K$158,"&lt;&gt;"))</f>
        <v/>
      </c>
      <c r="S112" s="56" t="str">
        <f aca="false">IF($C112="","",IF($R112&gt;0,"Actions open",IF(AND($M112&lt;&gt;"",$L112&lt;&gt;"",$M112&lt;$L112),"Signatures missing","Complete")))</f>
        <v/>
      </c>
    </row>
    <row r="113" customFormat="false" ht="25.5" hidden="false" customHeight="true" outlineLevel="0" collapsed="false">
      <c r="B113" s="51" t="str">
        <f aca="false">IF($C113="","",ROW()-8)</f>
        <v/>
      </c>
      <c r="C113" s="52"/>
      <c r="D113" s="53"/>
      <c r="E113" s="52"/>
      <c r="F113" s="52"/>
      <c r="G113" s="52"/>
      <c r="H113" s="52"/>
      <c r="I113" s="52"/>
      <c r="J113" s="52"/>
      <c r="K113" s="52"/>
      <c r="L113" s="54"/>
      <c r="M113" s="54"/>
      <c r="N113" s="52"/>
      <c r="O113" s="54"/>
      <c r="P113" s="52"/>
      <c r="Q113" s="55" t="str">
        <f aca="false">IF($C113="","",COUNTIF(Actions!$C$9:$C$158,$C113))</f>
        <v/>
      </c>
      <c r="R113" s="55" t="str">
        <f aca="false">IF($C113="","",COUNTIFS(Actions!$C$9:$C$158,$C113,Actions!$K$9:$K$158,"&lt;&gt;Closed",Actions!$K$9:$K$158,"&lt;&gt;"))</f>
        <v/>
      </c>
      <c r="S113" s="56" t="str">
        <f aca="false">IF($C113="","",IF($R113&gt;0,"Actions open",IF(AND($M113&lt;&gt;"",$L113&lt;&gt;"",$M113&lt;$L113),"Signatures missing","Complete")))</f>
        <v/>
      </c>
    </row>
    <row r="114" customFormat="false" ht="25.5" hidden="false" customHeight="true" outlineLevel="0" collapsed="false">
      <c r="B114" s="51" t="str">
        <f aca="false">IF($C114="","",ROW()-8)</f>
        <v/>
      </c>
      <c r="C114" s="57"/>
      <c r="D114" s="58"/>
      <c r="E114" s="57"/>
      <c r="F114" s="57"/>
      <c r="G114" s="57"/>
      <c r="H114" s="57"/>
      <c r="I114" s="57"/>
      <c r="J114" s="57"/>
      <c r="K114" s="57"/>
      <c r="L114" s="59"/>
      <c r="M114" s="59"/>
      <c r="N114" s="57"/>
      <c r="O114" s="59"/>
      <c r="P114" s="57"/>
      <c r="Q114" s="55" t="str">
        <f aca="false">IF($C114="","",COUNTIF(Actions!$C$9:$C$158,$C114))</f>
        <v/>
      </c>
      <c r="R114" s="55" t="str">
        <f aca="false">IF($C114="","",COUNTIFS(Actions!$C$9:$C$158,$C114,Actions!$K$9:$K$158,"&lt;&gt;Closed",Actions!$K$9:$K$158,"&lt;&gt;"))</f>
        <v/>
      </c>
      <c r="S114" s="56" t="str">
        <f aca="false">IF($C114="","",IF($R114&gt;0,"Actions open",IF(AND($M114&lt;&gt;"",$L114&lt;&gt;"",$M114&lt;$L114),"Signatures missing","Complete")))</f>
        <v/>
      </c>
    </row>
    <row r="115" customFormat="false" ht="25.5" hidden="false" customHeight="true" outlineLevel="0" collapsed="false">
      <c r="B115" s="51" t="str">
        <f aca="false">IF($C115="","",ROW()-8)</f>
        <v/>
      </c>
      <c r="C115" s="52"/>
      <c r="D115" s="53"/>
      <c r="E115" s="52"/>
      <c r="F115" s="52"/>
      <c r="G115" s="52"/>
      <c r="H115" s="52"/>
      <c r="I115" s="52"/>
      <c r="J115" s="52"/>
      <c r="K115" s="52"/>
      <c r="L115" s="54"/>
      <c r="M115" s="54"/>
      <c r="N115" s="52"/>
      <c r="O115" s="54"/>
      <c r="P115" s="52"/>
      <c r="Q115" s="55" t="str">
        <f aca="false">IF($C115="","",COUNTIF(Actions!$C$9:$C$158,$C115))</f>
        <v/>
      </c>
      <c r="R115" s="55" t="str">
        <f aca="false">IF($C115="","",COUNTIFS(Actions!$C$9:$C$158,$C115,Actions!$K$9:$K$158,"&lt;&gt;Closed",Actions!$K$9:$K$158,"&lt;&gt;"))</f>
        <v/>
      </c>
      <c r="S115" s="56" t="str">
        <f aca="false">IF($C115="","",IF($R115&gt;0,"Actions open",IF(AND($M115&lt;&gt;"",$L115&lt;&gt;"",$M115&lt;$L115),"Signatures missing","Complete")))</f>
        <v/>
      </c>
    </row>
    <row r="116" customFormat="false" ht="25.5" hidden="false" customHeight="true" outlineLevel="0" collapsed="false">
      <c r="B116" s="51" t="str">
        <f aca="false">IF($C116="","",ROW()-8)</f>
        <v/>
      </c>
      <c r="C116" s="57"/>
      <c r="D116" s="58"/>
      <c r="E116" s="57"/>
      <c r="F116" s="57"/>
      <c r="G116" s="57"/>
      <c r="H116" s="57"/>
      <c r="I116" s="57"/>
      <c r="J116" s="57"/>
      <c r="K116" s="57"/>
      <c r="L116" s="59"/>
      <c r="M116" s="59"/>
      <c r="N116" s="57"/>
      <c r="O116" s="59"/>
      <c r="P116" s="57"/>
      <c r="Q116" s="55" t="str">
        <f aca="false">IF($C116="","",COUNTIF(Actions!$C$9:$C$158,$C116))</f>
        <v/>
      </c>
      <c r="R116" s="55" t="str">
        <f aca="false">IF($C116="","",COUNTIFS(Actions!$C$9:$C$158,$C116,Actions!$K$9:$K$158,"&lt;&gt;Closed",Actions!$K$9:$K$158,"&lt;&gt;"))</f>
        <v/>
      </c>
      <c r="S116" s="56" t="str">
        <f aca="false">IF($C116="","",IF($R116&gt;0,"Actions open",IF(AND($M116&lt;&gt;"",$L116&lt;&gt;"",$M116&lt;$L116),"Signatures missing","Complete")))</f>
        <v/>
      </c>
    </row>
    <row r="117" customFormat="false" ht="25.5" hidden="false" customHeight="true" outlineLevel="0" collapsed="false">
      <c r="B117" s="51" t="str">
        <f aca="false">IF($C117="","",ROW()-8)</f>
        <v/>
      </c>
      <c r="C117" s="52"/>
      <c r="D117" s="53"/>
      <c r="E117" s="52"/>
      <c r="F117" s="52"/>
      <c r="G117" s="52"/>
      <c r="H117" s="52"/>
      <c r="I117" s="52"/>
      <c r="J117" s="52"/>
      <c r="K117" s="52"/>
      <c r="L117" s="54"/>
      <c r="M117" s="54"/>
      <c r="N117" s="52"/>
      <c r="O117" s="54"/>
      <c r="P117" s="52"/>
      <c r="Q117" s="55" t="str">
        <f aca="false">IF($C117="","",COUNTIF(Actions!$C$9:$C$158,$C117))</f>
        <v/>
      </c>
      <c r="R117" s="55" t="str">
        <f aca="false">IF($C117="","",COUNTIFS(Actions!$C$9:$C$158,$C117,Actions!$K$9:$K$158,"&lt;&gt;Closed",Actions!$K$9:$K$158,"&lt;&gt;"))</f>
        <v/>
      </c>
      <c r="S117" s="56" t="str">
        <f aca="false">IF($C117="","",IF($R117&gt;0,"Actions open",IF(AND($M117&lt;&gt;"",$L117&lt;&gt;"",$M117&lt;$L117),"Signatures missing","Complete")))</f>
        <v/>
      </c>
    </row>
    <row r="118" customFormat="false" ht="25.5" hidden="false" customHeight="true" outlineLevel="0" collapsed="false">
      <c r="B118" s="51" t="str">
        <f aca="false">IF($C118="","",ROW()-8)</f>
        <v/>
      </c>
      <c r="C118" s="57"/>
      <c r="D118" s="58"/>
      <c r="E118" s="57"/>
      <c r="F118" s="57"/>
      <c r="G118" s="57"/>
      <c r="H118" s="57"/>
      <c r="I118" s="57"/>
      <c r="J118" s="57"/>
      <c r="K118" s="57"/>
      <c r="L118" s="59"/>
      <c r="M118" s="59"/>
      <c r="N118" s="57"/>
      <c r="O118" s="59"/>
      <c r="P118" s="57"/>
      <c r="Q118" s="55" t="str">
        <f aca="false">IF($C118="","",COUNTIF(Actions!$C$9:$C$158,$C118))</f>
        <v/>
      </c>
      <c r="R118" s="55" t="str">
        <f aca="false">IF($C118="","",COUNTIFS(Actions!$C$9:$C$158,$C118,Actions!$K$9:$K$158,"&lt;&gt;Closed",Actions!$K$9:$K$158,"&lt;&gt;"))</f>
        <v/>
      </c>
      <c r="S118" s="56" t="str">
        <f aca="false">IF($C118="","",IF($R118&gt;0,"Actions open",IF(AND($M118&lt;&gt;"",$L118&lt;&gt;"",$M118&lt;$L118),"Signatures missing","Complete")))</f>
        <v/>
      </c>
    </row>
    <row r="119" customFormat="false" ht="25.5" hidden="false" customHeight="true" outlineLevel="0" collapsed="false">
      <c r="B119" s="51" t="str">
        <f aca="false">IF($C119="","",ROW()-8)</f>
        <v/>
      </c>
      <c r="C119" s="52"/>
      <c r="D119" s="53"/>
      <c r="E119" s="52"/>
      <c r="F119" s="52"/>
      <c r="G119" s="52"/>
      <c r="H119" s="52"/>
      <c r="I119" s="52"/>
      <c r="J119" s="52"/>
      <c r="K119" s="52"/>
      <c r="L119" s="54"/>
      <c r="M119" s="54"/>
      <c r="N119" s="52"/>
      <c r="O119" s="54"/>
      <c r="P119" s="52"/>
      <c r="Q119" s="55" t="str">
        <f aca="false">IF($C119="","",COUNTIF(Actions!$C$9:$C$158,$C119))</f>
        <v/>
      </c>
      <c r="R119" s="55" t="str">
        <f aca="false">IF($C119="","",COUNTIFS(Actions!$C$9:$C$158,$C119,Actions!$K$9:$K$158,"&lt;&gt;Closed",Actions!$K$9:$K$158,"&lt;&gt;"))</f>
        <v/>
      </c>
      <c r="S119" s="56" t="str">
        <f aca="false">IF($C119="","",IF($R119&gt;0,"Actions open",IF(AND($M119&lt;&gt;"",$L119&lt;&gt;"",$M119&lt;$L119),"Signatures missing","Complete")))</f>
        <v/>
      </c>
    </row>
    <row r="120" customFormat="false" ht="25.5" hidden="false" customHeight="true" outlineLevel="0" collapsed="false">
      <c r="B120" s="51" t="str">
        <f aca="false">IF($C120="","",ROW()-8)</f>
        <v/>
      </c>
      <c r="C120" s="57"/>
      <c r="D120" s="58"/>
      <c r="E120" s="57"/>
      <c r="F120" s="57"/>
      <c r="G120" s="57"/>
      <c r="H120" s="57"/>
      <c r="I120" s="57"/>
      <c r="J120" s="57"/>
      <c r="K120" s="57"/>
      <c r="L120" s="59"/>
      <c r="M120" s="59"/>
      <c r="N120" s="57"/>
      <c r="O120" s="59"/>
      <c r="P120" s="57"/>
      <c r="Q120" s="55" t="str">
        <f aca="false">IF($C120="","",COUNTIF(Actions!$C$9:$C$158,$C120))</f>
        <v/>
      </c>
      <c r="R120" s="55" t="str">
        <f aca="false">IF($C120="","",COUNTIFS(Actions!$C$9:$C$158,$C120,Actions!$K$9:$K$158,"&lt;&gt;Closed",Actions!$K$9:$K$158,"&lt;&gt;"))</f>
        <v/>
      </c>
      <c r="S120" s="56" t="str">
        <f aca="false">IF($C120="","",IF($R120&gt;0,"Actions open",IF(AND($M120&lt;&gt;"",$L120&lt;&gt;"",$M120&lt;$L120),"Signatures missing","Complete")))</f>
        <v/>
      </c>
    </row>
    <row r="121" customFormat="false" ht="25.5" hidden="false" customHeight="true" outlineLevel="0" collapsed="false">
      <c r="B121" s="51" t="str">
        <f aca="false">IF($C121="","",ROW()-8)</f>
        <v/>
      </c>
      <c r="C121" s="52"/>
      <c r="D121" s="53"/>
      <c r="E121" s="52"/>
      <c r="F121" s="52"/>
      <c r="G121" s="52"/>
      <c r="H121" s="52"/>
      <c r="I121" s="52"/>
      <c r="J121" s="52"/>
      <c r="K121" s="52"/>
      <c r="L121" s="54"/>
      <c r="M121" s="54"/>
      <c r="N121" s="52"/>
      <c r="O121" s="54"/>
      <c r="P121" s="52"/>
      <c r="Q121" s="55" t="str">
        <f aca="false">IF($C121="","",COUNTIF(Actions!$C$9:$C$158,$C121))</f>
        <v/>
      </c>
      <c r="R121" s="55" t="str">
        <f aca="false">IF($C121="","",COUNTIFS(Actions!$C$9:$C$158,$C121,Actions!$K$9:$K$158,"&lt;&gt;Closed",Actions!$K$9:$K$158,"&lt;&gt;"))</f>
        <v/>
      </c>
      <c r="S121" s="56" t="str">
        <f aca="false">IF($C121="","",IF($R121&gt;0,"Actions open",IF(AND($M121&lt;&gt;"",$L121&lt;&gt;"",$M121&lt;$L121),"Signatures missing","Complete")))</f>
        <v/>
      </c>
    </row>
    <row r="122" customFormat="false" ht="25.5" hidden="false" customHeight="true" outlineLevel="0" collapsed="false">
      <c r="B122" s="51" t="str">
        <f aca="false">IF($C122="","",ROW()-8)</f>
        <v/>
      </c>
      <c r="C122" s="57"/>
      <c r="D122" s="58"/>
      <c r="E122" s="57"/>
      <c r="F122" s="57"/>
      <c r="G122" s="57"/>
      <c r="H122" s="57"/>
      <c r="I122" s="57"/>
      <c r="J122" s="57"/>
      <c r="K122" s="57"/>
      <c r="L122" s="59"/>
      <c r="M122" s="59"/>
      <c r="N122" s="57"/>
      <c r="O122" s="59"/>
      <c r="P122" s="57"/>
      <c r="Q122" s="55" t="str">
        <f aca="false">IF($C122="","",COUNTIF(Actions!$C$9:$C$158,$C122))</f>
        <v/>
      </c>
      <c r="R122" s="55" t="str">
        <f aca="false">IF($C122="","",COUNTIFS(Actions!$C$9:$C$158,$C122,Actions!$K$9:$K$158,"&lt;&gt;Closed",Actions!$K$9:$K$158,"&lt;&gt;"))</f>
        <v/>
      </c>
      <c r="S122" s="56" t="str">
        <f aca="false">IF($C122="","",IF($R122&gt;0,"Actions open",IF(AND($M122&lt;&gt;"",$L122&lt;&gt;"",$M122&lt;$L122),"Signatures missing","Complete")))</f>
        <v/>
      </c>
    </row>
    <row r="123" customFormat="false" ht="25.5" hidden="false" customHeight="true" outlineLevel="0" collapsed="false">
      <c r="B123" s="51" t="str">
        <f aca="false">IF($C123="","",ROW()-8)</f>
        <v/>
      </c>
      <c r="C123" s="52"/>
      <c r="D123" s="53"/>
      <c r="E123" s="52"/>
      <c r="F123" s="52"/>
      <c r="G123" s="52"/>
      <c r="H123" s="52"/>
      <c r="I123" s="52"/>
      <c r="J123" s="52"/>
      <c r="K123" s="52"/>
      <c r="L123" s="54"/>
      <c r="M123" s="54"/>
      <c r="N123" s="52"/>
      <c r="O123" s="54"/>
      <c r="P123" s="52"/>
      <c r="Q123" s="55" t="str">
        <f aca="false">IF($C123="","",COUNTIF(Actions!$C$9:$C$158,$C123))</f>
        <v/>
      </c>
      <c r="R123" s="55" t="str">
        <f aca="false">IF($C123="","",COUNTIFS(Actions!$C$9:$C$158,$C123,Actions!$K$9:$K$158,"&lt;&gt;Closed",Actions!$K$9:$K$158,"&lt;&gt;"))</f>
        <v/>
      </c>
      <c r="S123" s="56" t="str">
        <f aca="false">IF($C123="","",IF($R123&gt;0,"Actions open",IF(AND($M123&lt;&gt;"",$L123&lt;&gt;"",$M123&lt;$L123),"Signatures missing","Complete")))</f>
        <v/>
      </c>
    </row>
    <row r="124" customFormat="false" ht="25.5" hidden="false" customHeight="true" outlineLevel="0" collapsed="false">
      <c r="B124" s="51" t="str">
        <f aca="false">IF($C124="","",ROW()-8)</f>
        <v/>
      </c>
      <c r="C124" s="57"/>
      <c r="D124" s="58"/>
      <c r="E124" s="57"/>
      <c r="F124" s="57"/>
      <c r="G124" s="57"/>
      <c r="H124" s="57"/>
      <c r="I124" s="57"/>
      <c r="J124" s="57"/>
      <c r="K124" s="57"/>
      <c r="L124" s="59"/>
      <c r="M124" s="59"/>
      <c r="N124" s="57"/>
      <c r="O124" s="59"/>
      <c r="P124" s="57"/>
      <c r="Q124" s="55" t="str">
        <f aca="false">IF($C124="","",COUNTIF(Actions!$C$9:$C$158,$C124))</f>
        <v/>
      </c>
      <c r="R124" s="55" t="str">
        <f aca="false">IF($C124="","",COUNTIFS(Actions!$C$9:$C$158,$C124,Actions!$K$9:$K$158,"&lt;&gt;Closed",Actions!$K$9:$K$158,"&lt;&gt;"))</f>
        <v/>
      </c>
      <c r="S124" s="56" t="str">
        <f aca="false">IF($C124="","",IF($R124&gt;0,"Actions open",IF(AND($M124&lt;&gt;"",$L124&lt;&gt;"",$M124&lt;$L124),"Signatures missing","Complete")))</f>
        <v/>
      </c>
    </row>
    <row r="125" customFormat="false" ht="25.5" hidden="false" customHeight="true" outlineLevel="0" collapsed="false">
      <c r="B125" s="51" t="str">
        <f aca="false">IF($C125="","",ROW()-8)</f>
        <v/>
      </c>
      <c r="C125" s="52"/>
      <c r="D125" s="53"/>
      <c r="E125" s="52"/>
      <c r="F125" s="52"/>
      <c r="G125" s="52"/>
      <c r="H125" s="52"/>
      <c r="I125" s="52"/>
      <c r="J125" s="52"/>
      <c r="K125" s="52"/>
      <c r="L125" s="54"/>
      <c r="M125" s="54"/>
      <c r="N125" s="52"/>
      <c r="O125" s="54"/>
      <c r="P125" s="52"/>
      <c r="Q125" s="55" t="str">
        <f aca="false">IF($C125="","",COUNTIF(Actions!$C$9:$C$158,$C125))</f>
        <v/>
      </c>
      <c r="R125" s="55" t="str">
        <f aca="false">IF($C125="","",COUNTIFS(Actions!$C$9:$C$158,$C125,Actions!$K$9:$K$158,"&lt;&gt;Closed",Actions!$K$9:$K$158,"&lt;&gt;"))</f>
        <v/>
      </c>
      <c r="S125" s="56" t="str">
        <f aca="false">IF($C125="","",IF($R125&gt;0,"Actions open",IF(AND($M125&lt;&gt;"",$L125&lt;&gt;"",$M125&lt;$L125),"Signatures missing","Complete")))</f>
        <v/>
      </c>
    </row>
    <row r="126" customFormat="false" ht="25.5" hidden="false" customHeight="true" outlineLevel="0" collapsed="false">
      <c r="B126" s="51" t="str">
        <f aca="false">IF($C126="","",ROW()-8)</f>
        <v/>
      </c>
      <c r="C126" s="57"/>
      <c r="D126" s="58"/>
      <c r="E126" s="57"/>
      <c r="F126" s="57"/>
      <c r="G126" s="57"/>
      <c r="H126" s="57"/>
      <c r="I126" s="57"/>
      <c r="J126" s="57"/>
      <c r="K126" s="57"/>
      <c r="L126" s="59"/>
      <c r="M126" s="59"/>
      <c r="N126" s="57"/>
      <c r="O126" s="59"/>
      <c r="P126" s="57"/>
      <c r="Q126" s="55" t="str">
        <f aca="false">IF($C126="","",COUNTIF(Actions!$C$9:$C$158,$C126))</f>
        <v/>
      </c>
      <c r="R126" s="55" t="str">
        <f aca="false">IF($C126="","",COUNTIFS(Actions!$C$9:$C$158,$C126,Actions!$K$9:$K$158,"&lt;&gt;Closed",Actions!$K$9:$K$158,"&lt;&gt;"))</f>
        <v/>
      </c>
      <c r="S126" s="56" t="str">
        <f aca="false">IF($C126="","",IF($R126&gt;0,"Actions open",IF(AND($M126&lt;&gt;"",$L126&lt;&gt;"",$M126&lt;$L126),"Signatures missing","Complete")))</f>
        <v/>
      </c>
    </row>
    <row r="127" customFormat="false" ht="25.5" hidden="false" customHeight="true" outlineLevel="0" collapsed="false">
      <c r="B127" s="51" t="str">
        <f aca="false">IF($C127="","",ROW()-8)</f>
        <v/>
      </c>
      <c r="C127" s="52"/>
      <c r="D127" s="53"/>
      <c r="E127" s="52"/>
      <c r="F127" s="52"/>
      <c r="G127" s="52"/>
      <c r="H127" s="52"/>
      <c r="I127" s="52"/>
      <c r="J127" s="52"/>
      <c r="K127" s="52"/>
      <c r="L127" s="54"/>
      <c r="M127" s="54"/>
      <c r="N127" s="52"/>
      <c r="O127" s="54"/>
      <c r="P127" s="52"/>
      <c r="Q127" s="55" t="str">
        <f aca="false">IF($C127="","",COUNTIF(Actions!$C$9:$C$158,$C127))</f>
        <v/>
      </c>
      <c r="R127" s="55" t="str">
        <f aca="false">IF($C127="","",COUNTIFS(Actions!$C$9:$C$158,$C127,Actions!$K$9:$K$158,"&lt;&gt;Closed",Actions!$K$9:$K$158,"&lt;&gt;"))</f>
        <v/>
      </c>
      <c r="S127" s="56" t="str">
        <f aca="false">IF($C127="","",IF($R127&gt;0,"Actions open",IF(AND($M127&lt;&gt;"",$L127&lt;&gt;"",$M127&lt;$L127),"Signatures missing","Complete")))</f>
        <v/>
      </c>
    </row>
    <row r="128" customFormat="false" ht="25.5" hidden="false" customHeight="true" outlineLevel="0" collapsed="false">
      <c r="B128" s="51" t="str">
        <f aca="false">IF($C128="","",ROW()-8)</f>
        <v/>
      </c>
      <c r="C128" s="57"/>
      <c r="D128" s="58"/>
      <c r="E128" s="57"/>
      <c r="F128" s="57"/>
      <c r="G128" s="57"/>
      <c r="H128" s="57"/>
      <c r="I128" s="57"/>
      <c r="J128" s="57"/>
      <c r="K128" s="57"/>
      <c r="L128" s="59"/>
      <c r="M128" s="59"/>
      <c r="N128" s="57"/>
      <c r="O128" s="59"/>
      <c r="P128" s="57"/>
      <c r="Q128" s="55" t="str">
        <f aca="false">IF($C128="","",COUNTIF(Actions!$C$9:$C$158,$C128))</f>
        <v/>
      </c>
      <c r="R128" s="55" t="str">
        <f aca="false">IF($C128="","",COUNTIFS(Actions!$C$9:$C$158,$C128,Actions!$K$9:$K$158,"&lt;&gt;Closed",Actions!$K$9:$K$158,"&lt;&gt;"))</f>
        <v/>
      </c>
      <c r="S128" s="56" t="str">
        <f aca="false">IF($C128="","",IF($R128&gt;0,"Actions open",IF(AND($M128&lt;&gt;"",$L128&lt;&gt;"",$M128&lt;$L128),"Signatures missing","Complete")))</f>
        <v/>
      </c>
    </row>
    <row r="129" customFormat="false" ht="25.5" hidden="false" customHeight="true" outlineLevel="0" collapsed="false">
      <c r="B129" s="51" t="str">
        <f aca="false">IF($C129="","",ROW()-8)</f>
        <v/>
      </c>
      <c r="C129" s="52"/>
      <c r="D129" s="53"/>
      <c r="E129" s="52"/>
      <c r="F129" s="52"/>
      <c r="G129" s="52"/>
      <c r="H129" s="52"/>
      <c r="I129" s="52"/>
      <c r="J129" s="52"/>
      <c r="K129" s="52"/>
      <c r="L129" s="54"/>
      <c r="M129" s="54"/>
      <c r="N129" s="52"/>
      <c r="O129" s="54"/>
      <c r="P129" s="52"/>
      <c r="Q129" s="55" t="str">
        <f aca="false">IF($C129="","",COUNTIF(Actions!$C$9:$C$158,$C129))</f>
        <v/>
      </c>
      <c r="R129" s="55" t="str">
        <f aca="false">IF($C129="","",COUNTIFS(Actions!$C$9:$C$158,$C129,Actions!$K$9:$K$158,"&lt;&gt;Closed",Actions!$K$9:$K$158,"&lt;&gt;"))</f>
        <v/>
      </c>
      <c r="S129" s="56" t="str">
        <f aca="false">IF($C129="","",IF($R129&gt;0,"Actions open",IF(AND($M129&lt;&gt;"",$L129&lt;&gt;"",$M129&lt;$L129),"Signatures missing","Complete")))</f>
        <v/>
      </c>
    </row>
    <row r="130" customFormat="false" ht="25.5" hidden="false" customHeight="true" outlineLevel="0" collapsed="false">
      <c r="B130" s="51" t="str">
        <f aca="false">IF($C130="","",ROW()-8)</f>
        <v/>
      </c>
      <c r="C130" s="57"/>
      <c r="D130" s="58"/>
      <c r="E130" s="57"/>
      <c r="F130" s="57"/>
      <c r="G130" s="57"/>
      <c r="H130" s="57"/>
      <c r="I130" s="57"/>
      <c r="J130" s="57"/>
      <c r="K130" s="57"/>
      <c r="L130" s="59"/>
      <c r="M130" s="59"/>
      <c r="N130" s="57"/>
      <c r="O130" s="59"/>
      <c r="P130" s="57"/>
      <c r="Q130" s="55" t="str">
        <f aca="false">IF($C130="","",COUNTIF(Actions!$C$9:$C$158,$C130))</f>
        <v/>
      </c>
      <c r="R130" s="55" t="str">
        <f aca="false">IF($C130="","",COUNTIFS(Actions!$C$9:$C$158,$C130,Actions!$K$9:$K$158,"&lt;&gt;Closed",Actions!$K$9:$K$158,"&lt;&gt;"))</f>
        <v/>
      </c>
      <c r="S130" s="56" t="str">
        <f aca="false">IF($C130="","",IF($R130&gt;0,"Actions open",IF(AND($M130&lt;&gt;"",$L130&lt;&gt;"",$M130&lt;$L130),"Signatures missing","Complete")))</f>
        <v/>
      </c>
    </row>
    <row r="131" customFormat="false" ht="25.5" hidden="false" customHeight="true" outlineLevel="0" collapsed="false">
      <c r="B131" s="51" t="str">
        <f aca="false">IF($C131="","",ROW()-8)</f>
        <v/>
      </c>
      <c r="C131" s="52"/>
      <c r="D131" s="53"/>
      <c r="E131" s="52"/>
      <c r="F131" s="52"/>
      <c r="G131" s="52"/>
      <c r="H131" s="52"/>
      <c r="I131" s="52"/>
      <c r="J131" s="52"/>
      <c r="K131" s="52"/>
      <c r="L131" s="54"/>
      <c r="M131" s="54"/>
      <c r="N131" s="52"/>
      <c r="O131" s="54"/>
      <c r="P131" s="52"/>
      <c r="Q131" s="55" t="str">
        <f aca="false">IF($C131="","",COUNTIF(Actions!$C$9:$C$158,$C131))</f>
        <v/>
      </c>
      <c r="R131" s="55" t="str">
        <f aca="false">IF($C131="","",COUNTIFS(Actions!$C$9:$C$158,$C131,Actions!$K$9:$K$158,"&lt;&gt;Closed",Actions!$K$9:$K$158,"&lt;&gt;"))</f>
        <v/>
      </c>
      <c r="S131" s="56" t="str">
        <f aca="false">IF($C131="","",IF($R131&gt;0,"Actions open",IF(AND($M131&lt;&gt;"",$L131&lt;&gt;"",$M131&lt;$L131),"Signatures missing","Complete")))</f>
        <v/>
      </c>
    </row>
    <row r="132" customFormat="false" ht="25.5" hidden="false" customHeight="true" outlineLevel="0" collapsed="false">
      <c r="B132" s="51" t="str">
        <f aca="false">IF($C132="","",ROW()-8)</f>
        <v/>
      </c>
      <c r="C132" s="57"/>
      <c r="D132" s="58"/>
      <c r="E132" s="57"/>
      <c r="F132" s="57"/>
      <c r="G132" s="57"/>
      <c r="H132" s="57"/>
      <c r="I132" s="57"/>
      <c r="J132" s="57"/>
      <c r="K132" s="57"/>
      <c r="L132" s="59"/>
      <c r="M132" s="59"/>
      <c r="N132" s="57"/>
      <c r="O132" s="59"/>
      <c r="P132" s="57"/>
      <c r="Q132" s="55" t="str">
        <f aca="false">IF($C132="","",COUNTIF(Actions!$C$9:$C$158,$C132))</f>
        <v/>
      </c>
      <c r="R132" s="55" t="str">
        <f aca="false">IF($C132="","",COUNTIFS(Actions!$C$9:$C$158,$C132,Actions!$K$9:$K$158,"&lt;&gt;Closed",Actions!$K$9:$K$158,"&lt;&gt;"))</f>
        <v/>
      </c>
      <c r="S132" s="56" t="str">
        <f aca="false">IF($C132="","",IF($R132&gt;0,"Actions open",IF(AND($M132&lt;&gt;"",$L132&lt;&gt;"",$M132&lt;$L132),"Signatures missing","Complete")))</f>
        <v/>
      </c>
    </row>
    <row r="133" customFormat="false" ht="25.5" hidden="false" customHeight="true" outlineLevel="0" collapsed="false">
      <c r="B133" s="51" t="str">
        <f aca="false">IF($C133="","",ROW()-8)</f>
        <v/>
      </c>
      <c r="C133" s="52"/>
      <c r="D133" s="53"/>
      <c r="E133" s="52"/>
      <c r="F133" s="52"/>
      <c r="G133" s="52"/>
      <c r="H133" s="52"/>
      <c r="I133" s="52"/>
      <c r="J133" s="52"/>
      <c r="K133" s="52"/>
      <c r="L133" s="54"/>
      <c r="M133" s="54"/>
      <c r="N133" s="52"/>
      <c r="O133" s="54"/>
      <c r="P133" s="52"/>
      <c r="Q133" s="55" t="str">
        <f aca="false">IF($C133="","",COUNTIF(Actions!$C$9:$C$158,$C133))</f>
        <v/>
      </c>
      <c r="R133" s="55" t="str">
        <f aca="false">IF($C133="","",COUNTIFS(Actions!$C$9:$C$158,$C133,Actions!$K$9:$K$158,"&lt;&gt;Closed",Actions!$K$9:$K$158,"&lt;&gt;"))</f>
        <v/>
      </c>
      <c r="S133" s="56" t="str">
        <f aca="false">IF($C133="","",IF($R133&gt;0,"Actions open",IF(AND($M133&lt;&gt;"",$L133&lt;&gt;"",$M133&lt;$L133),"Signatures missing","Complete")))</f>
        <v/>
      </c>
    </row>
    <row r="134" customFormat="false" ht="25.5" hidden="false" customHeight="true" outlineLevel="0" collapsed="false">
      <c r="B134" s="51" t="str">
        <f aca="false">IF($C134="","",ROW()-8)</f>
        <v/>
      </c>
      <c r="C134" s="57"/>
      <c r="D134" s="58"/>
      <c r="E134" s="57"/>
      <c r="F134" s="57"/>
      <c r="G134" s="57"/>
      <c r="H134" s="57"/>
      <c r="I134" s="57"/>
      <c r="J134" s="57"/>
      <c r="K134" s="57"/>
      <c r="L134" s="59"/>
      <c r="M134" s="59"/>
      <c r="N134" s="57"/>
      <c r="O134" s="59"/>
      <c r="P134" s="57"/>
      <c r="Q134" s="55" t="str">
        <f aca="false">IF($C134="","",COUNTIF(Actions!$C$9:$C$158,$C134))</f>
        <v/>
      </c>
      <c r="R134" s="55" t="str">
        <f aca="false">IF($C134="","",COUNTIFS(Actions!$C$9:$C$158,$C134,Actions!$K$9:$K$158,"&lt;&gt;Closed",Actions!$K$9:$K$158,"&lt;&gt;"))</f>
        <v/>
      </c>
      <c r="S134" s="56" t="str">
        <f aca="false">IF($C134="","",IF($R134&gt;0,"Actions open",IF(AND($M134&lt;&gt;"",$L134&lt;&gt;"",$M134&lt;$L134),"Signatures missing","Complete")))</f>
        <v/>
      </c>
    </row>
    <row r="135" customFormat="false" ht="25.5" hidden="false" customHeight="true" outlineLevel="0" collapsed="false">
      <c r="B135" s="51" t="str">
        <f aca="false">IF($C135="","",ROW()-8)</f>
        <v/>
      </c>
      <c r="C135" s="52"/>
      <c r="D135" s="53"/>
      <c r="E135" s="52"/>
      <c r="F135" s="52"/>
      <c r="G135" s="52"/>
      <c r="H135" s="52"/>
      <c r="I135" s="52"/>
      <c r="J135" s="52"/>
      <c r="K135" s="52"/>
      <c r="L135" s="54"/>
      <c r="M135" s="54"/>
      <c r="N135" s="52"/>
      <c r="O135" s="54"/>
      <c r="P135" s="52"/>
      <c r="Q135" s="55" t="str">
        <f aca="false">IF($C135="","",COUNTIF(Actions!$C$9:$C$158,$C135))</f>
        <v/>
      </c>
      <c r="R135" s="55" t="str">
        <f aca="false">IF($C135="","",COUNTIFS(Actions!$C$9:$C$158,$C135,Actions!$K$9:$K$158,"&lt;&gt;Closed",Actions!$K$9:$K$158,"&lt;&gt;"))</f>
        <v/>
      </c>
      <c r="S135" s="56" t="str">
        <f aca="false">IF($C135="","",IF($R135&gt;0,"Actions open",IF(AND($M135&lt;&gt;"",$L135&lt;&gt;"",$M135&lt;$L135),"Signatures missing","Complete")))</f>
        <v/>
      </c>
    </row>
    <row r="136" customFormat="false" ht="25.5" hidden="false" customHeight="true" outlineLevel="0" collapsed="false">
      <c r="B136" s="51" t="str">
        <f aca="false">IF($C136="","",ROW()-8)</f>
        <v/>
      </c>
      <c r="C136" s="57"/>
      <c r="D136" s="58"/>
      <c r="E136" s="57"/>
      <c r="F136" s="57"/>
      <c r="G136" s="57"/>
      <c r="H136" s="57"/>
      <c r="I136" s="57"/>
      <c r="J136" s="57"/>
      <c r="K136" s="57"/>
      <c r="L136" s="59"/>
      <c r="M136" s="59"/>
      <c r="N136" s="57"/>
      <c r="O136" s="59"/>
      <c r="P136" s="57"/>
      <c r="Q136" s="55" t="str">
        <f aca="false">IF($C136="","",COUNTIF(Actions!$C$9:$C$158,$C136))</f>
        <v/>
      </c>
      <c r="R136" s="55" t="str">
        <f aca="false">IF($C136="","",COUNTIFS(Actions!$C$9:$C$158,$C136,Actions!$K$9:$K$158,"&lt;&gt;Closed",Actions!$K$9:$K$158,"&lt;&gt;"))</f>
        <v/>
      </c>
      <c r="S136" s="56" t="str">
        <f aca="false">IF($C136="","",IF($R136&gt;0,"Actions open",IF(AND($M136&lt;&gt;"",$L136&lt;&gt;"",$M136&lt;$L136),"Signatures missing","Complete")))</f>
        <v/>
      </c>
    </row>
    <row r="137" customFormat="false" ht="25.5" hidden="false" customHeight="true" outlineLevel="0" collapsed="false">
      <c r="B137" s="51" t="str">
        <f aca="false">IF($C137="","",ROW()-8)</f>
        <v/>
      </c>
      <c r="C137" s="52"/>
      <c r="D137" s="53"/>
      <c r="E137" s="52"/>
      <c r="F137" s="52"/>
      <c r="G137" s="52"/>
      <c r="H137" s="52"/>
      <c r="I137" s="52"/>
      <c r="J137" s="52"/>
      <c r="K137" s="52"/>
      <c r="L137" s="54"/>
      <c r="M137" s="54"/>
      <c r="N137" s="52"/>
      <c r="O137" s="54"/>
      <c r="P137" s="52"/>
      <c r="Q137" s="55" t="str">
        <f aca="false">IF($C137="","",COUNTIF(Actions!$C$9:$C$158,$C137))</f>
        <v/>
      </c>
      <c r="R137" s="55" t="str">
        <f aca="false">IF($C137="","",COUNTIFS(Actions!$C$9:$C$158,$C137,Actions!$K$9:$K$158,"&lt;&gt;Closed",Actions!$K$9:$K$158,"&lt;&gt;"))</f>
        <v/>
      </c>
      <c r="S137" s="56" t="str">
        <f aca="false">IF($C137="","",IF($R137&gt;0,"Actions open",IF(AND($M137&lt;&gt;"",$L137&lt;&gt;"",$M137&lt;$L137),"Signatures missing","Complete")))</f>
        <v/>
      </c>
    </row>
    <row r="138" customFormat="false" ht="25.5" hidden="false" customHeight="true" outlineLevel="0" collapsed="false">
      <c r="B138" s="51" t="str">
        <f aca="false">IF($C138="","",ROW()-8)</f>
        <v/>
      </c>
      <c r="C138" s="57"/>
      <c r="D138" s="58"/>
      <c r="E138" s="57"/>
      <c r="F138" s="57"/>
      <c r="G138" s="57"/>
      <c r="H138" s="57"/>
      <c r="I138" s="57"/>
      <c r="J138" s="57"/>
      <c r="K138" s="57"/>
      <c r="L138" s="59"/>
      <c r="M138" s="59"/>
      <c r="N138" s="57"/>
      <c r="O138" s="59"/>
      <c r="P138" s="57"/>
      <c r="Q138" s="55" t="str">
        <f aca="false">IF($C138="","",COUNTIF(Actions!$C$9:$C$158,$C138))</f>
        <v/>
      </c>
      <c r="R138" s="55" t="str">
        <f aca="false">IF($C138="","",COUNTIFS(Actions!$C$9:$C$158,$C138,Actions!$K$9:$K$158,"&lt;&gt;Closed",Actions!$K$9:$K$158,"&lt;&gt;"))</f>
        <v/>
      </c>
      <c r="S138" s="56" t="str">
        <f aca="false">IF($C138="","",IF($R138&gt;0,"Actions open",IF(AND($M138&lt;&gt;"",$L138&lt;&gt;"",$M138&lt;$L138),"Signatures missing","Complete")))</f>
        <v/>
      </c>
    </row>
    <row r="139" customFormat="false" ht="25.5" hidden="false" customHeight="true" outlineLevel="0" collapsed="false">
      <c r="B139" s="51" t="str">
        <f aca="false">IF($C139="","",ROW()-8)</f>
        <v/>
      </c>
      <c r="C139" s="52"/>
      <c r="D139" s="53"/>
      <c r="E139" s="52"/>
      <c r="F139" s="52"/>
      <c r="G139" s="52"/>
      <c r="H139" s="52"/>
      <c r="I139" s="52"/>
      <c r="J139" s="52"/>
      <c r="K139" s="52"/>
      <c r="L139" s="54"/>
      <c r="M139" s="54"/>
      <c r="N139" s="52"/>
      <c r="O139" s="54"/>
      <c r="P139" s="52"/>
      <c r="Q139" s="55" t="str">
        <f aca="false">IF($C139="","",COUNTIF(Actions!$C$9:$C$158,$C139))</f>
        <v/>
      </c>
      <c r="R139" s="55" t="str">
        <f aca="false">IF($C139="","",COUNTIFS(Actions!$C$9:$C$158,$C139,Actions!$K$9:$K$158,"&lt;&gt;Closed",Actions!$K$9:$K$158,"&lt;&gt;"))</f>
        <v/>
      </c>
      <c r="S139" s="56" t="str">
        <f aca="false">IF($C139="","",IF($R139&gt;0,"Actions open",IF(AND($M139&lt;&gt;"",$L139&lt;&gt;"",$M139&lt;$L139),"Signatures missing","Complete")))</f>
        <v/>
      </c>
    </row>
    <row r="140" customFormat="false" ht="25.5" hidden="false" customHeight="true" outlineLevel="0" collapsed="false">
      <c r="B140" s="51" t="str">
        <f aca="false">IF($C140="","",ROW()-8)</f>
        <v/>
      </c>
      <c r="C140" s="57"/>
      <c r="D140" s="58"/>
      <c r="E140" s="57"/>
      <c r="F140" s="57"/>
      <c r="G140" s="57"/>
      <c r="H140" s="57"/>
      <c r="I140" s="57"/>
      <c r="J140" s="57"/>
      <c r="K140" s="57"/>
      <c r="L140" s="59"/>
      <c r="M140" s="59"/>
      <c r="N140" s="57"/>
      <c r="O140" s="59"/>
      <c r="P140" s="57"/>
      <c r="Q140" s="55" t="str">
        <f aca="false">IF($C140="","",COUNTIF(Actions!$C$9:$C$158,$C140))</f>
        <v/>
      </c>
      <c r="R140" s="55" t="str">
        <f aca="false">IF($C140="","",COUNTIFS(Actions!$C$9:$C$158,$C140,Actions!$K$9:$K$158,"&lt;&gt;Closed",Actions!$K$9:$K$158,"&lt;&gt;"))</f>
        <v/>
      </c>
      <c r="S140" s="56" t="str">
        <f aca="false">IF($C140="","",IF($R140&gt;0,"Actions open",IF(AND($M140&lt;&gt;"",$L140&lt;&gt;"",$M140&lt;$L140),"Signatures missing","Complete")))</f>
        <v/>
      </c>
    </row>
    <row r="141" customFormat="false" ht="25.5" hidden="false" customHeight="true" outlineLevel="0" collapsed="false">
      <c r="B141" s="51" t="str">
        <f aca="false">IF($C141="","",ROW()-8)</f>
        <v/>
      </c>
      <c r="C141" s="52"/>
      <c r="D141" s="53"/>
      <c r="E141" s="52"/>
      <c r="F141" s="52"/>
      <c r="G141" s="52"/>
      <c r="H141" s="52"/>
      <c r="I141" s="52"/>
      <c r="J141" s="52"/>
      <c r="K141" s="52"/>
      <c r="L141" s="54"/>
      <c r="M141" s="54"/>
      <c r="N141" s="52"/>
      <c r="O141" s="54"/>
      <c r="P141" s="52"/>
      <c r="Q141" s="55" t="str">
        <f aca="false">IF($C141="","",COUNTIF(Actions!$C$9:$C$158,$C141))</f>
        <v/>
      </c>
      <c r="R141" s="55" t="str">
        <f aca="false">IF($C141="","",COUNTIFS(Actions!$C$9:$C$158,$C141,Actions!$K$9:$K$158,"&lt;&gt;Closed",Actions!$K$9:$K$158,"&lt;&gt;"))</f>
        <v/>
      </c>
      <c r="S141" s="56" t="str">
        <f aca="false">IF($C141="","",IF($R141&gt;0,"Actions open",IF(AND($M141&lt;&gt;"",$L141&lt;&gt;"",$M141&lt;$L141),"Signatures missing","Complete")))</f>
        <v/>
      </c>
    </row>
    <row r="142" customFormat="false" ht="25.5" hidden="false" customHeight="true" outlineLevel="0" collapsed="false">
      <c r="B142" s="51" t="str">
        <f aca="false">IF($C142="","",ROW()-8)</f>
        <v/>
      </c>
      <c r="C142" s="57"/>
      <c r="D142" s="58"/>
      <c r="E142" s="57"/>
      <c r="F142" s="57"/>
      <c r="G142" s="57"/>
      <c r="H142" s="57"/>
      <c r="I142" s="57"/>
      <c r="J142" s="57"/>
      <c r="K142" s="57"/>
      <c r="L142" s="59"/>
      <c r="M142" s="59"/>
      <c r="N142" s="57"/>
      <c r="O142" s="59"/>
      <c r="P142" s="57"/>
      <c r="Q142" s="55" t="str">
        <f aca="false">IF($C142="","",COUNTIF(Actions!$C$9:$C$158,$C142))</f>
        <v/>
      </c>
      <c r="R142" s="55" t="str">
        <f aca="false">IF($C142="","",COUNTIFS(Actions!$C$9:$C$158,$C142,Actions!$K$9:$K$158,"&lt;&gt;Closed",Actions!$K$9:$K$158,"&lt;&gt;"))</f>
        <v/>
      </c>
      <c r="S142" s="56" t="str">
        <f aca="false">IF($C142="","",IF($R142&gt;0,"Actions open",IF(AND($M142&lt;&gt;"",$L142&lt;&gt;"",$M142&lt;$L142),"Signatures missing","Complete")))</f>
        <v/>
      </c>
    </row>
    <row r="143" customFormat="false" ht="25.5" hidden="false" customHeight="true" outlineLevel="0" collapsed="false">
      <c r="B143" s="51" t="str">
        <f aca="false">IF($C143="","",ROW()-8)</f>
        <v/>
      </c>
      <c r="C143" s="52"/>
      <c r="D143" s="53"/>
      <c r="E143" s="52"/>
      <c r="F143" s="52"/>
      <c r="G143" s="52"/>
      <c r="H143" s="52"/>
      <c r="I143" s="52"/>
      <c r="J143" s="52"/>
      <c r="K143" s="52"/>
      <c r="L143" s="54"/>
      <c r="M143" s="54"/>
      <c r="N143" s="52"/>
      <c r="O143" s="54"/>
      <c r="P143" s="52"/>
      <c r="Q143" s="55" t="str">
        <f aca="false">IF($C143="","",COUNTIF(Actions!$C$9:$C$158,$C143))</f>
        <v/>
      </c>
      <c r="R143" s="55" t="str">
        <f aca="false">IF($C143="","",COUNTIFS(Actions!$C$9:$C$158,$C143,Actions!$K$9:$K$158,"&lt;&gt;Closed",Actions!$K$9:$K$158,"&lt;&gt;"))</f>
        <v/>
      </c>
      <c r="S143" s="56" t="str">
        <f aca="false">IF($C143="","",IF($R143&gt;0,"Actions open",IF(AND($M143&lt;&gt;"",$L143&lt;&gt;"",$M143&lt;$L143),"Signatures missing","Complete")))</f>
        <v/>
      </c>
    </row>
    <row r="144" customFormat="false" ht="25.5" hidden="false" customHeight="true" outlineLevel="0" collapsed="false">
      <c r="B144" s="51" t="str">
        <f aca="false">IF($C144="","",ROW()-8)</f>
        <v/>
      </c>
      <c r="C144" s="57"/>
      <c r="D144" s="58"/>
      <c r="E144" s="57"/>
      <c r="F144" s="57"/>
      <c r="G144" s="57"/>
      <c r="H144" s="57"/>
      <c r="I144" s="57"/>
      <c r="J144" s="57"/>
      <c r="K144" s="57"/>
      <c r="L144" s="59"/>
      <c r="M144" s="59"/>
      <c r="N144" s="57"/>
      <c r="O144" s="59"/>
      <c r="P144" s="57"/>
      <c r="Q144" s="55" t="str">
        <f aca="false">IF($C144="","",COUNTIF(Actions!$C$9:$C$158,$C144))</f>
        <v/>
      </c>
      <c r="R144" s="55" t="str">
        <f aca="false">IF($C144="","",COUNTIFS(Actions!$C$9:$C$158,$C144,Actions!$K$9:$K$158,"&lt;&gt;Closed",Actions!$K$9:$K$158,"&lt;&gt;"))</f>
        <v/>
      </c>
      <c r="S144" s="56" t="str">
        <f aca="false">IF($C144="","",IF($R144&gt;0,"Actions open",IF(AND($M144&lt;&gt;"",$L144&lt;&gt;"",$M144&lt;$L144),"Signatures missing","Complete")))</f>
        <v/>
      </c>
    </row>
    <row r="145" customFormat="false" ht="25.5" hidden="false" customHeight="true" outlineLevel="0" collapsed="false">
      <c r="B145" s="51" t="str">
        <f aca="false">IF($C145="","",ROW()-8)</f>
        <v/>
      </c>
      <c r="C145" s="52"/>
      <c r="D145" s="53"/>
      <c r="E145" s="52"/>
      <c r="F145" s="52"/>
      <c r="G145" s="52"/>
      <c r="H145" s="52"/>
      <c r="I145" s="52"/>
      <c r="J145" s="52"/>
      <c r="K145" s="52"/>
      <c r="L145" s="54"/>
      <c r="M145" s="54"/>
      <c r="N145" s="52"/>
      <c r="O145" s="54"/>
      <c r="P145" s="52"/>
      <c r="Q145" s="55" t="str">
        <f aca="false">IF($C145="","",COUNTIF(Actions!$C$9:$C$158,$C145))</f>
        <v/>
      </c>
      <c r="R145" s="55" t="str">
        <f aca="false">IF($C145="","",COUNTIFS(Actions!$C$9:$C$158,$C145,Actions!$K$9:$K$158,"&lt;&gt;Closed",Actions!$K$9:$K$158,"&lt;&gt;"))</f>
        <v/>
      </c>
      <c r="S145" s="56" t="str">
        <f aca="false">IF($C145="","",IF($R145&gt;0,"Actions open",IF(AND($M145&lt;&gt;"",$L145&lt;&gt;"",$M145&lt;$L145),"Signatures missing","Complete")))</f>
        <v/>
      </c>
    </row>
    <row r="146" customFormat="false" ht="25.5" hidden="false" customHeight="true" outlineLevel="0" collapsed="false">
      <c r="B146" s="51" t="str">
        <f aca="false">IF($C146="","",ROW()-8)</f>
        <v/>
      </c>
      <c r="C146" s="57"/>
      <c r="D146" s="58"/>
      <c r="E146" s="57"/>
      <c r="F146" s="57"/>
      <c r="G146" s="57"/>
      <c r="H146" s="57"/>
      <c r="I146" s="57"/>
      <c r="J146" s="57"/>
      <c r="K146" s="57"/>
      <c r="L146" s="59"/>
      <c r="M146" s="59"/>
      <c r="N146" s="57"/>
      <c r="O146" s="59"/>
      <c r="P146" s="57"/>
      <c r="Q146" s="55" t="str">
        <f aca="false">IF($C146="","",COUNTIF(Actions!$C$9:$C$158,$C146))</f>
        <v/>
      </c>
      <c r="R146" s="55" t="str">
        <f aca="false">IF($C146="","",COUNTIFS(Actions!$C$9:$C$158,$C146,Actions!$K$9:$K$158,"&lt;&gt;Closed",Actions!$K$9:$K$158,"&lt;&gt;"))</f>
        <v/>
      </c>
      <c r="S146" s="56" t="str">
        <f aca="false">IF($C146="","",IF($R146&gt;0,"Actions open",IF(AND($M146&lt;&gt;"",$L146&lt;&gt;"",$M146&lt;$L146),"Signatures missing","Complete")))</f>
        <v/>
      </c>
    </row>
    <row r="147" customFormat="false" ht="25.5" hidden="false" customHeight="true" outlineLevel="0" collapsed="false">
      <c r="B147" s="51" t="str">
        <f aca="false">IF($C147="","",ROW()-8)</f>
        <v/>
      </c>
      <c r="C147" s="52"/>
      <c r="D147" s="53"/>
      <c r="E147" s="52"/>
      <c r="F147" s="52"/>
      <c r="G147" s="52"/>
      <c r="H147" s="52"/>
      <c r="I147" s="52"/>
      <c r="J147" s="52"/>
      <c r="K147" s="52"/>
      <c r="L147" s="54"/>
      <c r="M147" s="54"/>
      <c r="N147" s="52"/>
      <c r="O147" s="54"/>
      <c r="P147" s="52"/>
      <c r="Q147" s="55" t="str">
        <f aca="false">IF($C147="","",COUNTIF(Actions!$C$9:$C$158,$C147))</f>
        <v/>
      </c>
      <c r="R147" s="55" t="str">
        <f aca="false">IF($C147="","",COUNTIFS(Actions!$C$9:$C$158,$C147,Actions!$K$9:$K$158,"&lt;&gt;Closed",Actions!$K$9:$K$158,"&lt;&gt;"))</f>
        <v/>
      </c>
      <c r="S147" s="56" t="str">
        <f aca="false">IF($C147="","",IF($R147&gt;0,"Actions open",IF(AND($M147&lt;&gt;"",$L147&lt;&gt;"",$M147&lt;$L147),"Signatures missing","Complete")))</f>
        <v/>
      </c>
    </row>
    <row r="148" customFormat="false" ht="25.5" hidden="false" customHeight="true" outlineLevel="0" collapsed="false">
      <c r="B148" s="51" t="str">
        <f aca="false">IF($C148="","",ROW()-8)</f>
        <v/>
      </c>
      <c r="C148" s="57"/>
      <c r="D148" s="58"/>
      <c r="E148" s="57"/>
      <c r="F148" s="57"/>
      <c r="G148" s="57"/>
      <c r="H148" s="57"/>
      <c r="I148" s="57"/>
      <c r="J148" s="57"/>
      <c r="K148" s="57"/>
      <c r="L148" s="59"/>
      <c r="M148" s="59"/>
      <c r="N148" s="57"/>
      <c r="O148" s="59"/>
      <c r="P148" s="57"/>
      <c r="Q148" s="55" t="str">
        <f aca="false">IF($C148="","",COUNTIF(Actions!$C$9:$C$158,$C148))</f>
        <v/>
      </c>
      <c r="R148" s="55" t="str">
        <f aca="false">IF($C148="","",COUNTIFS(Actions!$C$9:$C$158,$C148,Actions!$K$9:$K$158,"&lt;&gt;Closed",Actions!$K$9:$K$158,"&lt;&gt;"))</f>
        <v/>
      </c>
      <c r="S148" s="56" t="str">
        <f aca="false">IF($C148="","",IF($R148&gt;0,"Actions open",IF(AND($M148&lt;&gt;"",$L148&lt;&gt;"",$M148&lt;$L148),"Signatures missing","Complete")))</f>
        <v/>
      </c>
    </row>
    <row r="149" customFormat="false" ht="25.5" hidden="false" customHeight="true" outlineLevel="0" collapsed="false">
      <c r="B149" s="51" t="str">
        <f aca="false">IF($C149="","",ROW()-8)</f>
        <v/>
      </c>
      <c r="C149" s="52"/>
      <c r="D149" s="53"/>
      <c r="E149" s="52"/>
      <c r="F149" s="52"/>
      <c r="G149" s="52"/>
      <c r="H149" s="52"/>
      <c r="I149" s="52"/>
      <c r="J149" s="52"/>
      <c r="K149" s="52"/>
      <c r="L149" s="54"/>
      <c r="M149" s="54"/>
      <c r="N149" s="52"/>
      <c r="O149" s="54"/>
      <c r="P149" s="52"/>
      <c r="Q149" s="55" t="str">
        <f aca="false">IF($C149="","",COUNTIF(Actions!$C$9:$C$158,$C149))</f>
        <v/>
      </c>
      <c r="R149" s="55" t="str">
        <f aca="false">IF($C149="","",COUNTIFS(Actions!$C$9:$C$158,$C149,Actions!$K$9:$K$158,"&lt;&gt;Closed",Actions!$K$9:$K$158,"&lt;&gt;"))</f>
        <v/>
      </c>
      <c r="S149" s="56" t="str">
        <f aca="false">IF($C149="","",IF($R149&gt;0,"Actions open",IF(AND($M149&lt;&gt;"",$L149&lt;&gt;"",$M149&lt;$L149),"Signatures missing","Complete")))</f>
        <v/>
      </c>
    </row>
    <row r="150" customFormat="false" ht="25.5" hidden="false" customHeight="true" outlineLevel="0" collapsed="false">
      <c r="B150" s="51" t="str">
        <f aca="false">IF($C150="","",ROW()-8)</f>
        <v/>
      </c>
      <c r="C150" s="57"/>
      <c r="D150" s="58"/>
      <c r="E150" s="57"/>
      <c r="F150" s="57"/>
      <c r="G150" s="57"/>
      <c r="H150" s="57"/>
      <c r="I150" s="57"/>
      <c r="J150" s="57"/>
      <c r="K150" s="57"/>
      <c r="L150" s="59"/>
      <c r="M150" s="59"/>
      <c r="N150" s="57"/>
      <c r="O150" s="59"/>
      <c r="P150" s="57"/>
      <c r="Q150" s="55" t="str">
        <f aca="false">IF($C150="","",COUNTIF(Actions!$C$9:$C$158,$C150))</f>
        <v/>
      </c>
      <c r="R150" s="55" t="str">
        <f aca="false">IF($C150="","",COUNTIFS(Actions!$C$9:$C$158,$C150,Actions!$K$9:$K$158,"&lt;&gt;Closed",Actions!$K$9:$K$158,"&lt;&gt;"))</f>
        <v/>
      </c>
      <c r="S150" s="56" t="str">
        <f aca="false">IF($C150="","",IF($R150&gt;0,"Actions open",IF(AND($M150&lt;&gt;"",$L150&lt;&gt;"",$M150&lt;$L150),"Signatures missing","Complete")))</f>
        <v/>
      </c>
    </row>
    <row r="151" customFormat="false" ht="25.5" hidden="false" customHeight="true" outlineLevel="0" collapsed="false">
      <c r="B151" s="51" t="str">
        <f aca="false">IF($C151="","",ROW()-8)</f>
        <v/>
      </c>
      <c r="C151" s="52"/>
      <c r="D151" s="53"/>
      <c r="E151" s="52"/>
      <c r="F151" s="52"/>
      <c r="G151" s="52"/>
      <c r="H151" s="52"/>
      <c r="I151" s="52"/>
      <c r="J151" s="52"/>
      <c r="K151" s="52"/>
      <c r="L151" s="54"/>
      <c r="M151" s="54"/>
      <c r="N151" s="52"/>
      <c r="O151" s="54"/>
      <c r="P151" s="52"/>
      <c r="Q151" s="55" t="str">
        <f aca="false">IF($C151="","",COUNTIF(Actions!$C$9:$C$158,$C151))</f>
        <v/>
      </c>
      <c r="R151" s="55" t="str">
        <f aca="false">IF($C151="","",COUNTIFS(Actions!$C$9:$C$158,$C151,Actions!$K$9:$K$158,"&lt;&gt;Closed",Actions!$K$9:$K$158,"&lt;&gt;"))</f>
        <v/>
      </c>
      <c r="S151" s="56" t="str">
        <f aca="false">IF($C151="","",IF($R151&gt;0,"Actions open",IF(AND($M151&lt;&gt;"",$L151&lt;&gt;"",$M151&lt;$L151),"Signatures missing","Complete")))</f>
        <v/>
      </c>
    </row>
    <row r="152" customFormat="false" ht="25.5" hidden="false" customHeight="true" outlineLevel="0" collapsed="false">
      <c r="B152" s="51" t="str">
        <f aca="false">IF($C152="","",ROW()-8)</f>
        <v/>
      </c>
      <c r="C152" s="57"/>
      <c r="D152" s="58"/>
      <c r="E152" s="57"/>
      <c r="F152" s="57"/>
      <c r="G152" s="57"/>
      <c r="H152" s="57"/>
      <c r="I152" s="57"/>
      <c r="J152" s="57"/>
      <c r="K152" s="57"/>
      <c r="L152" s="59"/>
      <c r="M152" s="59"/>
      <c r="N152" s="57"/>
      <c r="O152" s="59"/>
      <c r="P152" s="57"/>
      <c r="Q152" s="55" t="str">
        <f aca="false">IF($C152="","",COUNTIF(Actions!$C$9:$C$158,$C152))</f>
        <v/>
      </c>
      <c r="R152" s="55" t="str">
        <f aca="false">IF($C152="","",COUNTIFS(Actions!$C$9:$C$158,$C152,Actions!$K$9:$K$158,"&lt;&gt;Closed",Actions!$K$9:$K$158,"&lt;&gt;"))</f>
        <v/>
      </c>
      <c r="S152" s="56" t="str">
        <f aca="false">IF($C152="","",IF($R152&gt;0,"Actions open",IF(AND($M152&lt;&gt;"",$L152&lt;&gt;"",$M152&lt;$L152),"Signatures missing","Complete")))</f>
        <v/>
      </c>
    </row>
    <row r="153" customFormat="false" ht="25.5" hidden="false" customHeight="true" outlineLevel="0" collapsed="false">
      <c r="B153" s="51" t="str">
        <f aca="false">IF($C153="","",ROW()-8)</f>
        <v/>
      </c>
      <c r="C153" s="52"/>
      <c r="D153" s="53"/>
      <c r="E153" s="52"/>
      <c r="F153" s="52"/>
      <c r="G153" s="52"/>
      <c r="H153" s="52"/>
      <c r="I153" s="52"/>
      <c r="J153" s="52"/>
      <c r="K153" s="52"/>
      <c r="L153" s="54"/>
      <c r="M153" s="54"/>
      <c r="N153" s="52"/>
      <c r="O153" s="54"/>
      <c r="P153" s="52"/>
      <c r="Q153" s="55" t="str">
        <f aca="false">IF($C153="","",COUNTIF(Actions!$C$9:$C$158,$C153))</f>
        <v/>
      </c>
      <c r="R153" s="55" t="str">
        <f aca="false">IF($C153="","",COUNTIFS(Actions!$C$9:$C$158,$C153,Actions!$K$9:$K$158,"&lt;&gt;Closed",Actions!$K$9:$K$158,"&lt;&gt;"))</f>
        <v/>
      </c>
      <c r="S153" s="56" t="str">
        <f aca="false">IF($C153="","",IF($R153&gt;0,"Actions open",IF(AND($M153&lt;&gt;"",$L153&lt;&gt;"",$M153&lt;$L153),"Signatures missing","Complete")))</f>
        <v/>
      </c>
    </row>
    <row r="154" customFormat="false" ht="25.5" hidden="false" customHeight="true" outlineLevel="0" collapsed="false">
      <c r="B154" s="51" t="str">
        <f aca="false">IF($C154="","",ROW()-8)</f>
        <v/>
      </c>
      <c r="C154" s="57"/>
      <c r="D154" s="58"/>
      <c r="E154" s="57"/>
      <c r="F154" s="57"/>
      <c r="G154" s="57"/>
      <c r="H154" s="57"/>
      <c r="I154" s="57"/>
      <c r="J154" s="57"/>
      <c r="K154" s="57"/>
      <c r="L154" s="59"/>
      <c r="M154" s="59"/>
      <c r="N154" s="57"/>
      <c r="O154" s="59"/>
      <c r="P154" s="57"/>
      <c r="Q154" s="55" t="str">
        <f aca="false">IF($C154="","",COUNTIF(Actions!$C$9:$C$158,$C154))</f>
        <v/>
      </c>
      <c r="R154" s="55" t="str">
        <f aca="false">IF($C154="","",COUNTIFS(Actions!$C$9:$C$158,$C154,Actions!$K$9:$K$158,"&lt;&gt;Closed",Actions!$K$9:$K$158,"&lt;&gt;"))</f>
        <v/>
      </c>
      <c r="S154" s="56" t="str">
        <f aca="false">IF($C154="","",IF($R154&gt;0,"Actions open",IF(AND($M154&lt;&gt;"",$L154&lt;&gt;"",$M154&lt;$L154),"Signatures missing","Complete")))</f>
        <v/>
      </c>
    </row>
    <row r="155" customFormat="false" ht="25.5" hidden="false" customHeight="true" outlineLevel="0" collapsed="false">
      <c r="B155" s="51" t="str">
        <f aca="false">IF($C155="","",ROW()-8)</f>
        <v/>
      </c>
      <c r="C155" s="52"/>
      <c r="D155" s="53"/>
      <c r="E155" s="52"/>
      <c r="F155" s="52"/>
      <c r="G155" s="52"/>
      <c r="H155" s="52"/>
      <c r="I155" s="52"/>
      <c r="J155" s="52"/>
      <c r="K155" s="52"/>
      <c r="L155" s="54"/>
      <c r="M155" s="54"/>
      <c r="N155" s="52"/>
      <c r="O155" s="54"/>
      <c r="P155" s="52"/>
      <c r="Q155" s="55" t="str">
        <f aca="false">IF($C155="","",COUNTIF(Actions!$C$9:$C$158,$C155))</f>
        <v/>
      </c>
      <c r="R155" s="55" t="str">
        <f aca="false">IF($C155="","",COUNTIFS(Actions!$C$9:$C$158,$C155,Actions!$K$9:$K$158,"&lt;&gt;Closed",Actions!$K$9:$K$158,"&lt;&gt;"))</f>
        <v/>
      </c>
      <c r="S155" s="56" t="str">
        <f aca="false">IF($C155="","",IF($R155&gt;0,"Actions open",IF(AND($M155&lt;&gt;"",$L155&lt;&gt;"",$M155&lt;$L155),"Signatures missing","Complete")))</f>
        <v/>
      </c>
    </row>
    <row r="156" customFormat="false" ht="25.5" hidden="false" customHeight="true" outlineLevel="0" collapsed="false">
      <c r="B156" s="51" t="str">
        <f aca="false">IF($C156="","",ROW()-8)</f>
        <v/>
      </c>
      <c r="C156" s="57"/>
      <c r="D156" s="58"/>
      <c r="E156" s="57"/>
      <c r="F156" s="57"/>
      <c r="G156" s="57"/>
      <c r="H156" s="57"/>
      <c r="I156" s="57"/>
      <c r="J156" s="57"/>
      <c r="K156" s="57"/>
      <c r="L156" s="59"/>
      <c r="M156" s="59"/>
      <c r="N156" s="57"/>
      <c r="O156" s="59"/>
      <c r="P156" s="57"/>
      <c r="Q156" s="55" t="str">
        <f aca="false">IF($C156="","",COUNTIF(Actions!$C$9:$C$158,$C156))</f>
        <v/>
      </c>
      <c r="R156" s="55" t="str">
        <f aca="false">IF($C156="","",COUNTIFS(Actions!$C$9:$C$158,$C156,Actions!$K$9:$K$158,"&lt;&gt;Closed",Actions!$K$9:$K$158,"&lt;&gt;"))</f>
        <v/>
      </c>
      <c r="S156" s="56" t="str">
        <f aca="false">IF($C156="","",IF($R156&gt;0,"Actions open",IF(AND($M156&lt;&gt;"",$L156&lt;&gt;"",$M156&lt;$L156),"Signatures missing","Complete")))</f>
        <v/>
      </c>
    </row>
    <row r="157" customFormat="false" ht="25.5" hidden="false" customHeight="true" outlineLevel="0" collapsed="false">
      <c r="B157" s="51" t="str">
        <f aca="false">IF($C157="","",ROW()-8)</f>
        <v/>
      </c>
      <c r="C157" s="52"/>
      <c r="D157" s="53"/>
      <c r="E157" s="52"/>
      <c r="F157" s="52"/>
      <c r="G157" s="52"/>
      <c r="H157" s="52"/>
      <c r="I157" s="52"/>
      <c r="J157" s="52"/>
      <c r="K157" s="52"/>
      <c r="L157" s="54"/>
      <c r="M157" s="54"/>
      <c r="N157" s="52"/>
      <c r="O157" s="54"/>
      <c r="P157" s="52"/>
      <c r="Q157" s="55" t="str">
        <f aca="false">IF($C157="","",COUNTIF(Actions!$C$9:$C$158,$C157))</f>
        <v/>
      </c>
      <c r="R157" s="55" t="str">
        <f aca="false">IF($C157="","",COUNTIFS(Actions!$C$9:$C$158,$C157,Actions!$K$9:$K$158,"&lt;&gt;Closed",Actions!$K$9:$K$158,"&lt;&gt;"))</f>
        <v/>
      </c>
      <c r="S157" s="56" t="str">
        <f aca="false">IF($C157="","",IF($R157&gt;0,"Actions open",IF(AND($M157&lt;&gt;"",$L157&lt;&gt;"",$M157&lt;$L157),"Signatures missing","Complete")))</f>
        <v/>
      </c>
    </row>
    <row r="158" customFormat="false" ht="25.5" hidden="false" customHeight="true" outlineLevel="0" collapsed="false">
      <c r="B158" s="51" t="str">
        <f aca="false">IF($C158="","",ROW()-8)</f>
        <v/>
      </c>
      <c r="C158" s="57"/>
      <c r="D158" s="58"/>
      <c r="E158" s="57"/>
      <c r="F158" s="57"/>
      <c r="G158" s="57"/>
      <c r="H158" s="57"/>
      <c r="I158" s="57"/>
      <c r="J158" s="57"/>
      <c r="K158" s="57"/>
      <c r="L158" s="59"/>
      <c r="M158" s="59"/>
      <c r="N158" s="57"/>
      <c r="O158" s="59"/>
      <c r="P158" s="57"/>
      <c r="Q158" s="55" t="str">
        <f aca="false">IF($C158="","",COUNTIF(Actions!$C$9:$C$158,$C158))</f>
        <v/>
      </c>
      <c r="R158" s="55" t="str">
        <f aca="false">IF($C158="","",COUNTIFS(Actions!$C$9:$C$158,$C158,Actions!$K$9:$K$158,"&lt;&gt;Closed",Actions!$K$9:$K$158,"&lt;&gt;"))</f>
        <v/>
      </c>
      <c r="S158" s="56" t="str">
        <f aca="false">IF($C158="","",IF($R158&gt;0,"Actions open",IF(AND($M158&lt;&gt;"",$L158&lt;&gt;"",$M158&lt;$L158),"Signatures missing","Complete")))</f>
        <v/>
      </c>
    </row>
    <row r="159" customFormat="false" ht="25.5" hidden="false" customHeight="true" outlineLevel="0" collapsed="false">
      <c r="B159" s="51" t="str">
        <f aca="false">IF($C159="","",ROW()-8)</f>
        <v/>
      </c>
      <c r="C159" s="52"/>
      <c r="D159" s="53"/>
      <c r="E159" s="52"/>
      <c r="F159" s="52"/>
      <c r="G159" s="52"/>
      <c r="H159" s="52"/>
      <c r="I159" s="52"/>
      <c r="J159" s="52"/>
      <c r="K159" s="52"/>
      <c r="L159" s="54"/>
      <c r="M159" s="54"/>
      <c r="N159" s="52"/>
      <c r="O159" s="54"/>
      <c r="P159" s="52"/>
      <c r="Q159" s="55" t="str">
        <f aca="false">IF($C159="","",COUNTIF(Actions!$C$9:$C$158,$C159))</f>
        <v/>
      </c>
      <c r="R159" s="55" t="str">
        <f aca="false">IF($C159="","",COUNTIFS(Actions!$C$9:$C$158,$C159,Actions!$K$9:$K$158,"&lt;&gt;Closed",Actions!$K$9:$K$158,"&lt;&gt;"))</f>
        <v/>
      </c>
      <c r="S159" s="56" t="str">
        <f aca="false">IF($C159="","",IF($R159&gt;0,"Actions open",IF(AND($M159&lt;&gt;"",$L159&lt;&gt;"",$M159&lt;$L159),"Signatures missing","Complete")))</f>
        <v/>
      </c>
    </row>
    <row r="160" customFormat="false" ht="25.5" hidden="false" customHeight="true" outlineLevel="0" collapsed="false">
      <c r="B160" s="51" t="str">
        <f aca="false">IF($C160="","",ROW()-8)</f>
        <v/>
      </c>
      <c r="C160" s="57"/>
      <c r="D160" s="58"/>
      <c r="E160" s="57"/>
      <c r="F160" s="57"/>
      <c r="G160" s="57"/>
      <c r="H160" s="57"/>
      <c r="I160" s="57"/>
      <c r="J160" s="57"/>
      <c r="K160" s="57"/>
      <c r="L160" s="59"/>
      <c r="M160" s="59"/>
      <c r="N160" s="57"/>
      <c r="O160" s="59"/>
      <c r="P160" s="57"/>
      <c r="Q160" s="55" t="str">
        <f aca="false">IF($C160="","",COUNTIF(Actions!$C$9:$C$158,$C160))</f>
        <v/>
      </c>
      <c r="R160" s="55" t="str">
        <f aca="false">IF($C160="","",COUNTIFS(Actions!$C$9:$C$158,$C160,Actions!$K$9:$K$158,"&lt;&gt;Closed",Actions!$K$9:$K$158,"&lt;&gt;"))</f>
        <v/>
      </c>
      <c r="S160" s="56" t="str">
        <f aca="false">IF($C160="","",IF($R160&gt;0,"Actions open",IF(AND($M160&lt;&gt;"",$L160&lt;&gt;"",$M160&lt;$L160),"Signatures missing","Complete")))</f>
        <v/>
      </c>
    </row>
    <row r="161" customFormat="false" ht="25.5" hidden="false" customHeight="true" outlineLevel="0" collapsed="false">
      <c r="B161" s="51" t="str">
        <f aca="false">IF($C161="","",ROW()-8)</f>
        <v/>
      </c>
      <c r="C161" s="52"/>
      <c r="D161" s="53"/>
      <c r="E161" s="52"/>
      <c r="F161" s="52"/>
      <c r="G161" s="52"/>
      <c r="H161" s="52"/>
      <c r="I161" s="52"/>
      <c r="J161" s="52"/>
      <c r="K161" s="52"/>
      <c r="L161" s="54"/>
      <c r="M161" s="54"/>
      <c r="N161" s="52"/>
      <c r="O161" s="54"/>
      <c r="P161" s="52"/>
      <c r="Q161" s="55" t="str">
        <f aca="false">IF($C161="","",COUNTIF(Actions!$C$9:$C$158,$C161))</f>
        <v/>
      </c>
      <c r="R161" s="55" t="str">
        <f aca="false">IF($C161="","",COUNTIFS(Actions!$C$9:$C$158,$C161,Actions!$K$9:$K$158,"&lt;&gt;Closed",Actions!$K$9:$K$158,"&lt;&gt;"))</f>
        <v/>
      </c>
      <c r="S161" s="56" t="str">
        <f aca="false">IF($C161="","",IF($R161&gt;0,"Actions open",IF(AND($M161&lt;&gt;"",$L161&lt;&gt;"",$M161&lt;$L161),"Signatures missing","Complete")))</f>
        <v/>
      </c>
    </row>
    <row r="162" customFormat="false" ht="25.5" hidden="false" customHeight="true" outlineLevel="0" collapsed="false">
      <c r="B162" s="51" t="str">
        <f aca="false">IF($C162="","",ROW()-8)</f>
        <v/>
      </c>
      <c r="C162" s="57"/>
      <c r="D162" s="58"/>
      <c r="E162" s="57"/>
      <c r="F162" s="57"/>
      <c r="G162" s="57"/>
      <c r="H162" s="57"/>
      <c r="I162" s="57"/>
      <c r="J162" s="57"/>
      <c r="K162" s="57"/>
      <c r="L162" s="59"/>
      <c r="M162" s="59"/>
      <c r="N162" s="57"/>
      <c r="O162" s="59"/>
      <c r="P162" s="57"/>
      <c r="Q162" s="55" t="str">
        <f aca="false">IF($C162="","",COUNTIF(Actions!$C$9:$C$158,$C162))</f>
        <v/>
      </c>
      <c r="R162" s="55" t="str">
        <f aca="false">IF($C162="","",COUNTIFS(Actions!$C$9:$C$158,$C162,Actions!$K$9:$K$158,"&lt;&gt;Closed",Actions!$K$9:$K$158,"&lt;&gt;"))</f>
        <v/>
      </c>
      <c r="S162" s="56" t="str">
        <f aca="false">IF($C162="","",IF($R162&gt;0,"Actions open",IF(AND($M162&lt;&gt;"",$L162&lt;&gt;"",$M162&lt;$L162),"Signatures missing","Complete")))</f>
        <v/>
      </c>
    </row>
    <row r="163" customFormat="false" ht="25.5" hidden="false" customHeight="true" outlineLevel="0" collapsed="false">
      <c r="B163" s="51" t="str">
        <f aca="false">IF($C163="","",ROW()-8)</f>
        <v/>
      </c>
      <c r="C163" s="52"/>
      <c r="D163" s="53"/>
      <c r="E163" s="52"/>
      <c r="F163" s="52"/>
      <c r="G163" s="52"/>
      <c r="H163" s="52"/>
      <c r="I163" s="52"/>
      <c r="J163" s="52"/>
      <c r="K163" s="52"/>
      <c r="L163" s="54"/>
      <c r="M163" s="54"/>
      <c r="N163" s="52"/>
      <c r="O163" s="54"/>
      <c r="P163" s="52"/>
      <c r="Q163" s="55" t="str">
        <f aca="false">IF($C163="","",COUNTIF(Actions!$C$9:$C$158,$C163))</f>
        <v/>
      </c>
      <c r="R163" s="55" t="str">
        <f aca="false">IF($C163="","",COUNTIFS(Actions!$C$9:$C$158,$C163,Actions!$K$9:$K$158,"&lt;&gt;Closed",Actions!$K$9:$K$158,"&lt;&gt;"))</f>
        <v/>
      </c>
      <c r="S163" s="56" t="str">
        <f aca="false">IF($C163="","",IF($R163&gt;0,"Actions open",IF(AND($M163&lt;&gt;"",$L163&lt;&gt;"",$M163&lt;$L163),"Signatures missing","Complete")))</f>
        <v/>
      </c>
    </row>
    <row r="164" customFormat="false" ht="25.5" hidden="false" customHeight="true" outlineLevel="0" collapsed="false">
      <c r="B164" s="51" t="str">
        <f aca="false">IF($C164="","",ROW()-8)</f>
        <v/>
      </c>
      <c r="C164" s="57"/>
      <c r="D164" s="58"/>
      <c r="E164" s="57"/>
      <c r="F164" s="57"/>
      <c r="G164" s="57"/>
      <c r="H164" s="57"/>
      <c r="I164" s="57"/>
      <c r="J164" s="57"/>
      <c r="K164" s="57"/>
      <c r="L164" s="59"/>
      <c r="M164" s="59"/>
      <c r="N164" s="57"/>
      <c r="O164" s="59"/>
      <c r="P164" s="57"/>
      <c r="Q164" s="55" t="str">
        <f aca="false">IF($C164="","",COUNTIF(Actions!$C$9:$C$158,$C164))</f>
        <v/>
      </c>
      <c r="R164" s="55" t="str">
        <f aca="false">IF($C164="","",COUNTIFS(Actions!$C$9:$C$158,$C164,Actions!$K$9:$K$158,"&lt;&gt;Closed",Actions!$K$9:$K$158,"&lt;&gt;"))</f>
        <v/>
      </c>
      <c r="S164" s="56" t="str">
        <f aca="false">IF($C164="","",IF($R164&gt;0,"Actions open",IF(AND($M164&lt;&gt;"",$L164&lt;&gt;"",$M164&lt;$L164),"Signatures missing","Complete")))</f>
        <v/>
      </c>
    </row>
    <row r="165" customFormat="false" ht="25.5" hidden="false" customHeight="true" outlineLevel="0" collapsed="false">
      <c r="B165" s="51" t="str">
        <f aca="false">IF($C165="","",ROW()-8)</f>
        <v/>
      </c>
      <c r="C165" s="52"/>
      <c r="D165" s="53"/>
      <c r="E165" s="52"/>
      <c r="F165" s="52"/>
      <c r="G165" s="52"/>
      <c r="H165" s="52"/>
      <c r="I165" s="52"/>
      <c r="J165" s="52"/>
      <c r="K165" s="52"/>
      <c r="L165" s="54"/>
      <c r="M165" s="54"/>
      <c r="N165" s="52"/>
      <c r="O165" s="54"/>
      <c r="P165" s="52"/>
      <c r="Q165" s="55" t="str">
        <f aca="false">IF($C165="","",COUNTIF(Actions!$C$9:$C$158,$C165))</f>
        <v/>
      </c>
      <c r="R165" s="55" t="str">
        <f aca="false">IF($C165="","",COUNTIFS(Actions!$C$9:$C$158,$C165,Actions!$K$9:$K$158,"&lt;&gt;Closed",Actions!$K$9:$K$158,"&lt;&gt;"))</f>
        <v/>
      </c>
      <c r="S165" s="56" t="str">
        <f aca="false">IF($C165="","",IF($R165&gt;0,"Actions open",IF(AND($M165&lt;&gt;"",$L165&lt;&gt;"",$M165&lt;$L165),"Signatures missing","Complete")))</f>
        <v/>
      </c>
    </row>
    <row r="166" customFormat="false" ht="25.5" hidden="false" customHeight="true" outlineLevel="0" collapsed="false">
      <c r="B166" s="51" t="str">
        <f aca="false">IF($C166="","",ROW()-8)</f>
        <v/>
      </c>
      <c r="C166" s="57"/>
      <c r="D166" s="58"/>
      <c r="E166" s="57"/>
      <c r="F166" s="57"/>
      <c r="G166" s="57"/>
      <c r="H166" s="57"/>
      <c r="I166" s="57"/>
      <c r="J166" s="57"/>
      <c r="K166" s="57"/>
      <c r="L166" s="59"/>
      <c r="M166" s="59"/>
      <c r="N166" s="57"/>
      <c r="O166" s="59"/>
      <c r="P166" s="57"/>
      <c r="Q166" s="55" t="str">
        <f aca="false">IF($C166="","",COUNTIF(Actions!$C$9:$C$158,$C166))</f>
        <v/>
      </c>
      <c r="R166" s="55" t="str">
        <f aca="false">IF($C166="","",COUNTIFS(Actions!$C$9:$C$158,$C166,Actions!$K$9:$K$158,"&lt;&gt;Closed",Actions!$K$9:$K$158,"&lt;&gt;"))</f>
        <v/>
      </c>
      <c r="S166" s="56" t="str">
        <f aca="false">IF($C166="","",IF($R166&gt;0,"Actions open",IF(AND($M166&lt;&gt;"",$L166&lt;&gt;"",$M166&lt;$L166),"Signatures missing","Complete")))</f>
        <v/>
      </c>
    </row>
    <row r="167" customFormat="false" ht="25.5" hidden="false" customHeight="true" outlineLevel="0" collapsed="false">
      <c r="B167" s="51" t="str">
        <f aca="false">IF($C167="","",ROW()-8)</f>
        <v/>
      </c>
      <c r="C167" s="52"/>
      <c r="D167" s="53"/>
      <c r="E167" s="52"/>
      <c r="F167" s="52"/>
      <c r="G167" s="52"/>
      <c r="H167" s="52"/>
      <c r="I167" s="52"/>
      <c r="J167" s="52"/>
      <c r="K167" s="52"/>
      <c r="L167" s="54"/>
      <c r="M167" s="54"/>
      <c r="N167" s="52"/>
      <c r="O167" s="54"/>
      <c r="P167" s="52"/>
      <c r="Q167" s="55" t="str">
        <f aca="false">IF($C167="","",COUNTIF(Actions!$C$9:$C$158,$C167))</f>
        <v/>
      </c>
      <c r="R167" s="55" t="str">
        <f aca="false">IF($C167="","",COUNTIFS(Actions!$C$9:$C$158,$C167,Actions!$K$9:$K$158,"&lt;&gt;Closed",Actions!$K$9:$K$158,"&lt;&gt;"))</f>
        <v/>
      </c>
      <c r="S167" s="56" t="str">
        <f aca="false">IF($C167="","",IF($R167&gt;0,"Actions open",IF(AND($M167&lt;&gt;"",$L167&lt;&gt;"",$M167&lt;$L167),"Signatures missing","Complete")))</f>
        <v/>
      </c>
    </row>
    <row r="168" customFormat="false" ht="25.5" hidden="false" customHeight="true" outlineLevel="0" collapsed="false">
      <c r="B168" s="51" t="str">
        <f aca="false">IF($C168="","",ROW()-8)</f>
        <v/>
      </c>
      <c r="C168" s="57"/>
      <c r="D168" s="58"/>
      <c r="E168" s="57"/>
      <c r="F168" s="57"/>
      <c r="G168" s="57"/>
      <c r="H168" s="57"/>
      <c r="I168" s="57"/>
      <c r="J168" s="57"/>
      <c r="K168" s="57"/>
      <c r="L168" s="59"/>
      <c r="M168" s="59"/>
      <c r="N168" s="57"/>
      <c r="O168" s="59"/>
      <c r="P168" s="57"/>
      <c r="Q168" s="55" t="str">
        <f aca="false">IF($C168="","",COUNTIF(Actions!$C$9:$C$158,$C168))</f>
        <v/>
      </c>
      <c r="R168" s="55" t="str">
        <f aca="false">IF($C168="","",COUNTIFS(Actions!$C$9:$C$158,$C168,Actions!$K$9:$K$158,"&lt;&gt;Closed",Actions!$K$9:$K$158,"&lt;&gt;"))</f>
        <v/>
      </c>
      <c r="S168" s="56" t="str">
        <f aca="false">IF($C168="","",IF($R168&gt;0,"Actions open",IF(AND($M168&lt;&gt;"",$L168&lt;&gt;"",$M168&lt;$L168),"Signatures missing","Complete")))</f>
        <v/>
      </c>
    </row>
    <row r="169" customFormat="false" ht="25.5" hidden="false" customHeight="true" outlineLevel="0" collapsed="false">
      <c r="B169" s="51" t="str">
        <f aca="false">IF($C169="","",ROW()-8)</f>
        <v/>
      </c>
      <c r="C169" s="52"/>
      <c r="D169" s="53"/>
      <c r="E169" s="52"/>
      <c r="F169" s="52"/>
      <c r="G169" s="52"/>
      <c r="H169" s="52"/>
      <c r="I169" s="52"/>
      <c r="J169" s="52"/>
      <c r="K169" s="52"/>
      <c r="L169" s="54"/>
      <c r="M169" s="54"/>
      <c r="N169" s="52"/>
      <c r="O169" s="54"/>
      <c r="P169" s="52"/>
      <c r="Q169" s="55" t="str">
        <f aca="false">IF($C169="","",COUNTIF(Actions!$C$9:$C$158,$C169))</f>
        <v/>
      </c>
      <c r="R169" s="55" t="str">
        <f aca="false">IF($C169="","",COUNTIFS(Actions!$C$9:$C$158,$C169,Actions!$K$9:$K$158,"&lt;&gt;Closed",Actions!$K$9:$K$158,"&lt;&gt;"))</f>
        <v/>
      </c>
      <c r="S169" s="56" t="str">
        <f aca="false">IF($C169="","",IF($R169&gt;0,"Actions open",IF(AND($M169&lt;&gt;"",$L169&lt;&gt;"",$M169&lt;$L169),"Signatures missing","Complete")))</f>
        <v/>
      </c>
    </row>
    <row r="170" customFormat="false" ht="25.5" hidden="false" customHeight="true" outlineLevel="0" collapsed="false">
      <c r="B170" s="51" t="str">
        <f aca="false">IF($C170="","",ROW()-8)</f>
        <v/>
      </c>
      <c r="C170" s="57"/>
      <c r="D170" s="58"/>
      <c r="E170" s="57"/>
      <c r="F170" s="57"/>
      <c r="G170" s="57"/>
      <c r="H170" s="57"/>
      <c r="I170" s="57"/>
      <c r="J170" s="57"/>
      <c r="K170" s="57"/>
      <c r="L170" s="59"/>
      <c r="M170" s="59"/>
      <c r="N170" s="57"/>
      <c r="O170" s="59"/>
      <c r="P170" s="57"/>
      <c r="Q170" s="55" t="str">
        <f aca="false">IF($C170="","",COUNTIF(Actions!$C$9:$C$158,$C170))</f>
        <v/>
      </c>
      <c r="R170" s="55" t="str">
        <f aca="false">IF($C170="","",COUNTIFS(Actions!$C$9:$C$158,$C170,Actions!$K$9:$K$158,"&lt;&gt;Closed",Actions!$K$9:$K$158,"&lt;&gt;"))</f>
        <v/>
      </c>
      <c r="S170" s="56" t="str">
        <f aca="false">IF($C170="","",IF($R170&gt;0,"Actions open",IF(AND($M170&lt;&gt;"",$L170&lt;&gt;"",$M170&lt;$L170),"Signatures missing","Complete")))</f>
        <v/>
      </c>
    </row>
    <row r="171" customFormat="false" ht="25.5" hidden="false" customHeight="true" outlineLevel="0" collapsed="false">
      <c r="B171" s="51" t="str">
        <f aca="false">IF($C171="","",ROW()-8)</f>
        <v/>
      </c>
      <c r="C171" s="52"/>
      <c r="D171" s="53"/>
      <c r="E171" s="52"/>
      <c r="F171" s="52"/>
      <c r="G171" s="52"/>
      <c r="H171" s="52"/>
      <c r="I171" s="52"/>
      <c r="J171" s="52"/>
      <c r="K171" s="52"/>
      <c r="L171" s="54"/>
      <c r="M171" s="54"/>
      <c r="N171" s="52"/>
      <c r="O171" s="54"/>
      <c r="P171" s="52"/>
      <c r="Q171" s="55" t="str">
        <f aca="false">IF($C171="","",COUNTIF(Actions!$C$9:$C$158,$C171))</f>
        <v/>
      </c>
      <c r="R171" s="55" t="str">
        <f aca="false">IF($C171="","",COUNTIFS(Actions!$C$9:$C$158,$C171,Actions!$K$9:$K$158,"&lt;&gt;Closed",Actions!$K$9:$K$158,"&lt;&gt;"))</f>
        <v/>
      </c>
      <c r="S171" s="56" t="str">
        <f aca="false">IF($C171="","",IF($R171&gt;0,"Actions open",IF(AND($M171&lt;&gt;"",$L171&lt;&gt;"",$M171&lt;$L171),"Signatures missing","Complete")))</f>
        <v/>
      </c>
    </row>
    <row r="172" customFormat="false" ht="25.5" hidden="false" customHeight="true" outlineLevel="0" collapsed="false">
      <c r="B172" s="51" t="str">
        <f aca="false">IF($C172="","",ROW()-8)</f>
        <v/>
      </c>
      <c r="C172" s="57"/>
      <c r="D172" s="58"/>
      <c r="E172" s="57"/>
      <c r="F172" s="57"/>
      <c r="G172" s="57"/>
      <c r="H172" s="57"/>
      <c r="I172" s="57"/>
      <c r="J172" s="57"/>
      <c r="K172" s="57"/>
      <c r="L172" s="59"/>
      <c r="M172" s="59"/>
      <c r="N172" s="57"/>
      <c r="O172" s="59"/>
      <c r="P172" s="57"/>
      <c r="Q172" s="55" t="str">
        <f aca="false">IF($C172="","",COUNTIF(Actions!$C$9:$C$158,$C172))</f>
        <v/>
      </c>
      <c r="R172" s="55" t="str">
        <f aca="false">IF($C172="","",COUNTIFS(Actions!$C$9:$C$158,$C172,Actions!$K$9:$K$158,"&lt;&gt;Closed",Actions!$K$9:$K$158,"&lt;&gt;"))</f>
        <v/>
      </c>
      <c r="S172" s="56" t="str">
        <f aca="false">IF($C172="","",IF($R172&gt;0,"Actions open",IF(AND($M172&lt;&gt;"",$L172&lt;&gt;"",$M172&lt;$L172),"Signatures missing","Complete")))</f>
        <v/>
      </c>
    </row>
    <row r="173" customFormat="false" ht="25.5" hidden="false" customHeight="true" outlineLevel="0" collapsed="false">
      <c r="B173" s="51" t="str">
        <f aca="false">IF($C173="","",ROW()-8)</f>
        <v/>
      </c>
      <c r="C173" s="52"/>
      <c r="D173" s="53"/>
      <c r="E173" s="52"/>
      <c r="F173" s="52"/>
      <c r="G173" s="52"/>
      <c r="H173" s="52"/>
      <c r="I173" s="52"/>
      <c r="J173" s="52"/>
      <c r="K173" s="52"/>
      <c r="L173" s="54"/>
      <c r="M173" s="54"/>
      <c r="N173" s="52"/>
      <c r="O173" s="54"/>
      <c r="P173" s="52"/>
      <c r="Q173" s="55" t="str">
        <f aca="false">IF($C173="","",COUNTIF(Actions!$C$9:$C$158,$C173))</f>
        <v/>
      </c>
      <c r="R173" s="55" t="str">
        <f aca="false">IF($C173="","",COUNTIFS(Actions!$C$9:$C$158,$C173,Actions!$K$9:$K$158,"&lt;&gt;Closed",Actions!$K$9:$K$158,"&lt;&gt;"))</f>
        <v/>
      </c>
      <c r="S173" s="56" t="str">
        <f aca="false">IF($C173="","",IF($R173&gt;0,"Actions open",IF(AND($M173&lt;&gt;"",$L173&lt;&gt;"",$M173&lt;$L173),"Signatures missing","Complete")))</f>
        <v/>
      </c>
    </row>
    <row r="174" customFormat="false" ht="25.5" hidden="false" customHeight="true" outlineLevel="0" collapsed="false">
      <c r="B174" s="51" t="str">
        <f aca="false">IF($C174="","",ROW()-8)</f>
        <v/>
      </c>
      <c r="C174" s="57"/>
      <c r="D174" s="58"/>
      <c r="E174" s="57"/>
      <c r="F174" s="57"/>
      <c r="G174" s="57"/>
      <c r="H174" s="57"/>
      <c r="I174" s="57"/>
      <c r="J174" s="57"/>
      <c r="K174" s="57"/>
      <c r="L174" s="59"/>
      <c r="M174" s="59"/>
      <c r="N174" s="57"/>
      <c r="O174" s="59"/>
      <c r="P174" s="57"/>
      <c r="Q174" s="55" t="str">
        <f aca="false">IF($C174="","",COUNTIF(Actions!$C$9:$C$158,$C174))</f>
        <v/>
      </c>
      <c r="R174" s="55" t="str">
        <f aca="false">IF($C174="","",COUNTIFS(Actions!$C$9:$C$158,$C174,Actions!$K$9:$K$158,"&lt;&gt;Closed",Actions!$K$9:$K$158,"&lt;&gt;"))</f>
        <v/>
      </c>
      <c r="S174" s="56" t="str">
        <f aca="false">IF($C174="","",IF($R174&gt;0,"Actions open",IF(AND($M174&lt;&gt;"",$L174&lt;&gt;"",$M174&lt;$L174),"Signatures missing","Complete")))</f>
        <v/>
      </c>
    </row>
    <row r="175" customFormat="false" ht="25.5" hidden="false" customHeight="true" outlineLevel="0" collapsed="false">
      <c r="B175" s="51" t="str">
        <f aca="false">IF($C175="","",ROW()-8)</f>
        <v/>
      </c>
      <c r="C175" s="52"/>
      <c r="D175" s="53"/>
      <c r="E175" s="52"/>
      <c r="F175" s="52"/>
      <c r="G175" s="52"/>
      <c r="H175" s="52"/>
      <c r="I175" s="52"/>
      <c r="J175" s="52"/>
      <c r="K175" s="52"/>
      <c r="L175" s="54"/>
      <c r="M175" s="54"/>
      <c r="N175" s="52"/>
      <c r="O175" s="54"/>
      <c r="P175" s="52"/>
      <c r="Q175" s="55" t="str">
        <f aca="false">IF($C175="","",COUNTIF(Actions!$C$9:$C$158,$C175))</f>
        <v/>
      </c>
      <c r="R175" s="55" t="str">
        <f aca="false">IF($C175="","",COUNTIFS(Actions!$C$9:$C$158,$C175,Actions!$K$9:$K$158,"&lt;&gt;Closed",Actions!$K$9:$K$158,"&lt;&gt;"))</f>
        <v/>
      </c>
      <c r="S175" s="56" t="str">
        <f aca="false">IF($C175="","",IF($R175&gt;0,"Actions open",IF(AND($M175&lt;&gt;"",$L175&lt;&gt;"",$M175&lt;$L175),"Signatures missing","Complete")))</f>
        <v/>
      </c>
    </row>
    <row r="176" customFormat="false" ht="25.5" hidden="false" customHeight="true" outlineLevel="0" collapsed="false">
      <c r="B176" s="51" t="str">
        <f aca="false">IF($C176="","",ROW()-8)</f>
        <v/>
      </c>
      <c r="C176" s="57"/>
      <c r="D176" s="58"/>
      <c r="E176" s="57"/>
      <c r="F176" s="57"/>
      <c r="G176" s="57"/>
      <c r="H176" s="57"/>
      <c r="I176" s="57"/>
      <c r="J176" s="57"/>
      <c r="K176" s="57"/>
      <c r="L176" s="59"/>
      <c r="M176" s="59"/>
      <c r="N176" s="57"/>
      <c r="O176" s="59"/>
      <c r="P176" s="57"/>
      <c r="Q176" s="55" t="str">
        <f aca="false">IF($C176="","",COUNTIF(Actions!$C$9:$C$158,$C176))</f>
        <v/>
      </c>
      <c r="R176" s="55" t="str">
        <f aca="false">IF($C176="","",COUNTIFS(Actions!$C$9:$C$158,$C176,Actions!$K$9:$K$158,"&lt;&gt;Closed",Actions!$K$9:$K$158,"&lt;&gt;"))</f>
        <v/>
      </c>
      <c r="S176" s="56" t="str">
        <f aca="false">IF($C176="","",IF($R176&gt;0,"Actions open",IF(AND($M176&lt;&gt;"",$L176&lt;&gt;"",$M176&lt;$L176),"Signatures missing","Complete")))</f>
        <v/>
      </c>
    </row>
    <row r="177" customFormat="false" ht="25.5" hidden="false" customHeight="true" outlineLevel="0" collapsed="false">
      <c r="B177" s="51" t="str">
        <f aca="false">IF($C177="","",ROW()-8)</f>
        <v/>
      </c>
      <c r="C177" s="52"/>
      <c r="D177" s="53"/>
      <c r="E177" s="52"/>
      <c r="F177" s="52"/>
      <c r="G177" s="52"/>
      <c r="H177" s="52"/>
      <c r="I177" s="52"/>
      <c r="J177" s="52"/>
      <c r="K177" s="52"/>
      <c r="L177" s="54"/>
      <c r="M177" s="54"/>
      <c r="N177" s="52"/>
      <c r="O177" s="54"/>
      <c r="P177" s="52"/>
      <c r="Q177" s="55" t="str">
        <f aca="false">IF($C177="","",COUNTIF(Actions!$C$9:$C$158,$C177))</f>
        <v/>
      </c>
      <c r="R177" s="55" t="str">
        <f aca="false">IF($C177="","",COUNTIFS(Actions!$C$9:$C$158,$C177,Actions!$K$9:$K$158,"&lt;&gt;Closed",Actions!$K$9:$K$158,"&lt;&gt;"))</f>
        <v/>
      </c>
      <c r="S177" s="56" t="str">
        <f aca="false">IF($C177="","",IF($R177&gt;0,"Actions open",IF(AND($M177&lt;&gt;"",$L177&lt;&gt;"",$M177&lt;$L177),"Signatures missing","Complete")))</f>
        <v/>
      </c>
    </row>
    <row r="178" customFormat="false" ht="25.5" hidden="false" customHeight="true" outlineLevel="0" collapsed="false">
      <c r="B178" s="51" t="str">
        <f aca="false">IF($C178="","",ROW()-8)</f>
        <v/>
      </c>
      <c r="C178" s="57"/>
      <c r="D178" s="58"/>
      <c r="E178" s="57"/>
      <c r="F178" s="57"/>
      <c r="G178" s="57"/>
      <c r="H178" s="57"/>
      <c r="I178" s="57"/>
      <c r="J178" s="57"/>
      <c r="K178" s="57"/>
      <c r="L178" s="59"/>
      <c r="M178" s="59"/>
      <c r="N178" s="57"/>
      <c r="O178" s="59"/>
      <c r="P178" s="57"/>
      <c r="Q178" s="55" t="str">
        <f aca="false">IF($C178="","",COUNTIF(Actions!$C$9:$C$158,$C178))</f>
        <v/>
      </c>
      <c r="R178" s="55" t="str">
        <f aca="false">IF($C178="","",COUNTIFS(Actions!$C$9:$C$158,$C178,Actions!$K$9:$K$158,"&lt;&gt;Closed",Actions!$K$9:$K$158,"&lt;&gt;"))</f>
        <v/>
      </c>
      <c r="S178" s="56" t="str">
        <f aca="false">IF($C178="","",IF($R178&gt;0,"Actions open",IF(AND($M178&lt;&gt;"",$L178&lt;&gt;"",$M178&lt;$L178),"Signatures missing","Complete")))</f>
        <v/>
      </c>
    </row>
    <row r="179" customFormat="false" ht="25.5" hidden="false" customHeight="true" outlineLevel="0" collapsed="false">
      <c r="B179" s="51" t="str">
        <f aca="false">IF($C179="","",ROW()-8)</f>
        <v/>
      </c>
      <c r="C179" s="52"/>
      <c r="D179" s="53"/>
      <c r="E179" s="52"/>
      <c r="F179" s="52"/>
      <c r="G179" s="52"/>
      <c r="H179" s="52"/>
      <c r="I179" s="52"/>
      <c r="J179" s="52"/>
      <c r="K179" s="52"/>
      <c r="L179" s="54"/>
      <c r="M179" s="54"/>
      <c r="N179" s="52"/>
      <c r="O179" s="54"/>
      <c r="P179" s="52"/>
      <c r="Q179" s="55" t="str">
        <f aca="false">IF($C179="","",COUNTIF(Actions!$C$9:$C$158,$C179))</f>
        <v/>
      </c>
      <c r="R179" s="55" t="str">
        <f aca="false">IF($C179="","",COUNTIFS(Actions!$C$9:$C$158,$C179,Actions!$K$9:$K$158,"&lt;&gt;Closed",Actions!$K$9:$K$158,"&lt;&gt;"))</f>
        <v/>
      </c>
      <c r="S179" s="56" t="str">
        <f aca="false">IF($C179="","",IF($R179&gt;0,"Actions open",IF(AND($M179&lt;&gt;"",$L179&lt;&gt;"",$M179&lt;$L179),"Signatures missing","Complete")))</f>
        <v/>
      </c>
    </row>
    <row r="180" customFormat="false" ht="25.5" hidden="false" customHeight="true" outlineLevel="0" collapsed="false">
      <c r="B180" s="51" t="str">
        <f aca="false">IF($C180="","",ROW()-8)</f>
        <v/>
      </c>
      <c r="C180" s="57"/>
      <c r="D180" s="58"/>
      <c r="E180" s="57"/>
      <c r="F180" s="57"/>
      <c r="G180" s="57"/>
      <c r="H180" s="57"/>
      <c r="I180" s="57"/>
      <c r="J180" s="57"/>
      <c r="K180" s="57"/>
      <c r="L180" s="59"/>
      <c r="M180" s="59"/>
      <c r="N180" s="57"/>
      <c r="O180" s="59"/>
      <c r="P180" s="57"/>
      <c r="Q180" s="55" t="str">
        <f aca="false">IF($C180="","",COUNTIF(Actions!$C$9:$C$158,$C180))</f>
        <v/>
      </c>
      <c r="R180" s="55" t="str">
        <f aca="false">IF($C180="","",COUNTIFS(Actions!$C$9:$C$158,$C180,Actions!$K$9:$K$158,"&lt;&gt;Closed",Actions!$K$9:$K$158,"&lt;&gt;"))</f>
        <v/>
      </c>
      <c r="S180" s="56" t="str">
        <f aca="false">IF($C180="","",IF($R180&gt;0,"Actions open",IF(AND($M180&lt;&gt;"",$L180&lt;&gt;"",$M180&lt;$L180),"Signatures missing","Complete")))</f>
        <v/>
      </c>
    </row>
    <row r="181" customFormat="false" ht="25.5" hidden="false" customHeight="true" outlineLevel="0" collapsed="false">
      <c r="B181" s="51" t="str">
        <f aca="false">IF($C181="","",ROW()-8)</f>
        <v/>
      </c>
      <c r="C181" s="52"/>
      <c r="D181" s="53"/>
      <c r="E181" s="52"/>
      <c r="F181" s="52"/>
      <c r="G181" s="52"/>
      <c r="H181" s="52"/>
      <c r="I181" s="52"/>
      <c r="J181" s="52"/>
      <c r="K181" s="52"/>
      <c r="L181" s="54"/>
      <c r="M181" s="54"/>
      <c r="N181" s="52"/>
      <c r="O181" s="54"/>
      <c r="P181" s="52"/>
      <c r="Q181" s="55" t="str">
        <f aca="false">IF($C181="","",COUNTIF(Actions!$C$9:$C$158,$C181))</f>
        <v/>
      </c>
      <c r="R181" s="55" t="str">
        <f aca="false">IF($C181="","",COUNTIFS(Actions!$C$9:$C$158,$C181,Actions!$K$9:$K$158,"&lt;&gt;Closed",Actions!$K$9:$K$158,"&lt;&gt;"))</f>
        <v/>
      </c>
      <c r="S181" s="56" t="str">
        <f aca="false">IF($C181="","",IF($R181&gt;0,"Actions open",IF(AND($M181&lt;&gt;"",$L181&lt;&gt;"",$M181&lt;$L181),"Signatures missing","Complete")))</f>
        <v/>
      </c>
    </row>
    <row r="182" customFormat="false" ht="25.5" hidden="false" customHeight="true" outlineLevel="0" collapsed="false">
      <c r="B182" s="51" t="str">
        <f aca="false">IF($C182="","",ROW()-8)</f>
        <v/>
      </c>
      <c r="C182" s="57"/>
      <c r="D182" s="58"/>
      <c r="E182" s="57"/>
      <c r="F182" s="57"/>
      <c r="G182" s="57"/>
      <c r="H182" s="57"/>
      <c r="I182" s="57"/>
      <c r="J182" s="57"/>
      <c r="K182" s="57"/>
      <c r="L182" s="59"/>
      <c r="M182" s="59"/>
      <c r="N182" s="57"/>
      <c r="O182" s="59"/>
      <c r="P182" s="57"/>
      <c r="Q182" s="55" t="str">
        <f aca="false">IF($C182="","",COUNTIF(Actions!$C$9:$C$158,$C182))</f>
        <v/>
      </c>
      <c r="R182" s="55" t="str">
        <f aca="false">IF($C182="","",COUNTIFS(Actions!$C$9:$C$158,$C182,Actions!$K$9:$K$158,"&lt;&gt;Closed",Actions!$K$9:$K$158,"&lt;&gt;"))</f>
        <v/>
      </c>
      <c r="S182" s="56" t="str">
        <f aca="false">IF($C182="","",IF($R182&gt;0,"Actions open",IF(AND($M182&lt;&gt;"",$L182&lt;&gt;"",$M182&lt;$L182),"Signatures missing","Complete")))</f>
        <v/>
      </c>
    </row>
    <row r="183" customFormat="false" ht="25.5" hidden="false" customHeight="true" outlineLevel="0" collapsed="false">
      <c r="B183" s="51" t="str">
        <f aca="false">IF($C183="","",ROW()-8)</f>
        <v/>
      </c>
      <c r="C183" s="52"/>
      <c r="D183" s="53"/>
      <c r="E183" s="52"/>
      <c r="F183" s="52"/>
      <c r="G183" s="52"/>
      <c r="H183" s="52"/>
      <c r="I183" s="52"/>
      <c r="J183" s="52"/>
      <c r="K183" s="52"/>
      <c r="L183" s="54"/>
      <c r="M183" s="54"/>
      <c r="N183" s="52"/>
      <c r="O183" s="54"/>
      <c r="P183" s="52"/>
      <c r="Q183" s="55" t="str">
        <f aca="false">IF($C183="","",COUNTIF(Actions!$C$9:$C$158,$C183))</f>
        <v/>
      </c>
      <c r="R183" s="55" t="str">
        <f aca="false">IF($C183="","",COUNTIFS(Actions!$C$9:$C$158,$C183,Actions!$K$9:$K$158,"&lt;&gt;Closed",Actions!$K$9:$K$158,"&lt;&gt;"))</f>
        <v/>
      </c>
      <c r="S183" s="56" t="str">
        <f aca="false">IF($C183="","",IF($R183&gt;0,"Actions open",IF(AND($M183&lt;&gt;"",$L183&lt;&gt;"",$M183&lt;$L183),"Signatures missing","Complete")))</f>
        <v/>
      </c>
    </row>
    <row r="184" customFormat="false" ht="25.5" hidden="false" customHeight="true" outlineLevel="0" collapsed="false">
      <c r="B184" s="51" t="str">
        <f aca="false">IF($C184="","",ROW()-8)</f>
        <v/>
      </c>
      <c r="C184" s="57"/>
      <c r="D184" s="58"/>
      <c r="E184" s="57"/>
      <c r="F184" s="57"/>
      <c r="G184" s="57"/>
      <c r="H184" s="57"/>
      <c r="I184" s="57"/>
      <c r="J184" s="57"/>
      <c r="K184" s="57"/>
      <c r="L184" s="59"/>
      <c r="M184" s="59"/>
      <c r="N184" s="57"/>
      <c r="O184" s="59"/>
      <c r="P184" s="57"/>
      <c r="Q184" s="55" t="str">
        <f aca="false">IF($C184="","",COUNTIF(Actions!$C$9:$C$158,$C184))</f>
        <v/>
      </c>
      <c r="R184" s="55" t="str">
        <f aca="false">IF($C184="","",COUNTIFS(Actions!$C$9:$C$158,$C184,Actions!$K$9:$K$158,"&lt;&gt;Closed",Actions!$K$9:$K$158,"&lt;&gt;"))</f>
        <v/>
      </c>
      <c r="S184" s="56" t="str">
        <f aca="false">IF($C184="","",IF($R184&gt;0,"Actions open",IF(AND($M184&lt;&gt;"",$L184&lt;&gt;"",$M184&lt;$L184),"Signatures missing","Complete")))</f>
        <v/>
      </c>
    </row>
    <row r="185" customFormat="false" ht="25.5" hidden="false" customHeight="true" outlineLevel="0" collapsed="false">
      <c r="B185" s="51" t="str">
        <f aca="false">IF($C185="","",ROW()-8)</f>
        <v/>
      </c>
      <c r="C185" s="52"/>
      <c r="D185" s="53"/>
      <c r="E185" s="52"/>
      <c r="F185" s="52"/>
      <c r="G185" s="52"/>
      <c r="H185" s="52"/>
      <c r="I185" s="52"/>
      <c r="J185" s="52"/>
      <c r="K185" s="52"/>
      <c r="L185" s="54"/>
      <c r="M185" s="54"/>
      <c r="N185" s="52"/>
      <c r="O185" s="54"/>
      <c r="P185" s="52"/>
      <c r="Q185" s="55" t="str">
        <f aca="false">IF($C185="","",COUNTIF(Actions!$C$9:$C$158,$C185))</f>
        <v/>
      </c>
      <c r="R185" s="55" t="str">
        <f aca="false">IF($C185="","",COUNTIFS(Actions!$C$9:$C$158,$C185,Actions!$K$9:$K$158,"&lt;&gt;Closed",Actions!$K$9:$K$158,"&lt;&gt;"))</f>
        <v/>
      </c>
      <c r="S185" s="56" t="str">
        <f aca="false">IF($C185="","",IF($R185&gt;0,"Actions open",IF(AND($M185&lt;&gt;"",$L185&lt;&gt;"",$M185&lt;$L185),"Signatures missing","Complete")))</f>
        <v/>
      </c>
    </row>
    <row r="186" customFormat="false" ht="25.5" hidden="false" customHeight="true" outlineLevel="0" collapsed="false">
      <c r="B186" s="51" t="str">
        <f aca="false">IF($C186="","",ROW()-8)</f>
        <v/>
      </c>
      <c r="C186" s="57"/>
      <c r="D186" s="58"/>
      <c r="E186" s="57"/>
      <c r="F186" s="57"/>
      <c r="G186" s="57"/>
      <c r="H186" s="57"/>
      <c r="I186" s="57"/>
      <c r="J186" s="57"/>
      <c r="K186" s="57"/>
      <c r="L186" s="59"/>
      <c r="M186" s="59"/>
      <c r="N186" s="57"/>
      <c r="O186" s="59"/>
      <c r="P186" s="57"/>
      <c r="Q186" s="55" t="str">
        <f aca="false">IF($C186="","",COUNTIF(Actions!$C$9:$C$158,$C186))</f>
        <v/>
      </c>
      <c r="R186" s="55" t="str">
        <f aca="false">IF($C186="","",COUNTIFS(Actions!$C$9:$C$158,$C186,Actions!$K$9:$K$158,"&lt;&gt;Closed",Actions!$K$9:$K$158,"&lt;&gt;"))</f>
        <v/>
      </c>
      <c r="S186" s="56" t="str">
        <f aca="false">IF($C186="","",IF($R186&gt;0,"Actions open",IF(AND($M186&lt;&gt;"",$L186&lt;&gt;"",$M186&lt;$L186),"Signatures missing","Complete")))</f>
        <v/>
      </c>
    </row>
    <row r="187" customFormat="false" ht="25.5" hidden="false" customHeight="true" outlineLevel="0" collapsed="false">
      <c r="B187" s="51" t="str">
        <f aca="false">IF($C187="","",ROW()-8)</f>
        <v/>
      </c>
      <c r="C187" s="52"/>
      <c r="D187" s="53"/>
      <c r="E187" s="52"/>
      <c r="F187" s="52"/>
      <c r="G187" s="52"/>
      <c r="H187" s="52"/>
      <c r="I187" s="52"/>
      <c r="J187" s="52"/>
      <c r="K187" s="52"/>
      <c r="L187" s="54"/>
      <c r="M187" s="54"/>
      <c r="N187" s="52"/>
      <c r="O187" s="54"/>
      <c r="P187" s="52"/>
      <c r="Q187" s="55" t="str">
        <f aca="false">IF($C187="","",COUNTIF(Actions!$C$9:$C$158,$C187))</f>
        <v/>
      </c>
      <c r="R187" s="55" t="str">
        <f aca="false">IF($C187="","",COUNTIFS(Actions!$C$9:$C$158,$C187,Actions!$K$9:$K$158,"&lt;&gt;Closed",Actions!$K$9:$K$158,"&lt;&gt;"))</f>
        <v/>
      </c>
      <c r="S187" s="56" t="str">
        <f aca="false">IF($C187="","",IF($R187&gt;0,"Actions open",IF(AND($M187&lt;&gt;"",$L187&lt;&gt;"",$M187&lt;$L187),"Signatures missing","Complete")))</f>
        <v/>
      </c>
    </row>
    <row r="188" customFormat="false" ht="25.5" hidden="false" customHeight="true" outlineLevel="0" collapsed="false">
      <c r="B188" s="51" t="str">
        <f aca="false">IF($C188="","",ROW()-8)</f>
        <v/>
      </c>
      <c r="C188" s="57"/>
      <c r="D188" s="58"/>
      <c r="E188" s="57"/>
      <c r="F188" s="57"/>
      <c r="G188" s="57"/>
      <c r="H188" s="57"/>
      <c r="I188" s="57"/>
      <c r="J188" s="57"/>
      <c r="K188" s="57"/>
      <c r="L188" s="59"/>
      <c r="M188" s="59"/>
      <c r="N188" s="57"/>
      <c r="O188" s="59"/>
      <c r="P188" s="57"/>
      <c r="Q188" s="55" t="str">
        <f aca="false">IF($C188="","",COUNTIF(Actions!$C$9:$C$158,$C188))</f>
        <v/>
      </c>
      <c r="R188" s="55" t="str">
        <f aca="false">IF($C188="","",COUNTIFS(Actions!$C$9:$C$158,$C188,Actions!$K$9:$K$158,"&lt;&gt;Closed",Actions!$K$9:$K$158,"&lt;&gt;"))</f>
        <v/>
      </c>
      <c r="S188" s="56" t="str">
        <f aca="false">IF($C188="","",IF($R188&gt;0,"Actions open",IF(AND($M188&lt;&gt;"",$L188&lt;&gt;"",$M188&lt;$L188),"Signatures missing","Complete")))</f>
        <v/>
      </c>
    </row>
    <row r="189" customFormat="false" ht="25.5" hidden="false" customHeight="true" outlineLevel="0" collapsed="false">
      <c r="B189" s="51" t="str">
        <f aca="false">IF($C189="","",ROW()-8)</f>
        <v/>
      </c>
      <c r="C189" s="52"/>
      <c r="D189" s="53"/>
      <c r="E189" s="52"/>
      <c r="F189" s="52"/>
      <c r="G189" s="52"/>
      <c r="H189" s="52"/>
      <c r="I189" s="52"/>
      <c r="J189" s="52"/>
      <c r="K189" s="52"/>
      <c r="L189" s="54"/>
      <c r="M189" s="54"/>
      <c r="N189" s="52"/>
      <c r="O189" s="54"/>
      <c r="P189" s="52"/>
      <c r="Q189" s="55" t="str">
        <f aca="false">IF($C189="","",COUNTIF(Actions!$C$9:$C$158,$C189))</f>
        <v/>
      </c>
      <c r="R189" s="55" t="str">
        <f aca="false">IF($C189="","",COUNTIFS(Actions!$C$9:$C$158,$C189,Actions!$K$9:$K$158,"&lt;&gt;Closed",Actions!$K$9:$K$158,"&lt;&gt;"))</f>
        <v/>
      </c>
      <c r="S189" s="56" t="str">
        <f aca="false">IF($C189="","",IF($R189&gt;0,"Actions open",IF(AND($M189&lt;&gt;"",$L189&lt;&gt;"",$M189&lt;$L189),"Signatures missing","Complete")))</f>
        <v/>
      </c>
    </row>
    <row r="190" customFormat="false" ht="25.5" hidden="false" customHeight="true" outlineLevel="0" collapsed="false">
      <c r="B190" s="51" t="str">
        <f aca="false">IF($C190="","",ROW()-8)</f>
        <v/>
      </c>
      <c r="C190" s="57"/>
      <c r="D190" s="58"/>
      <c r="E190" s="57"/>
      <c r="F190" s="57"/>
      <c r="G190" s="57"/>
      <c r="H190" s="57"/>
      <c r="I190" s="57"/>
      <c r="J190" s="57"/>
      <c r="K190" s="57"/>
      <c r="L190" s="59"/>
      <c r="M190" s="59"/>
      <c r="N190" s="57"/>
      <c r="O190" s="59"/>
      <c r="P190" s="57"/>
      <c r="Q190" s="55" t="str">
        <f aca="false">IF($C190="","",COUNTIF(Actions!$C$9:$C$158,$C190))</f>
        <v/>
      </c>
      <c r="R190" s="55" t="str">
        <f aca="false">IF($C190="","",COUNTIFS(Actions!$C$9:$C$158,$C190,Actions!$K$9:$K$158,"&lt;&gt;Closed",Actions!$K$9:$K$158,"&lt;&gt;"))</f>
        <v/>
      </c>
      <c r="S190" s="56" t="str">
        <f aca="false">IF($C190="","",IF($R190&gt;0,"Actions open",IF(AND($M190&lt;&gt;"",$L190&lt;&gt;"",$M190&lt;$L190),"Signatures missing","Complete")))</f>
        <v/>
      </c>
    </row>
    <row r="191" customFormat="false" ht="25.5" hidden="false" customHeight="true" outlineLevel="0" collapsed="false">
      <c r="B191" s="51" t="str">
        <f aca="false">IF($C191="","",ROW()-8)</f>
        <v/>
      </c>
      <c r="C191" s="52"/>
      <c r="D191" s="53"/>
      <c r="E191" s="52"/>
      <c r="F191" s="52"/>
      <c r="G191" s="52"/>
      <c r="H191" s="52"/>
      <c r="I191" s="52"/>
      <c r="J191" s="52"/>
      <c r="K191" s="52"/>
      <c r="L191" s="54"/>
      <c r="M191" s="54"/>
      <c r="N191" s="52"/>
      <c r="O191" s="54"/>
      <c r="P191" s="52"/>
      <c r="Q191" s="55" t="str">
        <f aca="false">IF($C191="","",COUNTIF(Actions!$C$9:$C$158,$C191))</f>
        <v/>
      </c>
      <c r="R191" s="55" t="str">
        <f aca="false">IF($C191="","",COUNTIFS(Actions!$C$9:$C$158,$C191,Actions!$K$9:$K$158,"&lt;&gt;Closed",Actions!$K$9:$K$158,"&lt;&gt;"))</f>
        <v/>
      </c>
      <c r="S191" s="56" t="str">
        <f aca="false">IF($C191="","",IF($R191&gt;0,"Actions open",IF(AND($M191&lt;&gt;"",$L191&lt;&gt;"",$M191&lt;$L191),"Signatures missing","Complete")))</f>
        <v/>
      </c>
    </row>
    <row r="192" customFormat="false" ht="25.5" hidden="false" customHeight="true" outlineLevel="0" collapsed="false">
      <c r="B192" s="51" t="str">
        <f aca="false">IF($C192="","",ROW()-8)</f>
        <v/>
      </c>
      <c r="C192" s="57"/>
      <c r="D192" s="58"/>
      <c r="E192" s="57"/>
      <c r="F192" s="57"/>
      <c r="G192" s="57"/>
      <c r="H192" s="57"/>
      <c r="I192" s="57"/>
      <c r="J192" s="57"/>
      <c r="K192" s="57"/>
      <c r="L192" s="59"/>
      <c r="M192" s="59"/>
      <c r="N192" s="57"/>
      <c r="O192" s="59"/>
      <c r="P192" s="57"/>
      <c r="Q192" s="55" t="str">
        <f aca="false">IF($C192="","",COUNTIF(Actions!$C$9:$C$158,$C192))</f>
        <v/>
      </c>
      <c r="R192" s="55" t="str">
        <f aca="false">IF($C192="","",COUNTIFS(Actions!$C$9:$C$158,$C192,Actions!$K$9:$K$158,"&lt;&gt;Closed",Actions!$K$9:$K$158,"&lt;&gt;"))</f>
        <v/>
      </c>
      <c r="S192" s="56" t="str">
        <f aca="false">IF($C192="","",IF($R192&gt;0,"Actions open",IF(AND($M192&lt;&gt;"",$L192&lt;&gt;"",$M192&lt;$L192),"Signatures missing","Complete")))</f>
        <v/>
      </c>
    </row>
    <row r="193" customFormat="false" ht="25.5" hidden="false" customHeight="true" outlineLevel="0" collapsed="false">
      <c r="B193" s="51" t="str">
        <f aca="false">IF($C193="","",ROW()-8)</f>
        <v/>
      </c>
      <c r="C193" s="52"/>
      <c r="D193" s="53"/>
      <c r="E193" s="52"/>
      <c r="F193" s="52"/>
      <c r="G193" s="52"/>
      <c r="H193" s="52"/>
      <c r="I193" s="52"/>
      <c r="J193" s="52"/>
      <c r="K193" s="52"/>
      <c r="L193" s="54"/>
      <c r="M193" s="54"/>
      <c r="N193" s="52"/>
      <c r="O193" s="54"/>
      <c r="P193" s="52"/>
      <c r="Q193" s="55" t="str">
        <f aca="false">IF($C193="","",COUNTIF(Actions!$C$9:$C$158,$C193))</f>
        <v/>
      </c>
      <c r="R193" s="55" t="str">
        <f aca="false">IF($C193="","",COUNTIFS(Actions!$C$9:$C$158,$C193,Actions!$K$9:$K$158,"&lt;&gt;Closed",Actions!$K$9:$K$158,"&lt;&gt;"))</f>
        <v/>
      </c>
      <c r="S193" s="56" t="str">
        <f aca="false">IF($C193="","",IF($R193&gt;0,"Actions open",IF(AND($M193&lt;&gt;"",$L193&lt;&gt;"",$M193&lt;$L193),"Signatures missing","Complete")))</f>
        <v/>
      </c>
    </row>
    <row r="194" customFormat="false" ht="25.5" hidden="false" customHeight="true" outlineLevel="0" collapsed="false">
      <c r="B194" s="51" t="str">
        <f aca="false">IF($C194="","",ROW()-8)</f>
        <v/>
      </c>
      <c r="C194" s="57"/>
      <c r="D194" s="58"/>
      <c r="E194" s="57"/>
      <c r="F194" s="57"/>
      <c r="G194" s="57"/>
      <c r="H194" s="57"/>
      <c r="I194" s="57"/>
      <c r="J194" s="57"/>
      <c r="K194" s="57"/>
      <c r="L194" s="59"/>
      <c r="M194" s="59"/>
      <c r="N194" s="57"/>
      <c r="O194" s="59"/>
      <c r="P194" s="57"/>
      <c r="Q194" s="55" t="str">
        <f aca="false">IF($C194="","",COUNTIF(Actions!$C$9:$C$158,$C194))</f>
        <v/>
      </c>
      <c r="R194" s="55" t="str">
        <f aca="false">IF($C194="","",COUNTIFS(Actions!$C$9:$C$158,$C194,Actions!$K$9:$K$158,"&lt;&gt;Closed",Actions!$K$9:$K$158,"&lt;&gt;"))</f>
        <v/>
      </c>
      <c r="S194" s="56" t="str">
        <f aca="false">IF($C194="","",IF($R194&gt;0,"Actions open",IF(AND($M194&lt;&gt;"",$L194&lt;&gt;"",$M194&lt;$L194),"Signatures missing","Complete")))</f>
        <v/>
      </c>
    </row>
    <row r="195" customFormat="false" ht="25.5" hidden="false" customHeight="true" outlineLevel="0" collapsed="false">
      <c r="B195" s="51" t="str">
        <f aca="false">IF($C195="","",ROW()-8)</f>
        <v/>
      </c>
      <c r="C195" s="52"/>
      <c r="D195" s="53"/>
      <c r="E195" s="52"/>
      <c r="F195" s="52"/>
      <c r="G195" s="52"/>
      <c r="H195" s="52"/>
      <c r="I195" s="52"/>
      <c r="J195" s="52"/>
      <c r="K195" s="52"/>
      <c r="L195" s="54"/>
      <c r="M195" s="54"/>
      <c r="N195" s="52"/>
      <c r="O195" s="54"/>
      <c r="P195" s="52"/>
      <c r="Q195" s="55" t="str">
        <f aca="false">IF($C195="","",COUNTIF(Actions!$C$9:$C$158,$C195))</f>
        <v/>
      </c>
      <c r="R195" s="55" t="str">
        <f aca="false">IF($C195="","",COUNTIFS(Actions!$C$9:$C$158,$C195,Actions!$K$9:$K$158,"&lt;&gt;Closed",Actions!$K$9:$K$158,"&lt;&gt;"))</f>
        <v/>
      </c>
      <c r="S195" s="56" t="str">
        <f aca="false">IF($C195="","",IF($R195&gt;0,"Actions open",IF(AND($M195&lt;&gt;"",$L195&lt;&gt;"",$M195&lt;$L195),"Signatures missing","Complete")))</f>
        <v/>
      </c>
    </row>
    <row r="196" customFormat="false" ht="25.5" hidden="false" customHeight="true" outlineLevel="0" collapsed="false">
      <c r="B196" s="51" t="str">
        <f aca="false">IF($C196="","",ROW()-8)</f>
        <v/>
      </c>
      <c r="C196" s="57"/>
      <c r="D196" s="58"/>
      <c r="E196" s="57"/>
      <c r="F196" s="57"/>
      <c r="G196" s="57"/>
      <c r="H196" s="57"/>
      <c r="I196" s="57"/>
      <c r="J196" s="57"/>
      <c r="K196" s="57"/>
      <c r="L196" s="59"/>
      <c r="M196" s="59"/>
      <c r="N196" s="57"/>
      <c r="O196" s="59"/>
      <c r="P196" s="57"/>
      <c r="Q196" s="55" t="str">
        <f aca="false">IF($C196="","",COUNTIF(Actions!$C$9:$C$158,$C196))</f>
        <v/>
      </c>
      <c r="R196" s="55" t="str">
        <f aca="false">IF($C196="","",COUNTIFS(Actions!$C$9:$C$158,$C196,Actions!$K$9:$K$158,"&lt;&gt;Closed",Actions!$K$9:$K$158,"&lt;&gt;"))</f>
        <v/>
      </c>
      <c r="S196" s="56" t="str">
        <f aca="false">IF($C196="","",IF($R196&gt;0,"Actions open",IF(AND($M196&lt;&gt;"",$L196&lt;&gt;"",$M196&lt;$L196),"Signatures missing","Complete")))</f>
        <v/>
      </c>
    </row>
    <row r="197" customFormat="false" ht="25.5" hidden="false" customHeight="true" outlineLevel="0" collapsed="false">
      <c r="B197" s="51" t="str">
        <f aca="false">IF($C197="","",ROW()-8)</f>
        <v/>
      </c>
      <c r="C197" s="52"/>
      <c r="D197" s="53"/>
      <c r="E197" s="52"/>
      <c r="F197" s="52"/>
      <c r="G197" s="52"/>
      <c r="H197" s="52"/>
      <c r="I197" s="52"/>
      <c r="J197" s="52"/>
      <c r="K197" s="52"/>
      <c r="L197" s="54"/>
      <c r="M197" s="54"/>
      <c r="N197" s="52"/>
      <c r="O197" s="54"/>
      <c r="P197" s="52"/>
      <c r="Q197" s="55" t="str">
        <f aca="false">IF($C197="","",COUNTIF(Actions!$C$9:$C$158,$C197))</f>
        <v/>
      </c>
      <c r="R197" s="55" t="str">
        <f aca="false">IF($C197="","",COUNTIFS(Actions!$C$9:$C$158,$C197,Actions!$K$9:$K$158,"&lt;&gt;Closed",Actions!$K$9:$K$158,"&lt;&gt;"))</f>
        <v/>
      </c>
      <c r="S197" s="56" t="str">
        <f aca="false">IF($C197="","",IF($R197&gt;0,"Actions open",IF(AND($M197&lt;&gt;"",$L197&lt;&gt;"",$M197&lt;$L197),"Signatures missing","Complete")))</f>
        <v/>
      </c>
    </row>
    <row r="198" customFormat="false" ht="25.5" hidden="false" customHeight="true" outlineLevel="0" collapsed="false">
      <c r="B198" s="51" t="str">
        <f aca="false">IF($C198="","",ROW()-8)</f>
        <v/>
      </c>
      <c r="C198" s="57"/>
      <c r="D198" s="58"/>
      <c r="E198" s="57"/>
      <c r="F198" s="57"/>
      <c r="G198" s="57"/>
      <c r="H198" s="57"/>
      <c r="I198" s="57"/>
      <c r="J198" s="57"/>
      <c r="K198" s="57"/>
      <c r="L198" s="59"/>
      <c r="M198" s="59"/>
      <c r="N198" s="57"/>
      <c r="O198" s="59"/>
      <c r="P198" s="57"/>
      <c r="Q198" s="55" t="str">
        <f aca="false">IF($C198="","",COUNTIF(Actions!$C$9:$C$158,$C198))</f>
        <v/>
      </c>
      <c r="R198" s="55" t="str">
        <f aca="false">IF($C198="","",COUNTIFS(Actions!$C$9:$C$158,$C198,Actions!$K$9:$K$158,"&lt;&gt;Closed",Actions!$K$9:$K$158,"&lt;&gt;"))</f>
        <v/>
      </c>
      <c r="S198" s="56" t="str">
        <f aca="false">IF($C198="","",IF($R198&gt;0,"Actions open",IF(AND($M198&lt;&gt;"",$L198&lt;&gt;"",$M198&lt;$L198),"Signatures missing","Complete")))</f>
        <v/>
      </c>
    </row>
    <row r="199" customFormat="false" ht="25.5" hidden="false" customHeight="true" outlineLevel="0" collapsed="false">
      <c r="B199" s="51" t="str">
        <f aca="false">IF($C199="","",ROW()-8)</f>
        <v/>
      </c>
      <c r="C199" s="52"/>
      <c r="D199" s="53"/>
      <c r="E199" s="52"/>
      <c r="F199" s="52"/>
      <c r="G199" s="52"/>
      <c r="H199" s="52"/>
      <c r="I199" s="52"/>
      <c r="J199" s="52"/>
      <c r="K199" s="52"/>
      <c r="L199" s="54"/>
      <c r="M199" s="54"/>
      <c r="N199" s="52"/>
      <c r="O199" s="54"/>
      <c r="P199" s="52"/>
      <c r="Q199" s="55" t="str">
        <f aca="false">IF($C199="","",COUNTIF(Actions!$C$9:$C$158,$C199))</f>
        <v/>
      </c>
      <c r="R199" s="55" t="str">
        <f aca="false">IF($C199="","",COUNTIFS(Actions!$C$9:$C$158,$C199,Actions!$K$9:$K$158,"&lt;&gt;Closed",Actions!$K$9:$K$158,"&lt;&gt;"))</f>
        <v/>
      </c>
      <c r="S199" s="56" t="str">
        <f aca="false">IF($C199="","",IF($R199&gt;0,"Actions open",IF(AND($M199&lt;&gt;"",$L199&lt;&gt;"",$M199&lt;$L199),"Signatures missing","Complete")))</f>
        <v/>
      </c>
    </row>
    <row r="200" customFormat="false" ht="25.5" hidden="false" customHeight="true" outlineLevel="0" collapsed="false">
      <c r="B200" s="51" t="str">
        <f aca="false">IF($C200="","",ROW()-8)</f>
        <v/>
      </c>
      <c r="C200" s="57"/>
      <c r="D200" s="58"/>
      <c r="E200" s="57"/>
      <c r="F200" s="57"/>
      <c r="G200" s="57"/>
      <c r="H200" s="57"/>
      <c r="I200" s="57"/>
      <c r="J200" s="57"/>
      <c r="K200" s="57"/>
      <c r="L200" s="59"/>
      <c r="M200" s="59"/>
      <c r="N200" s="57"/>
      <c r="O200" s="59"/>
      <c r="P200" s="57"/>
      <c r="Q200" s="55" t="str">
        <f aca="false">IF($C200="","",COUNTIF(Actions!$C$9:$C$158,$C200))</f>
        <v/>
      </c>
      <c r="R200" s="55" t="str">
        <f aca="false">IF($C200="","",COUNTIFS(Actions!$C$9:$C$158,$C200,Actions!$K$9:$K$158,"&lt;&gt;Closed",Actions!$K$9:$K$158,"&lt;&gt;"))</f>
        <v/>
      </c>
      <c r="S200" s="56" t="str">
        <f aca="false">IF($C200="","",IF($R200&gt;0,"Actions open",IF(AND($M200&lt;&gt;"",$L200&lt;&gt;"",$M200&lt;$L200),"Signatures missing","Complete")))</f>
        <v/>
      </c>
    </row>
    <row r="201" customFormat="false" ht="25.5" hidden="false" customHeight="true" outlineLevel="0" collapsed="false">
      <c r="B201" s="51" t="str">
        <f aca="false">IF($C201="","",ROW()-8)</f>
        <v/>
      </c>
      <c r="C201" s="52"/>
      <c r="D201" s="53"/>
      <c r="E201" s="52"/>
      <c r="F201" s="52"/>
      <c r="G201" s="52"/>
      <c r="H201" s="52"/>
      <c r="I201" s="52"/>
      <c r="J201" s="52"/>
      <c r="K201" s="52"/>
      <c r="L201" s="54"/>
      <c r="M201" s="54"/>
      <c r="N201" s="52"/>
      <c r="O201" s="54"/>
      <c r="P201" s="52"/>
      <c r="Q201" s="55" t="str">
        <f aca="false">IF($C201="","",COUNTIF(Actions!$C$9:$C$158,$C201))</f>
        <v/>
      </c>
      <c r="R201" s="55" t="str">
        <f aca="false">IF($C201="","",COUNTIFS(Actions!$C$9:$C$158,$C201,Actions!$K$9:$K$158,"&lt;&gt;Closed",Actions!$K$9:$K$158,"&lt;&gt;"))</f>
        <v/>
      </c>
      <c r="S201" s="56" t="str">
        <f aca="false">IF($C201="","",IF($R201&gt;0,"Actions open",IF(AND($M201&lt;&gt;"",$L201&lt;&gt;"",$M201&lt;$L201),"Signatures missing","Complete")))</f>
        <v/>
      </c>
    </row>
    <row r="202" customFormat="false" ht="25.5" hidden="false" customHeight="true" outlineLevel="0" collapsed="false">
      <c r="B202" s="51" t="str">
        <f aca="false">IF($C202="","",ROW()-8)</f>
        <v/>
      </c>
      <c r="C202" s="57"/>
      <c r="D202" s="58"/>
      <c r="E202" s="57"/>
      <c r="F202" s="57"/>
      <c r="G202" s="57"/>
      <c r="H202" s="57"/>
      <c r="I202" s="57"/>
      <c r="J202" s="57"/>
      <c r="K202" s="57"/>
      <c r="L202" s="59"/>
      <c r="M202" s="59"/>
      <c r="N202" s="57"/>
      <c r="O202" s="59"/>
      <c r="P202" s="57"/>
      <c r="Q202" s="55" t="str">
        <f aca="false">IF($C202="","",COUNTIF(Actions!$C$9:$C$158,$C202))</f>
        <v/>
      </c>
      <c r="R202" s="55" t="str">
        <f aca="false">IF($C202="","",COUNTIFS(Actions!$C$9:$C$158,$C202,Actions!$K$9:$K$158,"&lt;&gt;Closed",Actions!$K$9:$K$158,"&lt;&gt;"))</f>
        <v/>
      </c>
      <c r="S202" s="56" t="str">
        <f aca="false">IF($C202="","",IF($R202&gt;0,"Actions open",IF(AND($M202&lt;&gt;"",$L202&lt;&gt;"",$M202&lt;$L202),"Signatures missing","Complete")))</f>
        <v/>
      </c>
    </row>
    <row r="203" customFormat="false" ht="25.5" hidden="false" customHeight="true" outlineLevel="0" collapsed="false">
      <c r="B203" s="51" t="str">
        <f aca="false">IF($C203="","",ROW()-8)</f>
        <v/>
      </c>
      <c r="C203" s="52"/>
      <c r="D203" s="53"/>
      <c r="E203" s="52"/>
      <c r="F203" s="52"/>
      <c r="G203" s="52"/>
      <c r="H203" s="52"/>
      <c r="I203" s="52"/>
      <c r="J203" s="52"/>
      <c r="K203" s="52"/>
      <c r="L203" s="54"/>
      <c r="M203" s="54"/>
      <c r="N203" s="52"/>
      <c r="O203" s="54"/>
      <c r="P203" s="52"/>
      <c r="Q203" s="55" t="str">
        <f aca="false">IF($C203="","",COUNTIF(Actions!$C$9:$C$158,$C203))</f>
        <v/>
      </c>
      <c r="R203" s="55" t="str">
        <f aca="false">IF($C203="","",COUNTIFS(Actions!$C$9:$C$158,$C203,Actions!$K$9:$K$158,"&lt;&gt;Closed",Actions!$K$9:$K$158,"&lt;&gt;"))</f>
        <v/>
      </c>
      <c r="S203" s="56" t="str">
        <f aca="false">IF($C203="","",IF($R203&gt;0,"Actions open",IF(AND($M203&lt;&gt;"",$L203&lt;&gt;"",$M203&lt;$L203),"Signatures missing","Complete")))</f>
        <v/>
      </c>
    </row>
    <row r="204" customFormat="false" ht="25.5" hidden="false" customHeight="true" outlineLevel="0" collapsed="false">
      <c r="B204" s="51" t="str">
        <f aca="false">IF($C204="","",ROW()-8)</f>
        <v/>
      </c>
      <c r="C204" s="57"/>
      <c r="D204" s="58"/>
      <c r="E204" s="57"/>
      <c r="F204" s="57"/>
      <c r="G204" s="57"/>
      <c r="H204" s="57"/>
      <c r="I204" s="57"/>
      <c r="J204" s="57"/>
      <c r="K204" s="57"/>
      <c r="L204" s="59"/>
      <c r="M204" s="59"/>
      <c r="N204" s="57"/>
      <c r="O204" s="59"/>
      <c r="P204" s="57"/>
      <c r="Q204" s="55" t="str">
        <f aca="false">IF($C204="","",COUNTIF(Actions!$C$9:$C$158,$C204))</f>
        <v/>
      </c>
      <c r="R204" s="55" t="str">
        <f aca="false">IF($C204="","",COUNTIFS(Actions!$C$9:$C$158,$C204,Actions!$K$9:$K$158,"&lt;&gt;Closed",Actions!$K$9:$K$158,"&lt;&gt;"))</f>
        <v/>
      </c>
      <c r="S204" s="56" t="str">
        <f aca="false">IF($C204="","",IF($R204&gt;0,"Actions open",IF(AND($M204&lt;&gt;"",$L204&lt;&gt;"",$M204&lt;$L204),"Signatures missing","Complete")))</f>
        <v/>
      </c>
    </row>
    <row r="205" customFormat="false" ht="25.5" hidden="false" customHeight="true" outlineLevel="0" collapsed="false">
      <c r="B205" s="51" t="str">
        <f aca="false">IF($C205="","",ROW()-8)</f>
        <v/>
      </c>
      <c r="C205" s="52"/>
      <c r="D205" s="53"/>
      <c r="E205" s="52"/>
      <c r="F205" s="52"/>
      <c r="G205" s="52"/>
      <c r="H205" s="52"/>
      <c r="I205" s="52"/>
      <c r="J205" s="52"/>
      <c r="K205" s="52"/>
      <c r="L205" s="54"/>
      <c r="M205" s="54"/>
      <c r="N205" s="52"/>
      <c r="O205" s="54"/>
      <c r="P205" s="52"/>
      <c r="Q205" s="55" t="str">
        <f aca="false">IF($C205="","",COUNTIF(Actions!$C$9:$C$158,$C205))</f>
        <v/>
      </c>
      <c r="R205" s="55" t="str">
        <f aca="false">IF($C205="","",COUNTIFS(Actions!$C$9:$C$158,$C205,Actions!$K$9:$K$158,"&lt;&gt;Closed",Actions!$K$9:$K$158,"&lt;&gt;"))</f>
        <v/>
      </c>
      <c r="S205" s="56" t="str">
        <f aca="false">IF($C205="","",IF($R205&gt;0,"Actions open",IF(AND($M205&lt;&gt;"",$L205&lt;&gt;"",$M205&lt;$L205),"Signatures missing","Complete")))</f>
        <v/>
      </c>
    </row>
    <row r="206" customFormat="false" ht="25.5" hidden="false" customHeight="true" outlineLevel="0" collapsed="false">
      <c r="B206" s="51" t="str">
        <f aca="false">IF($C206="","",ROW()-8)</f>
        <v/>
      </c>
      <c r="C206" s="57"/>
      <c r="D206" s="58"/>
      <c r="E206" s="57"/>
      <c r="F206" s="57"/>
      <c r="G206" s="57"/>
      <c r="H206" s="57"/>
      <c r="I206" s="57"/>
      <c r="J206" s="57"/>
      <c r="K206" s="57"/>
      <c r="L206" s="59"/>
      <c r="M206" s="59"/>
      <c r="N206" s="57"/>
      <c r="O206" s="59"/>
      <c r="P206" s="57"/>
      <c r="Q206" s="55" t="str">
        <f aca="false">IF($C206="","",COUNTIF(Actions!$C$9:$C$158,$C206))</f>
        <v/>
      </c>
      <c r="R206" s="55" t="str">
        <f aca="false">IF($C206="","",COUNTIFS(Actions!$C$9:$C$158,$C206,Actions!$K$9:$K$158,"&lt;&gt;Closed",Actions!$K$9:$K$158,"&lt;&gt;"))</f>
        <v/>
      </c>
      <c r="S206" s="56" t="str">
        <f aca="false">IF($C206="","",IF($R206&gt;0,"Actions open",IF(AND($M206&lt;&gt;"",$L206&lt;&gt;"",$M206&lt;$L206),"Signatures missing","Complete")))</f>
        <v/>
      </c>
    </row>
    <row r="207" customFormat="false" ht="25.5" hidden="false" customHeight="true" outlineLevel="0" collapsed="false">
      <c r="B207" s="51" t="str">
        <f aca="false">IF($C207="","",ROW()-8)</f>
        <v/>
      </c>
      <c r="C207" s="52"/>
      <c r="D207" s="53"/>
      <c r="E207" s="52"/>
      <c r="F207" s="52"/>
      <c r="G207" s="52"/>
      <c r="H207" s="52"/>
      <c r="I207" s="52"/>
      <c r="J207" s="52"/>
      <c r="K207" s="52"/>
      <c r="L207" s="54"/>
      <c r="M207" s="54"/>
      <c r="N207" s="52"/>
      <c r="O207" s="54"/>
      <c r="P207" s="52"/>
      <c r="Q207" s="55" t="str">
        <f aca="false">IF($C207="","",COUNTIF(Actions!$C$9:$C$158,$C207))</f>
        <v/>
      </c>
      <c r="R207" s="55" t="str">
        <f aca="false">IF($C207="","",COUNTIFS(Actions!$C$9:$C$158,$C207,Actions!$K$9:$K$158,"&lt;&gt;Closed",Actions!$K$9:$K$158,"&lt;&gt;"))</f>
        <v/>
      </c>
      <c r="S207" s="56" t="str">
        <f aca="false">IF($C207="","",IF($R207&gt;0,"Actions open",IF(AND($M207&lt;&gt;"",$L207&lt;&gt;"",$M207&lt;$L207),"Signatures missing","Complete")))</f>
        <v/>
      </c>
    </row>
    <row r="208" customFormat="false" ht="25.5" hidden="false" customHeight="true" outlineLevel="0" collapsed="false">
      <c r="B208" s="51" t="str">
        <f aca="false">IF($C208="","",ROW()-8)</f>
        <v/>
      </c>
      <c r="C208" s="57"/>
      <c r="D208" s="58"/>
      <c r="E208" s="57"/>
      <c r="F208" s="57"/>
      <c r="G208" s="57"/>
      <c r="H208" s="57"/>
      <c r="I208" s="57"/>
      <c r="J208" s="57"/>
      <c r="K208" s="57"/>
      <c r="L208" s="59"/>
      <c r="M208" s="59"/>
      <c r="N208" s="57"/>
      <c r="O208" s="59"/>
      <c r="P208" s="57"/>
      <c r="Q208" s="55" t="str">
        <f aca="false">IF($C208="","",COUNTIF(Actions!$C$9:$C$158,$C208))</f>
        <v/>
      </c>
      <c r="R208" s="55" t="str">
        <f aca="false">IF($C208="","",COUNTIFS(Actions!$C$9:$C$158,$C208,Actions!$K$9:$K$158,"&lt;&gt;Closed",Actions!$K$9:$K$158,"&lt;&gt;"))</f>
        <v/>
      </c>
      <c r="S208" s="56" t="str">
        <f aca="false">IF($C208="","",IF($R208&gt;0,"Actions open",IF(AND($M208&lt;&gt;"",$L208&lt;&gt;"",$M208&lt;$L208),"Signatures missing","Complete")))</f>
        <v/>
      </c>
    </row>
    <row r="210" customFormat="false" ht="15" hidden="false" customHeight="true" outlineLevel="0" collapsed="false">
      <c r="B210" s="23" t="s">
        <v>183</v>
      </c>
      <c r="C210" s="23"/>
      <c r="D210" s="23"/>
      <c r="E210" s="23"/>
      <c r="F210" s="23"/>
      <c r="G210" s="23"/>
      <c r="H210" s="23"/>
      <c r="I210" s="23"/>
      <c r="J210" s="23"/>
      <c r="K210" s="23"/>
      <c r="L210" s="23"/>
      <c r="M210" s="23"/>
      <c r="N210" s="23"/>
      <c r="O210" s="23"/>
      <c r="P210" s="23"/>
      <c r="Q210" s="23"/>
      <c r="R210" s="23"/>
      <c r="S210" s="23"/>
    </row>
    <row r="211" customFormat="false" ht="15" hidden="false" customHeight="false" outlineLevel="0" collapsed="false">
      <c r="B211" s="23"/>
      <c r="C211" s="23"/>
      <c r="D211" s="23"/>
      <c r="E211" s="23"/>
      <c r="F211" s="23"/>
      <c r="G211" s="23"/>
      <c r="H211" s="23"/>
      <c r="I211" s="23"/>
      <c r="J211" s="23"/>
      <c r="K211" s="23"/>
      <c r="L211" s="23"/>
      <c r="M211" s="23"/>
      <c r="N211" s="23"/>
      <c r="O211" s="23"/>
      <c r="P211" s="23"/>
      <c r="Q211" s="23"/>
      <c r="R211" s="23"/>
      <c r="S211" s="23"/>
    </row>
  </sheetData>
  <autoFilter ref="B8:S208"/>
  <mergeCells count="5">
    <mergeCell ref="B1:S1"/>
    <mergeCell ref="B2:S2"/>
    <mergeCell ref="B3:L3"/>
    <mergeCell ref="B4:L4"/>
    <mergeCell ref="B210:S211"/>
  </mergeCells>
  <conditionalFormatting sqref="B3:L3">
    <cfRule type="expression" priority="2" aboveAverage="0" equalAverage="0" bottom="0" percent="0" rank="0" text="" dxfId="0">
      <formula>LEN($B$3)&gt;0</formula>
    </cfRule>
  </conditionalFormatting>
  <conditionalFormatting sqref="S9:S208">
    <cfRule type="cellIs" priority="3" operator="equal" aboveAverage="0" equalAverage="0" bottom="0" percent="0" rank="0" text="" dxfId="12">
      <formula>"Actions open"</formula>
    </cfRule>
    <cfRule type="cellIs" priority="4" operator="equal" aboveAverage="0" equalAverage="0" bottom="0" percent="0" rank="0" text="" dxfId="13">
      <formula>"Signatures missing"</formula>
    </cfRule>
    <cfRule type="cellIs" priority="5" operator="equal" aboveAverage="0" equalAverage="0" bottom="0" percent="0" rank="0" text="" dxfId="14">
      <formula>"Complete"</formula>
    </cfRule>
  </conditionalFormatting>
  <conditionalFormatting sqref="P9:P208">
    <cfRule type="cellIs" priority="6" operator="equal" aboveAverage="0" equalAverage="0" bottom="0" percent="0" rank="0" text="" dxfId="15">
      <formula>"Not verified"</formula>
    </cfRule>
  </conditionalFormatting>
  <conditionalFormatting sqref="D9:D208">
    <cfRule type="expression" priority="7" aboveAverage="0" equalAverage="0" bottom="0" percent="0" rank="0" text="" dxfId="16">
      <formula>AND($D9&lt;&gt;"",$D9&lt;Setup!$D$18-Setup!$D$16)</formula>
    </cfRule>
  </conditionalFormatting>
  <dataValidations count="7">
    <dataValidation allowBlank="true" errorStyle="stop" operator="between" showDropDown="false" showErrorMessage="false" showInputMessage="false" sqref="E9:E208" type="list">
      <formula1>Reference!$B$7:$B$43</formula1>
      <formula2>0</formula2>
    </dataValidation>
    <dataValidation allowBlank="true" errorStyle="stop" operator="between" showDropDown="false" showErrorMessage="false" showInputMessage="false" sqref="F9:F208" type="list">
      <formula1>Reference!$H$26:$H$33</formula1>
      <formula2>0</formula2>
    </dataValidation>
    <dataValidation allowBlank="true" errorStyle="stop" operator="between" showDropDown="false" showErrorMessage="false" showInputMessage="false" sqref="G9:G208" type="list">
      <formula1>Reference!$D$26:$D$31</formula1>
      <formula2>0</formula2>
    </dataValidation>
    <dataValidation allowBlank="true" errorStyle="stop" operator="between" showDropDown="false" showErrorMessage="false" showInputMessage="false" sqref="H9:H208" type="list">
      <formula1>Reference!$H$7:$H$16</formula1>
      <formula2>0</formula2>
    </dataValidation>
    <dataValidation allowBlank="true" errorStyle="stop" operator="between" showDropDown="false" showErrorMessage="false" showInputMessage="false" sqref="K9:K208" type="list">
      <formula1>Reference!$F$26:$F$32</formula1>
      <formula2>0</formula2>
    </dataValidation>
    <dataValidation allowBlank="true" errorStyle="stop" operator="between" showDropDown="false" showErrorMessage="false" showInputMessage="false" sqref="N9:N208" type="list">
      <formula1>Reference!$D$7:$D$21</formula1>
      <formula2>0</formula2>
    </dataValidation>
    <dataValidation allowBlank="true" errorStyle="stop" operator="between" showDropDown="false" showErrorMessage="false" showInputMessage="false" sqref="P9:P208" type="list">
      <formula1>Reference!$D$36:$D$39</formula1>
      <formula2>0</formula2>
    </dataValidation>
  </dataValidations>
  <printOptions headings="false" gridLines="false" gridLinesSet="true" horizontalCentered="false" verticalCentered="false"/>
  <pageMargins left="0.3" right="0.3" top="0.45" bottom="0.45" header="0.511811023622047" footer="0.511811023622047"/>
  <pageSetup paperSize="8" scale="100" fitToWidth="1" fitToHeight="0" pageOrder="downThenOver" orientation="landscape" blackAndWhite="false" draft="false" cellComments="none" horizontalDpi="300" verticalDpi="300" copies="1"/>
  <headerFooter differentFirst="false" differentOddEven="false">
    <oddHeader/>
    <odd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EC6917"/>
    <pageSetUpPr fitToPage="true"/>
  </sheetPr>
  <dimension ref="B1:O161"/>
  <sheetViews>
    <sheetView showFormulas="false" showGridLines="false" showRowColHeaders="true" showZeros="true" rightToLeft="false" tabSelected="false" showOutlineSymbols="true" defaultGridColor="true" view="normal" topLeftCell="A1" colorId="64" zoomScale="90" zoomScaleNormal="90" zoomScalePageLayoutView="100" workbookViewId="0">
      <pane xSplit="5" ySplit="8" topLeftCell="F9" activePane="bottomRight" state="frozen"/>
      <selection pane="topLeft" activeCell="A1" activeCellId="0" sqref="A1"/>
      <selection pane="topRight" activeCell="F1" activeCellId="0" sqref="F1"/>
      <selection pane="bottomLeft" activeCell="A9" activeCellId="0" sqref="A9"/>
      <selection pane="bottomRight" activeCell="A1" activeCellId="0" sqref="A1"/>
    </sheetView>
  </sheetViews>
  <sheetFormatPr defaultColWidth="8.6796875" defaultRowHeight="15" zeroHeight="false" outlineLevelRow="0" outlineLevelCol="0"/>
  <cols>
    <col collapsed="false" customWidth="true" hidden="false" outlineLevel="0" max="1" min="1" style="0" width="2.2"/>
    <col collapsed="false" customWidth="true" hidden="false" outlineLevel="0" max="2" min="2" style="0" width="7"/>
    <col collapsed="false" customWidth="true" hidden="false" outlineLevel="0" max="3" min="3" style="0" width="11"/>
    <col collapsed="false" customWidth="true" hidden="false" outlineLevel="0" max="4" min="4" style="0" width="12"/>
    <col collapsed="false" customWidth="true" hidden="false" outlineLevel="0" max="5" min="5" style="0" width="28"/>
    <col collapsed="false" customWidth="true" hidden="false" outlineLevel="0" max="6" min="6" style="0" width="44"/>
    <col collapsed="false" customWidth="true" hidden="false" outlineLevel="0" max="7" min="7" style="0" width="24"/>
    <col collapsed="false" customWidth="true" hidden="false" outlineLevel="0" max="8" min="8" style="0" width="15"/>
    <col collapsed="false" customWidth="true" hidden="false" outlineLevel="0" max="9" min="9" style="0" width="12"/>
    <col collapsed="false" customWidth="true" hidden="false" outlineLevel="0" max="10" min="10" style="0" width="15"/>
    <col collapsed="false" customWidth="true" hidden="false" outlineLevel="0" max="11" min="11" style="0" width="13"/>
    <col collapsed="false" customWidth="true" hidden="false" outlineLevel="0" max="12" min="12" style="0" width="6"/>
    <col collapsed="false" customWidth="true" hidden="false" outlineLevel="0" max="13" min="13" style="0" width="9"/>
    <col collapsed="false" customWidth="true" hidden="false" outlineLevel="0" max="14" min="14" style="0" width="12"/>
    <col collapsed="false" customWidth="true" hidden="false" outlineLevel="0" max="15" min="15" style="0" width="26"/>
    <col collapsed="false" customWidth="true" hidden="false" outlineLevel="0" max="16" min="16" style="0" width="2.2"/>
  </cols>
  <sheetData>
    <row r="1" customFormat="false" ht="33.75" hidden="false" customHeight="true" outlineLevel="0" collapsed="false">
      <c r="B1" s="20" t="s">
        <v>184</v>
      </c>
      <c r="C1" s="20"/>
      <c r="D1" s="20"/>
      <c r="E1" s="20"/>
      <c r="F1" s="20"/>
      <c r="G1" s="20"/>
      <c r="H1" s="20"/>
      <c r="I1" s="20"/>
      <c r="J1" s="20"/>
      <c r="K1" s="20"/>
      <c r="L1" s="20"/>
      <c r="M1" s="20"/>
      <c r="N1" s="20"/>
      <c r="O1" s="20"/>
    </row>
    <row r="2" customFormat="false" ht="4.5" hidden="false" customHeight="true" outlineLevel="0" collapsed="false">
      <c r="B2" s="21"/>
      <c r="C2" s="21"/>
      <c r="D2" s="21"/>
      <c r="E2" s="21"/>
      <c r="F2" s="21"/>
      <c r="G2" s="21"/>
      <c r="H2" s="21"/>
      <c r="I2" s="21"/>
      <c r="J2" s="21"/>
      <c r="K2" s="21"/>
      <c r="L2" s="21"/>
      <c r="M2" s="21"/>
      <c r="N2" s="21"/>
      <c r="O2" s="21"/>
    </row>
    <row r="3" customFormat="false" ht="16.5" hidden="false" customHeight="true" outlineLevel="0" collapsed="false">
      <c r="B3" s="22" t="str">
        <f aca="false">IF(COUNTIF(Register!$C$9:$C$208,"TT-01?")=0,"","EXAMPLE DATA - the register, actions and talk record hold a worked example. Delete those rows and this banner clears.")</f>
        <v>EXAMPLE DATA - the register, actions and talk record hold a worked example. Delete those rows and this banner clears.</v>
      </c>
      <c r="C3" s="22"/>
      <c r="D3" s="22"/>
      <c r="E3" s="22"/>
      <c r="F3" s="22"/>
      <c r="G3" s="22"/>
      <c r="H3" s="22"/>
      <c r="I3" s="22"/>
      <c r="J3" s="22"/>
      <c r="K3" s="22"/>
      <c r="L3" s="22"/>
    </row>
    <row r="4" customFormat="false" ht="25.5" hidden="false" customHeight="true" outlineLevel="0" collapsed="false">
      <c r="B4" s="23" t="s">
        <v>185</v>
      </c>
      <c r="C4" s="23"/>
      <c r="D4" s="23"/>
      <c r="E4" s="23"/>
      <c r="F4" s="23"/>
      <c r="G4" s="23"/>
      <c r="H4" s="23"/>
      <c r="I4" s="23"/>
      <c r="J4" s="23"/>
      <c r="K4" s="23"/>
      <c r="L4" s="23"/>
    </row>
    <row r="8" customFormat="false" ht="39.75" hidden="false" customHeight="true" outlineLevel="0" collapsed="false">
      <c r="B8" s="9" t="s">
        <v>118</v>
      </c>
      <c r="C8" s="9" t="s">
        <v>186</v>
      </c>
      <c r="D8" s="9" t="s">
        <v>187</v>
      </c>
      <c r="E8" s="9" t="s">
        <v>86</v>
      </c>
      <c r="F8" s="9" t="s">
        <v>119</v>
      </c>
      <c r="G8" s="9" t="s">
        <v>188</v>
      </c>
      <c r="H8" s="9" t="s">
        <v>120</v>
      </c>
      <c r="I8" s="9" t="s">
        <v>121</v>
      </c>
      <c r="J8" s="9" t="s">
        <v>189</v>
      </c>
      <c r="K8" s="9" t="s">
        <v>161</v>
      </c>
      <c r="L8" s="9" t="s">
        <v>190</v>
      </c>
      <c r="M8" s="9" t="s">
        <v>191</v>
      </c>
      <c r="N8" s="9" t="s">
        <v>192</v>
      </c>
      <c r="O8" s="9" t="s">
        <v>193</v>
      </c>
    </row>
    <row r="9" customFormat="false" ht="25.5" hidden="false" customHeight="true" outlineLevel="0" collapsed="false">
      <c r="B9" s="56" t="str">
        <f aca="false">IF($F9="","","A-"&amp;TEXT(ROW()-8,"000"))</f>
        <v>A-001</v>
      </c>
      <c r="C9" s="52" t="s">
        <v>84</v>
      </c>
      <c r="D9" s="53" t="n">
        <v>46245</v>
      </c>
      <c r="E9" s="52" t="s">
        <v>87</v>
      </c>
      <c r="F9" s="52" t="s">
        <v>194</v>
      </c>
      <c r="G9" s="52"/>
      <c r="H9" s="52" t="s">
        <v>132</v>
      </c>
      <c r="I9" s="53" t="n">
        <v>46245</v>
      </c>
      <c r="J9" s="60" t="s">
        <v>195</v>
      </c>
      <c r="K9" s="60" t="s">
        <v>192</v>
      </c>
      <c r="L9" s="56" t="str">
        <f aca="false">IF(OR($F9="",$K9="Closed",$K9=""),"",SUMPRODUCT(--($F$9:$F$158&lt;&gt;""),--($K$9:$K$158&lt;&gt;"Closed"),--($K$9:$K$158&lt;&gt;""),--(($I$9:$I$158+ROW($I$9:$I$158)/100000)&lt;($I9+ROW()/100000)))+1)</f>
        <v/>
      </c>
      <c r="M9" s="55" t="n">
        <f aca="false">IF($F9="","",IF($N9&lt;&gt;"",$N9-$D9,Setup!$D$18-$D9))</f>
        <v>0</v>
      </c>
      <c r="N9" s="53" t="n">
        <v>46245</v>
      </c>
      <c r="O9" s="52" t="s">
        <v>196</v>
      </c>
    </row>
    <row r="10" customFormat="false" ht="25.5" hidden="false" customHeight="true" outlineLevel="0" collapsed="false">
      <c r="B10" s="56" t="str">
        <f aca="false">IF($F10="","","A-"&amp;TEXT(ROW()-8,"000"))</f>
        <v>A-002</v>
      </c>
      <c r="C10" s="57" t="s">
        <v>84</v>
      </c>
      <c r="D10" s="58" t="n">
        <v>46245</v>
      </c>
      <c r="E10" s="57" t="s">
        <v>87</v>
      </c>
      <c r="F10" s="57" t="s">
        <v>197</v>
      </c>
      <c r="G10" s="57"/>
      <c r="H10" s="57" t="s">
        <v>133</v>
      </c>
      <c r="I10" s="58" t="n">
        <v>46248</v>
      </c>
      <c r="J10" s="61" t="s">
        <v>198</v>
      </c>
      <c r="K10" s="61" t="s">
        <v>199</v>
      </c>
      <c r="L10" s="56" t="n">
        <f aca="false">IF(OR($F10="",$K10="Closed",$K10=""),"",SUMPRODUCT(--($F$9:$F$158&lt;&gt;""),--($K$9:$K$158&lt;&gt;"Closed"),--($K$9:$K$158&lt;&gt;""),--(($I$9:$I$158+ROW($I$9:$I$158)/100000)&lt;($I10+ROW()/100000)))+1)</f>
        <v>1</v>
      </c>
      <c r="M10" s="55" t="n">
        <f aca="false">IF($F10="","",IF($N10&lt;&gt;"",$N10-$D10,Setup!$D$18-$D10))</f>
        <v>2</v>
      </c>
      <c r="N10" s="58"/>
      <c r="O10" s="57"/>
    </row>
    <row r="11" customFormat="false" ht="25.5" hidden="false" customHeight="true" outlineLevel="0" collapsed="false">
      <c r="B11" s="56" t="str">
        <f aca="false">IF($F11="","","A-"&amp;TEXT(ROW()-8,"000"))</f>
        <v>A-003</v>
      </c>
      <c r="C11" s="52" t="s">
        <v>181</v>
      </c>
      <c r="D11" s="53" t="n">
        <v>46238</v>
      </c>
      <c r="E11" s="52" t="s">
        <v>182</v>
      </c>
      <c r="F11" s="52" t="s">
        <v>200</v>
      </c>
      <c r="G11" s="52"/>
      <c r="H11" s="52" t="s">
        <v>100</v>
      </c>
      <c r="I11" s="53" t="n">
        <v>46249</v>
      </c>
      <c r="J11" s="60" t="s">
        <v>201</v>
      </c>
      <c r="K11" s="60" t="s">
        <v>202</v>
      </c>
      <c r="L11" s="56" t="n">
        <f aca="false">IF(OR($F11="",$K11="Closed",$K11=""),"",SUMPRODUCT(--($F$9:$F$158&lt;&gt;""),--($K$9:$K$158&lt;&gt;"Closed"),--($K$9:$K$158&lt;&gt;""),--(($I$9:$I$158+ROW($I$9:$I$158)/100000)&lt;($I11+ROW()/100000)))+1)</f>
        <v>2</v>
      </c>
      <c r="M11" s="55" t="n">
        <f aca="false">IF($F11="","",IF($N11&lt;&gt;"",$N11-$D11,Setup!$D$18-$D11))</f>
        <v>9</v>
      </c>
      <c r="N11" s="53"/>
      <c r="O11" s="52"/>
    </row>
    <row r="12" customFormat="false" ht="25.5" hidden="false" customHeight="true" outlineLevel="0" collapsed="false">
      <c r="B12" s="56" t="str">
        <f aca="false">IF($F12="","","A-"&amp;TEXT(ROW()-8,"000"))</f>
        <v/>
      </c>
      <c r="C12" s="57"/>
      <c r="D12" s="58"/>
      <c r="E12" s="57"/>
      <c r="F12" s="57"/>
      <c r="G12" s="57"/>
      <c r="H12" s="57"/>
      <c r="I12" s="58"/>
      <c r="J12" s="61"/>
      <c r="K12" s="61"/>
      <c r="L12" s="56" t="str">
        <f aca="false">IF(OR($F12="",$K12="Closed",$K12=""),"",SUMPRODUCT(--($F$9:$F$158&lt;&gt;""),--($K$9:$K$158&lt;&gt;"Closed"),--($K$9:$K$158&lt;&gt;""),--(($I$9:$I$158+ROW($I$9:$I$158)/100000)&lt;($I12+ROW()/100000)))+1)</f>
        <v/>
      </c>
      <c r="M12" s="55" t="str">
        <f aca="false">IF($F12="","",IF($N12&lt;&gt;"",$N12-$D12,Setup!$D$18-$D12))</f>
        <v/>
      </c>
      <c r="N12" s="58"/>
      <c r="O12" s="57"/>
    </row>
    <row r="13" customFormat="false" ht="25.5" hidden="false" customHeight="true" outlineLevel="0" collapsed="false">
      <c r="B13" s="56" t="str">
        <f aca="false">IF($F13="","","A-"&amp;TEXT(ROW()-8,"000"))</f>
        <v/>
      </c>
      <c r="C13" s="52"/>
      <c r="D13" s="53"/>
      <c r="E13" s="52"/>
      <c r="F13" s="52"/>
      <c r="G13" s="52"/>
      <c r="H13" s="52"/>
      <c r="I13" s="53"/>
      <c r="J13" s="60"/>
      <c r="K13" s="60"/>
      <c r="L13" s="56" t="str">
        <f aca="false">IF(OR($F13="",$K13="Closed",$K13=""),"",SUMPRODUCT(--($F$9:$F$158&lt;&gt;""),--($K$9:$K$158&lt;&gt;"Closed"),--($K$9:$K$158&lt;&gt;""),--(($I$9:$I$158+ROW($I$9:$I$158)/100000)&lt;($I13+ROW()/100000)))+1)</f>
        <v/>
      </c>
      <c r="M13" s="55" t="str">
        <f aca="false">IF($F13="","",IF($N13&lt;&gt;"",$N13-$D13,Setup!$D$18-$D13))</f>
        <v/>
      </c>
      <c r="N13" s="53"/>
      <c r="O13" s="52"/>
    </row>
    <row r="14" customFormat="false" ht="25.5" hidden="false" customHeight="true" outlineLevel="0" collapsed="false">
      <c r="B14" s="56" t="str">
        <f aca="false">IF($F14="","","A-"&amp;TEXT(ROW()-8,"000"))</f>
        <v/>
      </c>
      <c r="C14" s="57"/>
      <c r="D14" s="58"/>
      <c r="E14" s="57"/>
      <c r="F14" s="57"/>
      <c r="G14" s="57"/>
      <c r="H14" s="57"/>
      <c r="I14" s="58"/>
      <c r="J14" s="61"/>
      <c r="K14" s="61"/>
      <c r="L14" s="56" t="str">
        <f aca="false">IF(OR($F14="",$K14="Closed",$K14=""),"",SUMPRODUCT(--($F$9:$F$158&lt;&gt;""),--($K$9:$K$158&lt;&gt;"Closed"),--($K$9:$K$158&lt;&gt;""),--(($I$9:$I$158+ROW($I$9:$I$158)/100000)&lt;($I14+ROW()/100000)))+1)</f>
        <v/>
      </c>
      <c r="M14" s="55" t="str">
        <f aca="false">IF($F14="","",IF($N14&lt;&gt;"",$N14-$D14,Setup!$D$18-$D14))</f>
        <v/>
      </c>
      <c r="N14" s="58"/>
      <c r="O14" s="57"/>
    </row>
    <row r="15" customFormat="false" ht="25.5" hidden="false" customHeight="true" outlineLevel="0" collapsed="false">
      <c r="B15" s="56" t="str">
        <f aca="false">IF($F15="","","A-"&amp;TEXT(ROW()-8,"000"))</f>
        <v/>
      </c>
      <c r="C15" s="52"/>
      <c r="D15" s="53"/>
      <c r="E15" s="52"/>
      <c r="F15" s="52"/>
      <c r="G15" s="52"/>
      <c r="H15" s="52"/>
      <c r="I15" s="53"/>
      <c r="J15" s="60"/>
      <c r="K15" s="60"/>
      <c r="L15" s="56" t="str">
        <f aca="false">IF(OR($F15="",$K15="Closed",$K15=""),"",SUMPRODUCT(--($F$9:$F$158&lt;&gt;""),--($K$9:$K$158&lt;&gt;"Closed"),--($K$9:$K$158&lt;&gt;""),--(($I$9:$I$158+ROW($I$9:$I$158)/100000)&lt;($I15+ROW()/100000)))+1)</f>
        <v/>
      </c>
      <c r="M15" s="55" t="str">
        <f aca="false">IF($F15="","",IF($N15&lt;&gt;"",$N15-$D15,Setup!$D$18-$D15))</f>
        <v/>
      </c>
      <c r="N15" s="53"/>
      <c r="O15" s="52"/>
    </row>
    <row r="16" customFormat="false" ht="25.5" hidden="false" customHeight="true" outlineLevel="0" collapsed="false">
      <c r="B16" s="56" t="str">
        <f aca="false">IF($F16="","","A-"&amp;TEXT(ROW()-8,"000"))</f>
        <v/>
      </c>
      <c r="C16" s="57"/>
      <c r="D16" s="58"/>
      <c r="E16" s="57"/>
      <c r="F16" s="57"/>
      <c r="G16" s="57"/>
      <c r="H16" s="57"/>
      <c r="I16" s="58"/>
      <c r="J16" s="61"/>
      <c r="K16" s="61"/>
      <c r="L16" s="56" t="str">
        <f aca="false">IF(OR($F16="",$K16="Closed",$K16=""),"",SUMPRODUCT(--($F$9:$F$158&lt;&gt;""),--($K$9:$K$158&lt;&gt;"Closed"),--($K$9:$K$158&lt;&gt;""),--(($I$9:$I$158+ROW($I$9:$I$158)/100000)&lt;($I16+ROW()/100000)))+1)</f>
        <v/>
      </c>
      <c r="M16" s="55" t="str">
        <f aca="false">IF($F16="","",IF($N16&lt;&gt;"",$N16-$D16,Setup!$D$18-$D16))</f>
        <v/>
      </c>
      <c r="N16" s="58"/>
      <c r="O16" s="57"/>
    </row>
    <row r="17" customFormat="false" ht="25.5" hidden="false" customHeight="true" outlineLevel="0" collapsed="false">
      <c r="B17" s="56" t="str">
        <f aca="false">IF($F17="","","A-"&amp;TEXT(ROW()-8,"000"))</f>
        <v/>
      </c>
      <c r="C17" s="52"/>
      <c r="D17" s="53"/>
      <c r="E17" s="52"/>
      <c r="F17" s="52"/>
      <c r="G17" s="52"/>
      <c r="H17" s="52"/>
      <c r="I17" s="53"/>
      <c r="J17" s="60"/>
      <c r="K17" s="60"/>
      <c r="L17" s="56" t="str">
        <f aca="false">IF(OR($F17="",$K17="Closed",$K17=""),"",SUMPRODUCT(--($F$9:$F$158&lt;&gt;""),--($K$9:$K$158&lt;&gt;"Closed"),--($K$9:$K$158&lt;&gt;""),--(($I$9:$I$158+ROW($I$9:$I$158)/100000)&lt;($I17+ROW()/100000)))+1)</f>
        <v/>
      </c>
      <c r="M17" s="55" t="str">
        <f aca="false">IF($F17="","",IF($N17&lt;&gt;"",$N17-$D17,Setup!$D$18-$D17))</f>
        <v/>
      </c>
      <c r="N17" s="53"/>
      <c r="O17" s="52"/>
    </row>
    <row r="18" customFormat="false" ht="25.5" hidden="false" customHeight="true" outlineLevel="0" collapsed="false">
      <c r="B18" s="56" t="str">
        <f aca="false">IF($F18="","","A-"&amp;TEXT(ROW()-8,"000"))</f>
        <v/>
      </c>
      <c r="C18" s="57"/>
      <c r="D18" s="58"/>
      <c r="E18" s="57"/>
      <c r="F18" s="57"/>
      <c r="G18" s="57"/>
      <c r="H18" s="57"/>
      <c r="I18" s="58"/>
      <c r="J18" s="61"/>
      <c r="K18" s="61"/>
      <c r="L18" s="56" t="str">
        <f aca="false">IF(OR($F18="",$K18="Closed",$K18=""),"",SUMPRODUCT(--($F$9:$F$158&lt;&gt;""),--($K$9:$K$158&lt;&gt;"Closed"),--($K$9:$K$158&lt;&gt;""),--(($I$9:$I$158+ROW($I$9:$I$158)/100000)&lt;($I18+ROW()/100000)))+1)</f>
        <v/>
      </c>
      <c r="M18" s="55" t="str">
        <f aca="false">IF($F18="","",IF($N18&lt;&gt;"",$N18-$D18,Setup!$D$18-$D18))</f>
        <v/>
      </c>
      <c r="N18" s="58"/>
      <c r="O18" s="57"/>
    </row>
    <row r="19" customFormat="false" ht="25.5" hidden="false" customHeight="true" outlineLevel="0" collapsed="false">
      <c r="B19" s="56" t="str">
        <f aca="false">IF($F19="","","A-"&amp;TEXT(ROW()-8,"000"))</f>
        <v/>
      </c>
      <c r="C19" s="52"/>
      <c r="D19" s="53"/>
      <c r="E19" s="52"/>
      <c r="F19" s="52"/>
      <c r="G19" s="52"/>
      <c r="H19" s="52"/>
      <c r="I19" s="53"/>
      <c r="J19" s="60"/>
      <c r="K19" s="60"/>
      <c r="L19" s="56" t="str">
        <f aca="false">IF(OR($F19="",$K19="Closed",$K19=""),"",SUMPRODUCT(--($F$9:$F$158&lt;&gt;""),--($K$9:$K$158&lt;&gt;"Closed"),--($K$9:$K$158&lt;&gt;""),--(($I$9:$I$158+ROW($I$9:$I$158)/100000)&lt;($I19+ROW()/100000)))+1)</f>
        <v/>
      </c>
      <c r="M19" s="55" t="str">
        <f aca="false">IF($F19="","",IF($N19&lt;&gt;"",$N19-$D19,Setup!$D$18-$D19))</f>
        <v/>
      </c>
      <c r="N19" s="53"/>
      <c r="O19" s="52"/>
    </row>
    <row r="20" customFormat="false" ht="25.5" hidden="false" customHeight="true" outlineLevel="0" collapsed="false">
      <c r="B20" s="56" t="str">
        <f aca="false">IF($F20="","","A-"&amp;TEXT(ROW()-8,"000"))</f>
        <v/>
      </c>
      <c r="C20" s="57"/>
      <c r="D20" s="58"/>
      <c r="E20" s="57"/>
      <c r="F20" s="57"/>
      <c r="G20" s="57"/>
      <c r="H20" s="57"/>
      <c r="I20" s="58"/>
      <c r="J20" s="61"/>
      <c r="K20" s="61"/>
      <c r="L20" s="56" t="str">
        <f aca="false">IF(OR($F20="",$K20="Closed",$K20=""),"",SUMPRODUCT(--($F$9:$F$158&lt;&gt;""),--($K$9:$K$158&lt;&gt;"Closed"),--($K$9:$K$158&lt;&gt;""),--(($I$9:$I$158+ROW($I$9:$I$158)/100000)&lt;($I20+ROW()/100000)))+1)</f>
        <v/>
      </c>
      <c r="M20" s="55" t="str">
        <f aca="false">IF($F20="","",IF($N20&lt;&gt;"",$N20-$D20,Setup!$D$18-$D20))</f>
        <v/>
      </c>
      <c r="N20" s="58"/>
      <c r="O20" s="57"/>
    </row>
    <row r="21" customFormat="false" ht="25.5" hidden="false" customHeight="true" outlineLevel="0" collapsed="false">
      <c r="B21" s="56" t="str">
        <f aca="false">IF($F21="","","A-"&amp;TEXT(ROW()-8,"000"))</f>
        <v/>
      </c>
      <c r="C21" s="52"/>
      <c r="D21" s="53"/>
      <c r="E21" s="52"/>
      <c r="F21" s="52"/>
      <c r="G21" s="52"/>
      <c r="H21" s="52"/>
      <c r="I21" s="53"/>
      <c r="J21" s="60"/>
      <c r="K21" s="60"/>
      <c r="L21" s="56" t="str">
        <f aca="false">IF(OR($F21="",$K21="Closed",$K21=""),"",SUMPRODUCT(--($F$9:$F$158&lt;&gt;""),--($K$9:$K$158&lt;&gt;"Closed"),--($K$9:$K$158&lt;&gt;""),--(($I$9:$I$158+ROW($I$9:$I$158)/100000)&lt;($I21+ROW()/100000)))+1)</f>
        <v/>
      </c>
      <c r="M21" s="55" t="str">
        <f aca="false">IF($F21="","",IF($N21&lt;&gt;"",$N21-$D21,Setup!$D$18-$D21))</f>
        <v/>
      </c>
      <c r="N21" s="53"/>
      <c r="O21" s="52"/>
    </row>
    <row r="22" customFormat="false" ht="25.5" hidden="false" customHeight="true" outlineLevel="0" collapsed="false">
      <c r="B22" s="56" t="str">
        <f aca="false">IF($F22="","","A-"&amp;TEXT(ROW()-8,"000"))</f>
        <v/>
      </c>
      <c r="C22" s="57"/>
      <c r="D22" s="58"/>
      <c r="E22" s="57"/>
      <c r="F22" s="57"/>
      <c r="G22" s="57"/>
      <c r="H22" s="57"/>
      <c r="I22" s="58"/>
      <c r="J22" s="61"/>
      <c r="K22" s="61"/>
      <c r="L22" s="56" t="str">
        <f aca="false">IF(OR($F22="",$K22="Closed",$K22=""),"",SUMPRODUCT(--($F$9:$F$158&lt;&gt;""),--($K$9:$K$158&lt;&gt;"Closed"),--($K$9:$K$158&lt;&gt;""),--(($I$9:$I$158+ROW($I$9:$I$158)/100000)&lt;($I22+ROW()/100000)))+1)</f>
        <v/>
      </c>
      <c r="M22" s="55" t="str">
        <f aca="false">IF($F22="","",IF($N22&lt;&gt;"",$N22-$D22,Setup!$D$18-$D22))</f>
        <v/>
      </c>
      <c r="N22" s="58"/>
      <c r="O22" s="57"/>
    </row>
    <row r="23" customFormat="false" ht="25.5" hidden="false" customHeight="true" outlineLevel="0" collapsed="false">
      <c r="B23" s="56" t="str">
        <f aca="false">IF($F23="","","A-"&amp;TEXT(ROW()-8,"000"))</f>
        <v/>
      </c>
      <c r="C23" s="52"/>
      <c r="D23" s="53"/>
      <c r="E23" s="52"/>
      <c r="F23" s="52"/>
      <c r="G23" s="52"/>
      <c r="H23" s="52"/>
      <c r="I23" s="53"/>
      <c r="J23" s="60"/>
      <c r="K23" s="60"/>
      <c r="L23" s="56" t="str">
        <f aca="false">IF(OR($F23="",$K23="Closed",$K23=""),"",SUMPRODUCT(--($F$9:$F$158&lt;&gt;""),--($K$9:$K$158&lt;&gt;"Closed"),--($K$9:$K$158&lt;&gt;""),--(($I$9:$I$158+ROW($I$9:$I$158)/100000)&lt;($I23+ROW()/100000)))+1)</f>
        <v/>
      </c>
      <c r="M23" s="55" t="str">
        <f aca="false">IF($F23="","",IF($N23&lt;&gt;"",$N23-$D23,Setup!$D$18-$D23))</f>
        <v/>
      </c>
      <c r="N23" s="53"/>
      <c r="O23" s="52"/>
    </row>
    <row r="24" customFormat="false" ht="25.5" hidden="false" customHeight="true" outlineLevel="0" collapsed="false">
      <c r="B24" s="56" t="str">
        <f aca="false">IF($F24="","","A-"&amp;TEXT(ROW()-8,"000"))</f>
        <v/>
      </c>
      <c r="C24" s="57"/>
      <c r="D24" s="58"/>
      <c r="E24" s="57"/>
      <c r="F24" s="57"/>
      <c r="G24" s="57"/>
      <c r="H24" s="57"/>
      <c r="I24" s="58"/>
      <c r="J24" s="61"/>
      <c r="K24" s="61"/>
      <c r="L24" s="56" t="str">
        <f aca="false">IF(OR($F24="",$K24="Closed",$K24=""),"",SUMPRODUCT(--($F$9:$F$158&lt;&gt;""),--($K$9:$K$158&lt;&gt;"Closed"),--($K$9:$K$158&lt;&gt;""),--(($I$9:$I$158+ROW($I$9:$I$158)/100000)&lt;($I24+ROW()/100000)))+1)</f>
        <v/>
      </c>
      <c r="M24" s="55" t="str">
        <f aca="false">IF($F24="","",IF($N24&lt;&gt;"",$N24-$D24,Setup!$D$18-$D24))</f>
        <v/>
      </c>
      <c r="N24" s="58"/>
      <c r="O24" s="57"/>
    </row>
    <row r="25" customFormat="false" ht="25.5" hidden="false" customHeight="true" outlineLevel="0" collapsed="false">
      <c r="B25" s="56" t="str">
        <f aca="false">IF($F25="","","A-"&amp;TEXT(ROW()-8,"000"))</f>
        <v/>
      </c>
      <c r="C25" s="52"/>
      <c r="D25" s="53"/>
      <c r="E25" s="52"/>
      <c r="F25" s="52"/>
      <c r="G25" s="52"/>
      <c r="H25" s="52"/>
      <c r="I25" s="53"/>
      <c r="J25" s="60"/>
      <c r="K25" s="60"/>
      <c r="L25" s="56" t="str">
        <f aca="false">IF(OR($F25="",$K25="Closed",$K25=""),"",SUMPRODUCT(--($F$9:$F$158&lt;&gt;""),--($K$9:$K$158&lt;&gt;"Closed"),--($K$9:$K$158&lt;&gt;""),--(($I$9:$I$158+ROW($I$9:$I$158)/100000)&lt;($I25+ROW()/100000)))+1)</f>
        <v/>
      </c>
      <c r="M25" s="55" t="str">
        <f aca="false">IF($F25="","",IF($N25&lt;&gt;"",$N25-$D25,Setup!$D$18-$D25))</f>
        <v/>
      </c>
      <c r="N25" s="53"/>
      <c r="O25" s="52"/>
    </row>
    <row r="26" customFormat="false" ht="25.5" hidden="false" customHeight="true" outlineLevel="0" collapsed="false">
      <c r="B26" s="56" t="str">
        <f aca="false">IF($F26="","","A-"&amp;TEXT(ROW()-8,"000"))</f>
        <v/>
      </c>
      <c r="C26" s="57"/>
      <c r="D26" s="58"/>
      <c r="E26" s="57"/>
      <c r="F26" s="57"/>
      <c r="G26" s="57"/>
      <c r="H26" s="57"/>
      <c r="I26" s="58"/>
      <c r="J26" s="61"/>
      <c r="K26" s="61"/>
      <c r="L26" s="56" t="str">
        <f aca="false">IF(OR($F26="",$K26="Closed",$K26=""),"",SUMPRODUCT(--($F$9:$F$158&lt;&gt;""),--($K$9:$K$158&lt;&gt;"Closed"),--($K$9:$K$158&lt;&gt;""),--(($I$9:$I$158+ROW($I$9:$I$158)/100000)&lt;($I26+ROW()/100000)))+1)</f>
        <v/>
      </c>
      <c r="M26" s="55" t="str">
        <f aca="false">IF($F26="","",IF($N26&lt;&gt;"",$N26-$D26,Setup!$D$18-$D26))</f>
        <v/>
      </c>
      <c r="N26" s="58"/>
      <c r="O26" s="57"/>
    </row>
    <row r="27" customFormat="false" ht="25.5" hidden="false" customHeight="true" outlineLevel="0" collapsed="false">
      <c r="B27" s="56" t="str">
        <f aca="false">IF($F27="","","A-"&amp;TEXT(ROW()-8,"000"))</f>
        <v/>
      </c>
      <c r="C27" s="52"/>
      <c r="D27" s="53"/>
      <c r="E27" s="52"/>
      <c r="F27" s="52"/>
      <c r="G27" s="52"/>
      <c r="H27" s="52"/>
      <c r="I27" s="53"/>
      <c r="J27" s="60"/>
      <c r="K27" s="60"/>
      <c r="L27" s="56" t="str">
        <f aca="false">IF(OR($F27="",$K27="Closed",$K27=""),"",SUMPRODUCT(--($F$9:$F$158&lt;&gt;""),--($K$9:$K$158&lt;&gt;"Closed"),--($K$9:$K$158&lt;&gt;""),--(($I$9:$I$158+ROW($I$9:$I$158)/100000)&lt;($I27+ROW()/100000)))+1)</f>
        <v/>
      </c>
      <c r="M27" s="55" t="str">
        <f aca="false">IF($F27="","",IF($N27&lt;&gt;"",$N27-$D27,Setup!$D$18-$D27))</f>
        <v/>
      </c>
      <c r="N27" s="53"/>
      <c r="O27" s="52"/>
    </row>
    <row r="28" customFormat="false" ht="25.5" hidden="false" customHeight="true" outlineLevel="0" collapsed="false">
      <c r="B28" s="56" t="str">
        <f aca="false">IF($F28="","","A-"&amp;TEXT(ROW()-8,"000"))</f>
        <v/>
      </c>
      <c r="C28" s="57"/>
      <c r="D28" s="58"/>
      <c r="E28" s="57"/>
      <c r="F28" s="57"/>
      <c r="G28" s="57"/>
      <c r="H28" s="57"/>
      <c r="I28" s="58"/>
      <c r="J28" s="61"/>
      <c r="K28" s="61"/>
      <c r="L28" s="56" t="str">
        <f aca="false">IF(OR($F28="",$K28="Closed",$K28=""),"",SUMPRODUCT(--($F$9:$F$158&lt;&gt;""),--($K$9:$K$158&lt;&gt;"Closed"),--($K$9:$K$158&lt;&gt;""),--(($I$9:$I$158+ROW($I$9:$I$158)/100000)&lt;($I28+ROW()/100000)))+1)</f>
        <v/>
      </c>
      <c r="M28" s="55" t="str">
        <f aca="false">IF($F28="","",IF($N28&lt;&gt;"",$N28-$D28,Setup!$D$18-$D28))</f>
        <v/>
      </c>
      <c r="N28" s="58"/>
      <c r="O28" s="57"/>
    </row>
    <row r="29" customFormat="false" ht="25.5" hidden="false" customHeight="true" outlineLevel="0" collapsed="false">
      <c r="B29" s="56" t="str">
        <f aca="false">IF($F29="","","A-"&amp;TEXT(ROW()-8,"000"))</f>
        <v/>
      </c>
      <c r="C29" s="52"/>
      <c r="D29" s="53"/>
      <c r="E29" s="52"/>
      <c r="F29" s="52"/>
      <c r="G29" s="52"/>
      <c r="H29" s="52"/>
      <c r="I29" s="53"/>
      <c r="J29" s="60"/>
      <c r="K29" s="60"/>
      <c r="L29" s="56" t="str">
        <f aca="false">IF(OR($F29="",$K29="Closed",$K29=""),"",SUMPRODUCT(--($F$9:$F$158&lt;&gt;""),--($K$9:$K$158&lt;&gt;"Closed"),--($K$9:$K$158&lt;&gt;""),--(($I$9:$I$158+ROW($I$9:$I$158)/100000)&lt;($I29+ROW()/100000)))+1)</f>
        <v/>
      </c>
      <c r="M29" s="55" t="str">
        <f aca="false">IF($F29="","",IF($N29&lt;&gt;"",$N29-$D29,Setup!$D$18-$D29))</f>
        <v/>
      </c>
      <c r="N29" s="53"/>
      <c r="O29" s="52"/>
    </row>
    <row r="30" customFormat="false" ht="25.5" hidden="false" customHeight="true" outlineLevel="0" collapsed="false">
      <c r="B30" s="56" t="str">
        <f aca="false">IF($F30="","","A-"&amp;TEXT(ROW()-8,"000"))</f>
        <v/>
      </c>
      <c r="C30" s="57"/>
      <c r="D30" s="58"/>
      <c r="E30" s="57"/>
      <c r="F30" s="57"/>
      <c r="G30" s="57"/>
      <c r="H30" s="57"/>
      <c r="I30" s="58"/>
      <c r="J30" s="61"/>
      <c r="K30" s="61"/>
      <c r="L30" s="56" t="str">
        <f aca="false">IF(OR($F30="",$K30="Closed",$K30=""),"",SUMPRODUCT(--($F$9:$F$158&lt;&gt;""),--($K$9:$K$158&lt;&gt;"Closed"),--($K$9:$K$158&lt;&gt;""),--(($I$9:$I$158+ROW($I$9:$I$158)/100000)&lt;($I30+ROW()/100000)))+1)</f>
        <v/>
      </c>
      <c r="M30" s="55" t="str">
        <f aca="false">IF($F30="","",IF($N30&lt;&gt;"",$N30-$D30,Setup!$D$18-$D30))</f>
        <v/>
      </c>
      <c r="N30" s="58"/>
      <c r="O30" s="57"/>
    </row>
    <row r="31" customFormat="false" ht="25.5" hidden="false" customHeight="true" outlineLevel="0" collapsed="false">
      <c r="B31" s="56" t="str">
        <f aca="false">IF($F31="","","A-"&amp;TEXT(ROW()-8,"000"))</f>
        <v/>
      </c>
      <c r="C31" s="52"/>
      <c r="D31" s="53"/>
      <c r="E31" s="52"/>
      <c r="F31" s="52"/>
      <c r="G31" s="52"/>
      <c r="H31" s="52"/>
      <c r="I31" s="53"/>
      <c r="J31" s="60"/>
      <c r="K31" s="60"/>
      <c r="L31" s="56" t="str">
        <f aca="false">IF(OR($F31="",$K31="Closed",$K31=""),"",SUMPRODUCT(--($F$9:$F$158&lt;&gt;""),--($K$9:$K$158&lt;&gt;"Closed"),--($K$9:$K$158&lt;&gt;""),--(($I$9:$I$158+ROW($I$9:$I$158)/100000)&lt;($I31+ROW()/100000)))+1)</f>
        <v/>
      </c>
      <c r="M31" s="55" t="str">
        <f aca="false">IF($F31="","",IF($N31&lt;&gt;"",$N31-$D31,Setup!$D$18-$D31))</f>
        <v/>
      </c>
      <c r="N31" s="53"/>
      <c r="O31" s="52"/>
    </row>
    <row r="32" customFormat="false" ht="25.5" hidden="false" customHeight="true" outlineLevel="0" collapsed="false">
      <c r="B32" s="56" t="str">
        <f aca="false">IF($F32="","","A-"&amp;TEXT(ROW()-8,"000"))</f>
        <v/>
      </c>
      <c r="C32" s="57"/>
      <c r="D32" s="58"/>
      <c r="E32" s="57"/>
      <c r="F32" s="57"/>
      <c r="G32" s="57"/>
      <c r="H32" s="57"/>
      <c r="I32" s="58"/>
      <c r="J32" s="61"/>
      <c r="K32" s="61"/>
      <c r="L32" s="56" t="str">
        <f aca="false">IF(OR($F32="",$K32="Closed",$K32=""),"",SUMPRODUCT(--($F$9:$F$158&lt;&gt;""),--($K$9:$K$158&lt;&gt;"Closed"),--($K$9:$K$158&lt;&gt;""),--(($I$9:$I$158+ROW($I$9:$I$158)/100000)&lt;($I32+ROW()/100000)))+1)</f>
        <v/>
      </c>
      <c r="M32" s="55" t="str">
        <f aca="false">IF($F32="","",IF($N32&lt;&gt;"",$N32-$D32,Setup!$D$18-$D32))</f>
        <v/>
      </c>
      <c r="N32" s="58"/>
      <c r="O32" s="57"/>
    </row>
    <row r="33" customFormat="false" ht="25.5" hidden="false" customHeight="true" outlineLevel="0" collapsed="false">
      <c r="B33" s="56" t="str">
        <f aca="false">IF($F33="","","A-"&amp;TEXT(ROW()-8,"000"))</f>
        <v/>
      </c>
      <c r="C33" s="52"/>
      <c r="D33" s="53"/>
      <c r="E33" s="52"/>
      <c r="F33" s="52"/>
      <c r="G33" s="52"/>
      <c r="H33" s="52"/>
      <c r="I33" s="53"/>
      <c r="J33" s="60"/>
      <c r="K33" s="60"/>
      <c r="L33" s="56" t="str">
        <f aca="false">IF(OR($F33="",$K33="Closed",$K33=""),"",SUMPRODUCT(--($F$9:$F$158&lt;&gt;""),--($K$9:$K$158&lt;&gt;"Closed"),--($K$9:$K$158&lt;&gt;""),--(($I$9:$I$158+ROW($I$9:$I$158)/100000)&lt;($I33+ROW()/100000)))+1)</f>
        <v/>
      </c>
      <c r="M33" s="55" t="str">
        <f aca="false">IF($F33="","",IF($N33&lt;&gt;"",$N33-$D33,Setup!$D$18-$D33))</f>
        <v/>
      </c>
      <c r="N33" s="53"/>
      <c r="O33" s="52"/>
    </row>
    <row r="34" customFormat="false" ht="25.5" hidden="false" customHeight="true" outlineLevel="0" collapsed="false">
      <c r="B34" s="56" t="str">
        <f aca="false">IF($F34="","","A-"&amp;TEXT(ROW()-8,"000"))</f>
        <v/>
      </c>
      <c r="C34" s="57"/>
      <c r="D34" s="58"/>
      <c r="E34" s="57"/>
      <c r="F34" s="57"/>
      <c r="G34" s="57"/>
      <c r="H34" s="57"/>
      <c r="I34" s="58"/>
      <c r="J34" s="61"/>
      <c r="K34" s="61"/>
      <c r="L34" s="56" t="str">
        <f aca="false">IF(OR($F34="",$K34="Closed",$K34=""),"",SUMPRODUCT(--($F$9:$F$158&lt;&gt;""),--($K$9:$K$158&lt;&gt;"Closed"),--($K$9:$K$158&lt;&gt;""),--(($I$9:$I$158+ROW($I$9:$I$158)/100000)&lt;($I34+ROW()/100000)))+1)</f>
        <v/>
      </c>
      <c r="M34" s="55" t="str">
        <f aca="false">IF($F34="","",IF($N34&lt;&gt;"",$N34-$D34,Setup!$D$18-$D34))</f>
        <v/>
      </c>
      <c r="N34" s="58"/>
      <c r="O34" s="57"/>
    </row>
    <row r="35" customFormat="false" ht="25.5" hidden="false" customHeight="true" outlineLevel="0" collapsed="false">
      <c r="B35" s="56" t="str">
        <f aca="false">IF($F35="","","A-"&amp;TEXT(ROW()-8,"000"))</f>
        <v/>
      </c>
      <c r="C35" s="52"/>
      <c r="D35" s="53"/>
      <c r="E35" s="52"/>
      <c r="F35" s="52"/>
      <c r="G35" s="52"/>
      <c r="H35" s="52"/>
      <c r="I35" s="53"/>
      <c r="J35" s="60"/>
      <c r="K35" s="60"/>
      <c r="L35" s="56" t="str">
        <f aca="false">IF(OR($F35="",$K35="Closed",$K35=""),"",SUMPRODUCT(--($F$9:$F$158&lt;&gt;""),--($K$9:$K$158&lt;&gt;"Closed"),--($K$9:$K$158&lt;&gt;""),--(($I$9:$I$158+ROW($I$9:$I$158)/100000)&lt;($I35+ROW()/100000)))+1)</f>
        <v/>
      </c>
      <c r="M35" s="55" t="str">
        <f aca="false">IF($F35="","",IF($N35&lt;&gt;"",$N35-$D35,Setup!$D$18-$D35))</f>
        <v/>
      </c>
      <c r="N35" s="53"/>
      <c r="O35" s="52"/>
    </row>
    <row r="36" customFormat="false" ht="25.5" hidden="false" customHeight="true" outlineLevel="0" collapsed="false">
      <c r="B36" s="56" t="str">
        <f aca="false">IF($F36="","","A-"&amp;TEXT(ROW()-8,"000"))</f>
        <v/>
      </c>
      <c r="C36" s="57"/>
      <c r="D36" s="58"/>
      <c r="E36" s="57"/>
      <c r="F36" s="57"/>
      <c r="G36" s="57"/>
      <c r="H36" s="57"/>
      <c r="I36" s="58"/>
      <c r="J36" s="61"/>
      <c r="K36" s="61"/>
      <c r="L36" s="56" t="str">
        <f aca="false">IF(OR($F36="",$K36="Closed",$K36=""),"",SUMPRODUCT(--($F$9:$F$158&lt;&gt;""),--($K$9:$K$158&lt;&gt;"Closed"),--($K$9:$K$158&lt;&gt;""),--(($I$9:$I$158+ROW($I$9:$I$158)/100000)&lt;($I36+ROW()/100000)))+1)</f>
        <v/>
      </c>
      <c r="M36" s="55" t="str">
        <f aca="false">IF($F36="","",IF($N36&lt;&gt;"",$N36-$D36,Setup!$D$18-$D36))</f>
        <v/>
      </c>
      <c r="N36" s="58"/>
      <c r="O36" s="57"/>
    </row>
    <row r="37" customFormat="false" ht="25.5" hidden="false" customHeight="true" outlineLevel="0" collapsed="false">
      <c r="B37" s="56" t="str">
        <f aca="false">IF($F37="","","A-"&amp;TEXT(ROW()-8,"000"))</f>
        <v/>
      </c>
      <c r="C37" s="52"/>
      <c r="D37" s="53"/>
      <c r="E37" s="52"/>
      <c r="F37" s="52"/>
      <c r="G37" s="52"/>
      <c r="H37" s="52"/>
      <c r="I37" s="53"/>
      <c r="J37" s="60"/>
      <c r="K37" s="60"/>
      <c r="L37" s="56" t="str">
        <f aca="false">IF(OR($F37="",$K37="Closed",$K37=""),"",SUMPRODUCT(--($F$9:$F$158&lt;&gt;""),--($K$9:$K$158&lt;&gt;"Closed"),--($K$9:$K$158&lt;&gt;""),--(($I$9:$I$158+ROW($I$9:$I$158)/100000)&lt;($I37+ROW()/100000)))+1)</f>
        <v/>
      </c>
      <c r="M37" s="55" t="str">
        <f aca="false">IF($F37="","",IF($N37&lt;&gt;"",$N37-$D37,Setup!$D$18-$D37))</f>
        <v/>
      </c>
      <c r="N37" s="53"/>
      <c r="O37" s="52"/>
    </row>
    <row r="38" customFormat="false" ht="25.5" hidden="false" customHeight="true" outlineLevel="0" collapsed="false">
      <c r="B38" s="56" t="str">
        <f aca="false">IF($F38="","","A-"&amp;TEXT(ROW()-8,"000"))</f>
        <v/>
      </c>
      <c r="C38" s="57"/>
      <c r="D38" s="58"/>
      <c r="E38" s="57"/>
      <c r="F38" s="57"/>
      <c r="G38" s="57"/>
      <c r="H38" s="57"/>
      <c r="I38" s="58"/>
      <c r="J38" s="61"/>
      <c r="K38" s="61"/>
      <c r="L38" s="56" t="str">
        <f aca="false">IF(OR($F38="",$K38="Closed",$K38=""),"",SUMPRODUCT(--($F$9:$F$158&lt;&gt;""),--($K$9:$K$158&lt;&gt;"Closed"),--($K$9:$K$158&lt;&gt;""),--(($I$9:$I$158+ROW($I$9:$I$158)/100000)&lt;($I38+ROW()/100000)))+1)</f>
        <v/>
      </c>
      <c r="M38" s="55" t="str">
        <f aca="false">IF($F38="","",IF($N38&lt;&gt;"",$N38-$D38,Setup!$D$18-$D38))</f>
        <v/>
      </c>
      <c r="N38" s="58"/>
      <c r="O38" s="57"/>
    </row>
    <row r="39" customFormat="false" ht="25.5" hidden="false" customHeight="true" outlineLevel="0" collapsed="false">
      <c r="B39" s="56" t="str">
        <f aca="false">IF($F39="","","A-"&amp;TEXT(ROW()-8,"000"))</f>
        <v/>
      </c>
      <c r="C39" s="52"/>
      <c r="D39" s="53"/>
      <c r="E39" s="52"/>
      <c r="F39" s="52"/>
      <c r="G39" s="52"/>
      <c r="H39" s="52"/>
      <c r="I39" s="53"/>
      <c r="J39" s="60"/>
      <c r="K39" s="60"/>
      <c r="L39" s="56" t="str">
        <f aca="false">IF(OR($F39="",$K39="Closed",$K39=""),"",SUMPRODUCT(--($F$9:$F$158&lt;&gt;""),--($K$9:$K$158&lt;&gt;"Closed"),--($K$9:$K$158&lt;&gt;""),--(($I$9:$I$158+ROW($I$9:$I$158)/100000)&lt;($I39+ROW()/100000)))+1)</f>
        <v/>
      </c>
      <c r="M39" s="55" t="str">
        <f aca="false">IF($F39="","",IF($N39&lt;&gt;"",$N39-$D39,Setup!$D$18-$D39))</f>
        <v/>
      </c>
      <c r="N39" s="53"/>
      <c r="O39" s="52"/>
    </row>
    <row r="40" customFormat="false" ht="25.5" hidden="false" customHeight="true" outlineLevel="0" collapsed="false">
      <c r="B40" s="56" t="str">
        <f aca="false">IF($F40="","","A-"&amp;TEXT(ROW()-8,"000"))</f>
        <v/>
      </c>
      <c r="C40" s="57"/>
      <c r="D40" s="58"/>
      <c r="E40" s="57"/>
      <c r="F40" s="57"/>
      <c r="G40" s="57"/>
      <c r="H40" s="57"/>
      <c r="I40" s="58"/>
      <c r="J40" s="61"/>
      <c r="K40" s="61"/>
      <c r="L40" s="56" t="str">
        <f aca="false">IF(OR($F40="",$K40="Closed",$K40=""),"",SUMPRODUCT(--($F$9:$F$158&lt;&gt;""),--($K$9:$K$158&lt;&gt;"Closed"),--($K$9:$K$158&lt;&gt;""),--(($I$9:$I$158+ROW($I$9:$I$158)/100000)&lt;($I40+ROW()/100000)))+1)</f>
        <v/>
      </c>
      <c r="M40" s="55" t="str">
        <f aca="false">IF($F40="","",IF($N40&lt;&gt;"",$N40-$D40,Setup!$D$18-$D40))</f>
        <v/>
      </c>
      <c r="N40" s="58"/>
      <c r="O40" s="57"/>
    </row>
    <row r="41" customFormat="false" ht="25.5" hidden="false" customHeight="true" outlineLevel="0" collapsed="false">
      <c r="B41" s="56" t="str">
        <f aca="false">IF($F41="","","A-"&amp;TEXT(ROW()-8,"000"))</f>
        <v/>
      </c>
      <c r="C41" s="52"/>
      <c r="D41" s="53"/>
      <c r="E41" s="52"/>
      <c r="F41" s="52"/>
      <c r="G41" s="52"/>
      <c r="H41" s="52"/>
      <c r="I41" s="53"/>
      <c r="J41" s="60"/>
      <c r="K41" s="60"/>
      <c r="L41" s="56" t="str">
        <f aca="false">IF(OR($F41="",$K41="Closed",$K41=""),"",SUMPRODUCT(--($F$9:$F$158&lt;&gt;""),--($K$9:$K$158&lt;&gt;"Closed"),--($K$9:$K$158&lt;&gt;""),--(($I$9:$I$158+ROW($I$9:$I$158)/100000)&lt;($I41+ROW()/100000)))+1)</f>
        <v/>
      </c>
      <c r="M41" s="55" t="str">
        <f aca="false">IF($F41="","",IF($N41&lt;&gt;"",$N41-$D41,Setup!$D$18-$D41))</f>
        <v/>
      </c>
      <c r="N41" s="53"/>
      <c r="O41" s="52"/>
    </row>
    <row r="42" customFormat="false" ht="25.5" hidden="false" customHeight="true" outlineLevel="0" collapsed="false">
      <c r="B42" s="56" t="str">
        <f aca="false">IF($F42="","","A-"&amp;TEXT(ROW()-8,"000"))</f>
        <v/>
      </c>
      <c r="C42" s="57"/>
      <c r="D42" s="58"/>
      <c r="E42" s="57"/>
      <c r="F42" s="57"/>
      <c r="G42" s="57"/>
      <c r="H42" s="57"/>
      <c r="I42" s="58"/>
      <c r="J42" s="61"/>
      <c r="K42" s="61"/>
      <c r="L42" s="56" t="str">
        <f aca="false">IF(OR($F42="",$K42="Closed",$K42=""),"",SUMPRODUCT(--($F$9:$F$158&lt;&gt;""),--($K$9:$K$158&lt;&gt;"Closed"),--($K$9:$K$158&lt;&gt;""),--(($I$9:$I$158+ROW($I$9:$I$158)/100000)&lt;($I42+ROW()/100000)))+1)</f>
        <v/>
      </c>
      <c r="M42" s="55" t="str">
        <f aca="false">IF($F42="","",IF($N42&lt;&gt;"",$N42-$D42,Setup!$D$18-$D42))</f>
        <v/>
      </c>
      <c r="N42" s="58"/>
      <c r="O42" s="57"/>
    </row>
    <row r="43" customFormat="false" ht="25.5" hidden="false" customHeight="true" outlineLevel="0" collapsed="false">
      <c r="B43" s="56" t="str">
        <f aca="false">IF($F43="","","A-"&amp;TEXT(ROW()-8,"000"))</f>
        <v/>
      </c>
      <c r="C43" s="52"/>
      <c r="D43" s="53"/>
      <c r="E43" s="52"/>
      <c r="F43" s="52"/>
      <c r="G43" s="52"/>
      <c r="H43" s="52"/>
      <c r="I43" s="53"/>
      <c r="J43" s="60"/>
      <c r="K43" s="60"/>
      <c r="L43" s="56" t="str">
        <f aca="false">IF(OR($F43="",$K43="Closed",$K43=""),"",SUMPRODUCT(--($F$9:$F$158&lt;&gt;""),--($K$9:$K$158&lt;&gt;"Closed"),--($K$9:$K$158&lt;&gt;""),--(($I$9:$I$158+ROW($I$9:$I$158)/100000)&lt;($I43+ROW()/100000)))+1)</f>
        <v/>
      </c>
      <c r="M43" s="55" t="str">
        <f aca="false">IF($F43="","",IF($N43&lt;&gt;"",$N43-$D43,Setup!$D$18-$D43))</f>
        <v/>
      </c>
      <c r="N43" s="53"/>
      <c r="O43" s="52"/>
    </row>
    <row r="44" customFormat="false" ht="25.5" hidden="false" customHeight="true" outlineLevel="0" collapsed="false">
      <c r="B44" s="56" t="str">
        <f aca="false">IF($F44="","","A-"&amp;TEXT(ROW()-8,"000"))</f>
        <v/>
      </c>
      <c r="C44" s="57"/>
      <c r="D44" s="58"/>
      <c r="E44" s="57"/>
      <c r="F44" s="57"/>
      <c r="G44" s="57"/>
      <c r="H44" s="57"/>
      <c r="I44" s="58"/>
      <c r="J44" s="61"/>
      <c r="K44" s="61"/>
      <c r="L44" s="56" t="str">
        <f aca="false">IF(OR($F44="",$K44="Closed",$K44=""),"",SUMPRODUCT(--($F$9:$F$158&lt;&gt;""),--($K$9:$K$158&lt;&gt;"Closed"),--($K$9:$K$158&lt;&gt;""),--(($I$9:$I$158+ROW($I$9:$I$158)/100000)&lt;($I44+ROW()/100000)))+1)</f>
        <v/>
      </c>
      <c r="M44" s="55" t="str">
        <f aca="false">IF($F44="","",IF($N44&lt;&gt;"",$N44-$D44,Setup!$D$18-$D44))</f>
        <v/>
      </c>
      <c r="N44" s="58"/>
      <c r="O44" s="57"/>
    </row>
    <row r="45" customFormat="false" ht="25.5" hidden="false" customHeight="true" outlineLevel="0" collapsed="false">
      <c r="B45" s="56" t="str">
        <f aca="false">IF($F45="","","A-"&amp;TEXT(ROW()-8,"000"))</f>
        <v/>
      </c>
      <c r="C45" s="52"/>
      <c r="D45" s="53"/>
      <c r="E45" s="52"/>
      <c r="F45" s="52"/>
      <c r="G45" s="52"/>
      <c r="H45" s="52"/>
      <c r="I45" s="53"/>
      <c r="J45" s="60"/>
      <c r="K45" s="60"/>
      <c r="L45" s="56" t="str">
        <f aca="false">IF(OR($F45="",$K45="Closed",$K45=""),"",SUMPRODUCT(--($F$9:$F$158&lt;&gt;""),--($K$9:$K$158&lt;&gt;"Closed"),--($K$9:$K$158&lt;&gt;""),--(($I$9:$I$158+ROW($I$9:$I$158)/100000)&lt;($I45+ROW()/100000)))+1)</f>
        <v/>
      </c>
      <c r="M45" s="55" t="str">
        <f aca="false">IF($F45="","",IF($N45&lt;&gt;"",$N45-$D45,Setup!$D$18-$D45))</f>
        <v/>
      </c>
      <c r="N45" s="53"/>
      <c r="O45" s="52"/>
    </row>
    <row r="46" customFormat="false" ht="25.5" hidden="false" customHeight="true" outlineLevel="0" collapsed="false">
      <c r="B46" s="56" t="str">
        <f aca="false">IF($F46="","","A-"&amp;TEXT(ROW()-8,"000"))</f>
        <v/>
      </c>
      <c r="C46" s="57"/>
      <c r="D46" s="58"/>
      <c r="E46" s="57"/>
      <c r="F46" s="57"/>
      <c r="G46" s="57"/>
      <c r="H46" s="57"/>
      <c r="I46" s="58"/>
      <c r="J46" s="61"/>
      <c r="K46" s="61"/>
      <c r="L46" s="56" t="str">
        <f aca="false">IF(OR($F46="",$K46="Closed",$K46=""),"",SUMPRODUCT(--($F$9:$F$158&lt;&gt;""),--($K$9:$K$158&lt;&gt;"Closed"),--($K$9:$K$158&lt;&gt;""),--(($I$9:$I$158+ROW($I$9:$I$158)/100000)&lt;($I46+ROW()/100000)))+1)</f>
        <v/>
      </c>
      <c r="M46" s="55" t="str">
        <f aca="false">IF($F46="","",IF($N46&lt;&gt;"",$N46-$D46,Setup!$D$18-$D46))</f>
        <v/>
      </c>
      <c r="N46" s="58"/>
      <c r="O46" s="57"/>
    </row>
    <row r="47" customFormat="false" ht="25.5" hidden="false" customHeight="true" outlineLevel="0" collapsed="false">
      <c r="B47" s="56" t="str">
        <f aca="false">IF($F47="","","A-"&amp;TEXT(ROW()-8,"000"))</f>
        <v/>
      </c>
      <c r="C47" s="52"/>
      <c r="D47" s="53"/>
      <c r="E47" s="52"/>
      <c r="F47" s="52"/>
      <c r="G47" s="52"/>
      <c r="H47" s="52"/>
      <c r="I47" s="53"/>
      <c r="J47" s="60"/>
      <c r="K47" s="60"/>
      <c r="L47" s="56" t="str">
        <f aca="false">IF(OR($F47="",$K47="Closed",$K47=""),"",SUMPRODUCT(--($F$9:$F$158&lt;&gt;""),--($K$9:$K$158&lt;&gt;"Closed"),--($K$9:$K$158&lt;&gt;""),--(($I$9:$I$158+ROW($I$9:$I$158)/100000)&lt;($I47+ROW()/100000)))+1)</f>
        <v/>
      </c>
      <c r="M47" s="55" t="str">
        <f aca="false">IF($F47="","",IF($N47&lt;&gt;"",$N47-$D47,Setup!$D$18-$D47))</f>
        <v/>
      </c>
      <c r="N47" s="53"/>
      <c r="O47" s="52"/>
    </row>
    <row r="48" customFormat="false" ht="25.5" hidden="false" customHeight="true" outlineLevel="0" collapsed="false">
      <c r="B48" s="56" t="str">
        <f aca="false">IF($F48="","","A-"&amp;TEXT(ROW()-8,"000"))</f>
        <v/>
      </c>
      <c r="C48" s="57"/>
      <c r="D48" s="58"/>
      <c r="E48" s="57"/>
      <c r="F48" s="57"/>
      <c r="G48" s="57"/>
      <c r="H48" s="57"/>
      <c r="I48" s="58"/>
      <c r="J48" s="61"/>
      <c r="K48" s="61"/>
      <c r="L48" s="56" t="str">
        <f aca="false">IF(OR($F48="",$K48="Closed",$K48=""),"",SUMPRODUCT(--($F$9:$F$158&lt;&gt;""),--($K$9:$K$158&lt;&gt;"Closed"),--($K$9:$K$158&lt;&gt;""),--(($I$9:$I$158+ROW($I$9:$I$158)/100000)&lt;($I48+ROW()/100000)))+1)</f>
        <v/>
      </c>
      <c r="M48" s="55" t="str">
        <f aca="false">IF($F48="","",IF($N48&lt;&gt;"",$N48-$D48,Setup!$D$18-$D48))</f>
        <v/>
      </c>
      <c r="N48" s="58"/>
      <c r="O48" s="57"/>
    </row>
    <row r="49" customFormat="false" ht="25.5" hidden="false" customHeight="true" outlineLevel="0" collapsed="false">
      <c r="B49" s="56" t="str">
        <f aca="false">IF($F49="","","A-"&amp;TEXT(ROW()-8,"000"))</f>
        <v/>
      </c>
      <c r="C49" s="52"/>
      <c r="D49" s="53"/>
      <c r="E49" s="52"/>
      <c r="F49" s="52"/>
      <c r="G49" s="52"/>
      <c r="H49" s="52"/>
      <c r="I49" s="53"/>
      <c r="J49" s="60"/>
      <c r="K49" s="60"/>
      <c r="L49" s="56" t="str">
        <f aca="false">IF(OR($F49="",$K49="Closed",$K49=""),"",SUMPRODUCT(--($F$9:$F$158&lt;&gt;""),--($K$9:$K$158&lt;&gt;"Closed"),--($K$9:$K$158&lt;&gt;""),--(($I$9:$I$158+ROW($I$9:$I$158)/100000)&lt;($I49+ROW()/100000)))+1)</f>
        <v/>
      </c>
      <c r="M49" s="55" t="str">
        <f aca="false">IF($F49="","",IF($N49&lt;&gt;"",$N49-$D49,Setup!$D$18-$D49))</f>
        <v/>
      </c>
      <c r="N49" s="53"/>
      <c r="O49" s="52"/>
    </row>
    <row r="50" customFormat="false" ht="25.5" hidden="false" customHeight="true" outlineLevel="0" collapsed="false">
      <c r="B50" s="56" t="str">
        <f aca="false">IF($F50="","","A-"&amp;TEXT(ROW()-8,"000"))</f>
        <v/>
      </c>
      <c r="C50" s="57"/>
      <c r="D50" s="58"/>
      <c r="E50" s="57"/>
      <c r="F50" s="57"/>
      <c r="G50" s="57"/>
      <c r="H50" s="57"/>
      <c r="I50" s="58"/>
      <c r="J50" s="61"/>
      <c r="K50" s="61"/>
      <c r="L50" s="56" t="str">
        <f aca="false">IF(OR($F50="",$K50="Closed",$K50=""),"",SUMPRODUCT(--($F$9:$F$158&lt;&gt;""),--($K$9:$K$158&lt;&gt;"Closed"),--($K$9:$K$158&lt;&gt;""),--(($I$9:$I$158+ROW($I$9:$I$158)/100000)&lt;($I50+ROW()/100000)))+1)</f>
        <v/>
      </c>
      <c r="M50" s="55" t="str">
        <f aca="false">IF($F50="","",IF($N50&lt;&gt;"",$N50-$D50,Setup!$D$18-$D50))</f>
        <v/>
      </c>
      <c r="N50" s="58"/>
      <c r="O50" s="57"/>
    </row>
    <row r="51" customFormat="false" ht="25.5" hidden="false" customHeight="true" outlineLevel="0" collapsed="false">
      <c r="B51" s="56" t="str">
        <f aca="false">IF($F51="","","A-"&amp;TEXT(ROW()-8,"000"))</f>
        <v/>
      </c>
      <c r="C51" s="52"/>
      <c r="D51" s="53"/>
      <c r="E51" s="52"/>
      <c r="F51" s="52"/>
      <c r="G51" s="52"/>
      <c r="H51" s="52"/>
      <c r="I51" s="53"/>
      <c r="J51" s="60"/>
      <c r="K51" s="60"/>
      <c r="L51" s="56" t="str">
        <f aca="false">IF(OR($F51="",$K51="Closed",$K51=""),"",SUMPRODUCT(--($F$9:$F$158&lt;&gt;""),--($K$9:$K$158&lt;&gt;"Closed"),--($K$9:$K$158&lt;&gt;""),--(($I$9:$I$158+ROW($I$9:$I$158)/100000)&lt;($I51+ROW()/100000)))+1)</f>
        <v/>
      </c>
      <c r="M51" s="55" t="str">
        <f aca="false">IF($F51="","",IF($N51&lt;&gt;"",$N51-$D51,Setup!$D$18-$D51))</f>
        <v/>
      </c>
      <c r="N51" s="53"/>
      <c r="O51" s="52"/>
    </row>
    <row r="52" customFormat="false" ht="25.5" hidden="false" customHeight="true" outlineLevel="0" collapsed="false">
      <c r="B52" s="56" t="str">
        <f aca="false">IF($F52="","","A-"&amp;TEXT(ROW()-8,"000"))</f>
        <v/>
      </c>
      <c r="C52" s="57"/>
      <c r="D52" s="58"/>
      <c r="E52" s="57"/>
      <c r="F52" s="57"/>
      <c r="G52" s="57"/>
      <c r="H52" s="57"/>
      <c r="I52" s="58"/>
      <c r="J52" s="61"/>
      <c r="K52" s="61"/>
      <c r="L52" s="56" t="str">
        <f aca="false">IF(OR($F52="",$K52="Closed",$K52=""),"",SUMPRODUCT(--($F$9:$F$158&lt;&gt;""),--($K$9:$K$158&lt;&gt;"Closed"),--($K$9:$K$158&lt;&gt;""),--(($I$9:$I$158+ROW($I$9:$I$158)/100000)&lt;($I52+ROW()/100000)))+1)</f>
        <v/>
      </c>
      <c r="M52" s="55" t="str">
        <f aca="false">IF($F52="","",IF($N52&lt;&gt;"",$N52-$D52,Setup!$D$18-$D52))</f>
        <v/>
      </c>
      <c r="N52" s="58"/>
      <c r="O52" s="57"/>
    </row>
    <row r="53" customFormat="false" ht="25.5" hidden="false" customHeight="true" outlineLevel="0" collapsed="false">
      <c r="B53" s="56" t="str">
        <f aca="false">IF($F53="","","A-"&amp;TEXT(ROW()-8,"000"))</f>
        <v/>
      </c>
      <c r="C53" s="52"/>
      <c r="D53" s="53"/>
      <c r="E53" s="52"/>
      <c r="F53" s="52"/>
      <c r="G53" s="52"/>
      <c r="H53" s="52"/>
      <c r="I53" s="53"/>
      <c r="J53" s="60"/>
      <c r="K53" s="60"/>
      <c r="L53" s="56" t="str">
        <f aca="false">IF(OR($F53="",$K53="Closed",$K53=""),"",SUMPRODUCT(--($F$9:$F$158&lt;&gt;""),--($K$9:$K$158&lt;&gt;"Closed"),--($K$9:$K$158&lt;&gt;""),--(($I$9:$I$158+ROW($I$9:$I$158)/100000)&lt;($I53+ROW()/100000)))+1)</f>
        <v/>
      </c>
      <c r="M53" s="55" t="str">
        <f aca="false">IF($F53="","",IF($N53&lt;&gt;"",$N53-$D53,Setup!$D$18-$D53))</f>
        <v/>
      </c>
      <c r="N53" s="53"/>
      <c r="O53" s="52"/>
    </row>
    <row r="54" customFormat="false" ht="25.5" hidden="false" customHeight="true" outlineLevel="0" collapsed="false">
      <c r="B54" s="56" t="str">
        <f aca="false">IF($F54="","","A-"&amp;TEXT(ROW()-8,"000"))</f>
        <v/>
      </c>
      <c r="C54" s="57"/>
      <c r="D54" s="58"/>
      <c r="E54" s="57"/>
      <c r="F54" s="57"/>
      <c r="G54" s="57"/>
      <c r="H54" s="57"/>
      <c r="I54" s="58"/>
      <c r="J54" s="61"/>
      <c r="K54" s="61"/>
      <c r="L54" s="56" t="str">
        <f aca="false">IF(OR($F54="",$K54="Closed",$K54=""),"",SUMPRODUCT(--($F$9:$F$158&lt;&gt;""),--($K$9:$K$158&lt;&gt;"Closed"),--($K$9:$K$158&lt;&gt;""),--(($I$9:$I$158+ROW($I$9:$I$158)/100000)&lt;($I54+ROW()/100000)))+1)</f>
        <v/>
      </c>
      <c r="M54" s="55" t="str">
        <f aca="false">IF($F54="","",IF($N54&lt;&gt;"",$N54-$D54,Setup!$D$18-$D54))</f>
        <v/>
      </c>
      <c r="N54" s="58"/>
      <c r="O54" s="57"/>
    </row>
    <row r="55" customFormat="false" ht="25.5" hidden="false" customHeight="true" outlineLevel="0" collapsed="false">
      <c r="B55" s="56" t="str">
        <f aca="false">IF($F55="","","A-"&amp;TEXT(ROW()-8,"000"))</f>
        <v/>
      </c>
      <c r="C55" s="52"/>
      <c r="D55" s="53"/>
      <c r="E55" s="52"/>
      <c r="F55" s="52"/>
      <c r="G55" s="52"/>
      <c r="H55" s="52"/>
      <c r="I55" s="53"/>
      <c r="J55" s="60"/>
      <c r="K55" s="60"/>
      <c r="L55" s="56" t="str">
        <f aca="false">IF(OR($F55="",$K55="Closed",$K55=""),"",SUMPRODUCT(--($F$9:$F$158&lt;&gt;""),--($K$9:$K$158&lt;&gt;"Closed"),--($K$9:$K$158&lt;&gt;""),--(($I$9:$I$158+ROW($I$9:$I$158)/100000)&lt;($I55+ROW()/100000)))+1)</f>
        <v/>
      </c>
      <c r="M55" s="55" t="str">
        <f aca="false">IF($F55="","",IF($N55&lt;&gt;"",$N55-$D55,Setup!$D$18-$D55))</f>
        <v/>
      </c>
      <c r="N55" s="53"/>
      <c r="O55" s="52"/>
    </row>
    <row r="56" customFormat="false" ht="25.5" hidden="false" customHeight="true" outlineLevel="0" collapsed="false">
      <c r="B56" s="56" t="str">
        <f aca="false">IF($F56="","","A-"&amp;TEXT(ROW()-8,"000"))</f>
        <v/>
      </c>
      <c r="C56" s="57"/>
      <c r="D56" s="58"/>
      <c r="E56" s="57"/>
      <c r="F56" s="57"/>
      <c r="G56" s="57"/>
      <c r="H56" s="57"/>
      <c r="I56" s="58"/>
      <c r="J56" s="61"/>
      <c r="K56" s="61"/>
      <c r="L56" s="56" t="str">
        <f aca="false">IF(OR($F56="",$K56="Closed",$K56=""),"",SUMPRODUCT(--($F$9:$F$158&lt;&gt;""),--($K$9:$K$158&lt;&gt;"Closed"),--($K$9:$K$158&lt;&gt;""),--(($I$9:$I$158+ROW($I$9:$I$158)/100000)&lt;($I56+ROW()/100000)))+1)</f>
        <v/>
      </c>
      <c r="M56" s="55" t="str">
        <f aca="false">IF($F56="","",IF($N56&lt;&gt;"",$N56-$D56,Setup!$D$18-$D56))</f>
        <v/>
      </c>
      <c r="N56" s="58"/>
      <c r="O56" s="57"/>
    </row>
    <row r="57" customFormat="false" ht="25.5" hidden="false" customHeight="true" outlineLevel="0" collapsed="false">
      <c r="B57" s="56" t="str">
        <f aca="false">IF($F57="","","A-"&amp;TEXT(ROW()-8,"000"))</f>
        <v/>
      </c>
      <c r="C57" s="52"/>
      <c r="D57" s="53"/>
      <c r="E57" s="52"/>
      <c r="F57" s="52"/>
      <c r="G57" s="52"/>
      <c r="H57" s="52"/>
      <c r="I57" s="53"/>
      <c r="J57" s="60"/>
      <c r="K57" s="60"/>
      <c r="L57" s="56" t="str">
        <f aca="false">IF(OR($F57="",$K57="Closed",$K57=""),"",SUMPRODUCT(--($F$9:$F$158&lt;&gt;""),--($K$9:$K$158&lt;&gt;"Closed"),--($K$9:$K$158&lt;&gt;""),--(($I$9:$I$158+ROW($I$9:$I$158)/100000)&lt;($I57+ROW()/100000)))+1)</f>
        <v/>
      </c>
      <c r="M57" s="55" t="str">
        <f aca="false">IF($F57="","",IF($N57&lt;&gt;"",$N57-$D57,Setup!$D$18-$D57))</f>
        <v/>
      </c>
      <c r="N57" s="53"/>
      <c r="O57" s="52"/>
    </row>
    <row r="58" customFormat="false" ht="25.5" hidden="false" customHeight="true" outlineLevel="0" collapsed="false">
      <c r="B58" s="56" t="str">
        <f aca="false">IF($F58="","","A-"&amp;TEXT(ROW()-8,"000"))</f>
        <v/>
      </c>
      <c r="C58" s="57"/>
      <c r="D58" s="58"/>
      <c r="E58" s="57"/>
      <c r="F58" s="57"/>
      <c r="G58" s="57"/>
      <c r="H58" s="57"/>
      <c r="I58" s="58"/>
      <c r="J58" s="61"/>
      <c r="K58" s="61"/>
      <c r="L58" s="56" t="str">
        <f aca="false">IF(OR($F58="",$K58="Closed",$K58=""),"",SUMPRODUCT(--($F$9:$F$158&lt;&gt;""),--($K$9:$K$158&lt;&gt;"Closed"),--($K$9:$K$158&lt;&gt;""),--(($I$9:$I$158+ROW($I$9:$I$158)/100000)&lt;($I58+ROW()/100000)))+1)</f>
        <v/>
      </c>
      <c r="M58" s="55" t="str">
        <f aca="false">IF($F58="","",IF($N58&lt;&gt;"",$N58-$D58,Setup!$D$18-$D58))</f>
        <v/>
      </c>
      <c r="N58" s="58"/>
      <c r="O58" s="57"/>
    </row>
    <row r="59" customFormat="false" ht="25.5" hidden="false" customHeight="true" outlineLevel="0" collapsed="false">
      <c r="B59" s="56" t="str">
        <f aca="false">IF($F59="","","A-"&amp;TEXT(ROW()-8,"000"))</f>
        <v/>
      </c>
      <c r="C59" s="52"/>
      <c r="D59" s="53"/>
      <c r="E59" s="52"/>
      <c r="F59" s="52"/>
      <c r="G59" s="52"/>
      <c r="H59" s="52"/>
      <c r="I59" s="53"/>
      <c r="J59" s="60"/>
      <c r="K59" s="60"/>
      <c r="L59" s="56" t="str">
        <f aca="false">IF(OR($F59="",$K59="Closed",$K59=""),"",SUMPRODUCT(--($F$9:$F$158&lt;&gt;""),--($K$9:$K$158&lt;&gt;"Closed"),--($K$9:$K$158&lt;&gt;""),--(($I$9:$I$158+ROW($I$9:$I$158)/100000)&lt;($I59+ROW()/100000)))+1)</f>
        <v/>
      </c>
      <c r="M59" s="55" t="str">
        <f aca="false">IF($F59="","",IF($N59&lt;&gt;"",$N59-$D59,Setup!$D$18-$D59))</f>
        <v/>
      </c>
      <c r="N59" s="53"/>
      <c r="O59" s="52"/>
    </row>
    <row r="60" customFormat="false" ht="25.5" hidden="false" customHeight="true" outlineLevel="0" collapsed="false">
      <c r="B60" s="56" t="str">
        <f aca="false">IF($F60="","","A-"&amp;TEXT(ROW()-8,"000"))</f>
        <v/>
      </c>
      <c r="C60" s="57"/>
      <c r="D60" s="58"/>
      <c r="E60" s="57"/>
      <c r="F60" s="57"/>
      <c r="G60" s="57"/>
      <c r="H60" s="57"/>
      <c r="I60" s="58"/>
      <c r="J60" s="61"/>
      <c r="K60" s="61"/>
      <c r="L60" s="56" t="str">
        <f aca="false">IF(OR($F60="",$K60="Closed",$K60=""),"",SUMPRODUCT(--($F$9:$F$158&lt;&gt;""),--($K$9:$K$158&lt;&gt;"Closed"),--($K$9:$K$158&lt;&gt;""),--(($I$9:$I$158+ROW($I$9:$I$158)/100000)&lt;($I60+ROW()/100000)))+1)</f>
        <v/>
      </c>
      <c r="M60" s="55" t="str">
        <f aca="false">IF($F60="","",IF($N60&lt;&gt;"",$N60-$D60,Setup!$D$18-$D60))</f>
        <v/>
      </c>
      <c r="N60" s="58"/>
      <c r="O60" s="57"/>
    </row>
    <row r="61" customFormat="false" ht="25.5" hidden="false" customHeight="true" outlineLevel="0" collapsed="false">
      <c r="B61" s="56" t="str">
        <f aca="false">IF($F61="","","A-"&amp;TEXT(ROW()-8,"000"))</f>
        <v/>
      </c>
      <c r="C61" s="52"/>
      <c r="D61" s="53"/>
      <c r="E61" s="52"/>
      <c r="F61" s="52"/>
      <c r="G61" s="52"/>
      <c r="H61" s="52"/>
      <c r="I61" s="53"/>
      <c r="J61" s="60"/>
      <c r="K61" s="60"/>
      <c r="L61" s="56" t="str">
        <f aca="false">IF(OR($F61="",$K61="Closed",$K61=""),"",SUMPRODUCT(--($F$9:$F$158&lt;&gt;""),--($K$9:$K$158&lt;&gt;"Closed"),--($K$9:$K$158&lt;&gt;""),--(($I$9:$I$158+ROW($I$9:$I$158)/100000)&lt;($I61+ROW()/100000)))+1)</f>
        <v/>
      </c>
      <c r="M61" s="55" t="str">
        <f aca="false">IF($F61="","",IF($N61&lt;&gt;"",$N61-$D61,Setup!$D$18-$D61))</f>
        <v/>
      </c>
      <c r="N61" s="53"/>
      <c r="O61" s="52"/>
    </row>
    <row r="62" customFormat="false" ht="25.5" hidden="false" customHeight="true" outlineLevel="0" collapsed="false">
      <c r="B62" s="56" t="str">
        <f aca="false">IF($F62="","","A-"&amp;TEXT(ROW()-8,"000"))</f>
        <v/>
      </c>
      <c r="C62" s="57"/>
      <c r="D62" s="58"/>
      <c r="E62" s="57"/>
      <c r="F62" s="57"/>
      <c r="G62" s="57"/>
      <c r="H62" s="57"/>
      <c r="I62" s="58"/>
      <c r="J62" s="61"/>
      <c r="K62" s="61"/>
      <c r="L62" s="56" t="str">
        <f aca="false">IF(OR($F62="",$K62="Closed",$K62=""),"",SUMPRODUCT(--($F$9:$F$158&lt;&gt;""),--($K$9:$K$158&lt;&gt;"Closed"),--($K$9:$K$158&lt;&gt;""),--(($I$9:$I$158+ROW($I$9:$I$158)/100000)&lt;($I62+ROW()/100000)))+1)</f>
        <v/>
      </c>
      <c r="M62" s="55" t="str">
        <f aca="false">IF($F62="","",IF($N62&lt;&gt;"",$N62-$D62,Setup!$D$18-$D62))</f>
        <v/>
      </c>
      <c r="N62" s="58"/>
      <c r="O62" s="57"/>
    </row>
    <row r="63" customFormat="false" ht="25.5" hidden="false" customHeight="true" outlineLevel="0" collapsed="false">
      <c r="B63" s="56" t="str">
        <f aca="false">IF($F63="","","A-"&amp;TEXT(ROW()-8,"000"))</f>
        <v/>
      </c>
      <c r="C63" s="52"/>
      <c r="D63" s="53"/>
      <c r="E63" s="52"/>
      <c r="F63" s="52"/>
      <c r="G63" s="52"/>
      <c r="H63" s="52"/>
      <c r="I63" s="53"/>
      <c r="J63" s="60"/>
      <c r="K63" s="60"/>
      <c r="L63" s="56" t="str">
        <f aca="false">IF(OR($F63="",$K63="Closed",$K63=""),"",SUMPRODUCT(--($F$9:$F$158&lt;&gt;""),--($K$9:$K$158&lt;&gt;"Closed"),--($K$9:$K$158&lt;&gt;""),--(($I$9:$I$158+ROW($I$9:$I$158)/100000)&lt;($I63+ROW()/100000)))+1)</f>
        <v/>
      </c>
      <c r="M63" s="55" t="str">
        <f aca="false">IF($F63="","",IF($N63&lt;&gt;"",$N63-$D63,Setup!$D$18-$D63))</f>
        <v/>
      </c>
      <c r="N63" s="53"/>
      <c r="O63" s="52"/>
    </row>
    <row r="64" customFormat="false" ht="25.5" hidden="false" customHeight="true" outlineLevel="0" collapsed="false">
      <c r="B64" s="56" t="str">
        <f aca="false">IF($F64="","","A-"&amp;TEXT(ROW()-8,"000"))</f>
        <v/>
      </c>
      <c r="C64" s="57"/>
      <c r="D64" s="58"/>
      <c r="E64" s="57"/>
      <c r="F64" s="57"/>
      <c r="G64" s="57"/>
      <c r="H64" s="57"/>
      <c r="I64" s="58"/>
      <c r="J64" s="61"/>
      <c r="K64" s="61"/>
      <c r="L64" s="56" t="str">
        <f aca="false">IF(OR($F64="",$K64="Closed",$K64=""),"",SUMPRODUCT(--($F$9:$F$158&lt;&gt;""),--($K$9:$K$158&lt;&gt;"Closed"),--($K$9:$K$158&lt;&gt;""),--(($I$9:$I$158+ROW($I$9:$I$158)/100000)&lt;($I64+ROW()/100000)))+1)</f>
        <v/>
      </c>
      <c r="M64" s="55" t="str">
        <f aca="false">IF($F64="","",IF($N64&lt;&gt;"",$N64-$D64,Setup!$D$18-$D64))</f>
        <v/>
      </c>
      <c r="N64" s="58"/>
      <c r="O64" s="57"/>
    </row>
    <row r="65" customFormat="false" ht="25.5" hidden="false" customHeight="true" outlineLevel="0" collapsed="false">
      <c r="B65" s="56" t="str">
        <f aca="false">IF($F65="","","A-"&amp;TEXT(ROW()-8,"000"))</f>
        <v/>
      </c>
      <c r="C65" s="52"/>
      <c r="D65" s="53"/>
      <c r="E65" s="52"/>
      <c r="F65" s="52"/>
      <c r="G65" s="52"/>
      <c r="H65" s="52"/>
      <c r="I65" s="53"/>
      <c r="J65" s="60"/>
      <c r="K65" s="60"/>
      <c r="L65" s="56" t="str">
        <f aca="false">IF(OR($F65="",$K65="Closed",$K65=""),"",SUMPRODUCT(--($F$9:$F$158&lt;&gt;""),--($K$9:$K$158&lt;&gt;"Closed"),--($K$9:$K$158&lt;&gt;""),--(($I$9:$I$158+ROW($I$9:$I$158)/100000)&lt;($I65+ROW()/100000)))+1)</f>
        <v/>
      </c>
      <c r="M65" s="55" t="str">
        <f aca="false">IF($F65="","",IF($N65&lt;&gt;"",$N65-$D65,Setup!$D$18-$D65))</f>
        <v/>
      </c>
      <c r="N65" s="53"/>
      <c r="O65" s="52"/>
    </row>
    <row r="66" customFormat="false" ht="25.5" hidden="false" customHeight="true" outlineLevel="0" collapsed="false">
      <c r="B66" s="56" t="str">
        <f aca="false">IF($F66="","","A-"&amp;TEXT(ROW()-8,"000"))</f>
        <v/>
      </c>
      <c r="C66" s="57"/>
      <c r="D66" s="58"/>
      <c r="E66" s="57"/>
      <c r="F66" s="57"/>
      <c r="G66" s="57"/>
      <c r="H66" s="57"/>
      <c r="I66" s="58"/>
      <c r="J66" s="61"/>
      <c r="K66" s="61"/>
      <c r="L66" s="56" t="str">
        <f aca="false">IF(OR($F66="",$K66="Closed",$K66=""),"",SUMPRODUCT(--($F$9:$F$158&lt;&gt;""),--($K$9:$K$158&lt;&gt;"Closed"),--($K$9:$K$158&lt;&gt;""),--(($I$9:$I$158+ROW($I$9:$I$158)/100000)&lt;($I66+ROW()/100000)))+1)</f>
        <v/>
      </c>
      <c r="M66" s="55" t="str">
        <f aca="false">IF($F66="","",IF($N66&lt;&gt;"",$N66-$D66,Setup!$D$18-$D66))</f>
        <v/>
      </c>
      <c r="N66" s="58"/>
      <c r="O66" s="57"/>
    </row>
    <row r="67" customFormat="false" ht="25.5" hidden="false" customHeight="true" outlineLevel="0" collapsed="false">
      <c r="B67" s="56" t="str">
        <f aca="false">IF($F67="","","A-"&amp;TEXT(ROW()-8,"000"))</f>
        <v/>
      </c>
      <c r="C67" s="52"/>
      <c r="D67" s="53"/>
      <c r="E67" s="52"/>
      <c r="F67" s="52"/>
      <c r="G67" s="52"/>
      <c r="H67" s="52"/>
      <c r="I67" s="53"/>
      <c r="J67" s="60"/>
      <c r="K67" s="60"/>
      <c r="L67" s="56" t="str">
        <f aca="false">IF(OR($F67="",$K67="Closed",$K67=""),"",SUMPRODUCT(--($F$9:$F$158&lt;&gt;""),--($K$9:$K$158&lt;&gt;"Closed"),--($K$9:$K$158&lt;&gt;""),--(($I$9:$I$158+ROW($I$9:$I$158)/100000)&lt;($I67+ROW()/100000)))+1)</f>
        <v/>
      </c>
      <c r="M67" s="55" t="str">
        <f aca="false">IF($F67="","",IF($N67&lt;&gt;"",$N67-$D67,Setup!$D$18-$D67))</f>
        <v/>
      </c>
      <c r="N67" s="53"/>
      <c r="O67" s="52"/>
    </row>
    <row r="68" customFormat="false" ht="25.5" hidden="false" customHeight="true" outlineLevel="0" collapsed="false">
      <c r="B68" s="56" t="str">
        <f aca="false">IF($F68="","","A-"&amp;TEXT(ROW()-8,"000"))</f>
        <v/>
      </c>
      <c r="C68" s="57"/>
      <c r="D68" s="58"/>
      <c r="E68" s="57"/>
      <c r="F68" s="57"/>
      <c r="G68" s="57"/>
      <c r="H68" s="57"/>
      <c r="I68" s="58"/>
      <c r="J68" s="61"/>
      <c r="K68" s="61"/>
      <c r="L68" s="56" t="str">
        <f aca="false">IF(OR($F68="",$K68="Closed",$K68=""),"",SUMPRODUCT(--($F$9:$F$158&lt;&gt;""),--($K$9:$K$158&lt;&gt;"Closed"),--($K$9:$K$158&lt;&gt;""),--(($I$9:$I$158+ROW($I$9:$I$158)/100000)&lt;($I68+ROW()/100000)))+1)</f>
        <v/>
      </c>
      <c r="M68" s="55" t="str">
        <f aca="false">IF($F68="","",IF($N68&lt;&gt;"",$N68-$D68,Setup!$D$18-$D68))</f>
        <v/>
      </c>
      <c r="N68" s="58"/>
      <c r="O68" s="57"/>
    </row>
    <row r="69" customFormat="false" ht="25.5" hidden="false" customHeight="true" outlineLevel="0" collapsed="false">
      <c r="B69" s="56" t="str">
        <f aca="false">IF($F69="","","A-"&amp;TEXT(ROW()-8,"000"))</f>
        <v/>
      </c>
      <c r="C69" s="52"/>
      <c r="D69" s="53"/>
      <c r="E69" s="52"/>
      <c r="F69" s="52"/>
      <c r="G69" s="52"/>
      <c r="H69" s="52"/>
      <c r="I69" s="53"/>
      <c r="J69" s="60"/>
      <c r="K69" s="60"/>
      <c r="L69" s="56" t="str">
        <f aca="false">IF(OR($F69="",$K69="Closed",$K69=""),"",SUMPRODUCT(--($F$9:$F$158&lt;&gt;""),--($K$9:$K$158&lt;&gt;"Closed"),--($K$9:$K$158&lt;&gt;""),--(($I$9:$I$158+ROW($I$9:$I$158)/100000)&lt;($I69+ROW()/100000)))+1)</f>
        <v/>
      </c>
      <c r="M69" s="55" t="str">
        <f aca="false">IF($F69="","",IF($N69&lt;&gt;"",$N69-$D69,Setup!$D$18-$D69))</f>
        <v/>
      </c>
      <c r="N69" s="53"/>
      <c r="O69" s="52"/>
    </row>
    <row r="70" customFormat="false" ht="25.5" hidden="false" customHeight="true" outlineLevel="0" collapsed="false">
      <c r="B70" s="56" t="str">
        <f aca="false">IF($F70="","","A-"&amp;TEXT(ROW()-8,"000"))</f>
        <v/>
      </c>
      <c r="C70" s="57"/>
      <c r="D70" s="58"/>
      <c r="E70" s="57"/>
      <c r="F70" s="57"/>
      <c r="G70" s="57"/>
      <c r="H70" s="57"/>
      <c r="I70" s="58"/>
      <c r="J70" s="61"/>
      <c r="K70" s="61"/>
      <c r="L70" s="56" t="str">
        <f aca="false">IF(OR($F70="",$K70="Closed",$K70=""),"",SUMPRODUCT(--($F$9:$F$158&lt;&gt;""),--($K$9:$K$158&lt;&gt;"Closed"),--($K$9:$K$158&lt;&gt;""),--(($I$9:$I$158+ROW($I$9:$I$158)/100000)&lt;($I70+ROW()/100000)))+1)</f>
        <v/>
      </c>
      <c r="M70" s="55" t="str">
        <f aca="false">IF($F70="","",IF($N70&lt;&gt;"",$N70-$D70,Setup!$D$18-$D70))</f>
        <v/>
      </c>
      <c r="N70" s="58"/>
      <c r="O70" s="57"/>
    </row>
    <row r="71" customFormat="false" ht="25.5" hidden="false" customHeight="true" outlineLevel="0" collapsed="false">
      <c r="B71" s="56" t="str">
        <f aca="false">IF($F71="","","A-"&amp;TEXT(ROW()-8,"000"))</f>
        <v/>
      </c>
      <c r="C71" s="52"/>
      <c r="D71" s="53"/>
      <c r="E71" s="52"/>
      <c r="F71" s="52"/>
      <c r="G71" s="52"/>
      <c r="H71" s="52"/>
      <c r="I71" s="53"/>
      <c r="J71" s="60"/>
      <c r="K71" s="60"/>
      <c r="L71" s="56" t="str">
        <f aca="false">IF(OR($F71="",$K71="Closed",$K71=""),"",SUMPRODUCT(--($F$9:$F$158&lt;&gt;""),--($K$9:$K$158&lt;&gt;"Closed"),--($K$9:$K$158&lt;&gt;""),--(($I$9:$I$158+ROW($I$9:$I$158)/100000)&lt;($I71+ROW()/100000)))+1)</f>
        <v/>
      </c>
      <c r="M71" s="55" t="str">
        <f aca="false">IF($F71="","",IF($N71&lt;&gt;"",$N71-$D71,Setup!$D$18-$D71))</f>
        <v/>
      </c>
      <c r="N71" s="53"/>
      <c r="O71" s="52"/>
    </row>
    <row r="72" customFormat="false" ht="25.5" hidden="false" customHeight="true" outlineLevel="0" collapsed="false">
      <c r="B72" s="56" t="str">
        <f aca="false">IF($F72="","","A-"&amp;TEXT(ROW()-8,"000"))</f>
        <v/>
      </c>
      <c r="C72" s="57"/>
      <c r="D72" s="58"/>
      <c r="E72" s="57"/>
      <c r="F72" s="57"/>
      <c r="G72" s="57"/>
      <c r="H72" s="57"/>
      <c r="I72" s="58"/>
      <c r="J72" s="61"/>
      <c r="K72" s="61"/>
      <c r="L72" s="56" t="str">
        <f aca="false">IF(OR($F72="",$K72="Closed",$K72=""),"",SUMPRODUCT(--($F$9:$F$158&lt;&gt;""),--($K$9:$K$158&lt;&gt;"Closed"),--($K$9:$K$158&lt;&gt;""),--(($I$9:$I$158+ROW($I$9:$I$158)/100000)&lt;($I72+ROW()/100000)))+1)</f>
        <v/>
      </c>
      <c r="M72" s="55" t="str">
        <f aca="false">IF($F72="","",IF($N72&lt;&gt;"",$N72-$D72,Setup!$D$18-$D72))</f>
        <v/>
      </c>
      <c r="N72" s="58"/>
      <c r="O72" s="57"/>
    </row>
    <row r="73" customFormat="false" ht="25.5" hidden="false" customHeight="true" outlineLevel="0" collapsed="false">
      <c r="B73" s="56" t="str">
        <f aca="false">IF($F73="","","A-"&amp;TEXT(ROW()-8,"000"))</f>
        <v/>
      </c>
      <c r="C73" s="52"/>
      <c r="D73" s="53"/>
      <c r="E73" s="52"/>
      <c r="F73" s="52"/>
      <c r="G73" s="52"/>
      <c r="H73" s="52"/>
      <c r="I73" s="53"/>
      <c r="J73" s="60"/>
      <c r="K73" s="60"/>
      <c r="L73" s="56" t="str">
        <f aca="false">IF(OR($F73="",$K73="Closed",$K73=""),"",SUMPRODUCT(--($F$9:$F$158&lt;&gt;""),--($K$9:$K$158&lt;&gt;"Closed"),--($K$9:$K$158&lt;&gt;""),--(($I$9:$I$158+ROW($I$9:$I$158)/100000)&lt;($I73+ROW()/100000)))+1)</f>
        <v/>
      </c>
      <c r="M73" s="55" t="str">
        <f aca="false">IF($F73="","",IF($N73&lt;&gt;"",$N73-$D73,Setup!$D$18-$D73))</f>
        <v/>
      </c>
      <c r="N73" s="53"/>
      <c r="O73" s="52"/>
    </row>
    <row r="74" customFormat="false" ht="25.5" hidden="false" customHeight="true" outlineLevel="0" collapsed="false">
      <c r="B74" s="56" t="str">
        <f aca="false">IF($F74="","","A-"&amp;TEXT(ROW()-8,"000"))</f>
        <v/>
      </c>
      <c r="C74" s="57"/>
      <c r="D74" s="58"/>
      <c r="E74" s="57"/>
      <c r="F74" s="57"/>
      <c r="G74" s="57"/>
      <c r="H74" s="57"/>
      <c r="I74" s="58"/>
      <c r="J74" s="61"/>
      <c r="K74" s="61"/>
      <c r="L74" s="56" t="str">
        <f aca="false">IF(OR($F74="",$K74="Closed",$K74=""),"",SUMPRODUCT(--($F$9:$F$158&lt;&gt;""),--($K$9:$K$158&lt;&gt;"Closed"),--($K$9:$K$158&lt;&gt;""),--(($I$9:$I$158+ROW($I$9:$I$158)/100000)&lt;($I74+ROW()/100000)))+1)</f>
        <v/>
      </c>
      <c r="M74" s="55" t="str">
        <f aca="false">IF($F74="","",IF($N74&lt;&gt;"",$N74-$D74,Setup!$D$18-$D74))</f>
        <v/>
      </c>
      <c r="N74" s="58"/>
      <c r="O74" s="57"/>
    </row>
    <row r="75" customFormat="false" ht="25.5" hidden="false" customHeight="true" outlineLevel="0" collapsed="false">
      <c r="B75" s="56" t="str">
        <f aca="false">IF($F75="","","A-"&amp;TEXT(ROW()-8,"000"))</f>
        <v/>
      </c>
      <c r="C75" s="52"/>
      <c r="D75" s="53"/>
      <c r="E75" s="52"/>
      <c r="F75" s="52"/>
      <c r="G75" s="52"/>
      <c r="H75" s="52"/>
      <c r="I75" s="53"/>
      <c r="J75" s="60"/>
      <c r="K75" s="60"/>
      <c r="L75" s="56" t="str">
        <f aca="false">IF(OR($F75="",$K75="Closed",$K75=""),"",SUMPRODUCT(--($F$9:$F$158&lt;&gt;""),--($K$9:$K$158&lt;&gt;"Closed"),--($K$9:$K$158&lt;&gt;""),--(($I$9:$I$158+ROW($I$9:$I$158)/100000)&lt;($I75+ROW()/100000)))+1)</f>
        <v/>
      </c>
      <c r="M75" s="55" t="str">
        <f aca="false">IF($F75="","",IF($N75&lt;&gt;"",$N75-$D75,Setup!$D$18-$D75))</f>
        <v/>
      </c>
      <c r="N75" s="53"/>
      <c r="O75" s="52"/>
    </row>
    <row r="76" customFormat="false" ht="25.5" hidden="false" customHeight="true" outlineLevel="0" collapsed="false">
      <c r="B76" s="56" t="str">
        <f aca="false">IF($F76="","","A-"&amp;TEXT(ROW()-8,"000"))</f>
        <v/>
      </c>
      <c r="C76" s="57"/>
      <c r="D76" s="58"/>
      <c r="E76" s="57"/>
      <c r="F76" s="57"/>
      <c r="G76" s="57"/>
      <c r="H76" s="57"/>
      <c r="I76" s="58"/>
      <c r="J76" s="61"/>
      <c r="K76" s="61"/>
      <c r="L76" s="56" t="str">
        <f aca="false">IF(OR($F76="",$K76="Closed",$K76=""),"",SUMPRODUCT(--($F$9:$F$158&lt;&gt;""),--($K$9:$K$158&lt;&gt;"Closed"),--($K$9:$K$158&lt;&gt;""),--(($I$9:$I$158+ROW($I$9:$I$158)/100000)&lt;($I76+ROW()/100000)))+1)</f>
        <v/>
      </c>
      <c r="M76" s="55" t="str">
        <f aca="false">IF($F76="","",IF($N76&lt;&gt;"",$N76-$D76,Setup!$D$18-$D76))</f>
        <v/>
      </c>
      <c r="N76" s="58"/>
      <c r="O76" s="57"/>
    </row>
    <row r="77" customFormat="false" ht="25.5" hidden="false" customHeight="true" outlineLevel="0" collapsed="false">
      <c r="B77" s="56" t="str">
        <f aca="false">IF($F77="","","A-"&amp;TEXT(ROW()-8,"000"))</f>
        <v/>
      </c>
      <c r="C77" s="52"/>
      <c r="D77" s="53"/>
      <c r="E77" s="52"/>
      <c r="F77" s="52"/>
      <c r="G77" s="52"/>
      <c r="H77" s="52"/>
      <c r="I77" s="53"/>
      <c r="J77" s="60"/>
      <c r="K77" s="60"/>
      <c r="L77" s="56" t="str">
        <f aca="false">IF(OR($F77="",$K77="Closed",$K77=""),"",SUMPRODUCT(--($F$9:$F$158&lt;&gt;""),--($K$9:$K$158&lt;&gt;"Closed"),--($K$9:$K$158&lt;&gt;""),--(($I$9:$I$158+ROW($I$9:$I$158)/100000)&lt;($I77+ROW()/100000)))+1)</f>
        <v/>
      </c>
      <c r="M77" s="55" t="str">
        <f aca="false">IF($F77="","",IF($N77&lt;&gt;"",$N77-$D77,Setup!$D$18-$D77))</f>
        <v/>
      </c>
      <c r="N77" s="53"/>
      <c r="O77" s="52"/>
    </row>
    <row r="78" customFormat="false" ht="25.5" hidden="false" customHeight="true" outlineLevel="0" collapsed="false">
      <c r="B78" s="56" t="str">
        <f aca="false">IF($F78="","","A-"&amp;TEXT(ROW()-8,"000"))</f>
        <v/>
      </c>
      <c r="C78" s="57"/>
      <c r="D78" s="58"/>
      <c r="E78" s="57"/>
      <c r="F78" s="57"/>
      <c r="G78" s="57"/>
      <c r="H78" s="57"/>
      <c r="I78" s="58"/>
      <c r="J78" s="61"/>
      <c r="K78" s="61"/>
      <c r="L78" s="56" t="str">
        <f aca="false">IF(OR($F78="",$K78="Closed",$K78=""),"",SUMPRODUCT(--($F$9:$F$158&lt;&gt;""),--($K$9:$K$158&lt;&gt;"Closed"),--($K$9:$K$158&lt;&gt;""),--(($I$9:$I$158+ROW($I$9:$I$158)/100000)&lt;($I78+ROW()/100000)))+1)</f>
        <v/>
      </c>
      <c r="M78" s="55" t="str">
        <f aca="false">IF($F78="","",IF($N78&lt;&gt;"",$N78-$D78,Setup!$D$18-$D78))</f>
        <v/>
      </c>
      <c r="N78" s="58"/>
      <c r="O78" s="57"/>
    </row>
    <row r="79" customFormat="false" ht="25.5" hidden="false" customHeight="true" outlineLevel="0" collapsed="false">
      <c r="B79" s="56" t="str">
        <f aca="false">IF($F79="","","A-"&amp;TEXT(ROW()-8,"000"))</f>
        <v/>
      </c>
      <c r="C79" s="52"/>
      <c r="D79" s="53"/>
      <c r="E79" s="52"/>
      <c r="F79" s="52"/>
      <c r="G79" s="52"/>
      <c r="H79" s="52"/>
      <c r="I79" s="53"/>
      <c r="J79" s="60"/>
      <c r="K79" s="60"/>
      <c r="L79" s="56" t="str">
        <f aca="false">IF(OR($F79="",$K79="Closed",$K79=""),"",SUMPRODUCT(--($F$9:$F$158&lt;&gt;""),--($K$9:$K$158&lt;&gt;"Closed"),--($K$9:$K$158&lt;&gt;""),--(($I$9:$I$158+ROW($I$9:$I$158)/100000)&lt;($I79+ROW()/100000)))+1)</f>
        <v/>
      </c>
      <c r="M79" s="55" t="str">
        <f aca="false">IF($F79="","",IF($N79&lt;&gt;"",$N79-$D79,Setup!$D$18-$D79))</f>
        <v/>
      </c>
      <c r="N79" s="53"/>
      <c r="O79" s="52"/>
    </row>
    <row r="80" customFormat="false" ht="25.5" hidden="false" customHeight="true" outlineLevel="0" collapsed="false">
      <c r="B80" s="56" t="str">
        <f aca="false">IF($F80="","","A-"&amp;TEXT(ROW()-8,"000"))</f>
        <v/>
      </c>
      <c r="C80" s="57"/>
      <c r="D80" s="58"/>
      <c r="E80" s="57"/>
      <c r="F80" s="57"/>
      <c r="G80" s="57"/>
      <c r="H80" s="57"/>
      <c r="I80" s="58"/>
      <c r="J80" s="61"/>
      <c r="K80" s="61"/>
      <c r="L80" s="56" t="str">
        <f aca="false">IF(OR($F80="",$K80="Closed",$K80=""),"",SUMPRODUCT(--($F$9:$F$158&lt;&gt;""),--($K$9:$K$158&lt;&gt;"Closed"),--($K$9:$K$158&lt;&gt;""),--(($I$9:$I$158+ROW($I$9:$I$158)/100000)&lt;($I80+ROW()/100000)))+1)</f>
        <v/>
      </c>
      <c r="M80" s="55" t="str">
        <f aca="false">IF($F80="","",IF($N80&lt;&gt;"",$N80-$D80,Setup!$D$18-$D80))</f>
        <v/>
      </c>
      <c r="N80" s="58"/>
      <c r="O80" s="57"/>
    </row>
    <row r="81" customFormat="false" ht="25.5" hidden="false" customHeight="true" outlineLevel="0" collapsed="false">
      <c r="B81" s="56" t="str">
        <f aca="false">IF($F81="","","A-"&amp;TEXT(ROW()-8,"000"))</f>
        <v/>
      </c>
      <c r="C81" s="52"/>
      <c r="D81" s="53"/>
      <c r="E81" s="52"/>
      <c r="F81" s="52"/>
      <c r="G81" s="52"/>
      <c r="H81" s="52"/>
      <c r="I81" s="53"/>
      <c r="J81" s="60"/>
      <c r="K81" s="60"/>
      <c r="L81" s="56" t="str">
        <f aca="false">IF(OR($F81="",$K81="Closed",$K81=""),"",SUMPRODUCT(--($F$9:$F$158&lt;&gt;""),--($K$9:$K$158&lt;&gt;"Closed"),--($K$9:$K$158&lt;&gt;""),--(($I$9:$I$158+ROW($I$9:$I$158)/100000)&lt;($I81+ROW()/100000)))+1)</f>
        <v/>
      </c>
      <c r="M81" s="55" t="str">
        <f aca="false">IF($F81="","",IF($N81&lt;&gt;"",$N81-$D81,Setup!$D$18-$D81))</f>
        <v/>
      </c>
      <c r="N81" s="53"/>
      <c r="O81" s="52"/>
    </row>
    <row r="82" customFormat="false" ht="25.5" hidden="false" customHeight="true" outlineLevel="0" collapsed="false">
      <c r="B82" s="56" t="str">
        <f aca="false">IF($F82="","","A-"&amp;TEXT(ROW()-8,"000"))</f>
        <v/>
      </c>
      <c r="C82" s="57"/>
      <c r="D82" s="58"/>
      <c r="E82" s="57"/>
      <c r="F82" s="57"/>
      <c r="G82" s="57"/>
      <c r="H82" s="57"/>
      <c r="I82" s="58"/>
      <c r="J82" s="61"/>
      <c r="K82" s="61"/>
      <c r="L82" s="56" t="str">
        <f aca="false">IF(OR($F82="",$K82="Closed",$K82=""),"",SUMPRODUCT(--($F$9:$F$158&lt;&gt;""),--($K$9:$K$158&lt;&gt;"Closed"),--($K$9:$K$158&lt;&gt;""),--(($I$9:$I$158+ROW($I$9:$I$158)/100000)&lt;($I82+ROW()/100000)))+1)</f>
        <v/>
      </c>
      <c r="M82" s="55" t="str">
        <f aca="false">IF($F82="","",IF($N82&lt;&gt;"",$N82-$D82,Setup!$D$18-$D82))</f>
        <v/>
      </c>
      <c r="N82" s="58"/>
      <c r="O82" s="57"/>
    </row>
    <row r="83" customFormat="false" ht="25.5" hidden="false" customHeight="true" outlineLevel="0" collapsed="false">
      <c r="B83" s="56" t="str">
        <f aca="false">IF($F83="","","A-"&amp;TEXT(ROW()-8,"000"))</f>
        <v/>
      </c>
      <c r="C83" s="52"/>
      <c r="D83" s="53"/>
      <c r="E83" s="52"/>
      <c r="F83" s="52"/>
      <c r="G83" s="52"/>
      <c r="H83" s="52"/>
      <c r="I83" s="53"/>
      <c r="J83" s="60"/>
      <c r="K83" s="60"/>
      <c r="L83" s="56" t="str">
        <f aca="false">IF(OR($F83="",$K83="Closed",$K83=""),"",SUMPRODUCT(--($F$9:$F$158&lt;&gt;""),--($K$9:$K$158&lt;&gt;"Closed"),--($K$9:$K$158&lt;&gt;""),--(($I$9:$I$158+ROW($I$9:$I$158)/100000)&lt;($I83+ROW()/100000)))+1)</f>
        <v/>
      </c>
      <c r="M83" s="55" t="str">
        <f aca="false">IF($F83="","",IF($N83&lt;&gt;"",$N83-$D83,Setup!$D$18-$D83))</f>
        <v/>
      </c>
      <c r="N83" s="53"/>
      <c r="O83" s="52"/>
    </row>
    <row r="84" customFormat="false" ht="25.5" hidden="false" customHeight="true" outlineLevel="0" collapsed="false">
      <c r="B84" s="56" t="str">
        <f aca="false">IF($F84="","","A-"&amp;TEXT(ROW()-8,"000"))</f>
        <v/>
      </c>
      <c r="C84" s="57"/>
      <c r="D84" s="58"/>
      <c r="E84" s="57"/>
      <c r="F84" s="57"/>
      <c r="G84" s="57"/>
      <c r="H84" s="57"/>
      <c r="I84" s="58"/>
      <c r="J84" s="61"/>
      <c r="K84" s="61"/>
      <c r="L84" s="56" t="str">
        <f aca="false">IF(OR($F84="",$K84="Closed",$K84=""),"",SUMPRODUCT(--($F$9:$F$158&lt;&gt;""),--($K$9:$K$158&lt;&gt;"Closed"),--($K$9:$K$158&lt;&gt;""),--(($I$9:$I$158+ROW($I$9:$I$158)/100000)&lt;($I84+ROW()/100000)))+1)</f>
        <v/>
      </c>
      <c r="M84" s="55" t="str">
        <f aca="false">IF($F84="","",IF($N84&lt;&gt;"",$N84-$D84,Setup!$D$18-$D84))</f>
        <v/>
      </c>
      <c r="N84" s="58"/>
      <c r="O84" s="57"/>
    </row>
    <row r="85" customFormat="false" ht="25.5" hidden="false" customHeight="true" outlineLevel="0" collapsed="false">
      <c r="B85" s="56" t="str">
        <f aca="false">IF($F85="","","A-"&amp;TEXT(ROW()-8,"000"))</f>
        <v/>
      </c>
      <c r="C85" s="52"/>
      <c r="D85" s="53"/>
      <c r="E85" s="52"/>
      <c r="F85" s="52"/>
      <c r="G85" s="52"/>
      <c r="H85" s="52"/>
      <c r="I85" s="53"/>
      <c r="J85" s="60"/>
      <c r="K85" s="60"/>
      <c r="L85" s="56" t="str">
        <f aca="false">IF(OR($F85="",$K85="Closed",$K85=""),"",SUMPRODUCT(--($F$9:$F$158&lt;&gt;""),--($K$9:$K$158&lt;&gt;"Closed"),--($K$9:$K$158&lt;&gt;""),--(($I$9:$I$158+ROW($I$9:$I$158)/100000)&lt;($I85+ROW()/100000)))+1)</f>
        <v/>
      </c>
      <c r="M85" s="55" t="str">
        <f aca="false">IF($F85="","",IF($N85&lt;&gt;"",$N85-$D85,Setup!$D$18-$D85))</f>
        <v/>
      </c>
      <c r="N85" s="53"/>
      <c r="O85" s="52"/>
    </row>
    <row r="86" customFormat="false" ht="25.5" hidden="false" customHeight="true" outlineLevel="0" collapsed="false">
      <c r="B86" s="56" t="str">
        <f aca="false">IF($F86="","","A-"&amp;TEXT(ROW()-8,"000"))</f>
        <v/>
      </c>
      <c r="C86" s="57"/>
      <c r="D86" s="58"/>
      <c r="E86" s="57"/>
      <c r="F86" s="57"/>
      <c r="G86" s="57"/>
      <c r="H86" s="57"/>
      <c r="I86" s="58"/>
      <c r="J86" s="61"/>
      <c r="K86" s="61"/>
      <c r="L86" s="56" t="str">
        <f aca="false">IF(OR($F86="",$K86="Closed",$K86=""),"",SUMPRODUCT(--($F$9:$F$158&lt;&gt;""),--($K$9:$K$158&lt;&gt;"Closed"),--($K$9:$K$158&lt;&gt;""),--(($I$9:$I$158+ROW($I$9:$I$158)/100000)&lt;($I86+ROW()/100000)))+1)</f>
        <v/>
      </c>
      <c r="M86" s="55" t="str">
        <f aca="false">IF($F86="","",IF($N86&lt;&gt;"",$N86-$D86,Setup!$D$18-$D86))</f>
        <v/>
      </c>
      <c r="N86" s="58"/>
      <c r="O86" s="57"/>
    </row>
    <row r="87" customFormat="false" ht="25.5" hidden="false" customHeight="true" outlineLevel="0" collapsed="false">
      <c r="B87" s="56" t="str">
        <f aca="false">IF($F87="","","A-"&amp;TEXT(ROW()-8,"000"))</f>
        <v/>
      </c>
      <c r="C87" s="52"/>
      <c r="D87" s="53"/>
      <c r="E87" s="52"/>
      <c r="F87" s="52"/>
      <c r="G87" s="52"/>
      <c r="H87" s="52"/>
      <c r="I87" s="53"/>
      <c r="J87" s="60"/>
      <c r="K87" s="60"/>
      <c r="L87" s="56" t="str">
        <f aca="false">IF(OR($F87="",$K87="Closed",$K87=""),"",SUMPRODUCT(--($F$9:$F$158&lt;&gt;""),--($K$9:$K$158&lt;&gt;"Closed"),--($K$9:$K$158&lt;&gt;""),--(($I$9:$I$158+ROW($I$9:$I$158)/100000)&lt;($I87+ROW()/100000)))+1)</f>
        <v/>
      </c>
      <c r="M87" s="55" t="str">
        <f aca="false">IF($F87="","",IF($N87&lt;&gt;"",$N87-$D87,Setup!$D$18-$D87))</f>
        <v/>
      </c>
      <c r="N87" s="53"/>
      <c r="O87" s="52"/>
    </row>
    <row r="88" customFormat="false" ht="25.5" hidden="false" customHeight="true" outlineLevel="0" collapsed="false">
      <c r="B88" s="56" t="str">
        <f aca="false">IF($F88="","","A-"&amp;TEXT(ROW()-8,"000"))</f>
        <v/>
      </c>
      <c r="C88" s="57"/>
      <c r="D88" s="58"/>
      <c r="E88" s="57"/>
      <c r="F88" s="57"/>
      <c r="G88" s="57"/>
      <c r="H88" s="57"/>
      <c r="I88" s="58"/>
      <c r="J88" s="61"/>
      <c r="K88" s="61"/>
      <c r="L88" s="56" t="str">
        <f aca="false">IF(OR($F88="",$K88="Closed",$K88=""),"",SUMPRODUCT(--($F$9:$F$158&lt;&gt;""),--($K$9:$K$158&lt;&gt;"Closed"),--($K$9:$K$158&lt;&gt;""),--(($I$9:$I$158+ROW($I$9:$I$158)/100000)&lt;($I88+ROW()/100000)))+1)</f>
        <v/>
      </c>
      <c r="M88" s="55" t="str">
        <f aca="false">IF($F88="","",IF($N88&lt;&gt;"",$N88-$D88,Setup!$D$18-$D88))</f>
        <v/>
      </c>
      <c r="N88" s="58"/>
      <c r="O88" s="57"/>
    </row>
    <row r="89" customFormat="false" ht="25.5" hidden="false" customHeight="true" outlineLevel="0" collapsed="false">
      <c r="B89" s="56" t="str">
        <f aca="false">IF($F89="","","A-"&amp;TEXT(ROW()-8,"000"))</f>
        <v/>
      </c>
      <c r="C89" s="52"/>
      <c r="D89" s="53"/>
      <c r="E89" s="52"/>
      <c r="F89" s="52"/>
      <c r="G89" s="52"/>
      <c r="H89" s="52"/>
      <c r="I89" s="53"/>
      <c r="J89" s="60"/>
      <c r="K89" s="60"/>
      <c r="L89" s="56" t="str">
        <f aca="false">IF(OR($F89="",$K89="Closed",$K89=""),"",SUMPRODUCT(--($F$9:$F$158&lt;&gt;""),--($K$9:$K$158&lt;&gt;"Closed"),--($K$9:$K$158&lt;&gt;""),--(($I$9:$I$158+ROW($I$9:$I$158)/100000)&lt;($I89+ROW()/100000)))+1)</f>
        <v/>
      </c>
      <c r="M89" s="55" t="str">
        <f aca="false">IF($F89="","",IF($N89&lt;&gt;"",$N89-$D89,Setup!$D$18-$D89))</f>
        <v/>
      </c>
      <c r="N89" s="53"/>
      <c r="O89" s="52"/>
    </row>
    <row r="90" customFormat="false" ht="25.5" hidden="false" customHeight="true" outlineLevel="0" collapsed="false">
      <c r="B90" s="56" t="str">
        <f aca="false">IF($F90="","","A-"&amp;TEXT(ROW()-8,"000"))</f>
        <v/>
      </c>
      <c r="C90" s="57"/>
      <c r="D90" s="58"/>
      <c r="E90" s="57"/>
      <c r="F90" s="57"/>
      <c r="G90" s="57"/>
      <c r="H90" s="57"/>
      <c r="I90" s="58"/>
      <c r="J90" s="61"/>
      <c r="K90" s="61"/>
      <c r="L90" s="56" t="str">
        <f aca="false">IF(OR($F90="",$K90="Closed",$K90=""),"",SUMPRODUCT(--($F$9:$F$158&lt;&gt;""),--($K$9:$K$158&lt;&gt;"Closed"),--($K$9:$K$158&lt;&gt;""),--(($I$9:$I$158+ROW($I$9:$I$158)/100000)&lt;($I90+ROW()/100000)))+1)</f>
        <v/>
      </c>
      <c r="M90" s="55" t="str">
        <f aca="false">IF($F90="","",IF($N90&lt;&gt;"",$N90-$D90,Setup!$D$18-$D90))</f>
        <v/>
      </c>
      <c r="N90" s="58"/>
      <c r="O90" s="57"/>
    </row>
    <row r="91" customFormat="false" ht="25.5" hidden="false" customHeight="true" outlineLevel="0" collapsed="false">
      <c r="B91" s="56" t="str">
        <f aca="false">IF($F91="","","A-"&amp;TEXT(ROW()-8,"000"))</f>
        <v/>
      </c>
      <c r="C91" s="52"/>
      <c r="D91" s="53"/>
      <c r="E91" s="52"/>
      <c r="F91" s="52"/>
      <c r="G91" s="52"/>
      <c r="H91" s="52"/>
      <c r="I91" s="53"/>
      <c r="J91" s="60"/>
      <c r="K91" s="60"/>
      <c r="L91" s="56" t="str">
        <f aca="false">IF(OR($F91="",$K91="Closed",$K91=""),"",SUMPRODUCT(--($F$9:$F$158&lt;&gt;""),--($K$9:$K$158&lt;&gt;"Closed"),--($K$9:$K$158&lt;&gt;""),--(($I$9:$I$158+ROW($I$9:$I$158)/100000)&lt;($I91+ROW()/100000)))+1)</f>
        <v/>
      </c>
      <c r="M91" s="55" t="str">
        <f aca="false">IF($F91="","",IF($N91&lt;&gt;"",$N91-$D91,Setup!$D$18-$D91))</f>
        <v/>
      </c>
      <c r="N91" s="53"/>
      <c r="O91" s="52"/>
    </row>
    <row r="92" customFormat="false" ht="25.5" hidden="false" customHeight="true" outlineLevel="0" collapsed="false">
      <c r="B92" s="56" t="str">
        <f aca="false">IF($F92="","","A-"&amp;TEXT(ROW()-8,"000"))</f>
        <v/>
      </c>
      <c r="C92" s="57"/>
      <c r="D92" s="58"/>
      <c r="E92" s="57"/>
      <c r="F92" s="57"/>
      <c r="G92" s="57"/>
      <c r="H92" s="57"/>
      <c r="I92" s="58"/>
      <c r="J92" s="61"/>
      <c r="K92" s="61"/>
      <c r="L92" s="56" t="str">
        <f aca="false">IF(OR($F92="",$K92="Closed",$K92=""),"",SUMPRODUCT(--($F$9:$F$158&lt;&gt;""),--($K$9:$K$158&lt;&gt;"Closed"),--($K$9:$K$158&lt;&gt;""),--(($I$9:$I$158+ROW($I$9:$I$158)/100000)&lt;($I92+ROW()/100000)))+1)</f>
        <v/>
      </c>
      <c r="M92" s="55" t="str">
        <f aca="false">IF($F92="","",IF($N92&lt;&gt;"",$N92-$D92,Setup!$D$18-$D92))</f>
        <v/>
      </c>
      <c r="N92" s="58"/>
      <c r="O92" s="57"/>
    </row>
    <row r="93" customFormat="false" ht="25.5" hidden="false" customHeight="true" outlineLevel="0" collapsed="false">
      <c r="B93" s="56" t="str">
        <f aca="false">IF($F93="","","A-"&amp;TEXT(ROW()-8,"000"))</f>
        <v/>
      </c>
      <c r="C93" s="52"/>
      <c r="D93" s="53"/>
      <c r="E93" s="52"/>
      <c r="F93" s="52"/>
      <c r="G93" s="52"/>
      <c r="H93" s="52"/>
      <c r="I93" s="53"/>
      <c r="J93" s="60"/>
      <c r="K93" s="60"/>
      <c r="L93" s="56" t="str">
        <f aca="false">IF(OR($F93="",$K93="Closed",$K93=""),"",SUMPRODUCT(--($F$9:$F$158&lt;&gt;""),--($K$9:$K$158&lt;&gt;"Closed"),--($K$9:$K$158&lt;&gt;""),--(($I$9:$I$158+ROW($I$9:$I$158)/100000)&lt;($I93+ROW()/100000)))+1)</f>
        <v/>
      </c>
      <c r="M93" s="55" t="str">
        <f aca="false">IF($F93="","",IF($N93&lt;&gt;"",$N93-$D93,Setup!$D$18-$D93))</f>
        <v/>
      </c>
      <c r="N93" s="53"/>
      <c r="O93" s="52"/>
    </row>
    <row r="94" customFormat="false" ht="25.5" hidden="false" customHeight="true" outlineLevel="0" collapsed="false">
      <c r="B94" s="56" t="str">
        <f aca="false">IF($F94="","","A-"&amp;TEXT(ROW()-8,"000"))</f>
        <v/>
      </c>
      <c r="C94" s="57"/>
      <c r="D94" s="58"/>
      <c r="E94" s="57"/>
      <c r="F94" s="57"/>
      <c r="G94" s="57"/>
      <c r="H94" s="57"/>
      <c r="I94" s="58"/>
      <c r="J94" s="61"/>
      <c r="K94" s="61"/>
      <c r="L94" s="56" t="str">
        <f aca="false">IF(OR($F94="",$K94="Closed",$K94=""),"",SUMPRODUCT(--($F$9:$F$158&lt;&gt;""),--($K$9:$K$158&lt;&gt;"Closed"),--($K$9:$K$158&lt;&gt;""),--(($I$9:$I$158+ROW($I$9:$I$158)/100000)&lt;($I94+ROW()/100000)))+1)</f>
        <v/>
      </c>
      <c r="M94" s="55" t="str">
        <f aca="false">IF($F94="","",IF($N94&lt;&gt;"",$N94-$D94,Setup!$D$18-$D94))</f>
        <v/>
      </c>
      <c r="N94" s="58"/>
      <c r="O94" s="57"/>
    </row>
    <row r="95" customFormat="false" ht="25.5" hidden="false" customHeight="true" outlineLevel="0" collapsed="false">
      <c r="B95" s="56" t="str">
        <f aca="false">IF($F95="","","A-"&amp;TEXT(ROW()-8,"000"))</f>
        <v/>
      </c>
      <c r="C95" s="52"/>
      <c r="D95" s="53"/>
      <c r="E95" s="52"/>
      <c r="F95" s="52"/>
      <c r="G95" s="52"/>
      <c r="H95" s="52"/>
      <c r="I95" s="53"/>
      <c r="J95" s="60"/>
      <c r="K95" s="60"/>
      <c r="L95" s="56" t="str">
        <f aca="false">IF(OR($F95="",$K95="Closed",$K95=""),"",SUMPRODUCT(--($F$9:$F$158&lt;&gt;""),--($K$9:$K$158&lt;&gt;"Closed"),--($K$9:$K$158&lt;&gt;""),--(($I$9:$I$158+ROW($I$9:$I$158)/100000)&lt;($I95+ROW()/100000)))+1)</f>
        <v/>
      </c>
      <c r="M95" s="55" t="str">
        <f aca="false">IF($F95="","",IF($N95&lt;&gt;"",$N95-$D95,Setup!$D$18-$D95))</f>
        <v/>
      </c>
      <c r="N95" s="53"/>
      <c r="O95" s="52"/>
    </row>
    <row r="96" customFormat="false" ht="25.5" hidden="false" customHeight="true" outlineLevel="0" collapsed="false">
      <c r="B96" s="56" t="str">
        <f aca="false">IF($F96="","","A-"&amp;TEXT(ROW()-8,"000"))</f>
        <v/>
      </c>
      <c r="C96" s="57"/>
      <c r="D96" s="58"/>
      <c r="E96" s="57"/>
      <c r="F96" s="57"/>
      <c r="G96" s="57"/>
      <c r="H96" s="57"/>
      <c r="I96" s="58"/>
      <c r="J96" s="61"/>
      <c r="K96" s="61"/>
      <c r="L96" s="56" t="str">
        <f aca="false">IF(OR($F96="",$K96="Closed",$K96=""),"",SUMPRODUCT(--($F$9:$F$158&lt;&gt;""),--($K$9:$K$158&lt;&gt;"Closed"),--($K$9:$K$158&lt;&gt;""),--(($I$9:$I$158+ROW($I$9:$I$158)/100000)&lt;($I96+ROW()/100000)))+1)</f>
        <v/>
      </c>
      <c r="M96" s="55" t="str">
        <f aca="false">IF($F96="","",IF($N96&lt;&gt;"",$N96-$D96,Setup!$D$18-$D96))</f>
        <v/>
      </c>
      <c r="N96" s="58"/>
      <c r="O96" s="57"/>
    </row>
    <row r="97" customFormat="false" ht="25.5" hidden="false" customHeight="true" outlineLevel="0" collapsed="false">
      <c r="B97" s="56" t="str">
        <f aca="false">IF($F97="","","A-"&amp;TEXT(ROW()-8,"000"))</f>
        <v/>
      </c>
      <c r="C97" s="52"/>
      <c r="D97" s="53"/>
      <c r="E97" s="52"/>
      <c r="F97" s="52"/>
      <c r="G97" s="52"/>
      <c r="H97" s="52"/>
      <c r="I97" s="53"/>
      <c r="J97" s="60"/>
      <c r="K97" s="60"/>
      <c r="L97" s="56" t="str">
        <f aca="false">IF(OR($F97="",$K97="Closed",$K97=""),"",SUMPRODUCT(--($F$9:$F$158&lt;&gt;""),--($K$9:$K$158&lt;&gt;"Closed"),--($K$9:$K$158&lt;&gt;""),--(($I$9:$I$158+ROW($I$9:$I$158)/100000)&lt;($I97+ROW()/100000)))+1)</f>
        <v/>
      </c>
      <c r="M97" s="55" t="str">
        <f aca="false">IF($F97="","",IF($N97&lt;&gt;"",$N97-$D97,Setup!$D$18-$D97))</f>
        <v/>
      </c>
      <c r="N97" s="53"/>
      <c r="O97" s="52"/>
    </row>
    <row r="98" customFormat="false" ht="25.5" hidden="false" customHeight="true" outlineLevel="0" collapsed="false">
      <c r="B98" s="56" t="str">
        <f aca="false">IF($F98="","","A-"&amp;TEXT(ROW()-8,"000"))</f>
        <v/>
      </c>
      <c r="C98" s="57"/>
      <c r="D98" s="58"/>
      <c r="E98" s="57"/>
      <c r="F98" s="57"/>
      <c r="G98" s="57"/>
      <c r="H98" s="57"/>
      <c r="I98" s="58"/>
      <c r="J98" s="61"/>
      <c r="K98" s="61"/>
      <c r="L98" s="56" t="str">
        <f aca="false">IF(OR($F98="",$K98="Closed",$K98=""),"",SUMPRODUCT(--($F$9:$F$158&lt;&gt;""),--($K$9:$K$158&lt;&gt;"Closed"),--($K$9:$K$158&lt;&gt;""),--(($I$9:$I$158+ROW($I$9:$I$158)/100000)&lt;($I98+ROW()/100000)))+1)</f>
        <v/>
      </c>
      <c r="M98" s="55" t="str">
        <f aca="false">IF($F98="","",IF($N98&lt;&gt;"",$N98-$D98,Setup!$D$18-$D98))</f>
        <v/>
      </c>
      <c r="N98" s="58"/>
      <c r="O98" s="57"/>
    </row>
    <row r="99" customFormat="false" ht="25.5" hidden="false" customHeight="true" outlineLevel="0" collapsed="false">
      <c r="B99" s="56" t="str">
        <f aca="false">IF($F99="","","A-"&amp;TEXT(ROW()-8,"000"))</f>
        <v/>
      </c>
      <c r="C99" s="52"/>
      <c r="D99" s="53"/>
      <c r="E99" s="52"/>
      <c r="F99" s="52"/>
      <c r="G99" s="52"/>
      <c r="H99" s="52"/>
      <c r="I99" s="53"/>
      <c r="J99" s="60"/>
      <c r="K99" s="60"/>
      <c r="L99" s="56" t="str">
        <f aca="false">IF(OR($F99="",$K99="Closed",$K99=""),"",SUMPRODUCT(--($F$9:$F$158&lt;&gt;""),--($K$9:$K$158&lt;&gt;"Closed"),--($K$9:$K$158&lt;&gt;""),--(($I$9:$I$158+ROW($I$9:$I$158)/100000)&lt;($I99+ROW()/100000)))+1)</f>
        <v/>
      </c>
      <c r="M99" s="55" t="str">
        <f aca="false">IF($F99="","",IF($N99&lt;&gt;"",$N99-$D99,Setup!$D$18-$D99))</f>
        <v/>
      </c>
      <c r="N99" s="53"/>
      <c r="O99" s="52"/>
    </row>
    <row r="100" customFormat="false" ht="25.5" hidden="false" customHeight="true" outlineLevel="0" collapsed="false">
      <c r="B100" s="56" t="str">
        <f aca="false">IF($F100="","","A-"&amp;TEXT(ROW()-8,"000"))</f>
        <v/>
      </c>
      <c r="C100" s="57"/>
      <c r="D100" s="58"/>
      <c r="E100" s="57"/>
      <c r="F100" s="57"/>
      <c r="G100" s="57"/>
      <c r="H100" s="57"/>
      <c r="I100" s="58"/>
      <c r="J100" s="61"/>
      <c r="K100" s="61"/>
      <c r="L100" s="56" t="str">
        <f aca="false">IF(OR($F100="",$K100="Closed",$K100=""),"",SUMPRODUCT(--($F$9:$F$158&lt;&gt;""),--($K$9:$K$158&lt;&gt;"Closed"),--($K$9:$K$158&lt;&gt;""),--(($I$9:$I$158+ROW($I$9:$I$158)/100000)&lt;($I100+ROW()/100000)))+1)</f>
        <v/>
      </c>
      <c r="M100" s="55" t="str">
        <f aca="false">IF($F100="","",IF($N100&lt;&gt;"",$N100-$D100,Setup!$D$18-$D100))</f>
        <v/>
      </c>
      <c r="N100" s="58"/>
      <c r="O100" s="57"/>
    </row>
    <row r="101" customFormat="false" ht="25.5" hidden="false" customHeight="true" outlineLevel="0" collapsed="false">
      <c r="B101" s="56" t="str">
        <f aca="false">IF($F101="","","A-"&amp;TEXT(ROW()-8,"000"))</f>
        <v/>
      </c>
      <c r="C101" s="52"/>
      <c r="D101" s="53"/>
      <c r="E101" s="52"/>
      <c r="F101" s="52"/>
      <c r="G101" s="52"/>
      <c r="H101" s="52"/>
      <c r="I101" s="53"/>
      <c r="J101" s="60"/>
      <c r="K101" s="60"/>
      <c r="L101" s="56" t="str">
        <f aca="false">IF(OR($F101="",$K101="Closed",$K101=""),"",SUMPRODUCT(--($F$9:$F$158&lt;&gt;""),--($K$9:$K$158&lt;&gt;"Closed"),--($K$9:$K$158&lt;&gt;""),--(($I$9:$I$158+ROW($I$9:$I$158)/100000)&lt;($I101+ROW()/100000)))+1)</f>
        <v/>
      </c>
      <c r="M101" s="55" t="str">
        <f aca="false">IF($F101="","",IF($N101&lt;&gt;"",$N101-$D101,Setup!$D$18-$D101))</f>
        <v/>
      </c>
      <c r="N101" s="53"/>
      <c r="O101" s="52"/>
    </row>
    <row r="102" customFormat="false" ht="25.5" hidden="false" customHeight="true" outlineLevel="0" collapsed="false">
      <c r="B102" s="56" t="str">
        <f aca="false">IF($F102="","","A-"&amp;TEXT(ROW()-8,"000"))</f>
        <v/>
      </c>
      <c r="C102" s="57"/>
      <c r="D102" s="58"/>
      <c r="E102" s="57"/>
      <c r="F102" s="57"/>
      <c r="G102" s="57"/>
      <c r="H102" s="57"/>
      <c r="I102" s="58"/>
      <c r="J102" s="61"/>
      <c r="K102" s="61"/>
      <c r="L102" s="56" t="str">
        <f aca="false">IF(OR($F102="",$K102="Closed",$K102=""),"",SUMPRODUCT(--($F$9:$F$158&lt;&gt;""),--($K$9:$K$158&lt;&gt;"Closed"),--($K$9:$K$158&lt;&gt;""),--(($I$9:$I$158+ROW($I$9:$I$158)/100000)&lt;($I102+ROW()/100000)))+1)</f>
        <v/>
      </c>
      <c r="M102" s="55" t="str">
        <f aca="false">IF($F102="","",IF($N102&lt;&gt;"",$N102-$D102,Setup!$D$18-$D102))</f>
        <v/>
      </c>
      <c r="N102" s="58"/>
      <c r="O102" s="57"/>
    </row>
    <row r="103" customFormat="false" ht="25.5" hidden="false" customHeight="true" outlineLevel="0" collapsed="false">
      <c r="B103" s="56" t="str">
        <f aca="false">IF($F103="","","A-"&amp;TEXT(ROW()-8,"000"))</f>
        <v/>
      </c>
      <c r="C103" s="52"/>
      <c r="D103" s="53"/>
      <c r="E103" s="52"/>
      <c r="F103" s="52"/>
      <c r="G103" s="52"/>
      <c r="H103" s="52"/>
      <c r="I103" s="53"/>
      <c r="J103" s="60"/>
      <c r="K103" s="60"/>
      <c r="L103" s="56" t="str">
        <f aca="false">IF(OR($F103="",$K103="Closed",$K103=""),"",SUMPRODUCT(--($F$9:$F$158&lt;&gt;""),--($K$9:$K$158&lt;&gt;"Closed"),--($K$9:$K$158&lt;&gt;""),--(($I$9:$I$158+ROW($I$9:$I$158)/100000)&lt;($I103+ROW()/100000)))+1)</f>
        <v/>
      </c>
      <c r="M103" s="55" t="str">
        <f aca="false">IF($F103="","",IF($N103&lt;&gt;"",$N103-$D103,Setup!$D$18-$D103))</f>
        <v/>
      </c>
      <c r="N103" s="53"/>
      <c r="O103" s="52"/>
    </row>
    <row r="104" customFormat="false" ht="25.5" hidden="false" customHeight="true" outlineLevel="0" collapsed="false">
      <c r="B104" s="56" t="str">
        <f aca="false">IF($F104="","","A-"&amp;TEXT(ROW()-8,"000"))</f>
        <v/>
      </c>
      <c r="C104" s="57"/>
      <c r="D104" s="58"/>
      <c r="E104" s="57"/>
      <c r="F104" s="57"/>
      <c r="G104" s="57"/>
      <c r="H104" s="57"/>
      <c r="I104" s="58"/>
      <c r="J104" s="61"/>
      <c r="K104" s="61"/>
      <c r="L104" s="56" t="str">
        <f aca="false">IF(OR($F104="",$K104="Closed",$K104=""),"",SUMPRODUCT(--($F$9:$F$158&lt;&gt;""),--($K$9:$K$158&lt;&gt;"Closed"),--($K$9:$K$158&lt;&gt;""),--(($I$9:$I$158+ROW($I$9:$I$158)/100000)&lt;($I104+ROW()/100000)))+1)</f>
        <v/>
      </c>
      <c r="M104" s="55" t="str">
        <f aca="false">IF($F104="","",IF($N104&lt;&gt;"",$N104-$D104,Setup!$D$18-$D104))</f>
        <v/>
      </c>
      <c r="N104" s="58"/>
      <c r="O104" s="57"/>
    </row>
    <row r="105" customFormat="false" ht="25.5" hidden="false" customHeight="true" outlineLevel="0" collapsed="false">
      <c r="B105" s="56" t="str">
        <f aca="false">IF($F105="","","A-"&amp;TEXT(ROW()-8,"000"))</f>
        <v/>
      </c>
      <c r="C105" s="52"/>
      <c r="D105" s="53"/>
      <c r="E105" s="52"/>
      <c r="F105" s="52"/>
      <c r="G105" s="52"/>
      <c r="H105" s="52"/>
      <c r="I105" s="53"/>
      <c r="J105" s="60"/>
      <c r="K105" s="60"/>
      <c r="L105" s="56" t="str">
        <f aca="false">IF(OR($F105="",$K105="Closed",$K105=""),"",SUMPRODUCT(--($F$9:$F$158&lt;&gt;""),--($K$9:$K$158&lt;&gt;"Closed"),--($K$9:$K$158&lt;&gt;""),--(($I$9:$I$158+ROW($I$9:$I$158)/100000)&lt;($I105+ROW()/100000)))+1)</f>
        <v/>
      </c>
      <c r="M105" s="55" t="str">
        <f aca="false">IF($F105="","",IF($N105&lt;&gt;"",$N105-$D105,Setup!$D$18-$D105))</f>
        <v/>
      </c>
      <c r="N105" s="53"/>
      <c r="O105" s="52"/>
    </row>
    <row r="106" customFormat="false" ht="25.5" hidden="false" customHeight="true" outlineLevel="0" collapsed="false">
      <c r="B106" s="56" t="str">
        <f aca="false">IF($F106="","","A-"&amp;TEXT(ROW()-8,"000"))</f>
        <v/>
      </c>
      <c r="C106" s="57"/>
      <c r="D106" s="58"/>
      <c r="E106" s="57"/>
      <c r="F106" s="57"/>
      <c r="G106" s="57"/>
      <c r="H106" s="57"/>
      <c r="I106" s="58"/>
      <c r="J106" s="61"/>
      <c r="K106" s="61"/>
      <c r="L106" s="56" t="str">
        <f aca="false">IF(OR($F106="",$K106="Closed",$K106=""),"",SUMPRODUCT(--($F$9:$F$158&lt;&gt;""),--($K$9:$K$158&lt;&gt;"Closed"),--($K$9:$K$158&lt;&gt;""),--(($I$9:$I$158+ROW($I$9:$I$158)/100000)&lt;($I106+ROW()/100000)))+1)</f>
        <v/>
      </c>
      <c r="M106" s="55" t="str">
        <f aca="false">IF($F106="","",IF($N106&lt;&gt;"",$N106-$D106,Setup!$D$18-$D106))</f>
        <v/>
      </c>
      <c r="N106" s="58"/>
      <c r="O106" s="57"/>
    </row>
    <row r="107" customFormat="false" ht="25.5" hidden="false" customHeight="true" outlineLevel="0" collapsed="false">
      <c r="B107" s="56" t="str">
        <f aca="false">IF($F107="","","A-"&amp;TEXT(ROW()-8,"000"))</f>
        <v/>
      </c>
      <c r="C107" s="52"/>
      <c r="D107" s="53"/>
      <c r="E107" s="52"/>
      <c r="F107" s="52"/>
      <c r="G107" s="52"/>
      <c r="H107" s="52"/>
      <c r="I107" s="53"/>
      <c r="J107" s="60"/>
      <c r="K107" s="60"/>
      <c r="L107" s="56" t="str">
        <f aca="false">IF(OR($F107="",$K107="Closed",$K107=""),"",SUMPRODUCT(--($F$9:$F$158&lt;&gt;""),--($K$9:$K$158&lt;&gt;"Closed"),--($K$9:$K$158&lt;&gt;""),--(($I$9:$I$158+ROW($I$9:$I$158)/100000)&lt;($I107+ROW()/100000)))+1)</f>
        <v/>
      </c>
      <c r="M107" s="55" t="str">
        <f aca="false">IF($F107="","",IF($N107&lt;&gt;"",$N107-$D107,Setup!$D$18-$D107))</f>
        <v/>
      </c>
      <c r="N107" s="53"/>
      <c r="O107" s="52"/>
    </row>
    <row r="108" customFormat="false" ht="25.5" hidden="false" customHeight="true" outlineLevel="0" collapsed="false">
      <c r="B108" s="56" t="str">
        <f aca="false">IF($F108="","","A-"&amp;TEXT(ROW()-8,"000"))</f>
        <v/>
      </c>
      <c r="C108" s="57"/>
      <c r="D108" s="58"/>
      <c r="E108" s="57"/>
      <c r="F108" s="57"/>
      <c r="G108" s="57"/>
      <c r="H108" s="57"/>
      <c r="I108" s="58"/>
      <c r="J108" s="61"/>
      <c r="K108" s="61"/>
      <c r="L108" s="56" t="str">
        <f aca="false">IF(OR($F108="",$K108="Closed",$K108=""),"",SUMPRODUCT(--($F$9:$F$158&lt;&gt;""),--($K$9:$K$158&lt;&gt;"Closed"),--($K$9:$K$158&lt;&gt;""),--(($I$9:$I$158+ROW($I$9:$I$158)/100000)&lt;($I108+ROW()/100000)))+1)</f>
        <v/>
      </c>
      <c r="M108" s="55" t="str">
        <f aca="false">IF($F108="","",IF($N108&lt;&gt;"",$N108-$D108,Setup!$D$18-$D108))</f>
        <v/>
      </c>
      <c r="N108" s="58"/>
      <c r="O108" s="57"/>
    </row>
    <row r="109" customFormat="false" ht="25.5" hidden="false" customHeight="true" outlineLevel="0" collapsed="false">
      <c r="B109" s="56" t="str">
        <f aca="false">IF($F109="","","A-"&amp;TEXT(ROW()-8,"000"))</f>
        <v/>
      </c>
      <c r="C109" s="52"/>
      <c r="D109" s="53"/>
      <c r="E109" s="52"/>
      <c r="F109" s="52"/>
      <c r="G109" s="52"/>
      <c r="H109" s="52"/>
      <c r="I109" s="53"/>
      <c r="J109" s="60"/>
      <c r="K109" s="60"/>
      <c r="L109" s="56" t="str">
        <f aca="false">IF(OR($F109="",$K109="Closed",$K109=""),"",SUMPRODUCT(--($F$9:$F$158&lt;&gt;""),--($K$9:$K$158&lt;&gt;"Closed"),--($K$9:$K$158&lt;&gt;""),--(($I$9:$I$158+ROW($I$9:$I$158)/100000)&lt;($I109+ROW()/100000)))+1)</f>
        <v/>
      </c>
      <c r="M109" s="55" t="str">
        <f aca="false">IF($F109="","",IF($N109&lt;&gt;"",$N109-$D109,Setup!$D$18-$D109))</f>
        <v/>
      </c>
      <c r="N109" s="53"/>
      <c r="O109" s="52"/>
    </row>
    <row r="110" customFormat="false" ht="25.5" hidden="false" customHeight="true" outlineLevel="0" collapsed="false">
      <c r="B110" s="56" t="str">
        <f aca="false">IF($F110="","","A-"&amp;TEXT(ROW()-8,"000"))</f>
        <v/>
      </c>
      <c r="C110" s="57"/>
      <c r="D110" s="58"/>
      <c r="E110" s="57"/>
      <c r="F110" s="57"/>
      <c r="G110" s="57"/>
      <c r="H110" s="57"/>
      <c r="I110" s="58"/>
      <c r="J110" s="61"/>
      <c r="K110" s="61"/>
      <c r="L110" s="56" t="str">
        <f aca="false">IF(OR($F110="",$K110="Closed",$K110=""),"",SUMPRODUCT(--($F$9:$F$158&lt;&gt;""),--($K$9:$K$158&lt;&gt;"Closed"),--($K$9:$K$158&lt;&gt;""),--(($I$9:$I$158+ROW($I$9:$I$158)/100000)&lt;($I110+ROW()/100000)))+1)</f>
        <v/>
      </c>
      <c r="M110" s="55" t="str">
        <f aca="false">IF($F110="","",IF($N110&lt;&gt;"",$N110-$D110,Setup!$D$18-$D110))</f>
        <v/>
      </c>
      <c r="N110" s="58"/>
      <c r="O110" s="57"/>
    </row>
    <row r="111" customFormat="false" ht="25.5" hidden="false" customHeight="true" outlineLevel="0" collapsed="false">
      <c r="B111" s="56" t="str">
        <f aca="false">IF($F111="","","A-"&amp;TEXT(ROW()-8,"000"))</f>
        <v/>
      </c>
      <c r="C111" s="52"/>
      <c r="D111" s="53"/>
      <c r="E111" s="52"/>
      <c r="F111" s="52"/>
      <c r="G111" s="52"/>
      <c r="H111" s="52"/>
      <c r="I111" s="53"/>
      <c r="J111" s="60"/>
      <c r="K111" s="60"/>
      <c r="L111" s="56" t="str">
        <f aca="false">IF(OR($F111="",$K111="Closed",$K111=""),"",SUMPRODUCT(--($F$9:$F$158&lt;&gt;""),--($K$9:$K$158&lt;&gt;"Closed"),--($K$9:$K$158&lt;&gt;""),--(($I$9:$I$158+ROW($I$9:$I$158)/100000)&lt;($I111+ROW()/100000)))+1)</f>
        <v/>
      </c>
      <c r="M111" s="55" t="str">
        <f aca="false">IF($F111="","",IF($N111&lt;&gt;"",$N111-$D111,Setup!$D$18-$D111))</f>
        <v/>
      </c>
      <c r="N111" s="53"/>
      <c r="O111" s="52"/>
    </row>
    <row r="112" customFormat="false" ht="25.5" hidden="false" customHeight="true" outlineLevel="0" collapsed="false">
      <c r="B112" s="56" t="str">
        <f aca="false">IF($F112="","","A-"&amp;TEXT(ROW()-8,"000"))</f>
        <v/>
      </c>
      <c r="C112" s="57"/>
      <c r="D112" s="58"/>
      <c r="E112" s="57"/>
      <c r="F112" s="57"/>
      <c r="G112" s="57"/>
      <c r="H112" s="57"/>
      <c r="I112" s="58"/>
      <c r="J112" s="61"/>
      <c r="K112" s="61"/>
      <c r="L112" s="56" t="str">
        <f aca="false">IF(OR($F112="",$K112="Closed",$K112=""),"",SUMPRODUCT(--($F$9:$F$158&lt;&gt;""),--($K$9:$K$158&lt;&gt;"Closed"),--($K$9:$K$158&lt;&gt;""),--(($I$9:$I$158+ROW($I$9:$I$158)/100000)&lt;($I112+ROW()/100000)))+1)</f>
        <v/>
      </c>
      <c r="M112" s="55" t="str">
        <f aca="false">IF($F112="","",IF($N112&lt;&gt;"",$N112-$D112,Setup!$D$18-$D112))</f>
        <v/>
      </c>
      <c r="N112" s="58"/>
      <c r="O112" s="57"/>
    </row>
    <row r="113" customFormat="false" ht="25.5" hidden="false" customHeight="true" outlineLevel="0" collapsed="false">
      <c r="B113" s="56" t="str">
        <f aca="false">IF($F113="","","A-"&amp;TEXT(ROW()-8,"000"))</f>
        <v/>
      </c>
      <c r="C113" s="52"/>
      <c r="D113" s="53"/>
      <c r="E113" s="52"/>
      <c r="F113" s="52"/>
      <c r="G113" s="52"/>
      <c r="H113" s="52"/>
      <c r="I113" s="53"/>
      <c r="J113" s="60"/>
      <c r="K113" s="60"/>
      <c r="L113" s="56" t="str">
        <f aca="false">IF(OR($F113="",$K113="Closed",$K113=""),"",SUMPRODUCT(--($F$9:$F$158&lt;&gt;""),--($K$9:$K$158&lt;&gt;"Closed"),--($K$9:$K$158&lt;&gt;""),--(($I$9:$I$158+ROW($I$9:$I$158)/100000)&lt;($I113+ROW()/100000)))+1)</f>
        <v/>
      </c>
      <c r="M113" s="55" t="str">
        <f aca="false">IF($F113="","",IF($N113&lt;&gt;"",$N113-$D113,Setup!$D$18-$D113))</f>
        <v/>
      </c>
      <c r="N113" s="53"/>
      <c r="O113" s="52"/>
    </row>
    <row r="114" customFormat="false" ht="25.5" hidden="false" customHeight="true" outlineLevel="0" collapsed="false">
      <c r="B114" s="56" t="str">
        <f aca="false">IF($F114="","","A-"&amp;TEXT(ROW()-8,"000"))</f>
        <v/>
      </c>
      <c r="C114" s="57"/>
      <c r="D114" s="58"/>
      <c r="E114" s="57"/>
      <c r="F114" s="57"/>
      <c r="G114" s="57"/>
      <c r="H114" s="57"/>
      <c r="I114" s="58"/>
      <c r="J114" s="61"/>
      <c r="K114" s="61"/>
      <c r="L114" s="56" t="str">
        <f aca="false">IF(OR($F114="",$K114="Closed",$K114=""),"",SUMPRODUCT(--($F$9:$F$158&lt;&gt;""),--($K$9:$K$158&lt;&gt;"Closed"),--($K$9:$K$158&lt;&gt;""),--(($I$9:$I$158+ROW($I$9:$I$158)/100000)&lt;($I114+ROW()/100000)))+1)</f>
        <v/>
      </c>
      <c r="M114" s="55" t="str">
        <f aca="false">IF($F114="","",IF($N114&lt;&gt;"",$N114-$D114,Setup!$D$18-$D114))</f>
        <v/>
      </c>
      <c r="N114" s="58"/>
      <c r="O114" s="57"/>
    </row>
    <row r="115" customFormat="false" ht="25.5" hidden="false" customHeight="true" outlineLevel="0" collapsed="false">
      <c r="B115" s="56" t="str">
        <f aca="false">IF($F115="","","A-"&amp;TEXT(ROW()-8,"000"))</f>
        <v/>
      </c>
      <c r="C115" s="52"/>
      <c r="D115" s="53"/>
      <c r="E115" s="52"/>
      <c r="F115" s="52"/>
      <c r="G115" s="52"/>
      <c r="H115" s="52"/>
      <c r="I115" s="53"/>
      <c r="J115" s="60"/>
      <c r="K115" s="60"/>
      <c r="L115" s="56" t="str">
        <f aca="false">IF(OR($F115="",$K115="Closed",$K115=""),"",SUMPRODUCT(--($F$9:$F$158&lt;&gt;""),--($K$9:$K$158&lt;&gt;"Closed"),--($K$9:$K$158&lt;&gt;""),--(($I$9:$I$158+ROW($I$9:$I$158)/100000)&lt;($I115+ROW()/100000)))+1)</f>
        <v/>
      </c>
      <c r="M115" s="55" t="str">
        <f aca="false">IF($F115="","",IF($N115&lt;&gt;"",$N115-$D115,Setup!$D$18-$D115))</f>
        <v/>
      </c>
      <c r="N115" s="53"/>
      <c r="O115" s="52"/>
    </row>
    <row r="116" customFormat="false" ht="25.5" hidden="false" customHeight="true" outlineLevel="0" collapsed="false">
      <c r="B116" s="56" t="str">
        <f aca="false">IF($F116="","","A-"&amp;TEXT(ROW()-8,"000"))</f>
        <v/>
      </c>
      <c r="C116" s="57"/>
      <c r="D116" s="58"/>
      <c r="E116" s="57"/>
      <c r="F116" s="57"/>
      <c r="G116" s="57"/>
      <c r="H116" s="57"/>
      <c r="I116" s="58"/>
      <c r="J116" s="61"/>
      <c r="K116" s="61"/>
      <c r="L116" s="56" t="str">
        <f aca="false">IF(OR($F116="",$K116="Closed",$K116=""),"",SUMPRODUCT(--($F$9:$F$158&lt;&gt;""),--($K$9:$K$158&lt;&gt;"Closed"),--($K$9:$K$158&lt;&gt;""),--(($I$9:$I$158+ROW($I$9:$I$158)/100000)&lt;($I116+ROW()/100000)))+1)</f>
        <v/>
      </c>
      <c r="M116" s="55" t="str">
        <f aca="false">IF($F116="","",IF($N116&lt;&gt;"",$N116-$D116,Setup!$D$18-$D116))</f>
        <v/>
      </c>
      <c r="N116" s="58"/>
      <c r="O116" s="57"/>
    </row>
    <row r="117" customFormat="false" ht="25.5" hidden="false" customHeight="true" outlineLevel="0" collapsed="false">
      <c r="B117" s="56" t="str">
        <f aca="false">IF($F117="","","A-"&amp;TEXT(ROW()-8,"000"))</f>
        <v/>
      </c>
      <c r="C117" s="52"/>
      <c r="D117" s="53"/>
      <c r="E117" s="52"/>
      <c r="F117" s="52"/>
      <c r="G117" s="52"/>
      <c r="H117" s="52"/>
      <c r="I117" s="53"/>
      <c r="J117" s="60"/>
      <c r="K117" s="60"/>
      <c r="L117" s="56" t="str">
        <f aca="false">IF(OR($F117="",$K117="Closed",$K117=""),"",SUMPRODUCT(--($F$9:$F$158&lt;&gt;""),--($K$9:$K$158&lt;&gt;"Closed"),--($K$9:$K$158&lt;&gt;""),--(($I$9:$I$158+ROW($I$9:$I$158)/100000)&lt;($I117+ROW()/100000)))+1)</f>
        <v/>
      </c>
      <c r="M117" s="55" t="str">
        <f aca="false">IF($F117="","",IF($N117&lt;&gt;"",$N117-$D117,Setup!$D$18-$D117))</f>
        <v/>
      </c>
      <c r="N117" s="53"/>
      <c r="O117" s="52"/>
    </row>
    <row r="118" customFormat="false" ht="25.5" hidden="false" customHeight="true" outlineLevel="0" collapsed="false">
      <c r="B118" s="56" t="str">
        <f aca="false">IF($F118="","","A-"&amp;TEXT(ROW()-8,"000"))</f>
        <v/>
      </c>
      <c r="C118" s="57"/>
      <c r="D118" s="58"/>
      <c r="E118" s="57"/>
      <c r="F118" s="57"/>
      <c r="G118" s="57"/>
      <c r="H118" s="57"/>
      <c r="I118" s="58"/>
      <c r="J118" s="61"/>
      <c r="K118" s="61"/>
      <c r="L118" s="56" t="str">
        <f aca="false">IF(OR($F118="",$K118="Closed",$K118=""),"",SUMPRODUCT(--($F$9:$F$158&lt;&gt;""),--($K$9:$K$158&lt;&gt;"Closed"),--($K$9:$K$158&lt;&gt;""),--(($I$9:$I$158+ROW($I$9:$I$158)/100000)&lt;($I118+ROW()/100000)))+1)</f>
        <v/>
      </c>
      <c r="M118" s="55" t="str">
        <f aca="false">IF($F118="","",IF($N118&lt;&gt;"",$N118-$D118,Setup!$D$18-$D118))</f>
        <v/>
      </c>
      <c r="N118" s="58"/>
      <c r="O118" s="57"/>
    </row>
    <row r="119" customFormat="false" ht="25.5" hidden="false" customHeight="true" outlineLevel="0" collapsed="false">
      <c r="B119" s="56" t="str">
        <f aca="false">IF($F119="","","A-"&amp;TEXT(ROW()-8,"000"))</f>
        <v/>
      </c>
      <c r="C119" s="52"/>
      <c r="D119" s="53"/>
      <c r="E119" s="52"/>
      <c r="F119" s="52"/>
      <c r="G119" s="52"/>
      <c r="H119" s="52"/>
      <c r="I119" s="53"/>
      <c r="J119" s="60"/>
      <c r="K119" s="60"/>
      <c r="L119" s="56" t="str">
        <f aca="false">IF(OR($F119="",$K119="Closed",$K119=""),"",SUMPRODUCT(--($F$9:$F$158&lt;&gt;""),--($K$9:$K$158&lt;&gt;"Closed"),--($K$9:$K$158&lt;&gt;""),--(($I$9:$I$158+ROW($I$9:$I$158)/100000)&lt;($I119+ROW()/100000)))+1)</f>
        <v/>
      </c>
      <c r="M119" s="55" t="str">
        <f aca="false">IF($F119="","",IF($N119&lt;&gt;"",$N119-$D119,Setup!$D$18-$D119))</f>
        <v/>
      </c>
      <c r="N119" s="53"/>
      <c r="O119" s="52"/>
    </row>
    <row r="120" customFormat="false" ht="25.5" hidden="false" customHeight="true" outlineLevel="0" collapsed="false">
      <c r="B120" s="56" t="str">
        <f aca="false">IF($F120="","","A-"&amp;TEXT(ROW()-8,"000"))</f>
        <v/>
      </c>
      <c r="C120" s="57"/>
      <c r="D120" s="58"/>
      <c r="E120" s="57"/>
      <c r="F120" s="57"/>
      <c r="G120" s="57"/>
      <c r="H120" s="57"/>
      <c r="I120" s="58"/>
      <c r="J120" s="61"/>
      <c r="K120" s="61"/>
      <c r="L120" s="56" t="str">
        <f aca="false">IF(OR($F120="",$K120="Closed",$K120=""),"",SUMPRODUCT(--($F$9:$F$158&lt;&gt;""),--($K$9:$K$158&lt;&gt;"Closed"),--($K$9:$K$158&lt;&gt;""),--(($I$9:$I$158+ROW($I$9:$I$158)/100000)&lt;($I120+ROW()/100000)))+1)</f>
        <v/>
      </c>
      <c r="M120" s="55" t="str">
        <f aca="false">IF($F120="","",IF($N120&lt;&gt;"",$N120-$D120,Setup!$D$18-$D120))</f>
        <v/>
      </c>
      <c r="N120" s="58"/>
      <c r="O120" s="57"/>
    </row>
    <row r="121" customFormat="false" ht="25.5" hidden="false" customHeight="true" outlineLevel="0" collapsed="false">
      <c r="B121" s="56" t="str">
        <f aca="false">IF($F121="","","A-"&amp;TEXT(ROW()-8,"000"))</f>
        <v/>
      </c>
      <c r="C121" s="52"/>
      <c r="D121" s="53"/>
      <c r="E121" s="52"/>
      <c r="F121" s="52"/>
      <c r="G121" s="52"/>
      <c r="H121" s="52"/>
      <c r="I121" s="53"/>
      <c r="J121" s="60"/>
      <c r="K121" s="60"/>
      <c r="L121" s="56" t="str">
        <f aca="false">IF(OR($F121="",$K121="Closed",$K121=""),"",SUMPRODUCT(--($F$9:$F$158&lt;&gt;""),--($K$9:$K$158&lt;&gt;"Closed"),--($K$9:$K$158&lt;&gt;""),--(($I$9:$I$158+ROW($I$9:$I$158)/100000)&lt;($I121+ROW()/100000)))+1)</f>
        <v/>
      </c>
      <c r="M121" s="55" t="str">
        <f aca="false">IF($F121="","",IF($N121&lt;&gt;"",$N121-$D121,Setup!$D$18-$D121))</f>
        <v/>
      </c>
      <c r="N121" s="53"/>
      <c r="O121" s="52"/>
    </row>
    <row r="122" customFormat="false" ht="25.5" hidden="false" customHeight="true" outlineLevel="0" collapsed="false">
      <c r="B122" s="56" t="str">
        <f aca="false">IF($F122="","","A-"&amp;TEXT(ROW()-8,"000"))</f>
        <v/>
      </c>
      <c r="C122" s="57"/>
      <c r="D122" s="58"/>
      <c r="E122" s="57"/>
      <c r="F122" s="57"/>
      <c r="G122" s="57"/>
      <c r="H122" s="57"/>
      <c r="I122" s="58"/>
      <c r="J122" s="61"/>
      <c r="K122" s="61"/>
      <c r="L122" s="56" t="str">
        <f aca="false">IF(OR($F122="",$K122="Closed",$K122=""),"",SUMPRODUCT(--($F$9:$F$158&lt;&gt;""),--($K$9:$K$158&lt;&gt;"Closed"),--($K$9:$K$158&lt;&gt;""),--(($I$9:$I$158+ROW($I$9:$I$158)/100000)&lt;($I122+ROW()/100000)))+1)</f>
        <v/>
      </c>
      <c r="M122" s="55" t="str">
        <f aca="false">IF($F122="","",IF($N122&lt;&gt;"",$N122-$D122,Setup!$D$18-$D122))</f>
        <v/>
      </c>
      <c r="N122" s="58"/>
      <c r="O122" s="57"/>
    </row>
    <row r="123" customFormat="false" ht="25.5" hidden="false" customHeight="true" outlineLevel="0" collapsed="false">
      <c r="B123" s="56" t="str">
        <f aca="false">IF($F123="","","A-"&amp;TEXT(ROW()-8,"000"))</f>
        <v/>
      </c>
      <c r="C123" s="52"/>
      <c r="D123" s="53"/>
      <c r="E123" s="52"/>
      <c r="F123" s="52"/>
      <c r="G123" s="52"/>
      <c r="H123" s="52"/>
      <c r="I123" s="53"/>
      <c r="J123" s="60"/>
      <c r="K123" s="60"/>
      <c r="L123" s="56" t="str">
        <f aca="false">IF(OR($F123="",$K123="Closed",$K123=""),"",SUMPRODUCT(--($F$9:$F$158&lt;&gt;""),--($K$9:$K$158&lt;&gt;"Closed"),--($K$9:$K$158&lt;&gt;""),--(($I$9:$I$158+ROW($I$9:$I$158)/100000)&lt;($I123+ROW()/100000)))+1)</f>
        <v/>
      </c>
      <c r="M123" s="55" t="str">
        <f aca="false">IF($F123="","",IF($N123&lt;&gt;"",$N123-$D123,Setup!$D$18-$D123))</f>
        <v/>
      </c>
      <c r="N123" s="53"/>
      <c r="O123" s="52"/>
    </row>
    <row r="124" customFormat="false" ht="25.5" hidden="false" customHeight="true" outlineLevel="0" collapsed="false">
      <c r="B124" s="56" t="str">
        <f aca="false">IF($F124="","","A-"&amp;TEXT(ROW()-8,"000"))</f>
        <v/>
      </c>
      <c r="C124" s="57"/>
      <c r="D124" s="58"/>
      <c r="E124" s="57"/>
      <c r="F124" s="57"/>
      <c r="G124" s="57"/>
      <c r="H124" s="57"/>
      <c r="I124" s="58"/>
      <c r="J124" s="61"/>
      <c r="K124" s="61"/>
      <c r="L124" s="56" t="str">
        <f aca="false">IF(OR($F124="",$K124="Closed",$K124=""),"",SUMPRODUCT(--($F$9:$F$158&lt;&gt;""),--($K$9:$K$158&lt;&gt;"Closed"),--($K$9:$K$158&lt;&gt;""),--(($I$9:$I$158+ROW($I$9:$I$158)/100000)&lt;($I124+ROW()/100000)))+1)</f>
        <v/>
      </c>
      <c r="M124" s="55" t="str">
        <f aca="false">IF($F124="","",IF($N124&lt;&gt;"",$N124-$D124,Setup!$D$18-$D124))</f>
        <v/>
      </c>
      <c r="N124" s="58"/>
      <c r="O124" s="57"/>
    </row>
    <row r="125" customFormat="false" ht="25.5" hidden="false" customHeight="true" outlineLevel="0" collapsed="false">
      <c r="B125" s="56" t="str">
        <f aca="false">IF($F125="","","A-"&amp;TEXT(ROW()-8,"000"))</f>
        <v/>
      </c>
      <c r="C125" s="52"/>
      <c r="D125" s="53"/>
      <c r="E125" s="52"/>
      <c r="F125" s="52"/>
      <c r="G125" s="52"/>
      <c r="H125" s="52"/>
      <c r="I125" s="53"/>
      <c r="J125" s="60"/>
      <c r="K125" s="60"/>
      <c r="L125" s="56" t="str">
        <f aca="false">IF(OR($F125="",$K125="Closed",$K125=""),"",SUMPRODUCT(--($F$9:$F$158&lt;&gt;""),--($K$9:$K$158&lt;&gt;"Closed"),--($K$9:$K$158&lt;&gt;""),--(($I$9:$I$158+ROW($I$9:$I$158)/100000)&lt;($I125+ROW()/100000)))+1)</f>
        <v/>
      </c>
      <c r="M125" s="55" t="str">
        <f aca="false">IF($F125="","",IF($N125&lt;&gt;"",$N125-$D125,Setup!$D$18-$D125))</f>
        <v/>
      </c>
      <c r="N125" s="53"/>
      <c r="O125" s="52"/>
    </row>
    <row r="126" customFormat="false" ht="25.5" hidden="false" customHeight="true" outlineLevel="0" collapsed="false">
      <c r="B126" s="56" t="str">
        <f aca="false">IF($F126="","","A-"&amp;TEXT(ROW()-8,"000"))</f>
        <v/>
      </c>
      <c r="C126" s="57"/>
      <c r="D126" s="58"/>
      <c r="E126" s="57"/>
      <c r="F126" s="57"/>
      <c r="G126" s="57"/>
      <c r="H126" s="57"/>
      <c r="I126" s="58"/>
      <c r="J126" s="61"/>
      <c r="K126" s="61"/>
      <c r="L126" s="56" t="str">
        <f aca="false">IF(OR($F126="",$K126="Closed",$K126=""),"",SUMPRODUCT(--($F$9:$F$158&lt;&gt;""),--($K$9:$K$158&lt;&gt;"Closed"),--($K$9:$K$158&lt;&gt;""),--(($I$9:$I$158+ROW($I$9:$I$158)/100000)&lt;($I126+ROW()/100000)))+1)</f>
        <v/>
      </c>
      <c r="M126" s="55" t="str">
        <f aca="false">IF($F126="","",IF($N126&lt;&gt;"",$N126-$D126,Setup!$D$18-$D126))</f>
        <v/>
      </c>
      <c r="N126" s="58"/>
      <c r="O126" s="57"/>
    </row>
    <row r="127" customFormat="false" ht="25.5" hidden="false" customHeight="true" outlineLevel="0" collapsed="false">
      <c r="B127" s="56" t="str">
        <f aca="false">IF($F127="","","A-"&amp;TEXT(ROW()-8,"000"))</f>
        <v/>
      </c>
      <c r="C127" s="52"/>
      <c r="D127" s="53"/>
      <c r="E127" s="52"/>
      <c r="F127" s="52"/>
      <c r="G127" s="52"/>
      <c r="H127" s="52"/>
      <c r="I127" s="53"/>
      <c r="J127" s="60"/>
      <c r="K127" s="60"/>
      <c r="L127" s="56" t="str">
        <f aca="false">IF(OR($F127="",$K127="Closed",$K127=""),"",SUMPRODUCT(--($F$9:$F$158&lt;&gt;""),--($K$9:$K$158&lt;&gt;"Closed"),--($K$9:$K$158&lt;&gt;""),--(($I$9:$I$158+ROW($I$9:$I$158)/100000)&lt;($I127+ROW()/100000)))+1)</f>
        <v/>
      </c>
      <c r="M127" s="55" t="str">
        <f aca="false">IF($F127="","",IF($N127&lt;&gt;"",$N127-$D127,Setup!$D$18-$D127))</f>
        <v/>
      </c>
      <c r="N127" s="53"/>
      <c r="O127" s="52"/>
    </row>
    <row r="128" customFormat="false" ht="25.5" hidden="false" customHeight="true" outlineLevel="0" collapsed="false">
      <c r="B128" s="56" t="str">
        <f aca="false">IF($F128="","","A-"&amp;TEXT(ROW()-8,"000"))</f>
        <v/>
      </c>
      <c r="C128" s="57"/>
      <c r="D128" s="58"/>
      <c r="E128" s="57"/>
      <c r="F128" s="57"/>
      <c r="G128" s="57"/>
      <c r="H128" s="57"/>
      <c r="I128" s="58"/>
      <c r="J128" s="61"/>
      <c r="K128" s="61"/>
      <c r="L128" s="56" t="str">
        <f aca="false">IF(OR($F128="",$K128="Closed",$K128=""),"",SUMPRODUCT(--($F$9:$F$158&lt;&gt;""),--($K$9:$K$158&lt;&gt;"Closed"),--($K$9:$K$158&lt;&gt;""),--(($I$9:$I$158+ROW($I$9:$I$158)/100000)&lt;($I128+ROW()/100000)))+1)</f>
        <v/>
      </c>
      <c r="M128" s="55" t="str">
        <f aca="false">IF($F128="","",IF($N128&lt;&gt;"",$N128-$D128,Setup!$D$18-$D128))</f>
        <v/>
      </c>
      <c r="N128" s="58"/>
      <c r="O128" s="57"/>
    </row>
    <row r="129" customFormat="false" ht="25.5" hidden="false" customHeight="true" outlineLevel="0" collapsed="false">
      <c r="B129" s="56" t="str">
        <f aca="false">IF($F129="","","A-"&amp;TEXT(ROW()-8,"000"))</f>
        <v/>
      </c>
      <c r="C129" s="52"/>
      <c r="D129" s="53"/>
      <c r="E129" s="52"/>
      <c r="F129" s="52"/>
      <c r="G129" s="52"/>
      <c r="H129" s="52"/>
      <c r="I129" s="53"/>
      <c r="J129" s="60"/>
      <c r="K129" s="60"/>
      <c r="L129" s="56" t="str">
        <f aca="false">IF(OR($F129="",$K129="Closed",$K129=""),"",SUMPRODUCT(--($F$9:$F$158&lt;&gt;""),--($K$9:$K$158&lt;&gt;"Closed"),--($K$9:$K$158&lt;&gt;""),--(($I$9:$I$158+ROW($I$9:$I$158)/100000)&lt;($I129+ROW()/100000)))+1)</f>
        <v/>
      </c>
      <c r="M129" s="55" t="str">
        <f aca="false">IF($F129="","",IF($N129&lt;&gt;"",$N129-$D129,Setup!$D$18-$D129))</f>
        <v/>
      </c>
      <c r="N129" s="53"/>
      <c r="O129" s="52"/>
    </row>
    <row r="130" customFormat="false" ht="25.5" hidden="false" customHeight="true" outlineLevel="0" collapsed="false">
      <c r="B130" s="56" t="str">
        <f aca="false">IF($F130="","","A-"&amp;TEXT(ROW()-8,"000"))</f>
        <v/>
      </c>
      <c r="C130" s="57"/>
      <c r="D130" s="58"/>
      <c r="E130" s="57"/>
      <c r="F130" s="57"/>
      <c r="G130" s="57"/>
      <c r="H130" s="57"/>
      <c r="I130" s="58"/>
      <c r="J130" s="61"/>
      <c r="K130" s="61"/>
      <c r="L130" s="56" t="str">
        <f aca="false">IF(OR($F130="",$K130="Closed",$K130=""),"",SUMPRODUCT(--($F$9:$F$158&lt;&gt;""),--($K$9:$K$158&lt;&gt;"Closed"),--($K$9:$K$158&lt;&gt;""),--(($I$9:$I$158+ROW($I$9:$I$158)/100000)&lt;($I130+ROW()/100000)))+1)</f>
        <v/>
      </c>
      <c r="M130" s="55" t="str">
        <f aca="false">IF($F130="","",IF($N130&lt;&gt;"",$N130-$D130,Setup!$D$18-$D130))</f>
        <v/>
      </c>
      <c r="N130" s="58"/>
      <c r="O130" s="57"/>
    </row>
    <row r="131" customFormat="false" ht="25.5" hidden="false" customHeight="true" outlineLevel="0" collapsed="false">
      <c r="B131" s="56" t="str">
        <f aca="false">IF($F131="","","A-"&amp;TEXT(ROW()-8,"000"))</f>
        <v/>
      </c>
      <c r="C131" s="52"/>
      <c r="D131" s="53"/>
      <c r="E131" s="52"/>
      <c r="F131" s="52"/>
      <c r="G131" s="52"/>
      <c r="H131" s="52"/>
      <c r="I131" s="53"/>
      <c r="J131" s="60"/>
      <c r="K131" s="60"/>
      <c r="L131" s="56" t="str">
        <f aca="false">IF(OR($F131="",$K131="Closed",$K131=""),"",SUMPRODUCT(--($F$9:$F$158&lt;&gt;""),--($K$9:$K$158&lt;&gt;"Closed"),--($K$9:$K$158&lt;&gt;""),--(($I$9:$I$158+ROW($I$9:$I$158)/100000)&lt;($I131+ROW()/100000)))+1)</f>
        <v/>
      </c>
      <c r="M131" s="55" t="str">
        <f aca="false">IF($F131="","",IF($N131&lt;&gt;"",$N131-$D131,Setup!$D$18-$D131))</f>
        <v/>
      </c>
      <c r="N131" s="53"/>
      <c r="O131" s="52"/>
    </row>
    <row r="132" customFormat="false" ht="25.5" hidden="false" customHeight="true" outlineLevel="0" collapsed="false">
      <c r="B132" s="56" t="str">
        <f aca="false">IF($F132="","","A-"&amp;TEXT(ROW()-8,"000"))</f>
        <v/>
      </c>
      <c r="C132" s="57"/>
      <c r="D132" s="58"/>
      <c r="E132" s="57"/>
      <c r="F132" s="57"/>
      <c r="G132" s="57"/>
      <c r="H132" s="57"/>
      <c r="I132" s="58"/>
      <c r="J132" s="61"/>
      <c r="K132" s="61"/>
      <c r="L132" s="56" t="str">
        <f aca="false">IF(OR($F132="",$K132="Closed",$K132=""),"",SUMPRODUCT(--($F$9:$F$158&lt;&gt;""),--($K$9:$K$158&lt;&gt;"Closed"),--($K$9:$K$158&lt;&gt;""),--(($I$9:$I$158+ROW($I$9:$I$158)/100000)&lt;($I132+ROW()/100000)))+1)</f>
        <v/>
      </c>
      <c r="M132" s="55" t="str">
        <f aca="false">IF($F132="","",IF($N132&lt;&gt;"",$N132-$D132,Setup!$D$18-$D132))</f>
        <v/>
      </c>
      <c r="N132" s="58"/>
      <c r="O132" s="57"/>
    </row>
    <row r="133" customFormat="false" ht="25.5" hidden="false" customHeight="true" outlineLevel="0" collapsed="false">
      <c r="B133" s="56" t="str">
        <f aca="false">IF($F133="","","A-"&amp;TEXT(ROW()-8,"000"))</f>
        <v/>
      </c>
      <c r="C133" s="52"/>
      <c r="D133" s="53"/>
      <c r="E133" s="52"/>
      <c r="F133" s="52"/>
      <c r="G133" s="52"/>
      <c r="H133" s="52"/>
      <c r="I133" s="53"/>
      <c r="J133" s="60"/>
      <c r="K133" s="60"/>
      <c r="L133" s="56" t="str">
        <f aca="false">IF(OR($F133="",$K133="Closed",$K133=""),"",SUMPRODUCT(--($F$9:$F$158&lt;&gt;""),--($K$9:$K$158&lt;&gt;"Closed"),--($K$9:$K$158&lt;&gt;""),--(($I$9:$I$158+ROW($I$9:$I$158)/100000)&lt;($I133+ROW()/100000)))+1)</f>
        <v/>
      </c>
      <c r="M133" s="55" t="str">
        <f aca="false">IF($F133="","",IF($N133&lt;&gt;"",$N133-$D133,Setup!$D$18-$D133))</f>
        <v/>
      </c>
      <c r="N133" s="53"/>
      <c r="O133" s="52"/>
    </row>
    <row r="134" customFormat="false" ht="25.5" hidden="false" customHeight="true" outlineLevel="0" collapsed="false">
      <c r="B134" s="56" t="str">
        <f aca="false">IF($F134="","","A-"&amp;TEXT(ROW()-8,"000"))</f>
        <v/>
      </c>
      <c r="C134" s="57"/>
      <c r="D134" s="58"/>
      <c r="E134" s="57"/>
      <c r="F134" s="57"/>
      <c r="G134" s="57"/>
      <c r="H134" s="57"/>
      <c r="I134" s="58"/>
      <c r="J134" s="61"/>
      <c r="K134" s="61"/>
      <c r="L134" s="56" t="str">
        <f aca="false">IF(OR($F134="",$K134="Closed",$K134=""),"",SUMPRODUCT(--($F$9:$F$158&lt;&gt;""),--($K$9:$K$158&lt;&gt;"Closed"),--($K$9:$K$158&lt;&gt;""),--(($I$9:$I$158+ROW($I$9:$I$158)/100000)&lt;($I134+ROW()/100000)))+1)</f>
        <v/>
      </c>
      <c r="M134" s="55" t="str">
        <f aca="false">IF($F134="","",IF($N134&lt;&gt;"",$N134-$D134,Setup!$D$18-$D134))</f>
        <v/>
      </c>
      <c r="N134" s="58"/>
      <c r="O134" s="57"/>
    </row>
    <row r="135" customFormat="false" ht="25.5" hidden="false" customHeight="true" outlineLevel="0" collapsed="false">
      <c r="B135" s="56" t="str">
        <f aca="false">IF($F135="","","A-"&amp;TEXT(ROW()-8,"000"))</f>
        <v/>
      </c>
      <c r="C135" s="52"/>
      <c r="D135" s="53"/>
      <c r="E135" s="52"/>
      <c r="F135" s="52"/>
      <c r="G135" s="52"/>
      <c r="H135" s="52"/>
      <c r="I135" s="53"/>
      <c r="J135" s="60"/>
      <c r="K135" s="60"/>
      <c r="L135" s="56" t="str">
        <f aca="false">IF(OR($F135="",$K135="Closed",$K135=""),"",SUMPRODUCT(--($F$9:$F$158&lt;&gt;""),--($K$9:$K$158&lt;&gt;"Closed"),--($K$9:$K$158&lt;&gt;""),--(($I$9:$I$158+ROW($I$9:$I$158)/100000)&lt;($I135+ROW()/100000)))+1)</f>
        <v/>
      </c>
      <c r="M135" s="55" t="str">
        <f aca="false">IF($F135="","",IF($N135&lt;&gt;"",$N135-$D135,Setup!$D$18-$D135))</f>
        <v/>
      </c>
      <c r="N135" s="53"/>
      <c r="O135" s="52"/>
    </row>
    <row r="136" customFormat="false" ht="25.5" hidden="false" customHeight="true" outlineLevel="0" collapsed="false">
      <c r="B136" s="56" t="str">
        <f aca="false">IF($F136="","","A-"&amp;TEXT(ROW()-8,"000"))</f>
        <v/>
      </c>
      <c r="C136" s="57"/>
      <c r="D136" s="58"/>
      <c r="E136" s="57"/>
      <c r="F136" s="57"/>
      <c r="G136" s="57"/>
      <c r="H136" s="57"/>
      <c r="I136" s="58"/>
      <c r="J136" s="61"/>
      <c r="K136" s="61"/>
      <c r="L136" s="56" t="str">
        <f aca="false">IF(OR($F136="",$K136="Closed",$K136=""),"",SUMPRODUCT(--($F$9:$F$158&lt;&gt;""),--($K$9:$K$158&lt;&gt;"Closed"),--($K$9:$K$158&lt;&gt;""),--(($I$9:$I$158+ROW($I$9:$I$158)/100000)&lt;($I136+ROW()/100000)))+1)</f>
        <v/>
      </c>
      <c r="M136" s="55" t="str">
        <f aca="false">IF($F136="","",IF($N136&lt;&gt;"",$N136-$D136,Setup!$D$18-$D136))</f>
        <v/>
      </c>
      <c r="N136" s="58"/>
      <c r="O136" s="57"/>
    </row>
    <row r="137" customFormat="false" ht="25.5" hidden="false" customHeight="true" outlineLevel="0" collapsed="false">
      <c r="B137" s="56" t="str">
        <f aca="false">IF($F137="","","A-"&amp;TEXT(ROW()-8,"000"))</f>
        <v/>
      </c>
      <c r="C137" s="52"/>
      <c r="D137" s="53"/>
      <c r="E137" s="52"/>
      <c r="F137" s="52"/>
      <c r="G137" s="52"/>
      <c r="H137" s="52"/>
      <c r="I137" s="53"/>
      <c r="J137" s="60"/>
      <c r="K137" s="60"/>
      <c r="L137" s="56" t="str">
        <f aca="false">IF(OR($F137="",$K137="Closed",$K137=""),"",SUMPRODUCT(--($F$9:$F$158&lt;&gt;""),--($K$9:$K$158&lt;&gt;"Closed"),--($K$9:$K$158&lt;&gt;""),--(($I$9:$I$158+ROW($I$9:$I$158)/100000)&lt;($I137+ROW()/100000)))+1)</f>
        <v/>
      </c>
      <c r="M137" s="55" t="str">
        <f aca="false">IF($F137="","",IF($N137&lt;&gt;"",$N137-$D137,Setup!$D$18-$D137))</f>
        <v/>
      </c>
      <c r="N137" s="53"/>
      <c r="O137" s="52"/>
    </row>
    <row r="138" customFormat="false" ht="25.5" hidden="false" customHeight="true" outlineLevel="0" collapsed="false">
      <c r="B138" s="56" t="str">
        <f aca="false">IF($F138="","","A-"&amp;TEXT(ROW()-8,"000"))</f>
        <v/>
      </c>
      <c r="C138" s="57"/>
      <c r="D138" s="58"/>
      <c r="E138" s="57"/>
      <c r="F138" s="57"/>
      <c r="G138" s="57"/>
      <c r="H138" s="57"/>
      <c r="I138" s="58"/>
      <c r="J138" s="61"/>
      <c r="K138" s="61"/>
      <c r="L138" s="56" t="str">
        <f aca="false">IF(OR($F138="",$K138="Closed",$K138=""),"",SUMPRODUCT(--($F$9:$F$158&lt;&gt;""),--($K$9:$K$158&lt;&gt;"Closed"),--($K$9:$K$158&lt;&gt;""),--(($I$9:$I$158+ROW($I$9:$I$158)/100000)&lt;($I138+ROW()/100000)))+1)</f>
        <v/>
      </c>
      <c r="M138" s="55" t="str">
        <f aca="false">IF($F138="","",IF($N138&lt;&gt;"",$N138-$D138,Setup!$D$18-$D138))</f>
        <v/>
      </c>
      <c r="N138" s="58"/>
      <c r="O138" s="57"/>
    </row>
    <row r="139" customFormat="false" ht="25.5" hidden="false" customHeight="true" outlineLevel="0" collapsed="false">
      <c r="B139" s="56" t="str">
        <f aca="false">IF($F139="","","A-"&amp;TEXT(ROW()-8,"000"))</f>
        <v/>
      </c>
      <c r="C139" s="52"/>
      <c r="D139" s="53"/>
      <c r="E139" s="52"/>
      <c r="F139" s="52"/>
      <c r="G139" s="52"/>
      <c r="H139" s="52"/>
      <c r="I139" s="53"/>
      <c r="J139" s="60"/>
      <c r="K139" s="60"/>
      <c r="L139" s="56" t="str">
        <f aca="false">IF(OR($F139="",$K139="Closed",$K139=""),"",SUMPRODUCT(--($F$9:$F$158&lt;&gt;""),--($K$9:$K$158&lt;&gt;"Closed"),--($K$9:$K$158&lt;&gt;""),--(($I$9:$I$158+ROW($I$9:$I$158)/100000)&lt;($I139+ROW()/100000)))+1)</f>
        <v/>
      </c>
      <c r="M139" s="55" t="str">
        <f aca="false">IF($F139="","",IF($N139&lt;&gt;"",$N139-$D139,Setup!$D$18-$D139))</f>
        <v/>
      </c>
      <c r="N139" s="53"/>
      <c r="O139" s="52"/>
    </row>
    <row r="140" customFormat="false" ht="25.5" hidden="false" customHeight="true" outlineLevel="0" collapsed="false">
      <c r="B140" s="56" t="str">
        <f aca="false">IF($F140="","","A-"&amp;TEXT(ROW()-8,"000"))</f>
        <v/>
      </c>
      <c r="C140" s="57"/>
      <c r="D140" s="58"/>
      <c r="E140" s="57"/>
      <c r="F140" s="57"/>
      <c r="G140" s="57"/>
      <c r="H140" s="57"/>
      <c r="I140" s="58"/>
      <c r="J140" s="61"/>
      <c r="K140" s="61"/>
      <c r="L140" s="56" t="str">
        <f aca="false">IF(OR($F140="",$K140="Closed",$K140=""),"",SUMPRODUCT(--($F$9:$F$158&lt;&gt;""),--($K$9:$K$158&lt;&gt;"Closed"),--($K$9:$K$158&lt;&gt;""),--(($I$9:$I$158+ROW($I$9:$I$158)/100000)&lt;($I140+ROW()/100000)))+1)</f>
        <v/>
      </c>
      <c r="M140" s="55" t="str">
        <f aca="false">IF($F140="","",IF($N140&lt;&gt;"",$N140-$D140,Setup!$D$18-$D140))</f>
        <v/>
      </c>
      <c r="N140" s="58"/>
      <c r="O140" s="57"/>
    </row>
    <row r="141" customFormat="false" ht="25.5" hidden="false" customHeight="true" outlineLevel="0" collapsed="false">
      <c r="B141" s="56" t="str">
        <f aca="false">IF($F141="","","A-"&amp;TEXT(ROW()-8,"000"))</f>
        <v/>
      </c>
      <c r="C141" s="52"/>
      <c r="D141" s="53"/>
      <c r="E141" s="52"/>
      <c r="F141" s="52"/>
      <c r="G141" s="52"/>
      <c r="H141" s="52"/>
      <c r="I141" s="53"/>
      <c r="J141" s="60"/>
      <c r="K141" s="60"/>
      <c r="L141" s="56" t="str">
        <f aca="false">IF(OR($F141="",$K141="Closed",$K141=""),"",SUMPRODUCT(--($F$9:$F$158&lt;&gt;""),--($K$9:$K$158&lt;&gt;"Closed"),--($K$9:$K$158&lt;&gt;""),--(($I$9:$I$158+ROW($I$9:$I$158)/100000)&lt;($I141+ROW()/100000)))+1)</f>
        <v/>
      </c>
      <c r="M141" s="55" t="str">
        <f aca="false">IF($F141="","",IF($N141&lt;&gt;"",$N141-$D141,Setup!$D$18-$D141))</f>
        <v/>
      </c>
      <c r="N141" s="53"/>
      <c r="O141" s="52"/>
    </row>
    <row r="142" customFormat="false" ht="25.5" hidden="false" customHeight="true" outlineLevel="0" collapsed="false">
      <c r="B142" s="56" t="str">
        <f aca="false">IF($F142="","","A-"&amp;TEXT(ROW()-8,"000"))</f>
        <v/>
      </c>
      <c r="C142" s="57"/>
      <c r="D142" s="58"/>
      <c r="E142" s="57"/>
      <c r="F142" s="57"/>
      <c r="G142" s="57"/>
      <c r="H142" s="57"/>
      <c r="I142" s="58"/>
      <c r="J142" s="61"/>
      <c r="K142" s="61"/>
      <c r="L142" s="56" t="str">
        <f aca="false">IF(OR($F142="",$K142="Closed",$K142=""),"",SUMPRODUCT(--($F$9:$F$158&lt;&gt;""),--($K$9:$K$158&lt;&gt;"Closed"),--($K$9:$K$158&lt;&gt;""),--(($I$9:$I$158+ROW($I$9:$I$158)/100000)&lt;($I142+ROW()/100000)))+1)</f>
        <v/>
      </c>
      <c r="M142" s="55" t="str">
        <f aca="false">IF($F142="","",IF($N142&lt;&gt;"",$N142-$D142,Setup!$D$18-$D142))</f>
        <v/>
      </c>
      <c r="N142" s="58"/>
      <c r="O142" s="57"/>
    </row>
    <row r="143" customFormat="false" ht="25.5" hidden="false" customHeight="true" outlineLevel="0" collapsed="false">
      <c r="B143" s="56" t="str">
        <f aca="false">IF($F143="","","A-"&amp;TEXT(ROW()-8,"000"))</f>
        <v/>
      </c>
      <c r="C143" s="52"/>
      <c r="D143" s="53"/>
      <c r="E143" s="52"/>
      <c r="F143" s="52"/>
      <c r="G143" s="52"/>
      <c r="H143" s="52"/>
      <c r="I143" s="53"/>
      <c r="J143" s="60"/>
      <c r="K143" s="60"/>
      <c r="L143" s="56" t="str">
        <f aca="false">IF(OR($F143="",$K143="Closed",$K143=""),"",SUMPRODUCT(--($F$9:$F$158&lt;&gt;""),--($K$9:$K$158&lt;&gt;"Closed"),--($K$9:$K$158&lt;&gt;""),--(($I$9:$I$158+ROW($I$9:$I$158)/100000)&lt;($I143+ROW()/100000)))+1)</f>
        <v/>
      </c>
      <c r="M143" s="55" t="str">
        <f aca="false">IF($F143="","",IF($N143&lt;&gt;"",$N143-$D143,Setup!$D$18-$D143))</f>
        <v/>
      </c>
      <c r="N143" s="53"/>
      <c r="O143" s="52"/>
    </row>
    <row r="144" customFormat="false" ht="25.5" hidden="false" customHeight="true" outlineLevel="0" collapsed="false">
      <c r="B144" s="56" t="str">
        <f aca="false">IF($F144="","","A-"&amp;TEXT(ROW()-8,"000"))</f>
        <v/>
      </c>
      <c r="C144" s="57"/>
      <c r="D144" s="58"/>
      <c r="E144" s="57"/>
      <c r="F144" s="57"/>
      <c r="G144" s="57"/>
      <c r="H144" s="57"/>
      <c r="I144" s="58"/>
      <c r="J144" s="61"/>
      <c r="K144" s="61"/>
      <c r="L144" s="56" t="str">
        <f aca="false">IF(OR($F144="",$K144="Closed",$K144=""),"",SUMPRODUCT(--($F$9:$F$158&lt;&gt;""),--($K$9:$K$158&lt;&gt;"Closed"),--($K$9:$K$158&lt;&gt;""),--(($I$9:$I$158+ROW($I$9:$I$158)/100000)&lt;($I144+ROW()/100000)))+1)</f>
        <v/>
      </c>
      <c r="M144" s="55" t="str">
        <f aca="false">IF($F144="","",IF($N144&lt;&gt;"",$N144-$D144,Setup!$D$18-$D144))</f>
        <v/>
      </c>
      <c r="N144" s="58"/>
      <c r="O144" s="57"/>
    </row>
    <row r="145" customFormat="false" ht="25.5" hidden="false" customHeight="true" outlineLevel="0" collapsed="false">
      <c r="B145" s="56" t="str">
        <f aca="false">IF($F145="","","A-"&amp;TEXT(ROW()-8,"000"))</f>
        <v/>
      </c>
      <c r="C145" s="52"/>
      <c r="D145" s="53"/>
      <c r="E145" s="52"/>
      <c r="F145" s="52"/>
      <c r="G145" s="52"/>
      <c r="H145" s="52"/>
      <c r="I145" s="53"/>
      <c r="J145" s="60"/>
      <c r="K145" s="60"/>
      <c r="L145" s="56" t="str">
        <f aca="false">IF(OR($F145="",$K145="Closed",$K145=""),"",SUMPRODUCT(--($F$9:$F$158&lt;&gt;""),--($K$9:$K$158&lt;&gt;"Closed"),--($K$9:$K$158&lt;&gt;""),--(($I$9:$I$158+ROW($I$9:$I$158)/100000)&lt;($I145+ROW()/100000)))+1)</f>
        <v/>
      </c>
      <c r="M145" s="55" t="str">
        <f aca="false">IF($F145="","",IF($N145&lt;&gt;"",$N145-$D145,Setup!$D$18-$D145))</f>
        <v/>
      </c>
      <c r="N145" s="53"/>
      <c r="O145" s="52"/>
    </row>
    <row r="146" customFormat="false" ht="25.5" hidden="false" customHeight="true" outlineLevel="0" collapsed="false">
      <c r="B146" s="56" t="str">
        <f aca="false">IF($F146="","","A-"&amp;TEXT(ROW()-8,"000"))</f>
        <v/>
      </c>
      <c r="C146" s="57"/>
      <c r="D146" s="58"/>
      <c r="E146" s="57"/>
      <c r="F146" s="57"/>
      <c r="G146" s="57"/>
      <c r="H146" s="57"/>
      <c r="I146" s="58"/>
      <c r="J146" s="61"/>
      <c r="K146" s="61"/>
      <c r="L146" s="56" t="str">
        <f aca="false">IF(OR($F146="",$K146="Closed",$K146=""),"",SUMPRODUCT(--($F$9:$F$158&lt;&gt;""),--($K$9:$K$158&lt;&gt;"Closed"),--($K$9:$K$158&lt;&gt;""),--(($I$9:$I$158+ROW($I$9:$I$158)/100000)&lt;($I146+ROW()/100000)))+1)</f>
        <v/>
      </c>
      <c r="M146" s="55" t="str">
        <f aca="false">IF($F146="","",IF($N146&lt;&gt;"",$N146-$D146,Setup!$D$18-$D146))</f>
        <v/>
      </c>
      <c r="N146" s="58"/>
      <c r="O146" s="57"/>
    </row>
    <row r="147" customFormat="false" ht="25.5" hidden="false" customHeight="true" outlineLevel="0" collapsed="false">
      <c r="B147" s="56" t="str">
        <f aca="false">IF($F147="","","A-"&amp;TEXT(ROW()-8,"000"))</f>
        <v/>
      </c>
      <c r="C147" s="52"/>
      <c r="D147" s="53"/>
      <c r="E147" s="52"/>
      <c r="F147" s="52"/>
      <c r="G147" s="52"/>
      <c r="H147" s="52"/>
      <c r="I147" s="53"/>
      <c r="J147" s="60"/>
      <c r="K147" s="60"/>
      <c r="L147" s="56" t="str">
        <f aca="false">IF(OR($F147="",$K147="Closed",$K147=""),"",SUMPRODUCT(--($F$9:$F$158&lt;&gt;""),--($K$9:$K$158&lt;&gt;"Closed"),--($K$9:$K$158&lt;&gt;""),--(($I$9:$I$158+ROW($I$9:$I$158)/100000)&lt;($I147+ROW()/100000)))+1)</f>
        <v/>
      </c>
      <c r="M147" s="55" t="str">
        <f aca="false">IF($F147="","",IF($N147&lt;&gt;"",$N147-$D147,Setup!$D$18-$D147))</f>
        <v/>
      </c>
      <c r="N147" s="53"/>
      <c r="O147" s="52"/>
    </row>
    <row r="148" customFormat="false" ht="25.5" hidden="false" customHeight="true" outlineLevel="0" collapsed="false">
      <c r="B148" s="56" t="str">
        <f aca="false">IF($F148="","","A-"&amp;TEXT(ROW()-8,"000"))</f>
        <v/>
      </c>
      <c r="C148" s="57"/>
      <c r="D148" s="58"/>
      <c r="E148" s="57"/>
      <c r="F148" s="57"/>
      <c r="G148" s="57"/>
      <c r="H148" s="57"/>
      <c r="I148" s="58"/>
      <c r="J148" s="61"/>
      <c r="K148" s="61"/>
      <c r="L148" s="56" t="str">
        <f aca="false">IF(OR($F148="",$K148="Closed",$K148=""),"",SUMPRODUCT(--($F$9:$F$158&lt;&gt;""),--($K$9:$K$158&lt;&gt;"Closed"),--($K$9:$K$158&lt;&gt;""),--(($I$9:$I$158+ROW($I$9:$I$158)/100000)&lt;($I148+ROW()/100000)))+1)</f>
        <v/>
      </c>
      <c r="M148" s="55" t="str">
        <f aca="false">IF($F148="","",IF($N148&lt;&gt;"",$N148-$D148,Setup!$D$18-$D148))</f>
        <v/>
      </c>
      <c r="N148" s="58"/>
      <c r="O148" s="57"/>
    </row>
    <row r="149" customFormat="false" ht="25.5" hidden="false" customHeight="true" outlineLevel="0" collapsed="false">
      <c r="B149" s="56" t="str">
        <f aca="false">IF($F149="","","A-"&amp;TEXT(ROW()-8,"000"))</f>
        <v/>
      </c>
      <c r="C149" s="52"/>
      <c r="D149" s="53"/>
      <c r="E149" s="52"/>
      <c r="F149" s="52"/>
      <c r="G149" s="52"/>
      <c r="H149" s="52"/>
      <c r="I149" s="53"/>
      <c r="J149" s="60"/>
      <c r="K149" s="60"/>
      <c r="L149" s="56" t="str">
        <f aca="false">IF(OR($F149="",$K149="Closed",$K149=""),"",SUMPRODUCT(--($F$9:$F$158&lt;&gt;""),--($K$9:$K$158&lt;&gt;"Closed"),--($K$9:$K$158&lt;&gt;""),--(($I$9:$I$158+ROW($I$9:$I$158)/100000)&lt;($I149+ROW()/100000)))+1)</f>
        <v/>
      </c>
      <c r="M149" s="55" t="str">
        <f aca="false">IF($F149="","",IF($N149&lt;&gt;"",$N149-$D149,Setup!$D$18-$D149))</f>
        <v/>
      </c>
      <c r="N149" s="53"/>
      <c r="O149" s="52"/>
    </row>
    <row r="150" customFormat="false" ht="25.5" hidden="false" customHeight="true" outlineLevel="0" collapsed="false">
      <c r="B150" s="56" t="str">
        <f aca="false">IF($F150="","","A-"&amp;TEXT(ROW()-8,"000"))</f>
        <v/>
      </c>
      <c r="C150" s="57"/>
      <c r="D150" s="58"/>
      <c r="E150" s="57"/>
      <c r="F150" s="57"/>
      <c r="G150" s="57"/>
      <c r="H150" s="57"/>
      <c r="I150" s="58"/>
      <c r="J150" s="61"/>
      <c r="K150" s="61"/>
      <c r="L150" s="56" t="str">
        <f aca="false">IF(OR($F150="",$K150="Closed",$K150=""),"",SUMPRODUCT(--($F$9:$F$158&lt;&gt;""),--($K$9:$K$158&lt;&gt;"Closed"),--($K$9:$K$158&lt;&gt;""),--(($I$9:$I$158+ROW($I$9:$I$158)/100000)&lt;($I150+ROW()/100000)))+1)</f>
        <v/>
      </c>
      <c r="M150" s="55" t="str">
        <f aca="false">IF($F150="","",IF($N150&lt;&gt;"",$N150-$D150,Setup!$D$18-$D150))</f>
        <v/>
      </c>
      <c r="N150" s="58"/>
      <c r="O150" s="57"/>
    </row>
    <row r="151" customFormat="false" ht="25.5" hidden="false" customHeight="true" outlineLevel="0" collapsed="false">
      <c r="B151" s="56" t="str">
        <f aca="false">IF($F151="","","A-"&amp;TEXT(ROW()-8,"000"))</f>
        <v/>
      </c>
      <c r="C151" s="52"/>
      <c r="D151" s="53"/>
      <c r="E151" s="52"/>
      <c r="F151" s="52"/>
      <c r="G151" s="52"/>
      <c r="H151" s="52"/>
      <c r="I151" s="53"/>
      <c r="J151" s="60"/>
      <c r="K151" s="60"/>
      <c r="L151" s="56" t="str">
        <f aca="false">IF(OR($F151="",$K151="Closed",$K151=""),"",SUMPRODUCT(--($F$9:$F$158&lt;&gt;""),--($K$9:$K$158&lt;&gt;"Closed"),--($K$9:$K$158&lt;&gt;""),--(($I$9:$I$158+ROW($I$9:$I$158)/100000)&lt;($I151+ROW()/100000)))+1)</f>
        <v/>
      </c>
      <c r="M151" s="55" t="str">
        <f aca="false">IF($F151="","",IF($N151&lt;&gt;"",$N151-$D151,Setup!$D$18-$D151))</f>
        <v/>
      </c>
      <c r="N151" s="53"/>
      <c r="O151" s="52"/>
    </row>
    <row r="152" customFormat="false" ht="25.5" hidden="false" customHeight="true" outlineLevel="0" collapsed="false">
      <c r="B152" s="56" t="str">
        <f aca="false">IF($F152="","","A-"&amp;TEXT(ROW()-8,"000"))</f>
        <v/>
      </c>
      <c r="C152" s="57"/>
      <c r="D152" s="58"/>
      <c r="E152" s="57"/>
      <c r="F152" s="57"/>
      <c r="G152" s="57"/>
      <c r="H152" s="57"/>
      <c r="I152" s="58"/>
      <c r="J152" s="61"/>
      <c r="K152" s="61"/>
      <c r="L152" s="56" t="str">
        <f aca="false">IF(OR($F152="",$K152="Closed",$K152=""),"",SUMPRODUCT(--($F$9:$F$158&lt;&gt;""),--($K$9:$K$158&lt;&gt;"Closed"),--($K$9:$K$158&lt;&gt;""),--(($I$9:$I$158+ROW($I$9:$I$158)/100000)&lt;($I152+ROW()/100000)))+1)</f>
        <v/>
      </c>
      <c r="M152" s="55" t="str">
        <f aca="false">IF($F152="","",IF($N152&lt;&gt;"",$N152-$D152,Setup!$D$18-$D152))</f>
        <v/>
      </c>
      <c r="N152" s="58"/>
      <c r="O152" s="57"/>
    </row>
    <row r="153" customFormat="false" ht="25.5" hidden="false" customHeight="true" outlineLevel="0" collapsed="false">
      <c r="B153" s="56" t="str">
        <f aca="false">IF($F153="","","A-"&amp;TEXT(ROW()-8,"000"))</f>
        <v/>
      </c>
      <c r="C153" s="52"/>
      <c r="D153" s="53"/>
      <c r="E153" s="52"/>
      <c r="F153" s="52"/>
      <c r="G153" s="52"/>
      <c r="H153" s="52"/>
      <c r="I153" s="53"/>
      <c r="J153" s="60"/>
      <c r="K153" s="60"/>
      <c r="L153" s="56" t="str">
        <f aca="false">IF(OR($F153="",$K153="Closed",$K153=""),"",SUMPRODUCT(--($F$9:$F$158&lt;&gt;""),--($K$9:$K$158&lt;&gt;"Closed"),--($K$9:$K$158&lt;&gt;""),--(($I$9:$I$158+ROW($I$9:$I$158)/100000)&lt;($I153+ROW()/100000)))+1)</f>
        <v/>
      </c>
      <c r="M153" s="55" t="str">
        <f aca="false">IF($F153="","",IF($N153&lt;&gt;"",$N153-$D153,Setup!$D$18-$D153))</f>
        <v/>
      </c>
      <c r="N153" s="53"/>
      <c r="O153" s="52"/>
    </row>
    <row r="154" customFormat="false" ht="25.5" hidden="false" customHeight="true" outlineLevel="0" collapsed="false">
      <c r="B154" s="56" t="str">
        <f aca="false">IF($F154="","","A-"&amp;TEXT(ROW()-8,"000"))</f>
        <v/>
      </c>
      <c r="C154" s="57"/>
      <c r="D154" s="58"/>
      <c r="E154" s="57"/>
      <c r="F154" s="57"/>
      <c r="G154" s="57"/>
      <c r="H154" s="57"/>
      <c r="I154" s="58"/>
      <c r="J154" s="61"/>
      <c r="K154" s="61"/>
      <c r="L154" s="56" t="str">
        <f aca="false">IF(OR($F154="",$K154="Closed",$K154=""),"",SUMPRODUCT(--($F$9:$F$158&lt;&gt;""),--($K$9:$K$158&lt;&gt;"Closed"),--($K$9:$K$158&lt;&gt;""),--(($I$9:$I$158+ROW($I$9:$I$158)/100000)&lt;($I154+ROW()/100000)))+1)</f>
        <v/>
      </c>
      <c r="M154" s="55" t="str">
        <f aca="false">IF($F154="","",IF($N154&lt;&gt;"",$N154-$D154,Setup!$D$18-$D154))</f>
        <v/>
      </c>
      <c r="N154" s="58"/>
      <c r="O154" s="57"/>
    </row>
    <row r="155" customFormat="false" ht="25.5" hidden="false" customHeight="true" outlineLevel="0" collapsed="false">
      <c r="B155" s="56" t="str">
        <f aca="false">IF($F155="","","A-"&amp;TEXT(ROW()-8,"000"))</f>
        <v/>
      </c>
      <c r="C155" s="52"/>
      <c r="D155" s="53"/>
      <c r="E155" s="52"/>
      <c r="F155" s="52"/>
      <c r="G155" s="52"/>
      <c r="H155" s="52"/>
      <c r="I155" s="53"/>
      <c r="J155" s="60"/>
      <c r="K155" s="60"/>
      <c r="L155" s="56" t="str">
        <f aca="false">IF(OR($F155="",$K155="Closed",$K155=""),"",SUMPRODUCT(--($F$9:$F$158&lt;&gt;""),--($K$9:$K$158&lt;&gt;"Closed"),--($K$9:$K$158&lt;&gt;""),--(($I$9:$I$158+ROW($I$9:$I$158)/100000)&lt;($I155+ROW()/100000)))+1)</f>
        <v/>
      </c>
      <c r="M155" s="55" t="str">
        <f aca="false">IF($F155="","",IF($N155&lt;&gt;"",$N155-$D155,Setup!$D$18-$D155))</f>
        <v/>
      </c>
      <c r="N155" s="53"/>
      <c r="O155" s="52"/>
    </row>
    <row r="156" customFormat="false" ht="25.5" hidden="false" customHeight="true" outlineLevel="0" collapsed="false">
      <c r="B156" s="56" t="str">
        <f aca="false">IF($F156="","","A-"&amp;TEXT(ROW()-8,"000"))</f>
        <v/>
      </c>
      <c r="C156" s="57"/>
      <c r="D156" s="58"/>
      <c r="E156" s="57"/>
      <c r="F156" s="57"/>
      <c r="G156" s="57"/>
      <c r="H156" s="57"/>
      <c r="I156" s="58"/>
      <c r="J156" s="61"/>
      <c r="K156" s="61"/>
      <c r="L156" s="56" t="str">
        <f aca="false">IF(OR($F156="",$K156="Closed",$K156=""),"",SUMPRODUCT(--($F$9:$F$158&lt;&gt;""),--($K$9:$K$158&lt;&gt;"Closed"),--($K$9:$K$158&lt;&gt;""),--(($I$9:$I$158+ROW($I$9:$I$158)/100000)&lt;($I156+ROW()/100000)))+1)</f>
        <v/>
      </c>
      <c r="M156" s="55" t="str">
        <f aca="false">IF($F156="","",IF($N156&lt;&gt;"",$N156-$D156,Setup!$D$18-$D156))</f>
        <v/>
      </c>
      <c r="N156" s="58"/>
      <c r="O156" s="57"/>
    </row>
    <row r="157" customFormat="false" ht="25.5" hidden="false" customHeight="true" outlineLevel="0" collapsed="false">
      <c r="B157" s="56" t="str">
        <f aca="false">IF($F157="","","A-"&amp;TEXT(ROW()-8,"000"))</f>
        <v/>
      </c>
      <c r="C157" s="52"/>
      <c r="D157" s="53"/>
      <c r="E157" s="52"/>
      <c r="F157" s="52"/>
      <c r="G157" s="52"/>
      <c r="H157" s="52"/>
      <c r="I157" s="53"/>
      <c r="J157" s="60"/>
      <c r="K157" s="60"/>
      <c r="L157" s="56" t="str">
        <f aca="false">IF(OR($F157="",$K157="Closed",$K157=""),"",SUMPRODUCT(--($F$9:$F$158&lt;&gt;""),--($K$9:$K$158&lt;&gt;"Closed"),--($K$9:$K$158&lt;&gt;""),--(($I$9:$I$158+ROW($I$9:$I$158)/100000)&lt;($I157+ROW()/100000)))+1)</f>
        <v/>
      </c>
      <c r="M157" s="55" t="str">
        <f aca="false">IF($F157="","",IF($N157&lt;&gt;"",$N157-$D157,Setup!$D$18-$D157))</f>
        <v/>
      </c>
      <c r="N157" s="53"/>
      <c r="O157" s="52"/>
    </row>
    <row r="158" customFormat="false" ht="25.5" hidden="false" customHeight="true" outlineLevel="0" collapsed="false">
      <c r="B158" s="56" t="str">
        <f aca="false">IF($F158="","","A-"&amp;TEXT(ROW()-8,"000"))</f>
        <v/>
      </c>
      <c r="C158" s="57"/>
      <c r="D158" s="58"/>
      <c r="E158" s="57"/>
      <c r="F158" s="57"/>
      <c r="G158" s="57"/>
      <c r="H158" s="57"/>
      <c r="I158" s="58"/>
      <c r="J158" s="61"/>
      <c r="K158" s="61"/>
      <c r="L158" s="56" t="str">
        <f aca="false">IF(OR($F158="",$K158="Closed",$K158=""),"",SUMPRODUCT(--($F$9:$F$158&lt;&gt;""),--($K$9:$K$158&lt;&gt;"Closed"),--($K$9:$K$158&lt;&gt;""),--(($I$9:$I$158+ROW($I$9:$I$158)/100000)&lt;($I158+ROW()/100000)))+1)</f>
        <v/>
      </c>
      <c r="M158" s="55" t="str">
        <f aca="false">IF($F158="","",IF($N158&lt;&gt;"",$N158-$D158,Setup!$D$18-$D158))</f>
        <v/>
      </c>
      <c r="N158" s="58"/>
      <c r="O158" s="57"/>
    </row>
    <row r="160" customFormat="false" ht="15" hidden="false" customHeight="true" outlineLevel="0" collapsed="false">
      <c r="B160" s="23" t="s">
        <v>203</v>
      </c>
      <c r="C160" s="23"/>
      <c r="D160" s="23"/>
      <c r="E160" s="23"/>
      <c r="F160" s="23"/>
      <c r="G160" s="23"/>
      <c r="H160" s="23"/>
      <c r="I160" s="23"/>
      <c r="J160" s="23"/>
      <c r="K160" s="23"/>
      <c r="L160" s="23"/>
      <c r="M160" s="23"/>
      <c r="N160" s="23"/>
      <c r="O160" s="23"/>
    </row>
    <row r="161" customFormat="false" ht="15" hidden="false" customHeight="false" outlineLevel="0" collapsed="false">
      <c r="B161" s="23"/>
      <c r="C161" s="23"/>
      <c r="D161" s="23"/>
      <c r="E161" s="23"/>
      <c r="F161" s="23"/>
      <c r="G161" s="23"/>
      <c r="H161" s="23"/>
      <c r="I161" s="23"/>
      <c r="J161" s="23"/>
      <c r="K161" s="23"/>
      <c r="L161" s="23"/>
      <c r="M161" s="23"/>
      <c r="N161" s="23"/>
      <c r="O161" s="23"/>
    </row>
  </sheetData>
  <autoFilter ref="B8:O158"/>
  <mergeCells count="5">
    <mergeCell ref="B1:O1"/>
    <mergeCell ref="B2:O2"/>
    <mergeCell ref="B3:L3"/>
    <mergeCell ref="B4:L4"/>
    <mergeCell ref="B160:O161"/>
  </mergeCells>
  <conditionalFormatting sqref="B3:L3">
    <cfRule type="expression" priority="2" aboveAverage="0" equalAverage="0" bottom="0" percent="0" rank="0" text="" dxfId="0">
      <formula>LEN($B$3)&gt;0</formula>
    </cfRule>
  </conditionalFormatting>
  <conditionalFormatting sqref="K9:K158">
    <cfRule type="cellIs" priority="3" operator="equal" aboveAverage="0" equalAverage="0" bottom="0" percent="0" rank="0" text="" dxfId="12">
      <formula>"Open"</formula>
    </cfRule>
    <cfRule type="cellIs" priority="4" operator="equal" aboveAverage="0" equalAverage="0" bottom="0" percent="0" rank="0" text="" dxfId="19">
      <formula>"In progress"</formula>
    </cfRule>
    <cfRule type="cellIs" priority="5" operator="equal" aboveAverage="0" equalAverage="0" bottom="0" percent="0" rank="0" text="" dxfId="14">
      <formula>"Closed"</formula>
    </cfRule>
    <cfRule type="cellIs" priority="6" operator="equal" aboveAverage="0" equalAverage="0" bottom="0" percent="0" rank="0" text="" dxfId="13">
      <formula>"Escalated"</formula>
    </cfRule>
  </conditionalFormatting>
  <conditionalFormatting sqref="B9:O158">
    <cfRule type="expression" priority="7" aboveAverage="0" equalAverage="0" bottom="0" percent="0" rank="0" text="" dxfId="20">
      <formula>AND($I9&lt;&gt;"",$I9&lt;Setup!$D$18,$K9&lt;&gt;"Closed",$K9&lt;&gt;"")</formula>
    </cfRule>
  </conditionalFormatting>
  <conditionalFormatting sqref="J9:J158">
    <cfRule type="cellIs" priority="8" operator="equal" aboveAverage="0" equalAverage="0" bottom="0" percent="0" rank="0" text="" dxfId="21">
      <formula>"Stop work"</formula>
    </cfRule>
  </conditionalFormatting>
  <dataValidations count="3">
    <dataValidation allowBlank="true" errorStyle="stop" operator="between" showDropDown="false" showErrorMessage="false" showInputMessage="false" sqref="E9:E158" type="list">
      <formula1>Reference!$B$7:$B$43</formula1>
      <formula2>0</formula2>
    </dataValidation>
    <dataValidation allowBlank="true" errorStyle="stop" operator="between" showDropDown="false" showErrorMessage="false" showInputMessage="false" sqref="J9:J158" type="list">
      <formula1>Reference!$F$36:$F$39</formula1>
      <formula2>0</formula2>
    </dataValidation>
    <dataValidation allowBlank="true" errorStyle="stop" operator="between" prompt="Closed needs a closed date and evidence. Until then it stays on the next Talk Record." promptTitle="Status" showDropDown="false" showErrorMessage="false" showInputMessage="true" sqref="K9:K158" type="list">
      <formula1>Reference!$H$36:$H$39</formula1>
      <formula2>0</formula2>
    </dataValidation>
  </dataValidations>
  <printOptions headings="false" gridLines="false" gridLinesSet="true" horizontalCentered="false" verticalCentered="false"/>
  <pageMargins left="0.3" right="0.3" top="0.45" bottom="0.45" header="0.511811023622047" footer="0.511811023622047"/>
  <pageSetup paperSize="8" scale="100" fitToWidth="1" fitToHeight="0" pageOrder="downThenOver" orientation="landscape" blackAndWhite="false" draft="false" cellComments="none" horizontalDpi="300" verticalDpi="300" copies="1"/>
  <headerFooter differentFirst="false" differentOddEven="false">
    <oddHeader/>
    <odd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215383"/>
    <pageSetUpPr fitToPage="true"/>
  </sheetPr>
  <dimension ref="B1:G48"/>
  <sheetViews>
    <sheetView showFormulas="false" showGridLines="false" showRowColHeaders="true" showZeros="true" rightToLeft="false" tabSelected="false" showOutlineSymbols="true" defaultGridColor="true" view="normal" topLeftCell="A1" colorId="64" zoomScale="90" zoomScaleNormal="9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2"/>
    <col collapsed="false" customWidth="true" hidden="false" outlineLevel="0" max="2" min="2" style="0" width="5"/>
    <col collapsed="false" customWidth="true" hidden="false" outlineLevel="0" max="3" min="3" style="0" width="46"/>
    <col collapsed="false" customWidth="true" hidden="false" outlineLevel="0" max="4" min="4" style="0" width="22"/>
    <col collapsed="false" customWidth="true" hidden="false" outlineLevel="0" max="5" min="5" style="0" width="14"/>
    <col collapsed="false" customWidth="true" hidden="false" outlineLevel="0" max="6" min="6" style="0" width="11"/>
    <col collapsed="false" customWidth="true" hidden="false" outlineLevel="0" max="7" min="7" style="0" width="14"/>
    <col collapsed="false" customWidth="true" hidden="false" outlineLevel="0" max="8" min="8" style="0" width="2.2"/>
  </cols>
  <sheetData>
    <row r="1" customFormat="false" ht="33.75" hidden="false" customHeight="true" outlineLevel="0" collapsed="false">
      <c r="B1" s="20" t="s">
        <v>204</v>
      </c>
      <c r="C1" s="20"/>
      <c r="D1" s="20"/>
      <c r="E1" s="20"/>
      <c r="F1" s="20"/>
      <c r="G1" s="20"/>
    </row>
    <row r="2" customFormat="false" ht="4.5" hidden="false" customHeight="true" outlineLevel="0" collapsed="false">
      <c r="B2" s="21"/>
      <c r="C2" s="21"/>
      <c r="D2" s="21"/>
      <c r="E2" s="21"/>
      <c r="F2" s="21"/>
      <c r="G2" s="21"/>
    </row>
    <row r="3" customFormat="false" ht="16.5" hidden="false" customHeight="true" outlineLevel="0" collapsed="false">
      <c r="B3" s="22" t="str">
        <f aca="false">IF(COUNTIF(Register!$C$9:$C$208,"TT-01?")=0,"","EXAMPLE DATA - the register, actions and talk record hold a worked example. Delete those rows and this banner clears.")</f>
        <v>EXAMPLE DATA - the register, actions and talk record hold a worked example. Delete those rows and this banner clears.</v>
      </c>
      <c r="C3" s="22"/>
      <c r="D3" s="22"/>
      <c r="E3" s="22"/>
      <c r="F3" s="22"/>
      <c r="G3" s="22"/>
    </row>
    <row r="4" customFormat="false" ht="25.5" hidden="false" customHeight="true" outlineLevel="0" collapsed="false">
      <c r="B4" s="23" t="s">
        <v>205</v>
      </c>
      <c r="C4" s="23"/>
      <c r="D4" s="23"/>
      <c r="E4" s="23"/>
      <c r="F4" s="23"/>
      <c r="G4" s="23"/>
    </row>
    <row r="8" customFormat="false" ht="21.75" hidden="false" customHeight="true" outlineLevel="0" collapsed="false">
      <c r="B8" s="9" t="s">
        <v>151</v>
      </c>
      <c r="C8" s="9" t="s">
        <v>86</v>
      </c>
      <c r="D8" s="9" t="s">
        <v>153</v>
      </c>
      <c r="E8" s="9" t="s">
        <v>206</v>
      </c>
      <c r="F8" s="9" t="s">
        <v>207</v>
      </c>
      <c r="G8" s="9" t="s">
        <v>208</v>
      </c>
    </row>
    <row r="9" customFormat="false" ht="16.5" hidden="false" customHeight="true" outlineLevel="0" collapsed="false">
      <c r="B9" s="62" t="n">
        <v>1</v>
      </c>
      <c r="C9" s="12" t="str">
        <f aca="false">Reference!$B$7</f>
        <v>Working at height - planning and edge protection</v>
      </c>
      <c r="D9" s="12" t="s">
        <v>209</v>
      </c>
      <c r="E9" s="62" t="str">
        <f aca="false">IF(COUNTIF(Register!$E$9:$E$208,$C9)=0,"",TEXT(SUMPRODUCT(MAX((Register!$E$9:$E$208=$C9)*Register!$D$9:$D$208)),"dd mmm yyyy"))</f>
        <v/>
      </c>
      <c r="F9" s="63" t="n">
        <f aca="false">COUNTIF(Register!$E$9:$E$208,$C9)</f>
        <v>0</v>
      </c>
      <c r="G9" s="62" t="str">
        <f aca="false">IF($F9=0,"Never covered",IF(SUMPRODUCT(MAX((Register!$E$9:$E$208=$C9)*Register!$D$9:$D$208))&lt;Setup!$D$18-Setup!$D$16,"Stale","Current"))</f>
        <v>Never covered</v>
      </c>
    </row>
    <row r="10" customFormat="false" ht="16.5" hidden="false" customHeight="true" outlineLevel="0" collapsed="false">
      <c r="B10" s="64" t="n">
        <v>2</v>
      </c>
      <c r="C10" s="15" t="str">
        <f aca="false">Reference!$B$8</f>
        <v>Ladders and stepladders</v>
      </c>
      <c r="D10" s="15" t="s">
        <v>209</v>
      </c>
      <c r="E10" s="64" t="str">
        <f aca="false">IF(COUNTIF(Register!$E$9:$E$208,$C10)=0,"",TEXT(SUMPRODUCT(MAX((Register!$E$9:$E$208=$C10)*Register!$D$9:$D$208)),"dd mmm yyyy"))</f>
        <v/>
      </c>
      <c r="F10" s="65" t="n">
        <f aca="false">COUNTIF(Register!$E$9:$E$208,$C10)</f>
        <v>0</v>
      </c>
      <c r="G10" s="64" t="str">
        <f aca="false">IF($F10=0,"Never covered",IF(SUMPRODUCT(MAX((Register!$E$9:$E$208=$C10)*Register!$D$9:$D$208))&lt;Setup!$D$18-Setup!$D$16,"Stale","Current"))</f>
        <v>Never covered</v>
      </c>
    </row>
    <row r="11" customFormat="false" ht="16.5" hidden="false" customHeight="true" outlineLevel="0" collapsed="false">
      <c r="B11" s="62" t="n">
        <v>3</v>
      </c>
      <c r="C11" s="12" t="str">
        <f aca="false">Reference!$B$9</f>
        <v>Mobile access towers, podiums and hop-ups</v>
      </c>
      <c r="D11" s="12" t="s">
        <v>209</v>
      </c>
      <c r="E11" s="62" t="str">
        <f aca="false">IF(COUNTIF(Register!$E$9:$E$208,$C11)=0,"",TEXT(SUMPRODUCT(MAX((Register!$E$9:$E$208=$C11)*Register!$D$9:$D$208)),"dd mmm yyyy"))</f>
        <v/>
      </c>
      <c r="F11" s="63" t="n">
        <f aca="false">COUNTIF(Register!$E$9:$E$208,$C11)</f>
        <v>0</v>
      </c>
      <c r="G11" s="62" t="str">
        <f aca="false">IF($F11=0,"Never covered",IF(SUMPRODUCT(MAX((Register!$E$9:$E$208=$C11)*Register!$D$9:$D$208))&lt;Setup!$D$18-Setup!$D$16,"Stale","Current"))</f>
        <v>Never covered</v>
      </c>
    </row>
    <row r="12" customFormat="false" ht="16.5" hidden="false" customHeight="true" outlineLevel="0" collapsed="false">
      <c r="B12" s="64" t="n">
        <v>4</v>
      </c>
      <c r="C12" s="15" t="str">
        <f aca="false">Reference!$B$10</f>
        <v>Scaffolding - use, alteration and tags</v>
      </c>
      <c r="D12" s="15" t="s">
        <v>209</v>
      </c>
      <c r="E12" s="64" t="str">
        <f aca="false">IF(COUNTIF(Register!$E$9:$E$208,$C12)=0,"",TEXT(SUMPRODUCT(MAX((Register!$E$9:$E$208=$C12)*Register!$D$9:$D$208)),"dd mmm yyyy"))</f>
        <v/>
      </c>
      <c r="F12" s="65" t="n">
        <f aca="false">COUNTIF(Register!$E$9:$E$208,$C12)</f>
        <v>0</v>
      </c>
      <c r="G12" s="64" t="str">
        <f aca="false">IF($F12=0,"Never covered",IF(SUMPRODUCT(MAX((Register!$E$9:$E$208=$C12)*Register!$D$9:$D$208))&lt;Setup!$D$18-Setup!$D$16,"Stale","Current"))</f>
        <v>Never covered</v>
      </c>
    </row>
    <row r="13" customFormat="false" ht="16.5" hidden="false" customHeight="true" outlineLevel="0" collapsed="false">
      <c r="B13" s="62" t="n">
        <v>5</v>
      </c>
      <c r="C13" s="12" t="str">
        <f aca="false">Reference!$B$11</f>
        <v>MEWPs and fragile surfaces</v>
      </c>
      <c r="D13" s="12" t="s">
        <v>209</v>
      </c>
      <c r="E13" s="62" t="str">
        <f aca="false">IF(COUNTIF(Register!$E$9:$E$208,$C13)=0,"",TEXT(SUMPRODUCT(MAX((Register!$E$9:$E$208=$C13)*Register!$D$9:$D$208)),"dd mmm yyyy"))</f>
        <v/>
      </c>
      <c r="F13" s="63" t="n">
        <f aca="false">COUNTIF(Register!$E$9:$E$208,$C13)</f>
        <v>0</v>
      </c>
      <c r="G13" s="62" t="str">
        <f aca="false">IF($F13=0,"Never covered",IF(SUMPRODUCT(MAX((Register!$E$9:$E$208=$C13)*Register!$D$9:$D$208))&lt;Setup!$D$18-Setup!$D$16,"Stale","Current"))</f>
        <v>Never covered</v>
      </c>
    </row>
    <row r="14" customFormat="false" ht="16.5" hidden="false" customHeight="true" outlineLevel="0" collapsed="false">
      <c r="B14" s="64" t="n">
        <v>6</v>
      </c>
      <c r="C14" s="15" t="str">
        <f aca="false">Reference!$B$12</f>
        <v>Site traffic management and pedestrian segregation</v>
      </c>
      <c r="D14" s="15" t="s">
        <v>178</v>
      </c>
      <c r="E14" s="64" t="str">
        <f aca="false">IF(COUNTIF(Register!$E$9:$E$208,$C14)=0,"",TEXT(SUMPRODUCT(MAX((Register!$E$9:$E$208=$C14)*Register!$D$9:$D$208)),"dd mmm yyyy"))</f>
        <v>04 Aug 2026</v>
      </c>
      <c r="F14" s="65" t="n">
        <f aca="false">COUNTIF(Register!$E$9:$E$208,$C14)</f>
        <v>1</v>
      </c>
      <c r="G14" s="64" t="str">
        <f aca="false">IF($F14=0,"Never covered",IF(SUMPRODUCT(MAX((Register!$E$9:$E$208=$C14)*Register!$D$9:$D$208))&lt;Setup!$D$18-Setup!$D$16,"Stale","Current"))</f>
        <v>Current</v>
      </c>
    </row>
    <row r="15" customFormat="false" ht="16.5" hidden="false" customHeight="true" outlineLevel="0" collapsed="false">
      <c r="B15" s="62" t="n">
        <v>7</v>
      </c>
      <c r="C15" s="12" t="str">
        <f aca="false">Reference!$B$13</f>
        <v>Reversing, spotters and blind spots</v>
      </c>
      <c r="D15" s="12" t="s">
        <v>178</v>
      </c>
      <c r="E15" s="62" t="str">
        <f aca="false">IF(COUNTIF(Register!$E$9:$E$208,$C15)=0,"",TEXT(SUMPRODUCT(MAX((Register!$E$9:$E$208=$C15)*Register!$D$9:$D$208)),"dd mmm yyyy"))</f>
        <v>28 Jul 2026</v>
      </c>
      <c r="F15" s="63" t="n">
        <f aca="false">COUNTIF(Register!$E$9:$E$208,$C15)</f>
        <v>1</v>
      </c>
      <c r="G15" s="62" t="str">
        <f aca="false">IF($F15=0,"Never covered",IF(SUMPRODUCT(MAX((Register!$E$9:$E$208=$C15)*Register!$D$9:$D$208))&lt;Setup!$D$18-Setup!$D$16,"Stale","Current"))</f>
        <v>Current</v>
      </c>
    </row>
    <row r="16" customFormat="false" ht="16.5" hidden="false" customHeight="true" outlineLevel="0" collapsed="false">
      <c r="B16" s="64" t="n">
        <v>8</v>
      </c>
      <c r="C16" s="15" t="str">
        <f aca="false">Reference!$B$14</f>
        <v>Mobile plant - excavators and quick hitches</v>
      </c>
      <c r="D16" s="15" t="s">
        <v>178</v>
      </c>
      <c r="E16" s="64" t="str">
        <f aca="false">IF(COUNTIF(Register!$E$9:$E$208,$C16)=0,"",TEXT(SUMPRODUCT(MAX((Register!$E$9:$E$208=$C16)*Register!$D$9:$D$208)),"dd mmm yyyy"))</f>
        <v/>
      </c>
      <c r="F16" s="65" t="n">
        <f aca="false">COUNTIF(Register!$E$9:$E$208,$C16)</f>
        <v>0</v>
      </c>
      <c r="G16" s="64" t="str">
        <f aca="false">IF($F16=0,"Never covered",IF(SUMPRODUCT(MAX((Register!$E$9:$E$208=$C16)*Register!$D$9:$D$208))&lt;Setup!$D$18-Setup!$D$16,"Stale","Current"))</f>
        <v>Never covered</v>
      </c>
    </row>
    <row r="17" customFormat="false" ht="16.5" hidden="false" customHeight="true" outlineLevel="0" collapsed="false">
      <c r="B17" s="62" t="n">
        <v>9</v>
      </c>
      <c r="C17" s="12" t="str">
        <f aca="false">Reference!$B$15</f>
        <v>Driving for work and journey management</v>
      </c>
      <c r="D17" s="12" t="s">
        <v>178</v>
      </c>
      <c r="E17" s="62" t="str">
        <f aca="false">IF(COUNTIF(Register!$E$9:$E$208,$C17)=0,"",TEXT(SUMPRODUCT(MAX((Register!$E$9:$E$208=$C17)*Register!$D$9:$D$208)),"dd mmm yyyy"))</f>
        <v/>
      </c>
      <c r="F17" s="63" t="n">
        <f aca="false">COUNTIF(Register!$E$9:$E$208,$C17)</f>
        <v>0</v>
      </c>
      <c r="G17" s="62" t="str">
        <f aca="false">IF($F17=0,"Never covered",IF(SUMPRODUCT(MAX((Register!$E$9:$E$208=$C17)*Register!$D$9:$D$208))&lt;Setup!$D$18-Setup!$D$16,"Stale","Current"))</f>
        <v>Never covered</v>
      </c>
    </row>
    <row r="18" customFormat="false" ht="16.5" hidden="false" customHeight="true" outlineLevel="0" collapsed="false">
      <c r="B18" s="64" t="n">
        <v>10</v>
      </c>
      <c r="C18" s="15" t="str">
        <f aca="false">Reference!$B$16</f>
        <v>Lifting operations, cranes and slinging</v>
      </c>
      <c r="D18" s="15" t="s">
        <v>178</v>
      </c>
      <c r="E18" s="64" t="str">
        <f aca="false">IF(COUNTIF(Register!$E$9:$E$208,$C18)=0,"",TEXT(SUMPRODUCT(MAX((Register!$E$9:$E$208=$C18)*Register!$D$9:$D$208)),"dd mmm yyyy"))</f>
        <v/>
      </c>
      <c r="F18" s="65" t="n">
        <f aca="false">COUNTIF(Register!$E$9:$E$208,$C18)</f>
        <v>0</v>
      </c>
      <c r="G18" s="64" t="str">
        <f aca="false">IF($F18=0,"Never covered",IF(SUMPRODUCT(MAX((Register!$E$9:$E$208=$C18)*Register!$D$9:$D$208))&lt;Setup!$D$18-Setup!$D$16,"Stale","Current"))</f>
        <v>Never covered</v>
      </c>
    </row>
    <row r="19" customFormat="false" ht="16.5" hidden="false" customHeight="true" outlineLevel="0" collapsed="false">
      <c r="B19" s="62" t="n">
        <v>11</v>
      </c>
      <c r="C19" s="12" t="str">
        <f aca="false">Reference!$B$17</f>
        <v>Falling objects and exclusion zones</v>
      </c>
      <c r="D19" s="12" t="s">
        <v>210</v>
      </c>
      <c r="E19" s="62" t="str">
        <f aca="false">IF(COUNTIF(Register!$E$9:$E$208,$C19)=0,"",TEXT(SUMPRODUCT(MAX((Register!$E$9:$E$208=$C19)*Register!$D$9:$D$208)),"dd mmm yyyy"))</f>
        <v/>
      </c>
      <c r="F19" s="63" t="n">
        <f aca="false">COUNTIF(Register!$E$9:$E$208,$C19)</f>
        <v>0</v>
      </c>
      <c r="G19" s="62" t="str">
        <f aca="false">IF($F19=0,"Never covered",IF(SUMPRODUCT(MAX((Register!$E$9:$E$208=$C19)*Register!$D$9:$D$208))&lt;Setup!$D$18-Setup!$D$16,"Stale","Current"))</f>
        <v>Never covered</v>
      </c>
    </row>
    <row r="20" customFormat="false" ht="16.5" hidden="false" customHeight="true" outlineLevel="0" collapsed="false">
      <c r="B20" s="64" t="n">
        <v>12</v>
      </c>
      <c r="C20" s="15" t="str">
        <f aca="false">Reference!$B$18</f>
        <v>Dropped tools, tethering and toe boards</v>
      </c>
      <c r="D20" s="15" t="s">
        <v>210</v>
      </c>
      <c r="E20" s="64" t="str">
        <f aca="false">IF(COUNTIF(Register!$E$9:$E$208,$C20)=0,"",TEXT(SUMPRODUCT(MAX((Register!$E$9:$E$208=$C20)*Register!$D$9:$D$208)),"dd mmm yyyy"))</f>
        <v/>
      </c>
      <c r="F20" s="65" t="n">
        <f aca="false">COUNTIF(Register!$E$9:$E$208,$C20)</f>
        <v>0</v>
      </c>
      <c r="G20" s="64" t="str">
        <f aca="false">IF($F20=0,"Never covered",IF(SUMPRODUCT(MAX((Register!$E$9:$E$208=$C20)*Register!$D$9:$D$208))&lt;Setup!$D$18-Setup!$D$16,"Stale","Current"))</f>
        <v>Never covered</v>
      </c>
    </row>
    <row r="21" customFormat="false" ht="16.5" hidden="false" customHeight="true" outlineLevel="0" collapsed="false">
      <c r="B21" s="62" t="n">
        <v>13</v>
      </c>
      <c r="C21" s="12" t="str">
        <f aca="false">Reference!$B$19</f>
        <v>Material handling, storage and stacking</v>
      </c>
      <c r="D21" s="12" t="s">
        <v>210</v>
      </c>
      <c r="E21" s="62" t="str">
        <f aca="false">IF(COUNTIF(Register!$E$9:$E$208,$C21)=0,"",TEXT(SUMPRODUCT(MAX((Register!$E$9:$E$208=$C21)*Register!$D$9:$D$208)),"dd mmm yyyy"))</f>
        <v/>
      </c>
      <c r="F21" s="63" t="n">
        <f aca="false">COUNTIF(Register!$E$9:$E$208,$C21)</f>
        <v>0</v>
      </c>
      <c r="G21" s="62" t="str">
        <f aca="false">IF($F21=0,"Never covered",IF(SUMPRODUCT(MAX((Register!$E$9:$E$208=$C21)*Register!$D$9:$D$208))&lt;Setup!$D$18-Setup!$D$16,"Stale","Current"))</f>
        <v>Never covered</v>
      </c>
    </row>
    <row r="22" customFormat="false" ht="16.5" hidden="false" customHeight="true" outlineLevel="0" collapsed="false">
      <c r="B22" s="64" t="n">
        <v>14</v>
      </c>
      <c r="C22" s="15" t="str">
        <f aca="false">Reference!$B$20</f>
        <v>Excavations - support, access and inspection</v>
      </c>
      <c r="D22" s="15" t="s">
        <v>89</v>
      </c>
      <c r="E22" s="64" t="str">
        <f aca="false">IF(COUNTIF(Register!$E$9:$E$208,$C22)=0,"",TEXT(SUMPRODUCT(MAX((Register!$E$9:$E$208=$C22)*Register!$D$9:$D$208)),"dd mmm yyyy"))</f>
        <v>11 Aug 2026</v>
      </c>
      <c r="F22" s="65" t="n">
        <f aca="false">COUNTIF(Register!$E$9:$E$208,$C22)</f>
        <v>1</v>
      </c>
      <c r="G22" s="64" t="str">
        <f aca="false">IF($F22=0,"Never covered",IF(SUMPRODUCT(MAX((Register!$E$9:$E$208=$C22)*Register!$D$9:$D$208))&lt;Setup!$D$18-Setup!$D$16,"Stale","Current"))</f>
        <v>Current</v>
      </c>
    </row>
    <row r="23" customFormat="false" ht="16.5" hidden="false" customHeight="true" outlineLevel="0" collapsed="false">
      <c r="B23" s="62" t="n">
        <v>15</v>
      </c>
      <c r="C23" s="12" t="str">
        <f aca="false">Reference!$B$21</f>
        <v>Underground services</v>
      </c>
      <c r="D23" s="12" t="s">
        <v>89</v>
      </c>
      <c r="E23" s="62" t="str">
        <f aca="false">IF(COUNTIF(Register!$E$9:$E$208,$C23)=0,"",TEXT(SUMPRODUCT(MAX((Register!$E$9:$E$208=$C23)*Register!$D$9:$D$208)),"dd mmm yyyy"))</f>
        <v/>
      </c>
      <c r="F23" s="63" t="n">
        <f aca="false">COUNTIF(Register!$E$9:$E$208,$C23)</f>
        <v>0</v>
      </c>
      <c r="G23" s="62" t="str">
        <f aca="false">IF($F23=0,"Never covered",IF(SUMPRODUCT(MAX((Register!$E$9:$E$208=$C23)*Register!$D$9:$D$208))&lt;Setup!$D$18-Setup!$D$16,"Stale","Current"))</f>
        <v>Never covered</v>
      </c>
    </row>
    <row r="24" customFormat="false" ht="16.5" hidden="false" customHeight="true" outlineLevel="0" collapsed="false">
      <c r="B24" s="64" t="n">
        <v>16</v>
      </c>
      <c r="C24" s="15" t="str">
        <f aca="false">Reference!$B$22</f>
        <v>Overhead services and powerlines</v>
      </c>
      <c r="D24" s="15" t="s">
        <v>89</v>
      </c>
      <c r="E24" s="64" t="str">
        <f aca="false">IF(COUNTIF(Register!$E$9:$E$208,$C24)=0,"",TEXT(SUMPRODUCT(MAX((Register!$E$9:$E$208=$C24)*Register!$D$9:$D$208)),"dd mmm yyyy"))</f>
        <v/>
      </c>
      <c r="F24" s="65" t="n">
        <f aca="false">COUNTIF(Register!$E$9:$E$208,$C24)</f>
        <v>0</v>
      </c>
      <c r="G24" s="64" t="str">
        <f aca="false">IF($F24=0,"Never covered",IF(SUMPRODUCT(MAX((Register!$E$9:$E$208=$C24)*Register!$D$9:$D$208))&lt;Setup!$D$18-Setup!$D$16,"Stale","Current"))</f>
        <v>Never covered</v>
      </c>
    </row>
    <row r="25" customFormat="false" ht="16.5" hidden="false" customHeight="true" outlineLevel="0" collapsed="false">
      <c r="B25" s="62" t="n">
        <v>17</v>
      </c>
      <c r="C25" s="12" t="str">
        <f aca="false">Reference!$B$23</f>
        <v>Temporary works and structural stability</v>
      </c>
      <c r="D25" s="12" t="s">
        <v>89</v>
      </c>
      <c r="E25" s="62" t="str">
        <f aca="false">IF(COUNTIF(Register!$E$9:$E$208,$C25)=0,"",TEXT(SUMPRODUCT(MAX((Register!$E$9:$E$208=$C25)*Register!$D$9:$D$208)),"dd mmm yyyy"))</f>
        <v/>
      </c>
      <c r="F25" s="63" t="n">
        <f aca="false">COUNTIF(Register!$E$9:$E$208,$C25)</f>
        <v>0</v>
      </c>
      <c r="G25" s="62" t="str">
        <f aca="false">IF($F25=0,"Never covered",IF(SUMPRODUCT(MAX((Register!$E$9:$E$208=$C25)*Register!$D$9:$D$208))&lt;Setup!$D$18-Setup!$D$16,"Stale","Current"))</f>
        <v>Never covered</v>
      </c>
    </row>
    <row r="26" customFormat="false" ht="16.5" hidden="false" customHeight="true" outlineLevel="0" collapsed="false">
      <c r="B26" s="64" t="n">
        <v>18</v>
      </c>
      <c r="C26" s="15" t="str">
        <f aca="false">Reference!$B$24</f>
        <v>Electrical safety and temporary supplies</v>
      </c>
      <c r="D26" s="15" t="s">
        <v>211</v>
      </c>
      <c r="E26" s="64" t="str">
        <f aca="false">IF(COUNTIF(Register!$E$9:$E$208,$C26)=0,"",TEXT(SUMPRODUCT(MAX((Register!$E$9:$E$208=$C26)*Register!$D$9:$D$208)),"dd mmm yyyy"))</f>
        <v/>
      </c>
      <c r="F26" s="65" t="n">
        <f aca="false">COUNTIF(Register!$E$9:$E$208,$C26)</f>
        <v>0</v>
      </c>
      <c r="G26" s="64" t="str">
        <f aca="false">IF($F26=0,"Never covered",IF(SUMPRODUCT(MAX((Register!$E$9:$E$208=$C26)*Register!$D$9:$D$208))&lt;Setup!$D$18-Setup!$D$16,"Stale","Current"))</f>
        <v>Never covered</v>
      </c>
    </row>
    <row r="27" customFormat="false" ht="16.5" hidden="false" customHeight="true" outlineLevel="0" collapsed="false">
      <c r="B27" s="62" t="n">
        <v>19</v>
      </c>
      <c r="C27" s="12" t="str">
        <f aca="false">Reference!$B$25</f>
        <v>Isolation, lock-out and permits to work</v>
      </c>
      <c r="D27" s="12" t="s">
        <v>211</v>
      </c>
      <c r="E27" s="62" t="str">
        <f aca="false">IF(COUNTIF(Register!$E$9:$E$208,$C27)=0,"",TEXT(SUMPRODUCT(MAX((Register!$E$9:$E$208=$C27)*Register!$D$9:$D$208)),"dd mmm yyyy"))</f>
        <v/>
      </c>
      <c r="F27" s="63" t="n">
        <f aca="false">COUNTIF(Register!$E$9:$E$208,$C27)</f>
        <v>0</v>
      </c>
      <c r="G27" s="62" t="str">
        <f aca="false">IF($F27=0,"Never covered",IF(SUMPRODUCT(MAX((Register!$E$9:$E$208=$C27)*Register!$D$9:$D$208))&lt;Setup!$D$18-Setup!$D$16,"Stale","Current"))</f>
        <v>Never covered</v>
      </c>
    </row>
    <row r="28" customFormat="false" ht="16.5" hidden="false" customHeight="true" outlineLevel="0" collapsed="false">
      <c r="B28" s="64" t="n">
        <v>20</v>
      </c>
      <c r="C28" s="15" t="str">
        <f aca="false">Reference!$B$26</f>
        <v>Confined spaces</v>
      </c>
      <c r="D28" s="15" t="s">
        <v>211</v>
      </c>
      <c r="E28" s="64" t="str">
        <f aca="false">IF(COUNTIF(Register!$E$9:$E$208,$C28)=0,"",TEXT(SUMPRODUCT(MAX((Register!$E$9:$E$208=$C28)*Register!$D$9:$D$208)),"dd mmm yyyy"))</f>
        <v/>
      </c>
      <c r="F28" s="65" t="n">
        <f aca="false">COUNTIF(Register!$E$9:$E$208,$C28)</f>
        <v>0</v>
      </c>
      <c r="G28" s="64" t="str">
        <f aca="false">IF($F28=0,"Never covered",IF(SUMPRODUCT(MAX((Register!$E$9:$E$208=$C28)*Register!$D$9:$D$208))&lt;Setup!$D$18-Setup!$D$16,"Stale","Current"))</f>
        <v>Never covered</v>
      </c>
    </row>
    <row r="29" customFormat="false" ht="16.5" hidden="false" customHeight="true" outlineLevel="0" collapsed="false">
      <c r="B29" s="62" t="n">
        <v>21</v>
      </c>
      <c r="C29" s="12" t="str">
        <f aca="false">Reference!$B$27</f>
        <v>Hot works and fire prevention</v>
      </c>
      <c r="D29" s="12" t="s">
        <v>211</v>
      </c>
      <c r="E29" s="62" t="str">
        <f aca="false">IF(COUNTIF(Register!$E$9:$E$208,$C29)=0,"",TEXT(SUMPRODUCT(MAX((Register!$E$9:$E$208=$C29)*Register!$D$9:$D$208)),"dd mmm yyyy"))</f>
        <v/>
      </c>
      <c r="F29" s="63" t="n">
        <f aca="false">COUNTIF(Register!$E$9:$E$208,$C29)</f>
        <v>0</v>
      </c>
      <c r="G29" s="62" t="str">
        <f aca="false">IF($F29=0,"Never covered",IF(SUMPRODUCT(MAX((Register!$E$9:$E$208=$C29)*Register!$D$9:$D$208))&lt;Setup!$D$18-Setup!$D$16,"Stale","Current"))</f>
        <v>Never covered</v>
      </c>
    </row>
    <row r="30" customFormat="false" ht="16.5" hidden="false" customHeight="true" outlineLevel="0" collapsed="false">
      <c r="B30" s="64" t="n">
        <v>22</v>
      </c>
      <c r="C30" s="15" t="str">
        <f aca="false">Reference!$B$28</f>
        <v>Silica dust and respirable dust controls</v>
      </c>
      <c r="D30" s="15" t="s">
        <v>172</v>
      </c>
      <c r="E30" s="64" t="str">
        <f aca="false">IF(COUNTIF(Register!$E$9:$E$208,$C30)=0,"",TEXT(SUMPRODUCT(MAX((Register!$E$9:$E$208=$C30)*Register!$D$9:$D$208)),"dd mmm yyyy"))</f>
        <v>21 Jul 2026</v>
      </c>
      <c r="F30" s="65" t="n">
        <f aca="false">COUNTIF(Register!$E$9:$E$208,$C30)</f>
        <v>1</v>
      </c>
      <c r="G30" s="64" t="str">
        <f aca="false">IF($F30=0,"Never covered",IF(SUMPRODUCT(MAX((Register!$E$9:$E$208=$C30)*Register!$D$9:$D$208))&lt;Setup!$D$18-Setup!$D$16,"Stale","Current"))</f>
        <v>Current</v>
      </c>
    </row>
    <row r="31" customFormat="false" ht="16.5" hidden="false" customHeight="true" outlineLevel="0" collapsed="false">
      <c r="B31" s="62" t="n">
        <v>23</v>
      </c>
      <c r="C31" s="12" t="str">
        <f aca="false">Reference!$B$29</f>
        <v>Asbestos - awareness and what to do on discovery</v>
      </c>
      <c r="D31" s="12" t="s">
        <v>172</v>
      </c>
      <c r="E31" s="62" t="str">
        <f aca="false">IF(COUNTIF(Register!$E$9:$E$208,$C31)=0,"",TEXT(SUMPRODUCT(MAX((Register!$E$9:$E$208=$C31)*Register!$D$9:$D$208)),"dd mmm yyyy"))</f>
        <v/>
      </c>
      <c r="F31" s="63" t="n">
        <f aca="false">COUNTIF(Register!$E$9:$E$208,$C31)</f>
        <v>0</v>
      </c>
      <c r="G31" s="62" t="str">
        <f aca="false">IF($F31=0,"Never covered",IF(SUMPRODUCT(MAX((Register!$E$9:$E$208=$C31)*Register!$D$9:$D$208))&lt;Setup!$D$18-Setup!$D$16,"Stale","Current"))</f>
        <v>Never covered</v>
      </c>
    </row>
    <row r="32" customFormat="false" ht="16.5" hidden="false" customHeight="true" outlineLevel="0" collapsed="false">
      <c r="B32" s="64" t="n">
        <v>24</v>
      </c>
      <c r="C32" s="15" t="str">
        <f aca="false">Reference!$B$30</f>
        <v>Noise and hearing protection</v>
      </c>
      <c r="D32" s="15" t="s">
        <v>172</v>
      </c>
      <c r="E32" s="64" t="str">
        <f aca="false">IF(COUNTIF(Register!$E$9:$E$208,$C32)=0,"",TEXT(SUMPRODUCT(MAX((Register!$E$9:$E$208=$C32)*Register!$D$9:$D$208)),"dd mmm yyyy"))</f>
        <v/>
      </c>
      <c r="F32" s="65" t="n">
        <f aca="false">COUNTIF(Register!$E$9:$E$208,$C32)</f>
        <v>0</v>
      </c>
      <c r="G32" s="64" t="str">
        <f aca="false">IF($F32=0,"Never covered",IF(SUMPRODUCT(MAX((Register!$E$9:$E$208=$C32)*Register!$D$9:$D$208))&lt;Setup!$D$18-Setup!$D$16,"Stale","Current"))</f>
        <v>Never covered</v>
      </c>
    </row>
    <row r="33" customFormat="false" ht="16.5" hidden="false" customHeight="true" outlineLevel="0" collapsed="false">
      <c r="B33" s="62" t="n">
        <v>25</v>
      </c>
      <c r="C33" s="12" t="str">
        <f aca="false">Reference!$B$31</f>
        <v>Hand-arm vibration</v>
      </c>
      <c r="D33" s="12" t="s">
        <v>172</v>
      </c>
      <c r="E33" s="62" t="str">
        <f aca="false">IF(COUNTIF(Register!$E$9:$E$208,$C33)=0,"",TEXT(SUMPRODUCT(MAX((Register!$E$9:$E$208=$C33)*Register!$D$9:$D$208)),"dd mmm yyyy"))</f>
        <v/>
      </c>
      <c r="F33" s="63" t="n">
        <f aca="false">COUNTIF(Register!$E$9:$E$208,$C33)</f>
        <v>0</v>
      </c>
      <c r="G33" s="62" t="str">
        <f aca="false">IF($F33=0,"Never covered",IF(SUMPRODUCT(MAX((Register!$E$9:$E$208=$C33)*Register!$D$9:$D$208))&lt;Setup!$D$18-Setup!$D$16,"Stale","Current"))</f>
        <v>Never covered</v>
      </c>
    </row>
    <row r="34" customFormat="false" ht="16.5" hidden="false" customHeight="true" outlineLevel="0" collapsed="false">
      <c r="B34" s="64" t="n">
        <v>26</v>
      </c>
      <c r="C34" s="15" t="str">
        <f aca="false">Reference!$B$32</f>
        <v>Manual handling and musculoskeletal injury</v>
      </c>
      <c r="D34" s="15" t="s">
        <v>172</v>
      </c>
      <c r="E34" s="64" t="str">
        <f aca="false">IF(COUNTIF(Register!$E$9:$E$208,$C34)=0,"",TEXT(SUMPRODUCT(MAX((Register!$E$9:$E$208=$C34)*Register!$D$9:$D$208)),"dd mmm yyyy"))</f>
        <v/>
      </c>
      <c r="F34" s="65" t="n">
        <f aca="false">COUNTIF(Register!$E$9:$E$208,$C34)</f>
        <v>0</v>
      </c>
      <c r="G34" s="64" t="str">
        <f aca="false">IF($F34=0,"Never covered",IF(SUMPRODUCT(MAX((Register!$E$9:$E$208=$C34)*Register!$D$9:$D$208))&lt;Setup!$D$18-Setup!$D$16,"Stale","Current"))</f>
        <v>Never covered</v>
      </c>
    </row>
    <row r="35" customFormat="false" ht="16.5" hidden="false" customHeight="true" outlineLevel="0" collapsed="false">
      <c r="B35" s="62" t="n">
        <v>27</v>
      </c>
      <c r="C35" s="12" t="str">
        <f aca="false">Reference!$B$33</f>
        <v>Heat stress, cold and sun exposure</v>
      </c>
      <c r="D35" s="12" t="s">
        <v>172</v>
      </c>
      <c r="E35" s="62" t="str">
        <f aca="false">IF(COUNTIF(Register!$E$9:$E$208,$C35)=0,"",TEXT(SUMPRODUCT(MAX((Register!$E$9:$E$208=$C35)*Register!$D$9:$D$208)),"dd mmm yyyy"))</f>
        <v/>
      </c>
      <c r="F35" s="63" t="n">
        <f aca="false">COUNTIF(Register!$E$9:$E$208,$C35)</f>
        <v>0</v>
      </c>
      <c r="G35" s="62" t="str">
        <f aca="false">IF($F35=0,"Never covered",IF(SUMPRODUCT(MAX((Register!$E$9:$E$208=$C35)*Register!$D$9:$D$208))&lt;Setup!$D$18-Setup!$D$16,"Stale","Current"))</f>
        <v>Never covered</v>
      </c>
    </row>
    <row r="36" customFormat="false" ht="16.5" hidden="false" customHeight="true" outlineLevel="0" collapsed="false">
      <c r="B36" s="64" t="n">
        <v>28</v>
      </c>
      <c r="C36" s="15" t="str">
        <f aca="false">Reference!$B$34</f>
        <v>Hazardous substances, safety data sheets and skin protection</v>
      </c>
      <c r="D36" s="15" t="s">
        <v>172</v>
      </c>
      <c r="E36" s="64" t="str">
        <f aca="false">IF(COUNTIF(Register!$E$9:$E$208,$C36)=0,"",TEXT(SUMPRODUCT(MAX((Register!$E$9:$E$208=$C36)*Register!$D$9:$D$208)),"dd mmm yyyy"))</f>
        <v/>
      </c>
      <c r="F36" s="65" t="n">
        <f aca="false">COUNTIF(Register!$E$9:$E$208,$C36)</f>
        <v>0</v>
      </c>
      <c r="G36" s="64" t="str">
        <f aca="false">IF($F36=0,"Never covered",IF(SUMPRODUCT(MAX((Register!$E$9:$E$208=$C36)*Register!$D$9:$D$208))&lt;Setup!$D$18-Setup!$D$16,"Stale","Current"))</f>
        <v>Never covered</v>
      </c>
    </row>
    <row r="37" customFormat="false" ht="16.5" hidden="false" customHeight="true" outlineLevel="0" collapsed="false">
      <c r="B37" s="62" t="n">
        <v>29</v>
      </c>
      <c r="C37" s="12" t="str">
        <f aca="false">Reference!$B$35</f>
        <v>Mental health and wellbeing</v>
      </c>
      <c r="D37" s="12" t="s">
        <v>212</v>
      </c>
      <c r="E37" s="62" t="str">
        <f aca="false">IF(COUNTIF(Register!$E$9:$E$208,$C37)=0,"",TEXT(SUMPRODUCT(MAX((Register!$E$9:$E$208=$C37)*Register!$D$9:$D$208)),"dd mmm yyyy"))</f>
        <v/>
      </c>
      <c r="F37" s="63" t="n">
        <f aca="false">COUNTIF(Register!$E$9:$E$208,$C37)</f>
        <v>0</v>
      </c>
      <c r="G37" s="62" t="str">
        <f aca="false">IF($F37=0,"Never covered",IF(SUMPRODUCT(MAX((Register!$E$9:$E$208=$C37)*Register!$D$9:$D$208))&lt;Setup!$D$18-Setup!$D$16,"Stale","Current"))</f>
        <v>Never covered</v>
      </c>
    </row>
    <row r="38" customFormat="false" ht="16.5" hidden="false" customHeight="true" outlineLevel="0" collapsed="false">
      <c r="B38" s="64" t="n">
        <v>30</v>
      </c>
      <c r="C38" s="15" t="str">
        <f aca="false">Reference!$B$36</f>
        <v>Fatigue and shift work</v>
      </c>
      <c r="D38" s="15" t="s">
        <v>212</v>
      </c>
      <c r="E38" s="64" t="str">
        <f aca="false">IF(COUNTIF(Register!$E$9:$E$208,$C38)=0,"",TEXT(SUMPRODUCT(MAX((Register!$E$9:$E$208=$C38)*Register!$D$9:$D$208)),"dd mmm yyyy"))</f>
        <v/>
      </c>
      <c r="F38" s="65" t="n">
        <f aca="false">COUNTIF(Register!$E$9:$E$208,$C38)</f>
        <v>0</v>
      </c>
      <c r="G38" s="64" t="str">
        <f aca="false">IF($F38=0,"Never covered",IF(SUMPRODUCT(MAX((Register!$E$9:$E$208=$C38)*Register!$D$9:$D$208))&lt;Setup!$D$18-Setup!$D$16,"Stale","Current"))</f>
        <v>Never covered</v>
      </c>
    </row>
    <row r="39" customFormat="false" ht="16.5" hidden="false" customHeight="true" outlineLevel="0" collapsed="false">
      <c r="B39" s="62" t="n">
        <v>31</v>
      </c>
      <c r="C39" s="12" t="str">
        <f aca="false">Reference!$B$37</f>
        <v>Drugs and alcohol</v>
      </c>
      <c r="D39" s="12" t="s">
        <v>212</v>
      </c>
      <c r="E39" s="62" t="str">
        <f aca="false">IF(COUNTIF(Register!$E$9:$E$208,$C39)=0,"",TEXT(SUMPRODUCT(MAX((Register!$E$9:$E$208=$C39)*Register!$D$9:$D$208)),"dd mmm yyyy"))</f>
        <v/>
      </c>
      <c r="F39" s="63" t="n">
        <f aca="false">COUNTIF(Register!$E$9:$E$208,$C39)</f>
        <v>0</v>
      </c>
      <c r="G39" s="62" t="str">
        <f aca="false">IF($F39=0,"Never covered",IF(SUMPRODUCT(MAX((Register!$E$9:$E$208=$C39)*Register!$D$9:$D$208))&lt;Setup!$D$18-Setup!$D$16,"Stale","Current"))</f>
        <v>Never covered</v>
      </c>
    </row>
    <row r="40" customFormat="false" ht="16.5" hidden="false" customHeight="true" outlineLevel="0" collapsed="false">
      <c r="B40" s="64" t="n">
        <v>32</v>
      </c>
      <c r="C40" s="15" t="str">
        <f aca="false">Reference!$B$38</f>
        <v>New starters, young workers and language barriers</v>
      </c>
      <c r="D40" s="15" t="s">
        <v>212</v>
      </c>
      <c r="E40" s="64" t="str">
        <f aca="false">IF(COUNTIF(Register!$E$9:$E$208,$C40)=0,"",TEXT(SUMPRODUCT(MAX((Register!$E$9:$E$208=$C40)*Register!$D$9:$D$208)),"dd mmm yyyy"))</f>
        <v/>
      </c>
      <c r="F40" s="65" t="n">
        <f aca="false">COUNTIF(Register!$E$9:$E$208,$C40)</f>
        <v>0</v>
      </c>
      <c r="G40" s="64" t="str">
        <f aca="false">IF($F40=0,"Never covered",IF(SUMPRODUCT(MAX((Register!$E$9:$E$208=$C40)*Register!$D$9:$D$208))&lt;Setup!$D$18-Setup!$D$16,"Stale","Current"))</f>
        <v>Never covered</v>
      </c>
    </row>
    <row r="41" customFormat="false" ht="16.5" hidden="false" customHeight="true" outlineLevel="0" collapsed="false">
      <c r="B41" s="62" t="n">
        <v>33</v>
      </c>
      <c r="C41" s="12" t="str">
        <f aca="false">Reference!$B$39</f>
        <v>Stop-work authority and speaking up</v>
      </c>
      <c r="D41" s="12" t="s">
        <v>212</v>
      </c>
      <c r="E41" s="62" t="str">
        <f aca="false">IF(COUNTIF(Register!$E$9:$E$208,$C41)=0,"",TEXT(SUMPRODUCT(MAX((Register!$E$9:$E$208=$C41)*Register!$D$9:$D$208)),"dd mmm yyyy"))</f>
        <v/>
      </c>
      <c r="F41" s="63" t="n">
        <f aca="false">COUNTIF(Register!$E$9:$E$208,$C41)</f>
        <v>0</v>
      </c>
      <c r="G41" s="62" t="str">
        <f aca="false">IF($F41=0,"Never covered",IF(SUMPRODUCT(MAX((Register!$E$9:$E$208=$C41)*Register!$D$9:$D$208))&lt;Setup!$D$18-Setup!$D$16,"Stale","Current"))</f>
        <v>Never covered</v>
      </c>
    </row>
    <row r="42" customFormat="false" ht="16.5" hidden="false" customHeight="true" outlineLevel="0" collapsed="false">
      <c r="B42" s="64" t="n">
        <v>34</v>
      </c>
      <c r="C42" s="15" t="str">
        <f aca="false">Reference!$B$40</f>
        <v>Emergency arrangements, first aid and rescue</v>
      </c>
      <c r="D42" s="15" t="s">
        <v>164</v>
      </c>
      <c r="E42" s="64" t="str">
        <f aca="false">IF(COUNTIF(Register!$E$9:$E$208,$C42)=0,"",TEXT(SUMPRODUCT(MAX((Register!$E$9:$E$208=$C42)*Register!$D$9:$D$208)),"dd mmm yyyy"))</f>
        <v/>
      </c>
      <c r="F42" s="65" t="n">
        <f aca="false">COUNTIF(Register!$E$9:$E$208,$C42)</f>
        <v>0</v>
      </c>
      <c r="G42" s="64" t="str">
        <f aca="false">IF($F42=0,"Never covered",IF(SUMPRODUCT(MAX((Register!$E$9:$E$208=$C42)*Register!$D$9:$D$208))&lt;Setup!$D$18-Setup!$D$16,"Stale","Current"))</f>
        <v>Never covered</v>
      </c>
    </row>
    <row r="43" customFormat="false" ht="16.5" hidden="false" customHeight="true" outlineLevel="0" collapsed="false">
      <c r="B43" s="62" t="n">
        <v>35</v>
      </c>
      <c r="C43" s="12" t="str">
        <f aca="false">Reference!$B$41</f>
        <v>Housekeeping, slips and trips</v>
      </c>
      <c r="D43" s="12" t="s">
        <v>164</v>
      </c>
      <c r="E43" s="62" t="str">
        <f aca="false">IF(COUNTIF(Register!$E$9:$E$208,$C43)=0,"",TEXT(SUMPRODUCT(MAX((Register!$E$9:$E$208=$C43)*Register!$D$9:$D$208)),"dd mmm yyyy"))</f>
        <v/>
      </c>
      <c r="F43" s="63" t="n">
        <f aca="false">COUNTIF(Register!$E$9:$E$208,$C43)</f>
        <v>0</v>
      </c>
      <c r="G43" s="62" t="str">
        <f aca="false">IF($F43=0,"Never covered",IF(SUMPRODUCT(MAX((Register!$E$9:$E$208=$C43)*Register!$D$9:$D$208))&lt;Setup!$D$18-Setup!$D$16,"Stale","Current"))</f>
        <v>Never covered</v>
      </c>
    </row>
    <row r="44" customFormat="false" ht="16.5" hidden="false" customHeight="true" outlineLevel="0" collapsed="false">
      <c r="B44" s="64" t="n">
        <v>36</v>
      </c>
      <c r="C44" s="15" t="str">
        <f aca="false">Reference!$B$42</f>
        <v>PPE - selection, fit and inspection</v>
      </c>
      <c r="D44" s="15" t="s">
        <v>164</v>
      </c>
      <c r="E44" s="64" t="str">
        <f aca="false">IF(COUNTIF(Register!$E$9:$E$208,$C44)=0,"",TEXT(SUMPRODUCT(MAX((Register!$E$9:$E$208=$C44)*Register!$D$9:$D$208)),"dd mmm yyyy"))</f>
        <v>14 Jul 2026</v>
      </c>
      <c r="F44" s="65" t="n">
        <f aca="false">COUNTIF(Register!$E$9:$E$208,$C44)</f>
        <v>1</v>
      </c>
      <c r="G44" s="64" t="str">
        <f aca="false">IF($F44=0,"Never covered",IF(SUMPRODUCT(MAX((Register!$E$9:$E$208=$C44)*Register!$D$9:$D$208))&lt;Setup!$D$18-Setup!$D$16,"Stale","Current"))</f>
        <v>Current</v>
      </c>
    </row>
    <row r="45" customFormat="false" ht="16.5" hidden="false" customHeight="true" outlineLevel="0" collapsed="false">
      <c r="B45" s="62" t="n">
        <v>37</v>
      </c>
      <c r="C45" s="12" t="str">
        <f aca="false">Reference!$B$43</f>
        <v>Incident and near-miss reporting</v>
      </c>
      <c r="D45" s="12" t="s">
        <v>164</v>
      </c>
      <c r="E45" s="62" t="str">
        <f aca="false">IF(COUNTIF(Register!$E$9:$E$208,$C45)=0,"",TEXT(SUMPRODUCT(MAX((Register!$E$9:$E$208=$C45)*Register!$D$9:$D$208)),"dd mmm yyyy"))</f>
        <v/>
      </c>
      <c r="F45" s="63" t="n">
        <f aca="false">COUNTIF(Register!$E$9:$E$208,$C45)</f>
        <v>0</v>
      </c>
      <c r="G45" s="62" t="str">
        <f aca="false">IF($F45=0,"Never covered",IF(SUMPRODUCT(MAX((Register!$E$9:$E$208=$C45)*Register!$D$9:$D$208))&lt;Setup!$D$18-Setup!$D$16,"Stale","Current"))</f>
        <v>Never covered</v>
      </c>
    </row>
    <row r="47" customFormat="false" ht="15" hidden="false" customHeight="true" outlineLevel="0" collapsed="false">
      <c r="B47" s="23" t="s">
        <v>213</v>
      </c>
      <c r="C47" s="23"/>
      <c r="D47" s="23"/>
      <c r="E47" s="23"/>
      <c r="F47" s="23"/>
      <c r="G47" s="23"/>
    </row>
    <row r="48" customFormat="false" ht="15" hidden="false" customHeight="false" outlineLevel="0" collapsed="false">
      <c r="B48" s="23"/>
      <c r="C48" s="23"/>
      <c r="D48" s="23"/>
      <c r="E48" s="23"/>
      <c r="F48" s="23"/>
      <c r="G48" s="23"/>
    </row>
  </sheetData>
  <mergeCells count="5">
    <mergeCell ref="B1:G1"/>
    <mergeCell ref="B2:G2"/>
    <mergeCell ref="B3:G3"/>
    <mergeCell ref="B4:G4"/>
    <mergeCell ref="B47:G48"/>
  </mergeCells>
  <conditionalFormatting sqref="B3:G3">
    <cfRule type="expression" priority="2" aboveAverage="0" equalAverage="0" bottom="0" percent="0" rank="0" text="" dxfId="0">
      <formula>LEN($B$3)&gt;0</formula>
    </cfRule>
  </conditionalFormatting>
  <conditionalFormatting sqref="G9:G45">
    <cfRule type="cellIs" priority="3" operator="equal" aboveAverage="0" equalAverage="0" bottom="0" percent="0" rank="0" text="" dxfId="22">
      <formula>"Never covered"</formula>
    </cfRule>
    <cfRule type="cellIs" priority="4" operator="equal" aboveAverage="0" equalAverage="0" bottom="0" percent="0" rank="0" text="" dxfId="12">
      <formula>"Stale"</formula>
    </cfRule>
    <cfRule type="cellIs" priority="5" operator="equal" aboveAverage="0" equalAverage="0" bottom="0" percent="0" rank="0" text="" dxfId="14">
      <formula>"Current"</formula>
    </cfRule>
  </conditionalFormatting>
  <printOptions headings="false" gridLines="false" gridLinesSet="true" horizontalCentered="false" verticalCentered="false"/>
  <pageMargins left="0.3" right="0.3" top="0.45" bottom="0.45" header="0.511811023622047" footer="0.511811023622047"/>
  <pageSetup paperSize="9" scale="100" fitToWidth="1" fitToHeight="0" pageOrder="downThenOver" orientation="portrait" blackAndWhite="false" draft="false" cellComments="none" horizontalDpi="300" verticalDpi="300" copies="1"/>
  <headerFooter differentFirst="false" differentOddEven="false">
    <oddHeader/>
    <oddFooter/>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8E98A2"/>
    <pageSetUpPr fitToPage="true"/>
  </sheetPr>
  <dimension ref="B1:H67"/>
  <sheetViews>
    <sheetView showFormulas="false" showGridLines="false" showRowColHeaders="true" showZeros="true" rightToLeft="false" tabSelected="false" showOutlineSymbols="true" defaultGridColor="true" view="normal" topLeftCell="A1" colorId="64" zoomScale="90" zoomScaleNormal="9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2"/>
    <col collapsed="false" customWidth="true" hidden="false" outlineLevel="0" max="2" min="2" style="0" width="40"/>
    <col collapsed="false" customWidth="true" hidden="false" outlineLevel="0" max="3" min="3" style="0" width="5"/>
    <col collapsed="false" customWidth="true" hidden="false" outlineLevel="0" max="4" min="4" style="0" width="30"/>
    <col collapsed="false" customWidth="true" hidden="false" outlineLevel="0" max="5" min="5" style="0" width="5"/>
    <col collapsed="false" customWidth="true" hidden="false" outlineLevel="0" max="6" min="6" style="0" width="26"/>
    <col collapsed="false" customWidth="true" hidden="false" outlineLevel="0" max="7" min="7" style="0" width="5"/>
    <col collapsed="false" customWidth="true" hidden="false" outlineLevel="0" max="8" min="8" style="0" width="24"/>
    <col collapsed="false" customWidth="true" hidden="false" outlineLevel="0" max="9" min="9" style="0" width="2.2"/>
  </cols>
  <sheetData>
    <row r="1" customFormat="false" ht="33.75" hidden="false" customHeight="true" outlineLevel="0" collapsed="false">
      <c r="B1" s="20" t="s">
        <v>214</v>
      </c>
      <c r="C1" s="20"/>
      <c r="D1" s="20"/>
      <c r="E1" s="20"/>
      <c r="F1" s="20"/>
      <c r="G1" s="20"/>
      <c r="H1" s="20"/>
    </row>
    <row r="2" customFormat="false" ht="4.5" hidden="false" customHeight="true" outlineLevel="0" collapsed="false">
      <c r="B2" s="21"/>
      <c r="C2" s="21"/>
      <c r="D2" s="21"/>
      <c r="E2" s="21"/>
      <c r="F2" s="21"/>
      <c r="G2" s="21"/>
      <c r="H2" s="21"/>
    </row>
    <row r="4" customFormat="false" ht="25.5" hidden="false" customHeight="true" outlineLevel="0" collapsed="false">
      <c r="B4" s="23" t="s">
        <v>215</v>
      </c>
      <c r="C4" s="23"/>
      <c r="D4" s="23"/>
      <c r="E4" s="23"/>
      <c r="F4" s="23"/>
      <c r="G4" s="23"/>
      <c r="H4" s="23"/>
    </row>
    <row r="6" customFormat="false" ht="25.5" hidden="false" customHeight="true" outlineLevel="0" collapsed="false">
      <c r="B6" s="9" t="s">
        <v>86</v>
      </c>
      <c r="D6" s="9" t="s">
        <v>158</v>
      </c>
      <c r="F6" s="9" t="s">
        <v>92</v>
      </c>
      <c r="H6" s="9" t="s">
        <v>216</v>
      </c>
    </row>
    <row r="7" customFormat="false" ht="15.75" hidden="false" customHeight="true" outlineLevel="0" collapsed="false">
      <c r="B7" s="43" t="s">
        <v>217</v>
      </c>
      <c r="D7" s="43" t="s">
        <v>168</v>
      </c>
      <c r="F7" s="43" t="s">
        <v>140</v>
      </c>
      <c r="H7" s="66" t="s">
        <v>95</v>
      </c>
    </row>
    <row r="8" customFormat="false" ht="15.75" hidden="false" customHeight="true" outlineLevel="0" collapsed="false">
      <c r="B8" s="43" t="s">
        <v>218</v>
      </c>
      <c r="D8" s="43" t="s">
        <v>104</v>
      </c>
      <c r="F8" s="43" t="s">
        <v>93</v>
      </c>
      <c r="H8" s="66" t="s">
        <v>219</v>
      </c>
    </row>
    <row r="9" customFormat="false" ht="15.75" hidden="false" customHeight="true" outlineLevel="0" collapsed="false">
      <c r="B9" s="43" t="s">
        <v>220</v>
      </c>
      <c r="D9" s="43" t="s">
        <v>221</v>
      </c>
      <c r="F9" s="43" t="s">
        <v>222</v>
      </c>
      <c r="H9" s="66" t="s">
        <v>173</v>
      </c>
    </row>
    <row r="10" customFormat="false" ht="15.75" hidden="false" customHeight="true" outlineLevel="0" collapsed="false">
      <c r="B10" s="43" t="s">
        <v>223</v>
      </c>
      <c r="D10" s="43" t="s">
        <v>224</v>
      </c>
      <c r="F10" s="43" t="s">
        <v>225</v>
      </c>
      <c r="H10" s="66" t="s">
        <v>226</v>
      </c>
    </row>
    <row r="11" customFormat="false" ht="15.75" hidden="false" customHeight="true" outlineLevel="0" collapsed="false">
      <c r="B11" s="43" t="s">
        <v>227</v>
      </c>
      <c r="D11" s="43" t="s">
        <v>228</v>
      </c>
      <c r="F11" s="43" t="s">
        <v>229</v>
      </c>
      <c r="H11" s="66" t="s">
        <v>230</v>
      </c>
    </row>
    <row r="12" customFormat="false" ht="15.75" hidden="false" customHeight="true" outlineLevel="0" collapsed="false">
      <c r="B12" s="43" t="s">
        <v>182</v>
      </c>
      <c r="D12" s="43" t="s">
        <v>231</v>
      </c>
      <c r="F12" s="43" t="s">
        <v>232</v>
      </c>
      <c r="H12" s="66" t="s">
        <v>233</v>
      </c>
    </row>
    <row r="13" customFormat="false" ht="15.75" hidden="false" customHeight="true" outlineLevel="0" collapsed="false">
      <c r="B13" s="43" t="s">
        <v>177</v>
      </c>
      <c r="D13" s="43" t="s">
        <v>234</v>
      </c>
      <c r="F13" s="43" t="s">
        <v>235</v>
      </c>
      <c r="H13" s="66" t="s">
        <v>236</v>
      </c>
    </row>
    <row r="14" customFormat="false" ht="15.75" hidden="false" customHeight="true" outlineLevel="0" collapsed="false">
      <c r="B14" s="43" t="s">
        <v>237</v>
      </c>
      <c r="D14" s="43" t="s">
        <v>238</v>
      </c>
      <c r="F14" s="43" t="s">
        <v>239</v>
      </c>
      <c r="H14" s="66" t="s">
        <v>240</v>
      </c>
    </row>
    <row r="15" customFormat="false" ht="15.75" hidden="false" customHeight="true" outlineLevel="0" collapsed="false">
      <c r="B15" s="43" t="s">
        <v>241</v>
      </c>
      <c r="D15" s="43" t="s">
        <v>242</v>
      </c>
      <c r="F15" s="43" t="s">
        <v>243</v>
      </c>
      <c r="H15" s="66" t="s">
        <v>244</v>
      </c>
    </row>
    <row r="16" customFormat="false" ht="15.75" hidden="false" customHeight="true" outlineLevel="0" collapsed="false">
      <c r="B16" s="43" t="s">
        <v>245</v>
      </c>
      <c r="D16" s="43" t="s">
        <v>246</v>
      </c>
      <c r="F16" s="43" t="s">
        <v>247</v>
      </c>
      <c r="H16" s="66" t="s">
        <v>166</v>
      </c>
    </row>
    <row r="17" customFormat="false" ht="15.75" hidden="false" customHeight="true" outlineLevel="0" collapsed="false">
      <c r="B17" s="43" t="s">
        <v>248</v>
      </c>
      <c r="D17" s="43" t="s">
        <v>249</v>
      </c>
      <c r="F17" s="43" t="s">
        <v>250</v>
      </c>
    </row>
    <row r="18" customFormat="false" ht="15.75" hidden="false" customHeight="true" outlineLevel="0" collapsed="false">
      <c r="B18" s="43" t="s">
        <v>251</v>
      </c>
      <c r="D18" s="43" t="s">
        <v>252</v>
      </c>
      <c r="F18" s="43" t="s">
        <v>253</v>
      </c>
    </row>
    <row r="19" customFormat="false" ht="15.75" hidden="false" customHeight="true" outlineLevel="0" collapsed="false">
      <c r="B19" s="43" t="s">
        <v>254</v>
      </c>
      <c r="D19" s="43" t="s">
        <v>255</v>
      </c>
      <c r="F19" s="43" t="s">
        <v>256</v>
      </c>
    </row>
    <row r="20" customFormat="false" ht="15.75" hidden="false" customHeight="true" outlineLevel="0" collapsed="false">
      <c r="B20" s="43" t="s">
        <v>87</v>
      </c>
      <c r="D20" s="43" t="s">
        <v>257</v>
      </c>
      <c r="F20" s="43" t="s">
        <v>258</v>
      </c>
    </row>
    <row r="21" customFormat="false" ht="15.75" hidden="false" customHeight="true" outlineLevel="0" collapsed="false">
      <c r="B21" s="43" t="s">
        <v>259</v>
      </c>
      <c r="D21" s="43" t="s">
        <v>260</v>
      </c>
      <c r="F21" s="43" t="s">
        <v>261</v>
      </c>
    </row>
    <row r="22" customFormat="false" ht="15.75" hidden="false" customHeight="true" outlineLevel="0" collapsed="false">
      <c r="B22" s="43" t="s">
        <v>262</v>
      </c>
      <c r="F22" s="43" t="s">
        <v>138</v>
      </c>
    </row>
    <row r="23" customFormat="false" ht="15.75" hidden="false" customHeight="true" outlineLevel="0" collapsed="false">
      <c r="B23" s="43" t="s">
        <v>263</v>
      </c>
      <c r="F23" s="43" t="s">
        <v>264</v>
      </c>
    </row>
    <row r="24" customFormat="false" ht="15.75" hidden="false" customHeight="true" outlineLevel="0" collapsed="false">
      <c r="B24" s="43" t="s">
        <v>265</v>
      </c>
    </row>
    <row r="25" customFormat="false" ht="25.5" hidden="false" customHeight="true" outlineLevel="0" collapsed="false">
      <c r="B25" s="43" t="s">
        <v>266</v>
      </c>
      <c r="D25" s="9" t="s">
        <v>90</v>
      </c>
      <c r="F25" s="9" t="s">
        <v>156</v>
      </c>
      <c r="H25" s="9" t="s">
        <v>88</v>
      </c>
    </row>
    <row r="26" customFormat="false" ht="15.75" hidden="false" customHeight="true" outlineLevel="0" collapsed="false">
      <c r="B26" s="43" t="s">
        <v>267</v>
      </c>
      <c r="D26" s="66" t="s">
        <v>165</v>
      </c>
      <c r="F26" s="66" t="s">
        <v>102</v>
      </c>
      <c r="H26" s="66" t="s">
        <v>209</v>
      </c>
    </row>
    <row r="27" customFormat="false" ht="15.75" hidden="false" customHeight="true" outlineLevel="0" collapsed="false">
      <c r="B27" s="43" t="s">
        <v>268</v>
      </c>
      <c r="D27" s="66" t="s">
        <v>179</v>
      </c>
      <c r="F27" s="66" t="s">
        <v>269</v>
      </c>
      <c r="H27" s="66" t="s">
        <v>178</v>
      </c>
    </row>
    <row r="28" customFormat="false" ht="15.75" hidden="false" customHeight="true" outlineLevel="0" collapsed="false">
      <c r="B28" s="43" t="s">
        <v>171</v>
      </c>
      <c r="D28" s="66" t="s">
        <v>91</v>
      </c>
      <c r="F28" s="66" t="s">
        <v>167</v>
      </c>
      <c r="H28" s="66" t="s">
        <v>210</v>
      </c>
    </row>
    <row r="29" customFormat="false" ht="15.75" hidden="false" customHeight="true" outlineLevel="0" collapsed="false">
      <c r="B29" s="43" t="s">
        <v>270</v>
      </c>
      <c r="D29" s="66" t="s">
        <v>271</v>
      </c>
      <c r="F29" s="66" t="s">
        <v>272</v>
      </c>
      <c r="H29" s="66" t="s">
        <v>89</v>
      </c>
    </row>
    <row r="30" customFormat="false" ht="15.75" hidden="false" customHeight="true" outlineLevel="0" collapsed="false">
      <c r="B30" s="43" t="s">
        <v>273</v>
      </c>
      <c r="D30" s="66" t="s">
        <v>274</v>
      </c>
      <c r="F30" s="66" t="s">
        <v>275</v>
      </c>
      <c r="H30" s="66" t="s">
        <v>211</v>
      </c>
    </row>
    <row r="31" customFormat="false" ht="15.75" hidden="false" customHeight="true" outlineLevel="0" collapsed="false">
      <c r="B31" s="43" t="s">
        <v>276</v>
      </c>
      <c r="D31" s="66" t="s">
        <v>277</v>
      </c>
      <c r="F31" s="66" t="s">
        <v>278</v>
      </c>
      <c r="H31" s="66" t="s">
        <v>172</v>
      </c>
    </row>
    <row r="32" customFormat="false" ht="15.75" hidden="false" customHeight="true" outlineLevel="0" collapsed="false">
      <c r="B32" s="43" t="s">
        <v>279</v>
      </c>
      <c r="F32" s="66" t="s">
        <v>280</v>
      </c>
      <c r="H32" s="66" t="s">
        <v>212</v>
      </c>
    </row>
    <row r="33" customFormat="false" ht="15.75" hidden="false" customHeight="true" outlineLevel="0" collapsed="false">
      <c r="B33" s="43" t="s">
        <v>281</v>
      </c>
      <c r="H33" s="66" t="s">
        <v>164</v>
      </c>
    </row>
    <row r="34" customFormat="false" ht="15.75" hidden="false" customHeight="true" outlineLevel="0" collapsed="false">
      <c r="B34" s="43" t="s">
        <v>282</v>
      </c>
    </row>
    <row r="35" customFormat="false" ht="25.5" hidden="false" customHeight="true" outlineLevel="0" collapsed="false">
      <c r="B35" s="43" t="s">
        <v>283</v>
      </c>
      <c r="D35" s="9" t="s">
        <v>284</v>
      </c>
      <c r="F35" s="9" t="s">
        <v>285</v>
      </c>
      <c r="H35" s="9" t="s">
        <v>286</v>
      </c>
    </row>
    <row r="36" customFormat="false" ht="15.75" hidden="false" customHeight="true" outlineLevel="0" collapsed="false">
      <c r="B36" s="43" t="s">
        <v>287</v>
      </c>
      <c r="D36" s="66" t="s">
        <v>169</v>
      </c>
      <c r="F36" s="66" t="s">
        <v>198</v>
      </c>
      <c r="H36" s="66" t="s">
        <v>199</v>
      </c>
    </row>
    <row r="37" customFormat="false" ht="15.75" hidden="false" customHeight="true" outlineLevel="0" collapsed="false">
      <c r="B37" s="43" t="s">
        <v>288</v>
      </c>
      <c r="D37" s="66" t="s">
        <v>175</v>
      </c>
      <c r="F37" s="66" t="s">
        <v>195</v>
      </c>
      <c r="H37" s="66" t="s">
        <v>202</v>
      </c>
    </row>
    <row r="38" customFormat="false" ht="15.75" hidden="false" customHeight="true" outlineLevel="0" collapsed="false">
      <c r="B38" s="43" t="s">
        <v>289</v>
      </c>
      <c r="D38" s="66" t="s">
        <v>146</v>
      </c>
      <c r="F38" s="66" t="s">
        <v>201</v>
      </c>
      <c r="H38" s="66" t="s">
        <v>192</v>
      </c>
    </row>
    <row r="39" customFormat="false" ht="15.75" hidden="false" customHeight="true" outlineLevel="0" collapsed="false">
      <c r="B39" s="43" t="s">
        <v>290</v>
      </c>
      <c r="D39" s="66" t="s">
        <v>291</v>
      </c>
      <c r="F39" s="66" t="s">
        <v>292</v>
      </c>
      <c r="H39" s="66" t="s">
        <v>293</v>
      </c>
    </row>
    <row r="40" customFormat="false" ht="15.75" hidden="false" customHeight="true" outlineLevel="0" collapsed="false">
      <c r="B40" s="43" t="s">
        <v>294</v>
      </c>
    </row>
    <row r="41" customFormat="false" ht="25.5" hidden="false" customHeight="true" outlineLevel="0" collapsed="false">
      <c r="B41" s="43" t="s">
        <v>295</v>
      </c>
      <c r="D41" s="9" t="s">
        <v>62</v>
      </c>
      <c r="F41" s="9" t="s">
        <v>296</v>
      </c>
      <c r="H41" s="9" t="s">
        <v>297</v>
      </c>
    </row>
    <row r="42" customFormat="false" ht="15.75" hidden="false" customHeight="true" outlineLevel="0" collapsed="false">
      <c r="B42" s="43" t="s">
        <v>163</v>
      </c>
      <c r="D42" s="66" t="s">
        <v>298</v>
      </c>
      <c r="F42" s="66" t="s">
        <v>131</v>
      </c>
      <c r="H42" s="66" t="s">
        <v>131</v>
      </c>
    </row>
    <row r="43" customFormat="false" ht="15.75" hidden="false" customHeight="true" outlineLevel="0" collapsed="false">
      <c r="B43" s="43" t="s">
        <v>299</v>
      </c>
      <c r="D43" s="66" t="s">
        <v>63</v>
      </c>
      <c r="F43" s="66" t="s">
        <v>141</v>
      </c>
      <c r="H43" s="66" t="s">
        <v>141</v>
      </c>
    </row>
    <row r="44" customFormat="false" ht="15.75" hidden="false" customHeight="true" outlineLevel="0" collapsed="false">
      <c r="D44" s="66" t="s">
        <v>300</v>
      </c>
      <c r="H44" s="66" t="s">
        <v>301</v>
      </c>
    </row>
    <row r="45" customFormat="false" ht="15.75" hidden="false" customHeight="true" outlineLevel="0" collapsed="false">
      <c r="D45" s="66" t="s">
        <v>302</v>
      </c>
    </row>
    <row r="46" customFormat="false" ht="15.75" hidden="false" customHeight="true" outlineLevel="0" collapsed="false">
      <c r="D46" s="66" t="s">
        <v>303</v>
      </c>
    </row>
    <row r="47" customFormat="false" ht="15.75" hidden="false" customHeight="true" outlineLevel="0" collapsed="false">
      <c r="D47" s="66" t="s">
        <v>304</v>
      </c>
    </row>
    <row r="48" customFormat="false" ht="15.75" hidden="false" customHeight="true" outlineLevel="0" collapsed="false">
      <c r="D48" s="66" t="s">
        <v>305</v>
      </c>
    </row>
    <row r="50" customFormat="false" ht="19.5" hidden="false" customHeight="true" outlineLevel="0" collapsed="false">
      <c r="B50" s="39" t="s">
        <v>306</v>
      </c>
      <c r="C50" s="39"/>
      <c r="D50" s="39"/>
      <c r="E50" s="39"/>
      <c r="F50" s="39"/>
      <c r="G50" s="39"/>
      <c r="H50" s="39"/>
    </row>
    <row r="51" customFormat="false" ht="13.5" hidden="false" customHeight="true" outlineLevel="0" collapsed="false">
      <c r="B51" s="23" t="s">
        <v>307</v>
      </c>
      <c r="C51" s="23"/>
      <c r="D51" s="23"/>
      <c r="E51" s="23"/>
      <c r="F51" s="23"/>
      <c r="G51" s="23"/>
      <c r="H51" s="23"/>
    </row>
    <row r="52" customFormat="false" ht="15" hidden="false" customHeight="false" outlineLevel="0" collapsed="false">
      <c r="B52" s="23"/>
      <c r="C52" s="23"/>
      <c r="D52" s="23"/>
      <c r="E52" s="23"/>
      <c r="F52" s="23"/>
      <c r="G52" s="23"/>
      <c r="H52" s="23"/>
    </row>
    <row r="53" customFormat="false" ht="15" hidden="false" customHeight="false" outlineLevel="0" collapsed="false">
      <c r="B53" s="23"/>
      <c r="C53" s="23"/>
      <c r="D53" s="23"/>
      <c r="E53" s="23"/>
      <c r="F53" s="23"/>
      <c r="G53" s="23"/>
      <c r="H53" s="23"/>
    </row>
    <row r="54" customFormat="false" ht="15" hidden="false" customHeight="false" outlineLevel="0" collapsed="false">
      <c r="B54" s="23"/>
      <c r="C54" s="23"/>
      <c r="D54" s="23"/>
      <c r="E54" s="23"/>
      <c r="F54" s="23"/>
      <c r="G54" s="23"/>
      <c r="H54" s="23"/>
    </row>
    <row r="56" customFormat="false" ht="19.5" hidden="false" customHeight="true" outlineLevel="0" collapsed="false">
      <c r="B56" s="39" t="s">
        <v>308</v>
      </c>
      <c r="C56" s="39"/>
      <c r="D56" s="39"/>
      <c r="E56" s="39"/>
      <c r="F56" s="39"/>
      <c r="G56" s="39"/>
      <c r="H56" s="39"/>
    </row>
    <row r="57" customFormat="false" ht="45.75" hidden="false" customHeight="true" outlineLevel="0" collapsed="false">
      <c r="B57" s="67" t="s">
        <v>165</v>
      </c>
      <c r="C57" s="68" t="s">
        <v>309</v>
      </c>
      <c r="D57" s="68"/>
      <c r="E57" s="68"/>
      <c r="F57" s="68"/>
      <c r="G57" s="68"/>
      <c r="H57" s="68"/>
    </row>
    <row r="58" customFormat="false" ht="45.75" hidden="false" customHeight="true" outlineLevel="0" collapsed="false">
      <c r="B58" s="67" t="s">
        <v>310</v>
      </c>
      <c r="C58" s="68" t="s">
        <v>311</v>
      </c>
      <c r="D58" s="68"/>
      <c r="E58" s="68"/>
      <c r="F58" s="68"/>
      <c r="G58" s="68"/>
      <c r="H58" s="68"/>
    </row>
    <row r="59" customFormat="false" ht="45.75" hidden="false" customHeight="true" outlineLevel="0" collapsed="false">
      <c r="B59" s="67" t="s">
        <v>312</v>
      </c>
      <c r="C59" s="68" t="s">
        <v>313</v>
      </c>
      <c r="D59" s="68"/>
      <c r="E59" s="68"/>
      <c r="F59" s="68"/>
      <c r="G59" s="68"/>
      <c r="H59" s="68"/>
    </row>
    <row r="60" customFormat="false" ht="45.75" hidden="false" customHeight="true" outlineLevel="0" collapsed="false">
      <c r="B60" s="67" t="s">
        <v>314</v>
      </c>
      <c r="C60" s="68" t="s">
        <v>315</v>
      </c>
      <c r="D60" s="68"/>
      <c r="E60" s="68"/>
      <c r="F60" s="68"/>
      <c r="G60" s="68"/>
      <c r="H60" s="68"/>
    </row>
    <row r="61" customFormat="false" ht="45.75" hidden="false" customHeight="true" outlineLevel="0" collapsed="false">
      <c r="B61" s="67" t="s">
        <v>316</v>
      </c>
      <c r="C61" s="68" t="s">
        <v>317</v>
      </c>
      <c r="D61" s="68"/>
      <c r="E61" s="68"/>
      <c r="F61" s="68"/>
      <c r="G61" s="68"/>
      <c r="H61" s="68"/>
    </row>
    <row r="63" customFormat="false" ht="19.5" hidden="false" customHeight="true" outlineLevel="0" collapsed="false">
      <c r="B63" s="39" t="s">
        <v>318</v>
      </c>
      <c r="C63" s="39"/>
      <c r="D63" s="39"/>
      <c r="E63" s="39"/>
      <c r="F63" s="39"/>
      <c r="G63" s="39"/>
      <c r="H63" s="39"/>
    </row>
    <row r="64" customFormat="false" ht="18.75" hidden="false" customHeight="true" outlineLevel="0" collapsed="false">
      <c r="B64" s="69" t="s">
        <v>319</v>
      </c>
      <c r="C64" s="70" t="s">
        <v>320</v>
      </c>
      <c r="D64" s="70"/>
      <c r="E64" s="70"/>
      <c r="F64" s="70"/>
      <c r="G64" s="70"/>
      <c r="H64" s="70"/>
    </row>
    <row r="65" customFormat="false" ht="18.75" hidden="false" customHeight="true" outlineLevel="0" collapsed="false">
      <c r="B65" s="71" t="s">
        <v>321</v>
      </c>
      <c r="C65" s="70" t="s">
        <v>322</v>
      </c>
      <c r="D65" s="70"/>
      <c r="E65" s="70"/>
      <c r="F65" s="70"/>
      <c r="G65" s="70"/>
      <c r="H65" s="70"/>
    </row>
    <row r="66" customFormat="false" ht="18.75" hidden="false" customHeight="true" outlineLevel="0" collapsed="false">
      <c r="B66" s="71" t="s">
        <v>323</v>
      </c>
      <c r="C66" s="70" t="s">
        <v>324</v>
      </c>
      <c r="D66" s="70"/>
      <c r="E66" s="70"/>
      <c r="F66" s="70"/>
      <c r="G66" s="70"/>
      <c r="H66" s="70"/>
    </row>
    <row r="67" customFormat="false" ht="18.75" hidden="false" customHeight="true" outlineLevel="0" collapsed="false">
      <c r="B67" s="72" t="s">
        <v>325</v>
      </c>
      <c r="C67" s="70" t="s">
        <v>326</v>
      </c>
      <c r="D67" s="70"/>
      <c r="E67" s="70"/>
      <c r="F67" s="70"/>
      <c r="G67" s="70"/>
      <c r="H67" s="70"/>
    </row>
  </sheetData>
  <mergeCells count="16">
    <mergeCell ref="B1:H1"/>
    <mergeCell ref="B2:H2"/>
    <mergeCell ref="B4:H4"/>
    <mergeCell ref="B50:H50"/>
    <mergeCell ref="B51:H54"/>
    <mergeCell ref="B56:H56"/>
    <mergeCell ref="C57:H57"/>
    <mergeCell ref="C58:H58"/>
    <mergeCell ref="C59:H59"/>
    <mergeCell ref="C60:H60"/>
    <mergeCell ref="C61:H61"/>
    <mergeCell ref="B63:H63"/>
    <mergeCell ref="C64:H64"/>
    <mergeCell ref="C65:H65"/>
    <mergeCell ref="C66:H66"/>
    <mergeCell ref="C67:H67"/>
  </mergeCells>
  <printOptions headings="false" gridLines="false" gridLinesSet="true" horizontalCentered="false" verticalCentered="false"/>
  <pageMargins left="0.3" right="0.3" top="0.45" bottom="0.45" header="0.511811023622047" footer="0.511811023622047"/>
  <pageSetup paperSize="9" scale="100" fitToWidth="1" fitToHeight="0" pageOrder="downThenOver" orientation="landscape" blackAndWhite="false" draft="false" cellComments="none" horizontalDpi="300" verticalDpi="300" copies="1"/>
  <headerFooter differentFirst="false" differentOddEven="false">
    <oddHeader/>
    <oddFooter/>
  </headerFooter>
  <drawing r:id="rId1"/>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2026-08-13T04:53:13Z</dcterms:created>
  <dc:creator>Mastt</dc:creator>
  <dc:description>Printable toolbox talk record with attendance, action carry-forward, register and topic library. mastt.com</dc:description>
  <cp:keywords>toolbox talk safety talk tailgate meeting pre-start SWMS construction safety Mastt</cp:keywords>
  <dc:language>en-US</dc:language>
  <cp:lastModifiedBy/>
  <dcterms:modified xsi:type="dcterms:W3CDTF">2026-08-13T04:53:14Z</dcterms:modified>
  <cp:revision>0</cp:revision>
  <dc:subject/>
  <dc:title>Toolbox Talk Template</dc:title>
</cp:coreProperties>
</file>

<file path=docProps/custom.xml><?xml version="1.0" encoding="utf-8"?>
<Properties xmlns="http://schemas.openxmlformats.org/officeDocument/2006/custom-properties" xmlns:vt="http://schemas.openxmlformats.org/officeDocument/2006/docPropsVTypes"/>
</file>