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10.xml.rels" ContentType="application/vnd.openxmlformats-package.relationships+xml"/>
  <Override PartName="/xl/worksheets/_rels/sheet4.xml.rels" ContentType="application/vnd.openxmlformats-package.relationships+xml"/>
  <Override PartName="/xl/worksheets/_rels/sheet9.xml.rels" ContentType="application/vnd.openxmlformats-package.relationships+xml"/>
  <Override PartName="/xl/worksheets/_rels/sheet8.xml.rels" ContentType="application/vnd.openxmlformats-package.relationships+xml"/>
  <Override PartName="/xl/worksheets/_rels/sheet7.xml.rels" ContentType="application/vnd.openxmlformats-package.relationships+xml"/>
  <Override PartName="/xl/worksheets/_rels/sheet6.xml.rels" ContentType="application/vnd.openxmlformats-package.relationships+xml"/>
  <Override PartName="/xl/worksheets/_rels/sheet5.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9.xml.rels" ContentType="application/vnd.openxmlformats-package.relationships+xml"/>
  <Override PartName="/xl/drawings/_rels/drawing8.xml.rels" ContentType="application/vnd.openxmlformats-package.relationships+xml"/>
  <Override PartName="/xl/drawings/_rels/drawing7.xml.rels" ContentType="application/vnd.openxmlformats-package.relationships+xml"/>
  <Override PartName="/xl/drawings/_rels/drawing10.xml.rels" ContentType="application/vnd.openxmlformats-package.relationships+xml"/>
  <Override PartName="/xl/drawings/_rels/drawing5.xml.rels" ContentType="application/vnd.openxmlformats-package.relationships+xml"/>
  <Override PartName="/xl/drawings/_rels/drawing6.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10.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Scope Summary" sheetId="2" state="visible" r:id="rId4"/>
    <sheet name="Deliverables" sheetId="3" state="visible" r:id="rId5"/>
    <sheet name="Exclusions" sheetId="4" state="visible" r:id="rId6"/>
    <sheet name="Interfaces" sheetId="5" state="visible" r:id="rId7"/>
    <sheet name="Assumptions &amp; Constraints" sheetId="6" state="visible" r:id="rId8"/>
    <sheet name="Basis of Scope" sheetId="7" state="visible" r:id="rId9"/>
    <sheet name="Handover &amp; Readiness" sheetId="8" state="visible" r:id="rId10"/>
    <sheet name="Changes &amp; Derogations" sheetId="9" state="visible" r:id="rId11"/>
    <sheet name="Reference" sheetId="10" state="visible" r:id="rId12"/>
  </sheets>
  <definedNames>
    <definedName function="false" hidden="false" localSheetId="5" name="_xlnm.Print_Area" vbProcedure="false">'Assumptions &amp; Constraints'!$A$1:$H$39</definedName>
    <definedName function="false" hidden="false" localSheetId="6" name="_xlnm.Print_Area" vbProcedure="false">'Basis of Scope'!$A$1:$I$32</definedName>
    <definedName function="false" hidden="false" localSheetId="8" name="_xlnm.Print_Area" vbProcedure="false">'Changes &amp; Derogations'!$A$1:$K$28</definedName>
    <definedName function="false" hidden="false" localSheetId="0" name="_xlnm.Print_Area" vbProcedure="false">Cover!$A$1:$G$90</definedName>
    <definedName function="false" hidden="false" localSheetId="2" name="_xlnm.Print_Area" vbProcedure="false">Deliverables!$A$1:$L$32</definedName>
    <definedName function="false" hidden="false" localSheetId="3" name="_xlnm.Print_Area" vbProcedure="false">Exclusions!$A$1:$H$34</definedName>
    <definedName function="false" hidden="false" localSheetId="7" name="_xlnm.Print_Area" vbProcedure="false">'Handover &amp; Readiness'!$A$1:$J$30</definedName>
    <definedName function="false" hidden="false" localSheetId="4" name="_xlnm.Print_Area" vbProcedure="false">Interfaces!$A$1:$I$32</definedName>
    <definedName function="false" hidden="false" localSheetId="9" name="_xlnm.Print_Area" vbProcedure="false">Reference!$A$1:$H$155</definedName>
    <definedName function="false" hidden="false" localSheetId="1" name="_xlnm.Print_Area" vbProcedure="false">'Scope Summary'!$A$1:$G$46</definedName>
  </definedNames>
  <calcPr fullCalcOnLoad="1"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<sst xmlns="http://schemas.openxmlformats.org/spreadsheetml/2006/main" count="756" uniqueCount="538">
  <si>
    <t xml:space="preserve">Project Scope</t>
  </si>
  <si>
    <t xml:space="preserve">The owner's definition of a capital project - what it is, what it is not, why each part is there, and how anyone will know it is done. Not the scope of works you issue to a builder: this is the document you write that one from, and the one that has to survive from business case to handover.</t>
  </si>
  <si>
    <t xml:space="preserve">HOW TO USE IT</t>
  </si>
  <si>
    <t xml:space="preserve">1</t>
  </si>
  <si>
    <t xml:space="preserve">Write the scope statement first</t>
  </si>
  <si>
    <t xml:space="preserve">Scope Summary is the front page - what the project is, why it exists, and the objectives everything else has to serve. Baseline it, name who approved it, and date it. Without a dated baseline there is no such thing as a change.</t>
  </si>
  <si>
    <t xml:space="preserve">2</t>
  </si>
  <si>
    <t xml:space="preserve">List deliverables with a test, not a description</t>
  </si>
  <si>
    <t xml:space="preserve">"Complies with the specification" is not an acceptance criterion. A criterion needs four things: what is measured, the threshold it must meet, the evidence that proves it, and the person who signs. The health tiles count how many of yours have all four.</t>
  </si>
  <si>
    <t xml:space="preserve">3</t>
  </si>
  <si>
    <t xml:space="preserve">Write the exclusions down, and say who carries each one</t>
  </si>
  <si>
    <t xml:space="preserve">Silence is the expensive option - where a scope is ambiguous, contracts commonly read it against the party that wrote it, and that is usually you. Four reasons, four different consequences.</t>
  </si>
  <si>
    <t xml:space="preserve">4</t>
  </si>
  <si>
    <t xml:space="preserve">Map the interfaces before the packages are let</t>
  </si>
  <si>
    <t xml:space="preserve">Supply, install, commission, approve - for every item, for every party. This is the sheet that finds the work nobody has been given, which is the failure mode that costs the most and is noticed the latest.</t>
  </si>
  <si>
    <t xml:space="preserve">5</t>
  </si>
  <si>
    <t xml:space="preserve">Say what each assumption depends on and what happens if it is wrong</t>
  </si>
  <si>
    <t xml:space="preserve">An assumption with no stated consequence is a hedge. An assumption written as a condition - "if this turns out otherwise, that is a change" - is a piece of commercial protection.</t>
  </si>
  <si>
    <t xml:space="preserve">6</t>
  </si>
  <si>
    <t xml:space="preserve">Log every departure from the baseline</t>
  </si>
  <si>
    <t xml:space="preserve">Changes &amp; Derogations keeps the approved position reconstructible. A scope you cannot roll back to is a scope you cannot defend.</t>
  </si>
  <si>
    <t xml:space="preserve">THE COLOUR KEY</t>
  </si>
  <si>
    <t xml:space="preserve">Five tints, five meanings, the same on every sheet. Set by the status column, never by hand - so a reader can see the shape of the scope before reading a word of it.</t>
  </si>
  <si>
    <t xml:space="preserve"> </t>
  </si>
  <si>
    <t xml:space="preserve">In scope, confirmed</t>
  </si>
  <si>
    <t xml:space="preserve">The item is agreed, and where it needs one it has an acceptance criterion that can actually be tested.</t>
  </si>
  <si>
    <t xml:space="preserve">In scope, to be confirmed</t>
  </si>
  <si>
    <t xml:space="preserve">Agreed in principle but something is still open - a quantity, an interface, an approval. Fine early, expensive at contract.</t>
  </si>
  <si>
    <t xml:space="preserve">Assumption or open question</t>
  </si>
  <si>
    <t xml:space="preserve">Something is being taken as read. Every row of this colour is a question that has not been answered yet.</t>
  </si>
  <si>
    <t xml:space="preserve">Constraint or watch item</t>
  </si>
  <si>
    <t xml:space="preserve">A limit the project has to work inside, or a risk to the scope being deliverable as written.</t>
  </si>
  <si>
    <t xml:space="preserve">Excluded / removed</t>
  </si>
  <si>
    <t xml:space="preserve">Not being delivered under this project. Someone else is carrying it, or nobody is - and the row says which.</t>
  </si>
  <si>
    <t xml:space="preserve">WHAT IS IN THE WORKBOOK</t>
  </si>
  <si>
    <t xml:space="preserve">Sheet</t>
  </si>
  <si>
    <t xml:space="preserve">What it is for</t>
  </si>
  <si>
    <t xml:space="preserve">Scope Summary</t>
  </si>
  <si>
    <t xml:space="preserve">What the project is and why, the objectives everything serves, the shape of the scope at a glance, and the baseline with its approver.</t>
  </si>
  <si>
    <t xml:space="preserve">Deliverables</t>
  </si>
  <si>
    <t xml:space="preserve">What gets handed over, why it is in scope, and the four-part acceptance criterion that makes it testable.</t>
  </si>
  <si>
    <t xml:space="preserve">Exclusions</t>
  </si>
  <si>
    <t xml:space="preserve">What a reader will look for and not find, by reason, with who is carrying it instead.</t>
  </si>
  <si>
    <t xml:space="preserve">Interfaces</t>
  </si>
  <si>
    <t xml:space="preserve">Supply, install, commission, approve - the sheet that finds work nobody has been given.</t>
  </si>
  <si>
    <t xml:space="preserve">Assumptions &amp; Constraints</t>
  </si>
  <si>
    <t xml:space="preserve">What is being taken as read and what happens if it is wrong; and the limits the project has to work inside.</t>
  </si>
  <si>
    <t xml:space="preserve">Basis of Scope</t>
  </si>
  <si>
    <t xml:space="preserve">The drawings, specifications and reports the scope was written against, by revision, and what each one fixes.</t>
  </si>
  <si>
    <t xml:space="preserve">Handover &amp; Readiness</t>
  </si>
  <si>
    <t xml:space="preserve">Training, spares, warranties, manuals, certificates and asset data - plus whether the receiving team is actually ready.</t>
  </si>
  <si>
    <t xml:space="preserve">Changes &amp; Derogations</t>
  </si>
  <si>
    <t xml:space="preserve">Every agreed departure from the baseline, so the approved position stays reconstructible.</t>
  </si>
  <si>
    <t xml:space="preserve">Reference</t>
  </si>
  <si>
    <t xml:space="preserve">The colour key, the terminology map for other markets, definitions and dropdown sources.</t>
  </si>
  <si>
    <t xml:space="preserve">WHAT MOST SCOPE TEMPLATES GET WRONG</t>
  </si>
  <si>
    <t xml:space="preserve">A software project plan with a hard hat on</t>
  </si>
  <si>
    <t xml:space="preserve">Most free scope templates are IT and agency documents relabelled. They ask for tasks, timelines and responsibilities, and never for quantities, interfaces, site constraints or the documents the scope was written against.</t>
  </si>
  <si>
    <t xml:space="preserve">No exclusions section at all</t>
  </si>
  <si>
    <t xml:space="preserve">The single most-copied structure in this category lists overview, deliverables, tasks, timelines, responsibilities and assumptions - and no exclusions, no acceptance criteria and no change control. Those three are the entire commercial function of the document.</t>
  </si>
  <si>
    <t xml:space="preserve">The planning document and the contract document confused</t>
  </si>
  <si>
    <t xml:space="preserve">A scope statement is the owner's internal definition. A scope of works is what a builder is paid to do. Copying the first into the second hands a contractor a set of owner admissions; copying the second into the first leaves the owner with no record of what they excluded and why.</t>
  </si>
  <si>
    <t xml:space="preserve">No baseline, no version, no approver</t>
  </si>
  <si>
    <t xml:space="preserve">A "last modified" date is not a governance record. Without a dated baseline and a named approver, nothing that happens afterwards can be identified as a change - only argued about.</t>
  </si>
  <si>
    <t xml:space="preserve">No basis of scope</t>
  </si>
  <si>
    <t xml:space="preserve">The drawings, specifications and surveys the scope was written against, by revision. It is the first thing anyone asks for when a variation is disputed and the one thing that cannot be reconstructed after the event.</t>
  </si>
  <si>
    <t xml:space="preserve">Acceptance criteria that restate the deliverable</t>
  </si>
  <si>
    <t xml:space="preserve">"The plant room is complete" is not testable, and a criterion with no named acceptor becomes unresolvable at handover - which is exactly when you need it.</t>
  </si>
  <si>
    <t xml:space="preserve">Handover treated as an afterthought</t>
  </si>
  <si>
    <t xml:space="preserve">Training, spares, warranties, as-builts, manuals, certificates and asset data are scope. Two things are almost never recorded: whether the receiving team is actually ready to take it on, and confirmation that the handover completed.</t>
  </si>
  <si>
    <t xml:space="preserve">IMPORTANT</t>
  </si>
  <si>
    <t xml:space="preserve">This workbook is the owner's definition of the project - a governance document, not a contract. It is not the Scope of Works issued to a builder, and it should not be handed to one unedited: it contains internal assumptions, budget reasoning and owner-side positions that do not belong in a tender. Use it to write the contract scope, then keep it as the map that shows nothing has fallen between the packages.</t>
  </si>
  <si>
    <t xml:space="preserve">Built for teams delivering capital projects, programs and portfolios  ·  mastt.com</t>
  </si>
  <si>
    <t xml:space="preserve">PROJECT SCOPE     ·     SCOPE SUMMARY</t>
  </si>
  <si>
    <t xml:space="preserve">What the project is, why it exists, and the objectives everything else has to serve. Baseline it, name who approved it, and date it - without that there is no such thing as a change, only an argument.</t>
  </si>
  <si>
    <t xml:space="preserve">1  ·  THE PROJECT</t>
  </si>
  <si>
    <t xml:space="preserve">Project name</t>
  </si>
  <si>
    <t xml:space="preserve">EXAMPLE - Kestrel Bay Community Health Hub</t>
  </si>
  <si>
    <t xml:space="preserve">Project number</t>
  </si>
  <si>
    <t xml:space="preserve">PRJ-2231</t>
  </si>
  <si>
    <t xml:space="preserve">Owner / client</t>
  </si>
  <si>
    <t xml:space="preserve">Kestrel Bay Health District</t>
  </si>
  <si>
    <t xml:space="preserve">Prepared by</t>
  </si>
  <si>
    <t xml:space="preserve">R. Danso, Project Director</t>
  </si>
  <si>
    <t xml:space="preserve">Product scope - what is being delivered</t>
  </si>
  <si>
    <t xml:space="preserve">A new two-storey community health facility of about 3,200 m2 on the existing Kestrel Bay campus, with 14 consult rooms, a day-procedure suite, allied health spaces, staff amenities and 60 at-grade car spaces. Existing site services diverted and the adjoining car park reinstated.</t>
  </si>
  <si>
    <t xml:space="preserve">Project scope - what the project has to do</t>
  </si>
  <si>
    <t xml:space="preserve">Design, approvals, early works, construction, equipment procurement and installation, operational readiness and handover to the District. Excludes clinical service redesign, which runs as a separate program.</t>
  </si>
  <si>
    <t xml:space="preserve">2  ·  WHY - THE OBJECTIVES EVERYTHING ELSE SERVES</t>
  </si>
  <si>
    <t xml:space="preserve">Number these. Every deliverable names the objective it serves, which is what makes a value engineering conversation possible later - an item with no stated purpose is always the first thing cut, and half the time it was carrying a compliance obligation.</t>
  </si>
  <si>
    <t xml:space="preserve">Ref</t>
  </si>
  <si>
    <t xml:space="preserve">Objective</t>
  </si>
  <si>
    <t xml:space="preserve">Measured by</t>
  </si>
  <si>
    <t xml:space="preserve">Increase local access to primary and allied health care</t>
  </si>
  <si>
    <t xml:space="preserve">Consult room count and annual occasions of service</t>
  </si>
  <si>
    <t xml:space="preserve">Relieve pressure on the regional hospital's outpatient load</t>
  </si>
  <si>
    <t xml:space="preserve">Outpatient referrals diverted from the hospital</t>
  </si>
  <si>
    <t xml:space="preserve">Meet current accessibility and infection control standards</t>
  </si>
  <si>
    <t xml:space="preserve">Statutory approval and accreditation sign-off</t>
  </si>
  <si>
    <t xml:space="preserve">Deliver within the approved capital allocation</t>
  </si>
  <si>
    <t xml:space="preserve">Final cost against approved budget</t>
  </si>
  <si>
    <t xml:space="preserve">Keep the existing campus operating throughout</t>
  </si>
  <si>
    <t xml:space="preserve">Unplanned service interruptions</t>
  </si>
  <si>
    <t xml:space="preserve">3  ·  THE SHAPE OF THE SCOPE</t>
  </si>
  <si>
    <t xml:space="preserve">These count themselves from the registers. They are the fastest read on whether this document is finished - and the acceptance figure is the one that matters, because a deliverable without a testable criterion cannot be refused at handover.</t>
  </si>
  <si>
    <t xml:space="preserve">Deliverables in scope</t>
  </si>
  <si>
    <t xml:space="preserve">Still to be confirmed</t>
  </si>
  <si>
    <t xml:space="preserve">With a testable acceptance criterion</t>
  </si>
  <si>
    <t xml:space="preserve">Exclusions recorded</t>
  </si>
  <si>
    <t xml:space="preserve">Assumptions still open</t>
  </si>
  <si>
    <t xml:space="preserve">Interfaces with a gap</t>
  </si>
  <si>
    <t xml:space="preserve">4  ·  BASELINE AND APPROVAL</t>
  </si>
  <si>
    <t xml:space="preserve">A last-modified date is not a governance record. Baseline this, name the approver, and log everything after it on Changes &amp; Derogations.</t>
  </si>
  <si>
    <t xml:space="preserve">Baseline status</t>
  </si>
  <si>
    <t xml:space="preserve">Baselined</t>
  </si>
  <si>
    <t xml:space="preserve">Baseline reference</t>
  </si>
  <si>
    <t xml:space="preserve">Scope baseline B - issued for delivery</t>
  </si>
  <si>
    <t xml:space="preserve">Baseline date</t>
  </si>
  <si>
    <t xml:space="preserve">Approved by</t>
  </si>
  <si>
    <t xml:space="preserve">K. Whitmore, District Capital Works Committee</t>
  </si>
  <si>
    <t xml:space="preserve">Changes approved since baseline</t>
  </si>
  <si>
    <t xml:space="preserve">This workbook is the owner's definition of the project. It is not the Scope of Works issued to a builder and should not be handed to one unedited - it carries internal assumptions and owner-side positions that do not belong in a tender.</t>
  </si>
  <si>
    <t xml:space="preserve">PROJECT SCOPE     ·     DELIVERABLES</t>
  </si>
  <si>
    <t xml:space="preserve">What the project hands over, and how anyone will know it is done. A criterion needs four parts: the test, the threshold, the evidence, and the person who signs.</t>
  </si>
  <si>
    <t xml:space="preserve">Type</t>
  </si>
  <si>
    <t xml:space="preserve">Deliverable</t>
  </si>
  <si>
    <t xml:space="preserve">Why it is
in scope</t>
  </si>
  <si>
    <t xml:space="preserve">Quantity / extent</t>
  </si>
  <si>
    <t xml:space="preserve">Acceptance test</t>
  </si>
  <si>
    <t xml:space="preserve">Threshold or standard</t>
  </si>
  <si>
    <t xml:space="preserve">Evidence</t>
  </si>
  <si>
    <t xml:space="preserve">Accepted by</t>
  </si>
  <si>
    <t xml:space="preserve">Due</t>
  </si>
  <si>
    <t xml:space="preserve">Status</t>
  </si>
  <si>
    <t xml:space="preserve">Design or documentation</t>
  </si>
  <si>
    <t xml:space="preserve">Full design documentation to construction issue</t>
  </si>
  <si>
    <t xml:space="preserve">O1, O3</t>
  </si>
  <si>
    <t xml:space="preserve">All disciplines</t>
  </si>
  <si>
    <t xml:space="preserve">Document review and sign-off</t>
  </si>
  <si>
    <t xml:space="preserve">Design certified by each discipline lead</t>
  </si>
  <si>
    <t xml:space="preserve">Signed design certificates</t>
  </si>
  <si>
    <t xml:space="preserve">R. Danso</t>
  </si>
  <si>
    <t xml:space="preserve">In scope - confirmed</t>
  </si>
  <si>
    <t xml:space="preserve">Approval or consent</t>
  </si>
  <si>
    <t xml:space="preserve">Development approval and construction certificate</t>
  </si>
  <si>
    <t xml:space="preserve">O3</t>
  </si>
  <si>
    <t xml:space="preserve">One DA, one CC</t>
  </si>
  <si>
    <t xml:space="preserve">Certificate or statutory approval</t>
  </si>
  <si>
    <t xml:space="preserve">Issued with no redesign conditions</t>
  </si>
  <si>
    <t xml:space="preserve">Approval instrument</t>
  </si>
  <si>
    <t xml:space="preserve">Planning lead</t>
  </si>
  <si>
    <t xml:space="preserve">Decant or enabling</t>
  </si>
  <si>
    <t xml:space="preserve">Service diversions and temporary car parking</t>
  </si>
  <si>
    <t xml:space="preserve">O5</t>
  </si>
  <si>
    <t xml:space="preserve">2 diversions, 40 spaces</t>
  </si>
  <si>
    <t xml:space="preserve">Witnessed demonstration</t>
  </si>
  <si>
    <t xml:space="preserve">Campus operating with no unplanned interruption</t>
  </si>
  <si>
    <t xml:space="preserve">Site diary and operations sign-off</t>
  </si>
  <si>
    <t xml:space="preserve">Campus manager</t>
  </si>
  <si>
    <t xml:space="preserve">Physical works</t>
  </si>
  <si>
    <t xml:space="preserve">New two-storey facility, structure and envelope</t>
  </si>
  <si>
    <t xml:space="preserve">O1, O4</t>
  </si>
  <si>
    <t xml:space="preserve">About 3,200 m2 gross floor area</t>
  </si>
  <si>
    <t xml:space="preserve">Survey or measurement</t>
  </si>
  <si>
    <t xml:space="preserve">Weathertight, verified by envelope test</t>
  </si>
  <si>
    <t xml:space="preserve">Envelope test report</t>
  </si>
  <si>
    <t xml:space="preserve">Superintendent</t>
  </si>
  <si>
    <t xml:space="preserve">Internal fitout - 14 consult rooms and day procedure suite</t>
  </si>
  <si>
    <t xml:space="preserve">14 consult, 4 procedure bays</t>
  </si>
  <si>
    <t xml:space="preserve">Sample or prototype approval</t>
  </si>
  <si>
    <t xml:space="preserve">Prototype consult room approved before rollout</t>
  </si>
  <si>
    <t xml:space="preserve">Signed prototype record</t>
  </si>
  <si>
    <t xml:space="preserve">Clinical lead</t>
  </si>
  <si>
    <t xml:space="preserve">Equipment or FF&amp;E</t>
  </si>
  <si>
    <t xml:space="preserve">Medical equipment procurement and installation</t>
  </si>
  <si>
    <t xml:space="preserve">O1</t>
  </si>
  <si>
    <t xml:space="preserve">Equipment schedule rev C</t>
  </si>
  <si>
    <t xml:space="preserve">Commissioning result</t>
  </si>
  <si>
    <t xml:space="preserve">Commissioned and registered as an asset</t>
  </si>
  <si>
    <t xml:space="preserve">Commissioning certificates</t>
  </si>
  <si>
    <t xml:space="preserve">Biomedical engineer</t>
  </si>
  <si>
    <t xml:space="preserve">In scope - to be confirmed</t>
  </si>
  <si>
    <t xml:space="preserve">Digital or ICT</t>
  </si>
  <si>
    <t xml:space="preserve">Network, nurse call and patient management integration</t>
  </si>
  <si>
    <t xml:space="preserve">O1, O2</t>
  </si>
  <si>
    <t xml:space="preserve">Whole facility</t>
  </si>
  <si>
    <t xml:space="preserve">Demonstrated end to end with District systems</t>
  </si>
  <si>
    <t xml:space="preserve">Test script and results</t>
  </si>
  <si>
    <t xml:space="preserve">ICT manager</t>
  </si>
  <si>
    <t xml:space="preserve">60 at-grade car spaces and landscaping</t>
  </si>
  <si>
    <t xml:space="preserve">60 spaces, 4 accessible</t>
  </si>
  <si>
    <t xml:space="preserve">Count and gradients verified on site</t>
  </si>
  <si>
    <t xml:space="preserve">As-built survey</t>
  </si>
  <si>
    <t xml:space="preserve">Service or operational</t>
  </si>
  <si>
    <t xml:space="preserve">Operational readiness and staff training</t>
  </si>
  <si>
    <t xml:space="preserve">O1, O5</t>
  </si>
  <si>
    <t xml:space="preserve">All clinical and support staff</t>
  </si>
  <si>
    <t xml:space="preserve">Training completed and recorded</t>
  </si>
  <si>
    <t xml:space="preserve">All rostered users trained before opening</t>
  </si>
  <si>
    <t xml:space="preserve">Training register</t>
  </si>
  <si>
    <t xml:space="preserve">Operations lead</t>
  </si>
  <si>
    <t xml:space="preserve">Reinstatement of the adjoining car park</t>
  </si>
  <si>
    <t xml:space="preserve">About 900 m2</t>
  </si>
  <si>
    <t xml:space="preserve">Reinstated to the condition survey standard</t>
  </si>
  <si>
    <t xml:space="preserve">Dilapidation comparison</t>
  </si>
  <si>
    <t xml:space="preserve">Under review</t>
  </si>
  <si>
    <t xml:space="preserve">With a test, a threshold and an acceptor</t>
  </si>
  <si>
    <t xml:space="preserve">"Why it is in scope" takes the objective reference from Scope Summary - O1, O3 and so on. It is one line and it is the highest-value field in the workbook: in a value engineering session, the item with no stated purpose is the first one cut, and often it was the one carrying a statutory obligation.</t>
  </si>
  <si>
    <t xml:space="preserve">PROJECT SCOPE     ·     EXCLUSIONS</t>
  </si>
  <si>
    <t xml:space="preserve">What a reader will look for and not find. Silence is the expensive option - where a scope is ambiguous it is commonly read against the party that wrote it, and on a client-side project that is you.</t>
  </si>
  <si>
    <t xml:space="preserve">What is excluded</t>
  </si>
  <si>
    <t xml:space="preserve">Why a reader might expect it</t>
  </si>
  <si>
    <t xml:space="preserve">Reason it is out</t>
  </si>
  <si>
    <t xml:space="preserve">Who carries it instead</t>
  </si>
  <si>
    <t xml:space="preserve">Where it sits</t>
  </si>
  <si>
    <t xml:space="preserve">Value if known</t>
  </si>
  <si>
    <t xml:space="preserve">Clinical service redesign and workforce planning</t>
  </si>
  <si>
    <t xml:space="preserve">Directly enabled by the building</t>
  </si>
  <si>
    <t xml:space="preserve">Outside the scope boundary</t>
  </si>
  <si>
    <t xml:space="preserve">Owner / client - direct</t>
  </si>
  <si>
    <t xml:space="preserve">Health services program</t>
  </si>
  <si>
    <t xml:space="preserve">Loose furniture and consumables</t>
  </si>
  <si>
    <t xml:space="preserve">A reader may assume a health fitout includes them</t>
  </si>
  <si>
    <t xml:space="preserve">In another package or contract</t>
  </si>
  <si>
    <t xml:space="preserve">Separate contract</t>
  </si>
  <si>
    <t xml:space="preserve">District FF&amp;E contract</t>
  </si>
  <si>
    <t xml:space="preserve">Demolition of the old outpatient wing</t>
  </si>
  <si>
    <t xml:space="preserve">On the same campus and in the same masterplan</t>
  </si>
  <si>
    <t xml:space="preserve">Deferred to a later phase</t>
  </si>
  <si>
    <t xml:space="preserve">Another project</t>
  </si>
  <si>
    <t xml:space="preserve">Stage 3, subject to funding</t>
  </si>
  <si>
    <t xml:space="preserve">Solar array and battery storage</t>
  </si>
  <si>
    <t xml:space="preserve">Shown indicatively on the concept drawings</t>
  </si>
  <si>
    <t xml:space="preserve">Not yet allocated</t>
  </si>
  <si>
    <t xml:space="preserve">Deferred - not yet funded</t>
  </si>
  <si>
    <t xml:space="preserve">Off-site road upgrade at the campus entry</t>
  </si>
  <si>
    <t xml:space="preserve">A planning condition mentions it</t>
  </si>
  <si>
    <t xml:space="preserve">On the owner's own account</t>
  </si>
  <si>
    <t xml:space="preserve">Council works agreement</t>
  </si>
  <si>
    <t xml:space="preserve">Relocation costs for staff during construction</t>
  </si>
  <si>
    <t xml:space="preserve">Caused by the works</t>
  </si>
  <si>
    <t xml:space="preserve">District operating budget</t>
  </si>
  <si>
    <t xml:space="preserve">Ongoing software licences after the first year</t>
  </si>
  <si>
    <t xml:space="preserve">Part of the ICT deliverable</t>
  </si>
  <si>
    <t xml:space="preserve">District ICT operating budget</t>
  </si>
  <si>
    <t xml:space="preserve">Known value excluded</t>
  </si>
  <si>
    <t xml:space="preserve">Four reasons, four different consequences. Outside the boundary means nobody is doing it. In another package means someone is, and the interface needs to be on the Interfaces sheet. On the owner's own account means it is still the owner's money, just not this budget. Deferred means it is coming back, and someone should be holding a number for it.</t>
  </si>
  <si>
    <t xml:space="preserve">PROJECT SCOPE     ·     INTERFACES</t>
  </si>
  <si>
    <t xml:space="preserve">Who supplies, who installs, who commissions, who approves. Work falls through the gap between those four more often than anywhere else, and it is noticed later than anything else.</t>
  </si>
  <si>
    <t xml:space="preserve">Item or system at the boundary</t>
  </si>
  <si>
    <t xml:space="preserve">Supplied by</t>
  </si>
  <si>
    <t xml:space="preserve">Installed by</t>
  </si>
  <si>
    <t xml:space="preserve">Commissioned by</t>
  </si>
  <si>
    <t xml:space="preserve">What has to pass across the boundary</t>
  </si>
  <si>
    <t xml:space="preserve">Gap</t>
  </si>
  <si>
    <t xml:space="preserve">Medical equipment - fixed</t>
  </si>
  <si>
    <t xml:space="preserve">Equipment supplier</t>
  </si>
  <si>
    <t xml:space="preserve">Head contractor</t>
  </si>
  <si>
    <t xml:space="preserve">Specialist subcontractor</t>
  </si>
  <si>
    <t xml:space="preserve">Builder's work, rough-in, final position sign-off</t>
  </si>
  <si>
    <t xml:space="preserve">Nurse call system</t>
  </si>
  <si>
    <t xml:space="preserve">Pathways from builder, integration to District network</t>
  </si>
  <si>
    <t xml:space="preserve">ICT network and Wi-Fi</t>
  </si>
  <si>
    <t xml:space="preserve">Comms room environment and power from the head contractor</t>
  </si>
  <si>
    <t xml:space="preserve">Security and access control</t>
  </si>
  <si>
    <t xml:space="preserve">Door hardware schedule alignment, credential issue before handover</t>
  </si>
  <si>
    <t xml:space="preserve">Signage and wayfinding</t>
  </si>
  <si>
    <t xml:space="preserve">Room naming from operator, 8 weeks before completion</t>
  </si>
  <si>
    <t xml:space="preserve">Site services diversion</t>
  </si>
  <si>
    <t xml:space="preserve">Authority</t>
  </si>
  <si>
    <t xml:space="preserve">Authority witnessing, easement documentation</t>
  </si>
  <si>
    <t xml:space="preserve">Landscape maintenance in the defects period</t>
  </si>
  <si>
    <t xml:space="preserve">Establishment period responsibility not yet agreed</t>
  </si>
  <si>
    <t xml:space="preserve">Interfaces with something unallocated</t>
  </si>
  <si>
    <t xml:space="preserve">A row turns green when all four columns are allocated and amber-orange while anything is blank. Blank is not neutral here - it means nobody has been given the job, and the cost of finding that out during commissioning is an order of magnitude higher than finding it now.</t>
  </si>
  <si>
    <t xml:space="preserve">PROJECT SCOPE     ·     ASSUMPTIONS &amp; CONSTRAINTS</t>
  </si>
  <si>
    <t xml:space="preserve">An assumption with no stated consequence is a hedge. An assumption written as a condition is a piece of commercial protection.</t>
  </si>
  <si>
    <t xml:space="preserve">The assumption</t>
  </si>
  <si>
    <t xml:space="preserve">What it rests on</t>
  </si>
  <si>
    <t xml:space="preserve">If it turns out otherwise</t>
  </si>
  <si>
    <t xml:space="preserve">Owner</t>
  </si>
  <si>
    <t xml:space="preserve">Confirm by</t>
  </si>
  <si>
    <t xml:space="preserve">No contamination requiring off-site disposal below the building footprint</t>
  </si>
  <si>
    <t xml:space="preserve">Phase 1 desktop study only - no intrusive investigation yet</t>
  </si>
  <si>
    <t xml:space="preserve">Disposal cost and programme delay - a change, not a risk the project absorbs</t>
  </si>
  <si>
    <t xml:space="preserve">Open - not yet confirmed</t>
  </si>
  <si>
    <t xml:space="preserve">Development approval issued without conditions requiring redesign</t>
  </si>
  <si>
    <t xml:space="preserve">Pre-lodgement meeting, Jun 2026</t>
  </si>
  <si>
    <t xml:space="preserve">Redesign, re-pricing and a programme reset - change</t>
  </si>
  <si>
    <t xml:space="preserve">The campus remains operational with no decant of existing services</t>
  </si>
  <si>
    <t xml:space="preserve">Operations advice, Jul 2026</t>
  </si>
  <si>
    <t xml:space="preserve">Temporary accommodation and staged possession - significant cost</t>
  </si>
  <si>
    <t xml:space="preserve">Confirmed - holds</t>
  </si>
  <si>
    <t xml:space="preserve">Existing switchboard has capacity for the new building load</t>
  </si>
  <si>
    <t xml:space="preserve">Assumed - electrical survey not yet commissioned</t>
  </si>
  <si>
    <t xml:space="preserve">Substation upgrade, long lead - programme critical</t>
  </si>
  <si>
    <t xml:space="preserve">Services engineer</t>
  </si>
  <si>
    <t xml:space="preserve">Equipment schedule rev C is final</t>
  </si>
  <si>
    <t xml:space="preserve">Clinical user group sign-off, Jul 2026</t>
  </si>
  <si>
    <t xml:space="preserve">Re-procurement and rework of services rough-in</t>
  </si>
  <si>
    <t xml:space="preserve">Three head contractors bid competitively from the panel</t>
  </si>
  <si>
    <t xml:space="preserve">Procurement strategy, Jun 2026</t>
  </si>
  <si>
    <t xml:space="preserve">Single-source negotiation and a higher price</t>
  </si>
  <si>
    <t xml:space="preserve">Procurement lead</t>
  </si>
  <si>
    <t xml:space="preserve">CONSTRAINTS - THE LIMITS THE PROJECT HAS TO WORK INSIDE</t>
  </si>
  <si>
    <t xml:space="preserve">The constraint</t>
  </si>
  <si>
    <t xml:space="preserve">What it limits</t>
  </si>
  <si>
    <t xml:space="preserve">Set by</t>
  </si>
  <si>
    <t xml:space="preserve">Fixed until</t>
  </si>
  <si>
    <t xml:space="preserve">Campus must remain fully operational throughout</t>
  </si>
  <si>
    <t xml:space="preserve">Operational continuity</t>
  </si>
  <si>
    <t xml:space="preserve">Staging, working hours, noisy works windows</t>
  </si>
  <si>
    <t xml:space="preserve">District operations</t>
  </si>
  <si>
    <t xml:space="preserve">Whole project</t>
  </si>
  <si>
    <t xml:space="preserve">Approved capital allocation of $46.2m</t>
  </si>
  <si>
    <t xml:space="preserve">Cost or funding</t>
  </si>
  <si>
    <t xml:space="preserve">Scope, specification and contingency</t>
  </si>
  <si>
    <t xml:space="preserve">Capital Works Committee</t>
  </si>
  <si>
    <t xml:space="preserve">Until a further funding submission</t>
  </si>
  <si>
    <t xml:space="preserve">Facility must open before the winter demand peak</t>
  </si>
  <si>
    <t xml:space="preserve">Time</t>
  </si>
  <si>
    <t xml:space="preserve">Programme float and staging</t>
  </si>
  <si>
    <t xml:space="preserve">District executive</t>
  </si>
  <si>
    <t xml:space="preserve">Fixed</t>
  </si>
  <si>
    <t xml:space="preserve">Heritage tree group on the northern boundary</t>
  </si>
  <si>
    <t xml:space="preserve">Statutory or planning</t>
  </si>
  <si>
    <t xml:space="preserve">Building footprint and site access</t>
  </si>
  <si>
    <t xml:space="preserve">Council planning condition</t>
  </si>
  <si>
    <t xml:space="preserve">Single site entry shared with emergency vehicles</t>
  </si>
  <si>
    <t xml:space="preserve">Site or access</t>
  </si>
  <si>
    <t xml:space="preserve">Site logistics, deliveries and crane placement</t>
  </si>
  <si>
    <t xml:space="preserve">Existing campus layout</t>
  </si>
  <si>
    <t xml:space="preserve">Constraints are not risks. A risk might happen; a constraint is already true and the project has to be designed around it. If a constraint later moves, that is a change and it belongs on Changes &amp; Derogations.</t>
  </si>
  <si>
    <t xml:space="preserve">PROJECT SCOPE     ·     BASIS OF SCOPE</t>
  </si>
  <si>
    <t xml:space="preserve">The drawings, specifications, surveys and reports this scope was written against, by revision. The first thing anyone asks for when a variation is disputed, and the one thing that cannot be reconstructed afterwards.</t>
  </si>
  <si>
    <t xml:space="preserve">Document number</t>
  </si>
  <si>
    <t xml:space="preserve">Title</t>
  </si>
  <si>
    <t xml:space="preserve">Rev</t>
  </si>
  <si>
    <t xml:space="preserve">Dated</t>
  </si>
  <si>
    <t xml:space="preserve">Author</t>
  </si>
  <si>
    <t xml:space="preserve">Status when scoped</t>
  </si>
  <si>
    <t xml:space="preserve">What it fixes in the scope</t>
  </si>
  <si>
    <t xml:space="preserve">SK-A-100 series</t>
  </si>
  <si>
    <t xml:space="preserve">Concept plans and elevations</t>
  </si>
  <si>
    <t xml:space="preserve">C</t>
  </si>
  <si>
    <t xml:space="preserve">Marchetti Architects</t>
  </si>
  <si>
    <t xml:space="preserve">For approval</t>
  </si>
  <si>
    <t xml:space="preserve">Building footprint, storey count, GFA</t>
  </si>
  <si>
    <t xml:space="preserve">SOA-02</t>
  </si>
  <si>
    <t xml:space="preserve">Schedule of areas</t>
  </si>
  <si>
    <t xml:space="preserve">B</t>
  </si>
  <si>
    <t xml:space="preserve">The 3,200 m2 figure and room counts</t>
  </si>
  <si>
    <t xml:space="preserve">EQ-SCH-C</t>
  </si>
  <si>
    <t xml:space="preserve">Medical equipment schedule</t>
  </si>
  <si>
    <t xml:space="preserve">Approved</t>
  </si>
  <si>
    <t xml:space="preserve">Equipment deliverable and rough-in</t>
  </si>
  <si>
    <t xml:space="preserve">RPT-GEO-01</t>
  </si>
  <si>
    <t xml:space="preserve">Geotechnical investigation - desktop</t>
  </si>
  <si>
    <t xml:space="preserve">0</t>
  </si>
  <si>
    <t xml:space="preserve">Delta Geotechnics</t>
  </si>
  <si>
    <t xml:space="preserve">The contamination assumption A01</t>
  </si>
  <si>
    <t xml:space="preserve">RPT-SVC-02</t>
  </si>
  <si>
    <t xml:space="preserve">Existing services survey</t>
  </si>
  <si>
    <t xml:space="preserve">A</t>
  </si>
  <si>
    <t xml:space="preserve">Orbit Services</t>
  </si>
  <si>
    <t xml:space="preserve">For coordination</t>
  </si>
  <si>
    <t xml:space="preserve">Diversion deliverable and its extent</t>
  </si>
  <si>
    <t xml:space="preserve">PLN-PRE-01</t>
  </si>
  <si>
    <t xml:space="preserve">Pre-lodgement meeting minutes</t>
  </si>
  <si>
    <t xml:space="preserve">Council</t>
  </si>
  <si>
    <t xml:space="preserve">For information</t>
  </si>
  <si>
    <t xml:space="preserve">Approval assumption A02 and the heritage constraint</t>
  </si>
  <si>
    <t xml:space="preserve">BRF-01</t>
  </si>
  <si>
    <t xml:space="preserve">Approved project brief</t>
  </si>
  <si>
    <t xml:space="preserve">The objectives on Scope Summary - derogations logged against this</t>
  </si>
  <si>
    <t xml:space="preserve">Documents listed</t>
  </si>
  <si>
    <t xml:space="preserve">Missing a revision or a date</t>
  </si>
  <si>
    <t xml:space="preserve">"What it fixes in the scope" is the column that earns this sheet its place. When one of these documents is superseded, that line tells you immediately which part of the scope has just moved - and whether it is a change.</t>
  </si>
  <si>
    <t xml:space="preserve">PROJECT SCOPE     ·     HANDOVER &amp; READINESS</t>
  </si>
  <si>
    <t xml:space="preserve">Training, spares, warranties, manuals, certificates and asset data are scope. Two things are almost never recorded: whether the receiving team is ready to take it on, and confirmation the handover actually completed.</t>
  </si>
  <si>
    <t xml:space="preserve">What is required</t>
  </si>
  <si>
    <t xml:space="preserve">Ready to receive</t>
  </si>
  <si>
    <t xml:space="preserve">As-built documentation</t>
  </si>
  <si>
    <t xml:space="preserve">As-built drawings for all disciplines, native and PDF</t>
  </si>
  <si>
    <t xml:space="preserve">Signed as-built register</t>
  </si>
  <si>
    <t xml:space="preserve">In progress</t>
  </si>
  <si>
    <t xml:space="preserve">Operation and maintenance manual</t>
  </si>
  <si>
    <t xml:space="preserve">Operation and maintenance manuals, indexed by asset</t>
  </si>
  <si>
    <t xml:space="preserve">Manual set accepted by facilities</t>
  </si>
  <si>
    <t xml:space="preserve">Facilities manager</t>
  </si>
  <si>
    <t xml:space="preserve">Statutory certificate or approval</t>
  </si>
  <si>
    <t xml:space="preserve">Occupancy certificate and all statutory approvals</t>
  </si>
  <si>
    <t xml:space="preserve">Certificates issued</t>
  </si>
  <si>
    <t xml:space="preserve">Not started</t>
  </si>
  <si>
    <t xml:space="preserve">Warranty or guarantee</t>
  </si>
  <si>
    <t xml:space="preserve">Warranties for structure, envelope, plant and equipment</t>
  </si>
  <si>
    <t xml:space="preserve">Warranty register with start dates</t>
  </si>
  <si>
    <t xml:space="preserve">Spares and consumables</t>
  </si>
  <si>
    <t xml:space="preserve">Critical spares per the equipment schedule</t>
  </si>
  <si>
    <t xml:space="preserve">Spares delivered and registered</t>
  </si>
  <si>
    <t xml:space="preserve">Training</t>
  </si>
  <si>
    <t xml:space="preserve">Training for all rostered clinical and support staff</t>
  </si>
  <si>
    <t xml:space="preserve">Training register, signed</t>
  </si>
  <si>
    <t xml:space="preserve">Operator</t>
  </si>
  <si>
    <t xml:space="preserve">Ready</t>
  </si>
  <si>
    <t xml:space="preserve">Asset data or register</t>
  </si>
  <si>
    <t xml:space="preserve">Asset data loaded into the District asset system</t>
  </si>
  <si>
    <t xml:space="preserve">Asset register reconciled</t>
  </si>
  <si>
    <t xml:space="preserve">Keys, access and security</t>
  </si>
  <si>
    <t xml:space="preserve">Keys, access credentials and security handover</t>
  </si>
  <si>
    <t xml:space="preserve">Credential issue record</t>
  </si>
  <si>
    <t xml:space="preserve">Security manager</t>
  </si>
  <si>
    <t xml:space="preserve">Handover items</t>
  </si>
  <si>
    <t xml:space="preserve">Accepted</t>
  </si>
  <si>
    <t xml:space="preserve">"Ready to receive" is about the recipient, not the deliverable - trained staff, systems in place, someone rostered to own it. A completed building handed to a team that is not ready is not a completed handover, and it is the failure that gets discovered on opening day.</t>
  </si>
  <si>
    <t xml:space="preserve">PROJECT SCOPE     ·     CHANGES &amp; DEROGATIONS</t>
  </si>
  <si>
    <t xml:space="preserve">Every agreed departure from the baseline, recorded rather than absorbed. A scope you cannot roll back to is a scope you cannot defend.</t>
  </si>
  <si>
    <t xml:space="preserve">Raised</t>
  </si>
  <si>
    <t xml:space="preserve">What changed from the baseline</t>
  </si>
  <si>
    <t xml:space="preserve">Why</t>
  </si>
  <si>
    <t xml:space="preserve">Affects</t>
  </si>
  <si>
    <t xml:space="preserve">Cost effect</t>
  </si>
  <si>
    <t xml:space="preserve">Time effect</t>
  </si>
  <si>
    <t xml:space="preserve">Solar array and battery storage removed from the delivered scope</t>
  </si>
  <si>
    <t xml:space="preserve">Not funded in the current allocation; retained as a future stage</t>
  </si>
  <si>
    <t xml:space="preserve">Deliverables, Exclusions</t>
  </si>
  <si>
    <t xml:space="preserve">None</t>
  </si>
  <si>
    <t xml:space="preserve">Consult rooms increased from 12 to 14 against the approved brief</t>
  </si>
  <si>
    <t xml:space="preserve">Derogation from the approved brief</t>
  </si>
  <si>
    <t xml:space="preserve">Clinical demand modelling updated after the brief was approved</t>
  </si>
  <si>
    <t xml:space="preserve">Product scope, Deliverables D05</t>
  </si>
  <si>
    <t xml:space="preserve">Nil at this stage</t>
  </si>
  <si>
    <t xml:space="preserve">Car spaces reduced from 72 to 60</t>
  </si>
  <si>
    <t xml:space="preserve">Heritage tree group retained after arborist advice</t>
  </si>
  <si>
    <t xml:space="preserve">Deliverables D08, constraint C04</t>
  </si>
  <si>
    <t xml:space="preserve">Intrusive geotechnical investigation added</t>
  </si>
  <si>
    <t xml:space="preserve">Added to scope</t>
  </si>
  <si>
    <t xml:space="preserve">Assumption A01 could not be confirmed from the desktop study</t>
  </si>
  <si>
    <t xml:space="preserve">Deliverables, assumption A01</t>
  </si>
  <si>
    <t xml:space="preserve">3 weeks in early works</t>
  </si>
  <si>
    <t xml:space="preserve">Proposed</t>
  </si>
  <si>
    <t xml:space="preserve">Approved changes</t>
  </si>
  <si>
    <t xml:space="preserve">Net cost effect of approved changes</t>
  </si>
  <si>
    <t xml:space="preserve">A derogation is an agreed, recorded departure from the approved brief - not a quiet edit. Recording it is what keeps the baseline reconstructible, and reconstructible is the whole point: it is what lets you show, a year later, exactly what was agreed and exactly when it moved.</t>
  </si>
  <si>
    <t xml:space="preserve">PROJECT SCOPE     ·     REFERENCE</t>
  </si>
  <si>
    <t xml:space="preserve">The colour key, the terminology map for readers in other markets, definitions, and every dropdown source.</t>
  </si>
  <si>
    <t xml:space="preserve">THE COLOUR KEY - THE SAME FIVE MEANINGS ON EVERY SHEET</t>
  </si>
  <si>
    <t xml:space="preserve">Colour</t>
  </si>
  <si>
    <t xml:space="preserve">What it means</t>
  </si>
  <si>
    <t xml:space="preserve">When you will see it</t>
  </si>
  <si>
    <t xml:space="preserve">IN SCOPE, CONFIRMED</t>
  </si>
  <si>
    <t xml:space="preserve">IN SCOPE, TO BE CONFIRMED</t>
  </si>
  <si>
    <t xml:space="preserve">ASSUMPTION OR OPEN QUESTION</t>
  </si>
  <si>
    <t xml:space="preserve">CONSTRAINT OR WATCH ITEM</t>
  </si>
  <si>
    <t xml:space="preserve">EXCLUDED / REMOVED</t>
  </si>
  <si>
    <t xml:space="preserve">Colour is set by the status column on each sheet - you never colour a row by hand. It is there so a reader can see the shape of the scope before reading a word of it: how much is settled, how much is still an open question, and how much has been consciously left out.</t>
  </si>
  <si>
    <t xml:space="preserve">WHY THIS DOCUMENT IS WORTH THE EFFORT</t>
  </si>
  <si>
    <t xml:space="preserve">Most overrun is set before the contract is signed</t>
  </si>
  <si>
    <t xml:space="preserve">On a study of 542 completed Australian transport projects, substantive scope change explained only about 11% of cost overruns. The larger share was already present in how the project was defined and costed when it was announced.</t>
  </si>
  <si>
    <t xml:space="preserve">Well-defined projects land better, measurably</t>
  </si>
  <si>
    <t xml:space="preserve">Across benchmarked capital projects, infrastructure that was well defined before commitment came in around 5% under budget; poorly defined infrastructure ran around 25% over. For buildings the gap was roughly 3% over against 9% over, with the schedule gap wider still.</t>
  </si>
  <si>
    <t xml:space="preserve">A vague scope is not a safe scope</t>
  </si>
  <si>
    <t xml:space="preserve">Where a scope is ambiguous, standard contract forms commonly resolve the ambiguity against the party that provided it - and on a client-side project that is the owner. Writing the exclusion down is cheaper than arguing about the silence.</t>
  </si>
  <si>
    <t xml:space="preserve">WHAT MAKES A SCOPE WORTH ANYTHING MONTHS LATER</t>
  </si>
  <si>
    <t xml:space="preserve">·   A dated baseline with a named approver - not a last-modified date</t>
  </si>
  <si>
    <t xml:space="preserve">·   The documents the scope was written against, by revision number</t>
  </si>
  <si>
    <t xml:space="preserve">·   Exclusions with the reason and who carries each one instead</t>
  </si>
  <si>
    <t xml:space="preserve">·   Assumptions written as conditions, with the consequence if they turn out otherwise</t>
  </si>
  <si>
    <t xml:space="preserve">·   Quantities, extents and physical limits - most disputes are about boundaries, not items</t>
  </si>
  <si>
    <t xml:space="preserve">·   Interfaces allocated: who supplies, who installs, who commissions, who approves</t>
  </si>
  <si>
    <t xml:space="preserve">·   One line per deliverable saying why it is in scope, tied to an objective or an obligation</t>
  </si>
  <si>
    <t xml:space="preserve">·   Acceptance criteria that state a test, a threshold, evidence and an acceptor</t>
  </si>
  <si>
    <t xml:space="preserve">·   Handover and operational readiness treated as scope, not as an afterthought</t>
  </si>
  <si>
    <t xml:space="preserve">·   Every departure from the baseline logged, so the approved position stays reconstructible</t>
  </si>
  <si>
    <t xml:space="preserve">THE SAME IDEA IN OTHER MARKETS</t>
  </si>
  <si>
    <t xml:space="preserve">Project scope statement</t>
  </si>
  <si>
    <t xml:space="preserve">The owner's internal definition of what the project is and is not. This workbook. A governance artefact, not a contract.</t>
  </si>
  <si>
    <t xml:space="preserve">Scope of works / scope of work</t>
  </si>
  <si>
    <t xml:space="preserve">The contract document telling a builder what to construct. Plural in Australia, the UK and New Zealand; singular in the United States, where the plural is close to unused.</t>
  </si>
  <si>
    <t xml:space="preserve">Scope of services</t>
  </si>
  <si>
    <t xml:space="preserve">The same thing for a consultant rather than a contractor - what the designer, cost manager or project manager is appointed to do.</t>
  </si>
  <si>
    <t xml:space="preserve">Statement of work</t>
  </si>
  <si>
    <t xml:space="preserve">United States procurement usage, particularly government. A contract document, not a planning one.</t>
  </si>
  <si>
    <t xml:space="preserve">Employer's requirements / principal's project requirements</t>
  </si>
  <si>
    <t xml:space="preserve">What the contract scope is called under several standard forms in the UK, internationally and in Australia.</t>
  </si>
  <si>
    <t xml:space="preserve">Project brief</t>
  </si>
  <si>
    <t xml:space="preserve">The UK term for the approved statement of what the client needs, agreed early and then formally derogated from rather than quietly edited.</t>
  </si>
  <si>
    <t xml:space="preserve">Program</t>
  </si>
  <si>
    <t xml:space="preserve">In the United States, the document setting out the client's spatial and functional requirements - closer to the UK brief than to a schedule.</t>
  </si>
  <si>
    <t xml:space="preserve">Derogation</t>
  </si>
  <si>
    <t xml:space="preserve">An agreed, recorded departure from the approved brief or baseline. The idea this workbook borrows most directly, and the one free templates never carry.</t>
  </si>
  <si>
    <t xml:space="preserve">DEFINITIONS</t>
  </si>
  <si>
    <t xml:space="preserve">Product scope vs project scope</t>
  </si>
  <si>
    <t xml:space="preserve">Product scope is the features and functions of the thing being delivered - the building, the road, the system. Project scope is the work required to deliver it, which includes a great deal that is not part of the product: approvals, decants, procurement, training, handover.</t>
  </si>
  <si>
    <t xml:space="preserve">Something the project hands over. If it cannot be handed over, accepted and pointed at, it is an activity rather than a deliverable.</t>
  </si>
  <si>
    <t xml:space="preserve">Acceptance criterion</t>
  </si>
  <si>
    <t xml:space="preserve">The test that decides whether a deliverable is done. Needs four parts to work: what is measured, the threshold, the evidence, and the named person who accepts it.</t>
  </si>
  <si>
    <t xml:space="preserve">Exclusion</t>
  </si>
  <si>
    <t xml:space="preserve">Something a reader might reasonably expect to be in scope and which is not. The test is the reader's expectation, not the writer's memory.</t>
  </si>
  <si>
    <t xml:space="preserve">Assumption</t>
  </si>
  <si>
    <t xml:space="preserve">Something taken as true without confirmation, in order to proceed. Useful only when the consequence of it being wrong is written next to it.</t>
  </si>
  <si>
    <t xml:space="preserve">Constraint</t>
  </si>
  <si>
    <t xml:space="preserve">A limit the project must work inside - a date, a budget, an occupied building, a planning condition. Constraints are not risks; they are known and fixed.</t>
  </si>
  <si>
    <t xml:space="preserve">Interface</t>
  </si>
  <si>
    <t xml:space="preserve">The boundary between two parties' work. Recorded as supply, install, commission and approve, because work falls through the gap between those four more often than anywhere else.</t>
  </si>
  <si>
    <t xml:space="preserve">Baseline</t>
  </si>
  <si>
    <t xml:space="preserve">The approved version of the scope at a point in time, with a date and a named approver. Everything after it is measured against it.</t>
  </si>
  <si>
    <t xml:space="preserve">An agreed departure from the baseline, recorded rather than absorbed. The difference between a scope that can be defended and one that has quietly drifted.</t>
  </si>
  <si>
    <t xml:space="preserve">Operational readiness</t>
  </si>
  <si>
    <t xml:space="preserve">Whether the people who will run the asset are actually able to take it on - trained, staffed, with systems and spares in place. Part of scope, and usually the part that is discovered late.</t>
  </si>
  <si>
    <t xml:space="preserve">DROPDOWN SOURCES</t>
  </si>
  <si>
    <t xml:space="preserve">Scope status</t>
  </si>
  <si>
    <t xml:space="preserve">Deliverable type</t>
  </si>
  <si>
    <t xml:space="preserve">Party</t>
  </si>
  <si>
    <t xml:space="preserve">Design consultant</t>
  </si>
  <si>
    <t xml:space="preserve">Removed from scope</t>
  </si>
  <si>
    <t xml:space="preserve">Operator / end user</t>
  </si>
  <si>
    <t xml:space="preserve">Exclusion reason</t>
  </si>
  <si>
    <t xml:space="preserve">Who carries it</t>
  </si>
  <si>
    <t xml:space="preserve">Assumption status</t>
  </si>
  <si>
    <t xml:space="preserve">Constraint type</t>
  </si>
  <si>
    <t xml:space="preserve">Falsified - now a change</t>
  </si>
  <si>
    <t xml:space="preserve">Not required</t>
  </si>
  <si>
    <t xml:space="preserve">No longer relevant</t>
  </si>
  <si>
    <t xml:space="preserve">Technical or interface</t>
  </si>
  <si>
    <t xml:space="preserve">Stakeholder or community</t>
  </si>
  <si>
    <t xml:space="preserve">Change type</t>
  </si>
  <si>
    <t xml:space="preserve">Change status</t>
  </si>
  <si>
    <t xml:space="preserve">Document status</t>
  </si>
  <si>
    <t xml:space="preserve">Draft</t>
  </si>
  <si>
    <t xml:space="preserve">For review</t>
  </si>
  <si>
    <t xml:space="preserve">Rejected</t>
  </si>
  <si>
    <t xml:space="preserve">Clarification - no scope effect</t>
  </si>
  <si>
    <t xml:space="preserve">Withdrawn</t>
  </si>
  <si>
    <t xml:space="preserve">Superseded</t>
  </si>
  <si>
    <t xml:space="preserve">Handover item type</t>
  </si>
  <si>
    <t xml:space="preserve">Readiness</t>
  </si>
  <si>
    <t xml:space="preserve">Digital system or licence</t>
  </si>
</sst>
</file>

<file path=xl/styles.xml><?xml version="1.0" encoding="utf-8"?>
<styleSheet xmlns="http://schemas.openxmlformats.org/spreadsheetml/2006/main">
  <numFmts count="6">
    <numFmt numFmtId="164" formatCode="General"/>
    <numFmt numFmtId="165" formatCode="0"/>
    <numFmt numFmtId="166" formatCode="0%;\-0%;\-"/>
    <numFmt numFmtId="167" formatCode="d\ mmm\ yyyy"/>
    <numFmt numFmtId="168" formatCode="General"/>
    <numFmt numFmtId="169" formatCode="\$#,##0;[RED]&quot;($&quot;#,##0\);\-"/>
  </numFmts>
  <fonts count="34">
    <font>
      <sz val="11"/>
      <color theme="1"/>
      <name val="Calibri"/>
      <family val="2"/>
      <charset val="1"/>
    </font>
    <font>
      <sz val="10"/>
      <name val="Arial"/>
      <family val="0"/>
    </font>
    <font>
      <sz val="10"/>
      <name val="Arial"/>
      <family val="0"/>
    </font>
    <font>
      <sz val="10"/>
      <name val="Arial"/>
      <family val="0"/>
    </font>
    <font>
      <b val="true"/>
      <sz val="25"/>
      <color rgb="FFFFFFFF"/>
      <name val="Inter"/>
      <family val="0"/>
      <charset val="1"/>
    </font>
    <font>
      <sz val="11"/>
      <color rgb="FF1D3245"/>
      <name val="Inter"/>
      <family val="0"/>
      <charset val="1"/>
    </font>
    <font>
      <b val="true"/>
      <sz val="11"/>
      <color rgb="FFFFFFFF"/>
      <name val="Inter"/>
      <family val="0"/>
      <charset val="1"/>
    </font>
    <font>
      <b val="true"/>
      <sz val="10"/>
      <color rgb="FF1D3245"/>
      <name val="Inter"/>
      <family val="0"/>
      <charset val="1"/>
    </font>
    <font>
      <sz val="9.5"/>
      <color rgb="FF1D3245"/>
      <name val="Inter"/>
      <family val="0"/>
      <charset val="1"/>
    </font>
    <font>
      <i val="true"/>
      <sz val="9"/>
      <color rgb="FF8E98A2"/>
      <name val="Inter"/>
      <family val="0"/>
      <charset val="1"/>
    </font>
    <font>
      <b val="true"/>
      <sz val="9"/>
      <color rgb="FF1D3245"/>
      <name val="Inter"/>
      <family val="0"/>
      <charset val="1"/>
    </font>
    <font>
      <b val="true"/>
      <sz val="9.5"/>
      <color rgb="FF1D3245"/>
      <name val="Inter"/>
      <family val="0"/>
      <charset val="1"/>
    </font>
    <font>
      <sz val="9"/>
      <color rgb="FF1D3245"/>
      <name val="Inter"/>
      <family val="0"/>
      <charset val="1"/>
    </font>
    <font>
      <b val="true"/>
      <sz val="9"/>
      <color rgb="FFFFFFFF"/>
      <name val="Inter"/>
      <family val="0"/>
      <charset val="1"/>
    </font>
    <font>
      <b val="true"/>
      <sz val="9.5"/>
      <color rgb="FF0D3C61"/>
      <name val="Inter"/>
      <family val="0"/>
      <charset val="1"/>
    </font>
    <font>
      <b val="true"/>
      <u val="single"/>
      <sz val="10"/>
      <color rgb="FF3480BC"/>
      <name val="Inter"/>
      <family val="0"/>
      <charset val="1"/>
    </font>
    <font>
      <b val="true"/>
      <sz val="10"/>
      <color rgb="FF0D3C61"/>
      <name val="Inter"/>
      <family val="0"/>
      <charset val="1"/>
    </font>
    <font>
      <b val="true"/>
      <sz val="9.5"/>
      <color rgb="FFE31B0C"/>
      <name val="Inter"/>
      <family val="0"/>
      <charset val="1"/>
    </font>
    <font>
      <u val="single"/>
      <sz val="10"/>
      <color rgb="FF3480BC"/>
      <name val="Inter"/>
      <family val="0"/>
      <charset val="1"/>
    </font>
    <font>
      <b val="true"/>
      <sz val="13"/>
      <color rgb="FFFFFFFF"/>
      <name val="Inter"/>
      <family val="0"/>
      <charset val="1"/>
    </font>
    <font>
      <sz val="10"/>
      <color rgb="FF1D3245"/>
      <name val="Inter"/>
      <family val="0"/>
      <charset val="1"/>
    </font>
    <font>
      <sz val="10"/>
      <color rgb="FF0D3C61"/>
      <name val="Inter"/>
      <family val="0"/>
      <charset val="1"/>
    </font>
    <font>
      <sz val="9.5"/>
      <color rgb="FF0D3C61"/>
      <name val="Inter"/>
      <family val="0"/>
      <charset val="1"/>
    </font>
    <font>
      <b val="true"/>
      <sz val="20"/>
      <color rgb="FF4CAF50"/>
      <name val="Inter"/>
      <family val="0"/>
      <charset val="1"/>
    </font>
    <font>
      <b val="true"/>
      <sz val="20"/>
      <color rgb="FF0B79D0"/>
      <name val="Inter"/>
      <family val="0"/>
      <charset val="1"/>
    </font>
    <font>
      <b val="true"/>
      <sz val="20"/>
      <color rgb="FFE31B0C"/>
      <name val="Inter"/>
      <family val="0"/>
      <charset val="1"/>
    </font>
    <font>
      <b val="true"/>
      <sz val="20"/>
      <color rgb="FFFFB547"/>
      <name val="Inter"/>
      <family val="0"/>
      <charset val="1"/>
    </font>
    <font>
      <b val="true"/>
      <sz val="20"/>
      <color rgb="FFEC6917"/>
      <name val="Inter"/>
      <family val="0"/>
      <charset val="1"/>
    </font>
    <font>
      <b val="true"/>
      <sz val="10"/>
      <color rgb="FF4CAF50"/>
      <name val="Inter"/>
      <family val="0"/>
      <charset val="1"/>
    </font>
    <font>
      <b val="true"/>
      <sz val="10"/>
      <color rgb="FFE31B0C"/>
      <name val="Inter"/>
      <family val="0"/>
      <charset val="1"/>
    </font>
    <font>
      <b val="true"/>
      <sz val="10"/>
      <color rgb="FFEC6917"/>
      <name val="Inter"/>
      <family val="0"/>
      <charset val="1"/>
    </font>
    <font>
      <b val="true"/>
      <sz val="10"/>
      <color rgb="FFFFB547"/>
      <name val="Inter"/>
      <family val="0"/>
      <charset val="1"/>
    </font>
    <font>
      <b val="true"/>
      <sz val="8.5"/>
      <color rgb="FF1D3245"/>
      <name val="Inter"/>
      <family val="0"/>
      <charset val="1"/>
    </font>
    <font>
      <b val="true"/>
      <sz val="8.5"/>
      <color rgb="FFFFFFFF"/>
      <name val="Inter"/>
      <family val="0"/>
      <charset val="1"/>
    </font>
  </fonts>
  <fills count="25">
    <fill>
      <patternFill patternType="none"/>
    </fill>
    <fill>
      <patternFill patternType="gray125"/>
    </fill>
    <fill>
      <patternFill patternType="solid">
        <fgColor rgb="FF1D3245"/>
        <bgColor rgb="FF0D3C61"/>
      </patternFill>
    </fill>
    <fill>
      <patternFill patternType="solid">
        <fgColor rgb="FF3480BC"/>
        <bgColor rgb="FF0B79D0"/>
      </patternFill>
    </fill>
    <fill>
      <patternFill patternType="solid">
        <fgColor rgb="FF0D3C61"/>
        <bgColor rgb="FF1D3245"/>
      </patternFill>
    </fill>
    <fill>
      <patternFill patternType="solid">
        <fgColor rgb="FF64B6F7"/>
        <bgColor rgb="FF33CCCC"/>
      </patternFill>
    </fill>
    <fill>
      <patternFill patternType="solid">
        <fgColor rgb="FF4CAF50"/>
        <bgColor rgb="FF8E98A2"/>
      </patternFill>
    </fill>
    <fill>
      <patternFill patternType="solid">
        <fgColor rgb="FFE8F5E9"/>
        <bgColor rgb="FFEEEEEE"/>
      </patternFill>
    </fill>
    <fill>
      <patternFill patternType="solid">
        <fgColor rgb="FFE3F0FA"/>
        <bgColor rgb="FFDCE9F4"/>
      </patternFill>
    </fill>
    <fill>
      <patternFill patternType="solid">
        <fgColor rgb="FFFFB547"/>
        <bgColor rgb="FFFF9900"/>
      </patternFill>
    </fill>
    <fill>
      <patternFill patternType="solid">
        <fgColor rgb="FFFFF4E0"/>
        <bgColor rgb="FFFDEBE0"/>
      </patternFill>
    </fill>
    <fill>
      <patternFill patternType="solid">
        <fgColor rgb="FFEC6917"/>
        <bgColor rgb="FFFF9900"/>
      </patternFill>
    </fill>
    <fill>
      <patternFill patternType="solid">
        <fgColor rgb="FFFDEBE0"/>
        <bgColor rgb="FFFDEBE9"/>
      </patternFill>
    </fill>
    <fill>
      <patternFill patternType="solid">
        <fgColor rgb="FFE31B0C"/>
        <bgColor rgb="FF993300"/>
      </patternFill>
    </fill>
    <fill>
      <patternFill patternType="solid">
        <fgColor rgb="FFFDEBE9"/>
        <bgColor rgb="FFFDEBE0"/>
      </patternFill>
    </fill>
    <fill>
      <patternFill patternType="solid">
        <fgColor rgb="FFDCE9F4"/>
        <bgColor rgb="FFE3F0FA"/>
      </patternFill>
    </fill>
    <fill>
      <patternFill patternType="solid">
        <fgColor rgb="FFFFFFFF"/>
        <bgColor rgb="FFF6F9FC"/>
      </patternFill>
    </fill>
    <fill>
      <patternFill patternType="solid">
        <fgColor rgb="FFF5F5F5"/>
        <bgColor rgb="FFF6F9FC"/>
      </patternFill>
    </fill>
    <fill>
      <patternFill patternType="solid">
        <fgColor rgb="FF0B79D0"/>
        <bgColor rgb="FF3480BC"/>
      </patternFill>
    </fill>
    <fill>
      <patternFill patternType="solid">
        <fgColor rgb="FF215383"/>
        <bgColor rgb="FF0D3C61"/>
      </patternFill>
    </fill>
    <fill>
      <patternFill patternType="solid">
        <fgColor rgb="FF039BE5"/>
        <bgColor rgb="FF0B79D0"/>
      </patternFill>
    </fill>
    <fill>
      <patternFill patternType="solid">
        <fgColor rgb="FF8E98A2"/>
        <bgColor rgb="FF808080"/>
      </patternFill>
    </fill>
    <fill>
      <patternFill patternType="solid">
        <fgColor rgb="FFF6F9FC"/>
        <bgColor rgb="FFF5F5F5"/>
      </patternFill>
    </fill>
    <fill>
      <patternFill patternType="solid">
        <fgColor rgb="FFEEEEEE"/>
        <bgColor rgb="FFE8F5E9"/>
      </patternFill>
    </fill>
    <fill>
      <patternFill patternType="solid">
        <fgColor rgb="FFFCE3E1"/>
        <bgColor rgb="FFFDEBE0"/>
      </patternFill>
    </fill>
  </fills>
  <borders count="3">
    <border diagonalUp="false" diagonalDown="false">
      <left/>
      <right/>
      <top/>
      <bottom/>
      <diagonal/>
    </border>
    <border diagonalUp="false" diagonalDown="false">
      <left style="thin">
        <color rgb="FFE0E0E0"/>
      </left>
      <right style="thin">
        <color rgb="FFE0E0E0"/>
      </right>
      <top style="thin">
        <color rgb="FFE0E0E0"/>
      </top>
      <bottom style="thin">
        <color rgb="FFE0E0E0"/>
      </bottom>
      <diagonal/>
    </border>
    <border diagonalUp="false" diagonalDown="false">
      <left style="thin">
        <color rgb="FFE0E0E0"/>
      </left>
      <right style="thin">
        <color rgb="FFE0E0E0"/>
      </right>
      <top style="thin">
        <color rgb="FFE0E0E0"/>
      </top>
      <bottom style="medium">
        <color rgb="FF3480B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left" vertical="top" textRotation="0" wrapText="true" indent="1" shrinkToFit="false"/>
      <protection locked="true" hidden="false"/>
    </xf>
    <xf numFmtId="164" fontId="6" fillId="4" borderId="0" xfId="0" applyFont="true" applyBorder="true" applyAlignment="true" applyProtection="false">
      <alignment horizontal="left" vertical="center" textRotation="0" wrapText="false" indent="1" shrinkToFit="false"/>
      <protection locked="true" hidden="false"/>
    </xf>
    <xf numFmtId="164" fontId="7" fillId="5" borderId="1"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true" applyAlignment="true" applyProtection="false">
      <alignment horizontal="left" vertical="top" textRotation="0" wrapText="true" indent="1" shrinkToFit="false"/>
      <protection locked="true" hidden="false"/>
    </xf>
    <xf numFmtId="164" fontId="8" fillId="0" borderId="0" xfId="0" applyFont="true" applyBorder="true" applyAlignment="true" applyProtection="false">
      <alignment horizontal="left" vertical="top" textRotation="0" wrapText="true" indent="1" shrinkToFit="false"/>
      <protection locked="true" hidden="false"/>
    </xf>
    <xf numFmtId="164" fontId="9" fillId="0" borderId="0" xfId="0" applyFont="true" applyBorder="true" applyAlignment="true" applyProtection="false">
      <alignment horizontal="left" vertical="top" textRotation="0" wrapText="true" indent="1" shrinkToFit="false"/>
      <protection locked="true" hidden="false"/>
    </xf>
    <xf numFmtId="164" fontId="10" fillId="6" borderId="1" xfId="0" applyFont="true" applyBorder="true" applyAlignment="true" applyProtection="false">
      <alignment horizontal="center" vertical="center" textRotation="0" wrapText="false" indent="0" shrinkToFit="false"/>
      <protection locked="true" hidden="false"/>
    </xf>
    <xf numFmtId="164" fontId="11" fillId="7" borderId="1" xfId="0" applyFont="true" applyBorder="true" applyAlignment="true" applyProtection="false">
      <alignment horizontal="left" vertical="center" textRotation="0" wrapText="false" indent="1" shrinkToFit="false"/>
      <protection locked="true" hidden="false"/>
    </xf>
    <xf numFmtId="164" fontId="12" fillId="7" borderId="1" xfId="0" applyFont="true" applyBorder="true" applyAlignment="true" applyProtection="false">
      <alignment horizontal="left" vertical="center" textRotation="0" wrapText="true" indent="1" shrinkToFit="false"/>
      <protection locked="true" hidden="false"/>
    </xf>
    <xf numFmtId="164" fontId="10" fillId="5" borderId="1" xfId="0" applyFont="true" applyBorder="true" applyAlignment="true" applyProtection="false">
      <alignment horizontal="center" vertical="center" textRotation="0" wrapText="false" indent="0" shrinkToFit="false"/>
      <protection locked="true" hidden="false"/>
    </xf>
    <xf numFmtId="164" fontId="11" fillId="8" borderId="1" xfId="0" applyFont="true" applyBorder="true" applyAlignment="true" applyProtection="false">
      <alignment horizontal="left" vertical="center" textRotation="0" wrapText="false" indent="1" shrinkToFit="false"/>
      <protection locked="true" hidden="false"/>
    </xf>
    <xf numFmtId="164" fontId="12" fillId="8" borderId="1" xfId="0" applyFont="true" applyBorder="true" applyAlignment="true" applyProtection="false">
      <alignment horizontal="left" vertical="center" textRotation="0" wrapText="true" indent="1" shrinkToFit="false"/>
      <protection locked="true" hidden="false"/>
    </xf>
    <xf numFmtId="164" fontId="10" fillId="9" borderId="1" xfId="0" applyFont="true" applyBorder="true" applyAlignment="true" applyProtection="false">
      <alignment horizontal="center" vertical="center" textRotation="0" wrapText="false" indent="0" shrinkToFit="false"/>
      <protection locked="true" hidden="false"/>
    </xf>
    <xf numFmtId="164" fontId="11" fillId="10" borderId="1" xfId="0" applyFont="true" applyBorder="true" applyAlignment="true" applyProtection="false">
      <alignment horizontal="left" vertical="center" textRotation="0" wrapText="false" indent="1" shrinkToFit="false"/>
      <protection locked="true" hidden="false"/>
    </xf>
    <xf numFmtId="164" fontId="12" fillId="10" borderId="1" xfId="0" applyFont="true" applyBorder="true" applyAlignment="true" applyProtection="false">
      <alignment horizontal="left" vertical="center" textRotation="0" wrapText="true" indent="1" shrinkToFit="false"/>
      <protection locked="true" hidden="false"/>
    </xf>
    <xf numFmtId="164" fontId="13" fillId="11" borderId="1" xfId="0" applyFont="true" applyBorder="true" applyAlignment="true" applyProtection="false">
      <alignment horizontal="center" vertical="center" textRotation="0" wrapText="false" indent="0" shrinkToFit="false"/>
      <protection locked="true" hidden="false"/>
    </xf>
    <xf numFmtId="164" fontId="11" fillId="12" borderId="1" xfId="0" applyFont="true" applyBorder="true" applyAlignment="true" applyProtection="false">
      <alignment horizontal="left" vertical="center" textRotation="0" wrapText="false" indent="1" shrinkToFit="false"/>
      <protection locked="true" hidden="false"/>
    </xf>
    <xf numFmtId="164" fontId="12" fillId="12" borderId="1" xfId="0" applyFont="true" applyBorder="true" applyAlignment="true" applyProtection="false">
      <alignment horizontal="left" vertical="center" textRotation="0" wrapText="true" indent="1" shrinkToFit="false"/>
      <protection locked="true" hidden="false"/>
    </xf>
    <xf numFmtId="164" fontId="13" fillId="13" borderId="1" xfId="0" applyFont="true" applyBorder="true" applyAlignment="true" applyProtection="false">
      <alignment horizontal="center" vertical="center" textRotation="0" wrapText="false" indent="0" shrinkToFit="false"/>
      <protection locked="true" hidden="false"/>
    </xf>
    <xf numFmtId="164" fontId="11" fillId="14" borderId="1" xfId="0" applyFont="true" applyBorder="true" applyAlignment="true" applyProtection="false">
      <alignment horizontal="left" vertical="center" textRotation="0" wrapText="false" indent="1" shrinkToFit="false"/>
      <protection locked="true" hidden="false"/>
    </xf>
    <xf numFmtId="164" fontId="12" fillId="14" borderId="1" xfId="0" applyFont="true" applyBorder="true" applyAlignment="true" applyProtection="false">
      <alignment horizontal="left" vertical="center" textRotation="0" wrapText="true" indent="1" shrinkToFit="false"/>
      <protection locked="true" hidden="false"/>
    </xf>
    <xf numFmtId="164" fontId="14" fillId="15" borderId="2" xfId="0" applyFont="true" applyBorder="true" applyAlignment="true" applyProtection="false">
      <alignment horizontal="center" vertical="center" textRotation="0" wrapText="true" indent="0"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xf numFmtId="164" fontId="15" fillId="16" borderId="1" xfId="0" applyFont="true" applyBorder="true" applyAlignment="true" applyProtection="false">
      <alignment horizontal="left" vertical="center" textRotation="0" wrapText="true" indent="1" shrinkToFit="false"/>
      <protection locked="true" hidden="false"/>
    </xf>
    <xf numFmtId="164" fontId="8" fillId="16" borderId="1" xfId="0" applyFont="true" applyBorder="true" applyAlignment="true" applyProtection="false">
      <alignment horizontal="left" vertical="center" textRotation="0" wrapText="true" indent="1" shrinkToFit="false"/>
      <protection locked="true" hidden="false"/>
    </xf>
    <xf numFmtId="164" fontId="0" fillId="6" borderId="1" xfId="0" applyFont="false" applyBorder="true" applyAlignment="false" applyProtection="false">
      <alignment horizontal="general" vertical="bottom" textRotation="0" wrapText="false" indent="0" shrinkToFit="false"/>
      <protection locked="true" hidden="false"/>
    </xf>
    <xf numFmtId="164" fontId="15" fillId="17" borderId="1" xfId="0" applyFont="true" applyBorder="true" applyAlignment="true" applyProtection="false">
      <alignment horizontal="left" vertical="center" textRotation="0" wrapText="true" indent="1" shrinkToFit="false"/>
      <protection locked="true" hidden="false"/>
    </xf>
    <xf numFmtId="164" fontId="8" fillId="17" borderId="1" xfId="0" applyFont="true" applyBorder="true" applyAlignment="true" applyProtection="false">
      <alignment horizontal="left" vertical="center" textRotation="0" wrapText="true" indent="1" shrinkToFit="false"/>
      <protection locked="true" hidden="false"/>
    </xf>
    <xf numFmtId="164" fontId="0" fillId="13" borderId="1" xfId="0" applyFont="false" applyBorder="true" applyAlignment="false" applyProtection="false">
      <alignment horizontal="general" vertical="bottom" textRotation="0" wrapText="false" indent="0" shrinkToFit="false"/>
      <protection locked="true" hidden="false"/>
    </xf>
    <xf numFmtId="164" fontId="0" fillId="18" borderId="1" xfId="0" applyFont="false" applyBorder="true" applyAlignment="false" applyProtection="false">
      <alignment horizontal="general" vertical="bottom" textRotation="0" wrapText="false" indent="0" shrinkToFit="false"/>
      <protection locked="true" hidden="false"/>
    </xf>
    <xf numFmtId="164" fontId="0" fillId="9" borderId="1" xfId="0" applyFont="false" applyBorder="true" applyAlignment="false" applyProtection="false">
      <alignment horizontal="general" vertical="bottom" textRotation="0" wrapText="false" indent="0" shrinkToFit="false"/>
      <protection locked="true" hidden="false"/>
    </xf>
    <xf numFmtId="164" fontId="0" fillId="19" borderId="1" xfId="0" applyFont="false" applyBorder="true" applyAlignment="false" applyProtection="false">
      <alignment horizontal="general" vertical="bottom" textRotation="0" wrapText="false" indent="0" shrinkToFit="false"/>
      <protection locked="true" hidden="false"/>
    </xf>
    <xf numFmtId="164" fontId="0" fillId="20" borderId="1" xfId="0" applyFont="false" applyBorder="true" applyAlignment="false" applyProtection="false">
      <alignment horizontal="general" vertical="bottom" textRotation="0" wrapText="false" indent="0" shrinkToFit="false"/>
      <protection locked="true" hidden="false"/>
    </xf>
    <xf numFmtId="164" fontId="0" fillId="11" borderId="1" xfId="0" applyFont="false" applyBorder="true" applyAlignment="false" applyProtection="false">
      <alignment horizontal="general" vertical="bottom" textRotation="0" wrapText="false" indent="0" shrinkToFit="false"/>
      <protection locked="true" hidden="false"/>
    </xf>
    <xf numFmtId="164" fontId="0" fillId="21" borderId="1" xfId="0" applyFont="false" applyBorder="true" applyAlignment="false" applyProtection="false">
      <alignment horizontal="general" vertical="bottom" textRotation="0" wrapText="false" indent="0" shrinkToFit="false"/>
      <protection locked="true" hidden="false"/>
    </xf>
    <xf numFmtId="164" fontId="16" fillId="0" borderId="0" xfId="0" applyFont="true" applyBorder="true" applyAlignment="true" applyProtection="false">
      <alignment horizontal="left" vertical="top" textRotation="0" wrapText="true" indent="1" shrinkToFit="false"/>
      <protection locked="true" hidden="false"/>
    </xf>
    <xf numFmtId="164" fontId="17" fillId="0" borderId="0" xfId="0" applyFont="true" applyBorder="true" applyAlignment="true" applyProtection="false">
      <alignment horizontal="left" vertical="center" textRotation="0" wrapText="false" indent="1" shrinkToFit="false"/>
      <protection locked="true" hidden="false"/>
    </xf>
    <xf numFmtId="164" fontId="8" fillId="10" borderId="1" xfId="0" applyFont="true" applyBorder="true" applyAlignment="true" applyProtection="false">
      <alignment horizontal="left" vertical="top" textRotation="0" wrapText="true" indent="1" shrinkToFit="false"/>
      <protection locked="true" hidden="false"/>
    </xf>
    <xf numFmtId="164" fontId="18" fillId="0" borderId="0" xfId="0" applyFont="true" applyBorder="true" applyAlignment="true" applyProtection="false">
      <alignment horizontal="left" vertical="center" textRotation="0" wrapText="false" indent="1" shrinkToFit="false"/>
      <protection locked="true" hidden="false"/>
    </xf>
    <xf numFmtId="164" fontId="19" fillId="2" borderId="0" xfId="0" applyFont="true" applyBorder="true" applyAlignment="true" applyProtection="false">
      <alignment horizontal="left" vertical="center" textRotation="0" wrapText="false" indent="15" shrinkToFit="false"/>
      <protection locked="true" hidden="false"/>
    </xf>
    <xf numFmtId="164" fontId="11" fillId="0" borderId="0" xfId="0" applyFont="true" applyBorder="true" applyAlignment="true" applyProtection="false">
      <alignment horizontal="left" vertical="center" textRotation="0" wrapText="false" indent="1" shrinkToFit="false"/>
      <protection locked="true" hidden="false"/>
    </xf>
    <xf numFmtId="164" fontId="20" fillId="0" borderId="0" xfId="0" applyFont="true" applyBorder="true" applyAlignment="true" applyProtection="false">
      <alignment horizontal="left" vertical="center" textRotation="0" wrapText="true" indent="1" shrinkToFit="false"/>
      <protection locked="true" hidden="false"/>
    </xf>
    <xf numFmtId="164" fontId="21" fillId="8" borderId="1" xfId="0" applyFont="true" applyBorder="true" applyAlignment="true" applyProtection="false">
      <alignment horizontal="left" vertical="center" textRotation="0" wrapText="false" indent="1" shrinkToFit="false"/>
      <protection locked="true" hidden="false"/>
    </xf>
    <xf numFmtId="164" fontId="20" fillId="0" borderId="0" xfId="0" applyFont="true" applyBorder="true" applyAlignment="true" applyProtection="false">
      <alignment horizontal="left" vertical="top" textRotation="0" wrapText="true" indent="1" shrinkToFit="false"/>
      <protection locked="true" hidden="false"/>
    </xf>
    <xf numFmtId="164" fontId="21" fillId="8" borderId="1" xfId="0" applyFont="true" applyBorder="true" applyAlignment="true" applyProtection="false">
      <alignment horizontal="left" vertical="top" textRotation="0" wrapText="true" indent="1" shrinkToFit="false"/>
      <protection locked="true" hidden="false"/>
    </xf>
    <xf numFmtId="164" fontId="11" fillId="16" borderId="1" xfId="0" applyFont="true" applyBorder="true" applyAlignment="true" applyProtection="false">
      <alignment horizontal="center" vertical="center" textRotation="0" wrapText="false" indent="0" shrinkToFit="false"/>
      <protection locked="true" hidden="false"/>
    </xf>
    <xf numFmtId="164" fontId="22" fillId="16" borderId="1" xfId="0" applyFont="true" applyBorder="true" applyAlignment="true" applyProtection="false">
      <alignment horizontal="left" vertical="center" textRotation="0" wrapText="true" indent="1" shrinkToFit="false"/>
      <protection locked="true" hidden="false"/>
    </xf>
    <xf numFmtId="164" fontId="11" fillId="17" borderId="1" xfId="0" applyFont="true" applyBorder="true" applyAlignment="true" applyProtection="false">
      <alignment horizontal="center" vertical="center" textRotation="0" wrapText="false" indent="0" shrinkToFit="false"/>
      <protection locked="true" hidden="false"/>
    </xf>
    <xf numFmtId="164" fontId="22" fillId="17" borderId="1" xfId="0" applyFont="true" applyBorder="true" applyAlignment="true" applyProtection="false">
      <alignment horizontal="left" vertical="center" textRotation="0" wrapText="true" indent="1" shrinkToFit="false"/>
      <protection locked="true" hidden="false"/>
    </xf>
    <xf numFmtId="164" fontId="11" fillId="7" borderId="1" xfId="0" applyFont="true" applyBorder="true" applyAlignment="true" applyProtection="false">
      <alignment horizontal="center" vertical="center" textRotation="0" wrapText="true" indent="0" shrinkToFit="false"/>
      <protection locked="true" hidden="false"/>
    </xf>
    <xf numFmtId="164" fontId="11" fillId="8" borderId="1" xfId="0" applyFont="true" applyBorder="true" applyAlignment="true" applyProtection="false">
      <alignment horizontal="center" vertical="center" textRotation="0" wrapText="true" indent="0" shrinkToFit="false"/>
      <protection locked="true" hidden="false"/>
    </xf>
    <xf numFmtId="165" fontId="23" fillId="7" borderId="1" xfId="0" applyFont="true" applyBorder="true" applyAlignment="true" applyProtection="false">
      <alignment horizontal="center" vertical="center" textRotation="0" wrapText="false" indent="0" shrinkToFit="false"/>
      <protection locked="true" hidden="false"/>
    </xf>
    <xf numFmtId="165" fontId="24" fillId="8" borderId="1" xfId="0" applyFont="true" applyBorder="true" applyAlignment="true" applyProtection="false">
      <alignment horizontal="center" vertical="center" textRotation="0" wrapText="false" indent="0" shrinkToFit="false"/>
      <protection locked="true" hidden="false"/>
    </xf>
    <xf numFmtId="166" fontId="23" fillId="7" borderId="1" xfId="0" applyFont="true" applyBorder="true" applyAlignment="true" applyProtection="false">
      <alignment horizontal="center" vertical="center" textRotation="0" wrapText="false" indent="0" shrinkToFit="false"/>
      <protection locked="true" hidden="false"/>
    </xf>
    <xf numFmtId="164" fontId="11" fillId="14" borderId="1" xfId="0" applyFont="true" applyBorder="true" applyAlignment="true" applyProtection="false">
      <alignment horizontal="center" vertical="center" textRotation="0" wrapText="true" indent="0" shrinkToFit="false"/>
      <protection locked="true" hidden="false"/>
    </xf>
    <xf numFmtId="164" fontId="11" fillId="10" borderId="1" xfId="0" applyFont="true" applyBorder="true" applyAlignment="true" applyProtection="false">
      <alignment horizontal="center" vertical="center" textRotation="0" wrapText="true" indent="0" shrinkToFit="false"/>
      <protection locked="true" hidden="false"/>
    </xf>
    <xf numFmtId="164" fontId="11" fillId="12" borderId="1" xfId="0" applyFont="true" applyBorder="true" applyAlignment="true" applyProtection="false">
      <alignment horizontal="center" vertical="center" textRotation="0" wrapText="true" indent="0" shrinkToFit="false"/>
      <protection locked="true" hidden="false"/>
    </xf>
    <xf numFmtId="165" fontId="25" fillId="14" borderId="1" xfId="0" applyFont="true" applyBorder="true" applyAlignment="true" applyProtection="false">
      <alignment horizontal="center" vertical="center" textRotation="0" wrapText="false" indent="0" shrinkToFit="false"/>
      <protection locked="true" hidden="false"/>
    </xf>
    <xf numFmtId="165" fontId="26" fillId="10" borderId="1" xfId="0" applyFont="true" applyBorder="true" applyAlignment="true" applyProtection="false">
      <alignment horizontal="center" vertical="center" textRotation="0" wrapText="false" indent="0" shrinkToFit="false"/>
      <protection locked="true" hidden="false"/>
    </xf>
    <xf numFmtId="165" fontId="27" fillId="12" borderId="1" xfId="0" applyFont="true" applyBorder="true" applyAlignment="true" applyProtection="false">
      <alignment horizontal="center" vertical="center" textRotation="0" wrapText="false" indent="0" shrinkToFit="false"/>
      <protection locked="true" hidden="false"/>
    </xf>
    <xf numFmtId="167" fontId="21" fillId="8" borderId="1" xfId="0" applyFont="true" applyBorder="true" applyAlignment="true" applyProtection="false">
      <alignment horizontal="left" vertical="center" textRotation="0" wrapText="false" indent="1" shrinkToFit="false"/>
      <protection locked="true" hidden="false"/>
    </xf>
    <xf numFmtId="165" fontId="20" fillId="22" borderId="1" xfId="0" applyFont="true" applyBorder="true" applyAlignment="true" applyProtection="false">
      <alignment horizontal="left" vertical="center" textRotation="0" wrapText="false" indent="1" shrinkToFit="false"/>
      <protection locked="true" hidden="false"/>
    </xf>
    <xf numFmtId="164" fontId="6" fillId="6" borderId="0" xfId="0" applyFont="true" applyBorder="true" applyAlignment="true" applyProtection="false">
      <alignment horizontal="left" vertical="center" textRotation="0" wrapText="false" indent="1" shrinkToFit="false"/>
      <protection locked="true" hidden="false"/>
    </xf>
    <xf numFmtId="164" fontId="8" fillId="23" borderId="1" xfId="0" applyFont="true" applyBorder="true" applyAlignment="true" applyProtection="false">
      <alignment horizontal="center" vertical="center" textRotation="0" wrapText="true" indent="1" shrinkToFit="false"/>
      <protection locked="true" hidden="false"/>
    </xf>
    <xf numFmtId="167" fontId="22" fillId="16" borderId="1" xfId="0" applyFont="true" applyBorder="true" applyAlignment="true" applyProtection="false">
      <alignment horizontal="center" vertical="center" textRotation="0" wrapText="false" indent="0" shrinkToFit="false"/>
      <protection locked="true" hidden="false"/>
    </xf>
    <xf numFmtId="167" fontId="22" fillId="17" borderId="1" xfId="0" applyFont="true" applyBorder="true" applyAlignment="true" applyProtection="false">
      <alignment horizontal="center" vertical="center" textRotation="0" wrapText="false" indent="0" shrinkToFit="false"/>
      <protection locked="true" hidden="false"/>
    </xf>
    <xf numFmtId="164" fontId="0" fillId="23" borderId="1" xfId="0" applyFont="false" applyBorder="true" applyAlignment="false" applyProtection="false">
      <alignment horizontal="general" vertical="bottom" textRotation="0" wrapText="false" indent="0" shrinkToFit="false"/>
      <protection locked="true" hidden="false"/>
    </xf>
    <xf numFmtId="164" fontId="7" fillId="23" borderId="1" xfId="0" applyFont="true" applyBorder="true" applyAlignment="true" applyProtection="false">
      <alignment horizontal="right" vertical="center" textRotation="0" wrapText="false" indent="1" shrinkToFit="false"/>
      <protection locked="true" hidden="false"/>
    </xf>
    <xf numFmtId="168" fontId="16" fillId="23" borderId="1" xfId="0" applyFont="true" applyBorder="true" applyAlignment="true" applyProtection="false">
      <alignment horizontal="center" vertical="center" textRotation="0" wrapText="false" indent="0" shrinkToFit="false"/>
      <protection locked="true" hidden="false"/>
    </xf>
    <xf numFmtId="168" fontId="28" fillId="23" borderId="1" xfId="0" applyFont="true" applyBorder="true" applyAlignment="true" applyProtection="false">
      <alignment horizontal="center" vertical="center" textRotation="0" wrapText="false" indent="0" shrinkToFit="false"/>
      <protection locked="true" hidden="false"/>
    </xf>
    <xf numFmtId="164" fontId="6" fillId="13" borderId="0" xfId="0" applyFont="true" applyBorder="true" applyAlignment="true" applyProtection="false">
      <alignment horizontal="left" vertical="center" textRotation="0" wrapText="false" indent="1" shrinkToFit="false"/>
      <protection locked="true" hidden="false"/>
    </xf>
    <xf numFmtId="164" fontId="8" fillId="14" borderId="1" xfId="0" applyFont="true" applyBorder="true" applyAlignment="true" applyProtection="false">
      <alignment horizontal="center" vertical="center" textRotation="0" wrapText="true" indent="1" shrinkToFit="false"/>
      <protection locked="true" hidden="false"/>
    </xf>
    <xf numFmtId="164" fontId="22" fillId="14" borderId="1" xfId="0" applyFont="true" applyBorder="true" applyAlignment="true" applyProtection="false">
      <alignment horizontal="left" vertical="center" textRotation="0" wrapText="true" indent="1" shrinkToFit="false"/>
      <protection locked="true" hidden="false"/>
    </xf>
    <xf numFmtId="169" fontId="22" fillId="14" borderId="1" xfId="0" applyFont="true" applyBorder="true" applyAlignment="true" applyProtection="false">
      <alignment horizontal="right" vertical="center" textRotation="0" wrapText="false" indent="1" shrinkToFit="false"/>
      <protection locked="true" hidden="false"/>
    </xf>
    <xf numFmtId="164" fontId="8" fillId="24" borderId="1" xfId="0" applyFont="true" applyBorder="true" applyAlignment="true" applyProtection="false">
      <alignment horizontal="center" vertical="center" textRotation="0" wrapText="true" indent="1" shrinkToFit="false"/>
      <protection locked="true" hidden="false"/>
    </xf>
    <xf numFmtId="164" fontId="22" fillId="24" borderId="1" xfId="0" applyFont="true" applyBorder="true" applyAlignment="true" applyProtection="false">
      <alignment horizontal="left" vertical="center" textRotation="0" wrapText="true" indent="1" shrinkToFit="false"/>
      <protection locked="true" hidden="false"/>
    </xf>
    <xf numFmtId="169" fontId="22" fillId="24" borderId="1" xfId="0" applyFont="true" applyBorder="true" applyAlignment="true" applyProtection="false">
      <alignment horizontal="right" vertical="center" textRotation="0" wrapText="false" indent="1" shrinkToFit="false"/>
      <protection locked="true" hidden="false"/>
    </xf>
    <xf numFmtId="168" fontId="29" fillId="23" borderId="1" xfId="0" applyFont="true" applyBorder="true" applyAlignment="true" applyProtection="false">
      <alignment horizontal="center" vertical="center" textRotation="0" wrapText="false" indent="0" shrinkToFit="false"/>
      <protection locked="true" hidden="false"/>
    </xf>
    <xf numFmtId="169" fontId="16" fillId="23" borderId="1" xfId="0" applyFont="true" applyBorder="true" applyAlignment="true" applyProtection="false">
      <alignment horizontal="right" vertical="center" textRotation="0" wrapText="false" indent="1" shrinkToFit="false"/>
      <protection locked="true" hidden="false"/>
    </xf>
    <xf numFmtId="164" fontId="29" fillId="0" borderId="0" xfId="0" applyFont="true" applyBorder="true" applyAlignment="true" applyProtection="false">
      <alignment horizontal="left" vertical="center" textRotation="0" wrapText="false" indent="1" shrinkToFit="false"/>
      <protection locked="true" hidden="false"/>
    </xf>
    <xf numFmtId="164" fontId="6" fillId="18" borderId="0" xfId="0" applyFont="true" applyBorder="true" applyAlignment="true" applyProtection="false">
      <alignment horizontal="left" vertical="center" textRotation="0" wrapText="false" indent="1" shrinkToFit="false"/>
      <protection locked="true" hidden="false"/>
    </xf>
    <xf numFmtId="164" fontId="11" fillId="23" borderId="1" xfId="0" applyFont="true" applyBorder="true" applyAlignment="true" applyProtection="false">
      <alignment horizontal="center" vertical="center" textRotation="0" wrapText="false" indent="0" shrinkToFit="false"/>
      <protection locked="true" hidden="false"/>
    </xf>
    <xf numFmtId="168" fontId="30" fillId="23" borderId="1" xfId="0" applyFont="true" applyBorder="true" applyAlignment="true" applyProtection="false">
      <alignment horizontal="center" vertical="center" textRotation="0" wrapText="false" indent="0" shrinkToFit="false"/>
      <protection locked="true" hidden="false"/>
    </xf>
    <xf numFmtId="164" fontId="6" fillId="9" borderId="0" xfId="0" applyFont="true" applyBorder="true" applyAlignment="true" applyProtection="false">
      <alignment horizontal="left" vertical="center" textRotation="0" wrapText="false" indent="1" shrinkToFit="false"/>
      <protection locked="true" hidden="false"/>
    </xf>
    <xf numFmtId="168" fontId="31" fillId="23" borderId="1" xfId="0" applyFont="true" applyBorder="true" applyAlignment="true" applyProtection="false">
      <alignment horizontal="center" vertical="center" textRotation="0" wrapText="false" indent="0" shrinkToFit="false"/>
      <protection locked="true" hidden="false"/>
    </xf>
    <xf numFmtId="164" fontId="8" fillId="16" borderId="1" xfId="0" applyFont="true" applyBorder="true" applyAlignment="true" applyProtection="false">
      <alignment horizontal="center" vertical="center" textRotation="0" wrapText="true" indent="1" shrinkToFit="false"/>
      <protection locked="true" hidden="false"/>
    </xf>
    <xf numFmtId="164" fontId="8" fillId="17" borderId="1" xfId="0" applyFont="true" applyBorder="true" applyAlignment="true" applyProtection="false">
      <alignment horizontal="center" vertical="center" textRotation="0" wrapText="true" indent="1" shrinkToFit="false"/>
      <protection locked="true" hidden="false"/>
    </xf>
    <xf numFmtId="164" fontId="6" fillId="19" borderId="0" xfId="0" applyFont="true" applyBorder="true" applyAlignment="true" applyProtection="false">
      <alignment horizontal="left" vertical="center" textRotation="0" wrapText="false" indent="1" shrinkToFit="false"/>
      <protection locked="true" hidden="false"/>
    </xf>
    <xf numFmtId="164" fontId="6" fillId="20" borderId="0" xfId="0" applyFont="true" applyBorder="true" applyAlignment="true" applyProtection="false">
      <alignment horizontal="left" vertical="center" textRotation="0" wrapText="false" indent="1" shrinkToFit="false"/>
      <protection locked="true" hidden="false"/>
    </xf>
    <xf numFmtId="164" fontId="6" fillId="11" borderId="0" xfId="0" applyFont="true" applyBorder="true" applyAlignment="true" applyProtection="false">
      <alignment horizontal="left" vertical="center" textRotation="0" wrapText="false" indent="1" shrinkToFit="false"/>
      <protection locked="true" hidden="false"/>
    </xf>
    <xf numFmtId="169" fontId="22" fillId="16" borderId="1" xfId="0" applyFont="true" applyBorder="true" applyAlignment="true" applyProtection="false">
      <alignment horizontal="right" vertical="center" textRotation="0" wrapText="false" indent="1" shrinkToFit="false"/>
      <protection locked="true" hidden="false"/>
    </xf>
    <xf numFmtId="169" fontId="22" fillId="17" borderId="1" xfId="0" applyFont="true" applyBorder="true" applyAlignment="true" applyProtection="false">
      <alignment horizontal="right" vertical="center" textRotation="0" wrapText="false" indent="1" shrinkToFit="false"/>
      <protection locked="true" hidden="false"/>
    </xf>
    <xf numFmtId="164" fontId="6" fillId="21" borderId="0" xfId="0" applyFont="true" applyBorder="true" applyAlignment="true" applyProtection="false">
      <alignment horizontal="left" vertical="center" textRotation="0" wrapText="false" indent="1" shrinkToFit="false"/>
      <protection locked="true" hidden="false"/>
    </xf>
    <xf numFmtId="164" fontId="32" fillId="6" borderId="1" xfId="0" applyFont="true" applyBorder="true" applyAlignment="true" applyProtection="false">
      <alignment horizontal="center" vertical="center" textRotation="0" wrapText="false" indent="0" shrinkToFit="false"/>
      <protection locked="true" hidden="false"/>
    </xf>
    <xf numFmtId="164" fontId="8" fillId="7" borderId="1" xfId="0" applyFont="true" applyBorder="true" applyAlignment="true" applyProtection="false">
      <alignment horizontal="left" vertical="center" textRotation="0" wrapText="true" indent="1" shrinkToFit="false"/>
      <protection locked="true" hidden="false"/>
    </xf>
    <xf numFmtId="164" fontId="32" fillId="5" borderId="1" xfId="0" applyFont="true" applyBorder="true" applyAlignment="true" applyProtection="false">
      <alignment horizontal="center" vertical="center" textRotation="0" wrapText="false" indent="0" shrinkToFit="false"/>
      <protection locked="true" hidden="false"/>
    </xf>
    <xf numFmtId="164" fontId="8" fillId="8" borderId="1" xfId="0" applyFont="true" applyBorder="true" applyAlignment="true" applyProtection="false">
      <alignment horizontal="left" vertical="center" textRotation="0" wrapText="true" indent="1" shrinkToFit="false"/>
      <protection locked="true" hidden="false"/>
    </xf>
    <xf numFmtId="164" fontId="32" fillId="9" borderId="1" xfId="0" applyFont="true" applyBorder="true" applyAlignment="true" applyProtection="false">
      <alignment horizontal="center" vertical="center" textRotation="0" wrapText="false" indent="0" shrinkToFit="false"/>
      <protection locked="true" hidden="false"/>
    </xf>
    <xf numFmtId="164" fontId="8" fillId="10" borderId="1" xfId="0" applyFont="true" applyBorder="true" applyAlignment="true" applyProtection="false">
      <alignment horizontal="left" vertical="center" textRotation="0" wrapText="true" indent="1" shrinkToFit="false"/>
      <protection locked="true" hidden="false"/>
    </xf>
    <xf numFmtId="164" fontId="33" fillId="11" borderId="1" xfId="0" applyFont="true" applyBorder="true" applyAlignment="true" applyProtection="false">
      <alignment horizontal="center" vertical="center" textRotation="0" wrapText="false" indent="0" shrinkToFit="false"/>
      <protection locked="true" hidden="false"/>
    </xf>
    <xf numFmtId="164" fontId="8" fillId="12" borderId="1" xfId="0" applyFont="true" applyBorder="true" applyAlignment="true" applyProtection="false">
      <alignment horizontal="left" vertical="center" textRotation="0" wrapText="true" indent="1" shrinkToFit="false"/>
      <protection locked="true" hidden="false"/>
    </xf>
    <xf numFmtId="164" fontId="33" fillId="13" borderId="1" xfId="0" applyFont="true" applyBorder="true" applyAlignment="true" applyProtection="false">
      <alignment horizontal="center" vertical="center" textRotation="0" wrapText="false" indent="0" shrinkToFit="false"/>
      <protection locked="true" hidden="false"/>
    </xf>
    <xf numFmtId="164" fontId="8" fillId="14" borderId="1" xfId="0" applyFont="true" applyBorder="true" applyAlignment="true" applyProtection="false">
      <alignment horizontal="left" vertical="center" textRotation="0" wrapText="true" indent="1" shrinkToFit="false"/>
      <protection locked="true" hidden="false"/>
    </xf>
    <xf numFmtId="164" fontId="8" fillId="0" borderId="0" xfId="0" applyFont="true" applyBorder="true" applyAlignment="true" applyProtection="false">
      <alignment horizontal="left" vertical="center" textRotation="0" wrapText="false" indent="1" shrinkToFit="false"/>
      <protection locked="true" hidden="false"/>
    </xf>
    <xf numFmtId="164" fontId="8" fillId="0" borderId="1" xfId="0" applyFont="true" applyBorder="true" applyAlignment="true" applyProtection="false">
      <alignment horizontal="left" vertical="center" textRotation="0" wrapText="fals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7">
    <dxf>
      <fill>
        <patternFill>
          <bgColor rgb="FFFFF4E0"/>
        </patternFill>
      </fill>
    </dxf>
    <dxf>
      <fill>
        <patternFill>
          <bgColor rgb="FFE8F5E9"/>
        </patternFill>
      </fill>
    </dxf>
    <dxf>
      <fill>
        <patternFill>
          <bgColor rgb="FFE3F0FA"/>
        </patternFill>
      </fill>
    </dxf>
    <dxf>
      <fill>
        <patternFill>
          <bgColor rgb="FFFDEBE9"/>
        </patternFill>
      </fill>
    </dxf>
    <dxf>
      <fill>
        <patternFill>
          <bgColor rgb="FFFDEBE0"/>
        </patternFill>
      </fill>
    </dxf>
    <dxf>
      <fill>
        <patternFill>
          <bgColor rgb="FFEEEEEE"/>
        </patternFill>
      </fill>
    </dxf>
    <dxf>
      <font>
        <name val="Inter"/>
        <charset val="1"/>
        <family val="0"/>
        <b val="1"/>
        <color rgb="FFE31B0C"/>
        <sz val="10"/>
      </font>
    </dxf>
  </dxfs>
  <colors>
    <indexedColors>
      <rgbColor rgb="FF000000"/>
      <rgbColor rgb="FFFFFFFF"/>
      <rgbColor rgb="FFE31B0C"/>
      <rgbColor rgb="FF00FF00"/>
      <rgbColor rgb="FF0000FF"/>
      <rgbColor rgb="FFF6F9FC"/>
      <rgbColor rgb="FFFF00FF"/>
      <rgbColor rgb="FF00FFFF"/>
      <rgbColor rgb="FF800000"/>
      <rgbColor rgb="FF008000"/>
      <rgbColor rgb="FF000080"/>
      <rgbColor rgb="FF808000"/>
      <rgbColor rgb="FF800080"/>
      <rgbColor rgb="FF008080"/>
      <rgbColor rgb="FFEEEEEE"/>
      <rgbColor rgb="FF808080"/>
      <rgbColor rgb="FF9999FF"/>
      <rgbColor rgb="FF993366"/>
      <rgbColor rgb="FFFFF4E0"/>
      <rgbColor rgb="FFE3F0FA"/>
      <rgbColor rgb="FF660066"/>
      <rgbColor rgb="FFFF8080"/>
      <rgbColor rgb="FF0B79D0"/>
      <rgbColor rgb="FFE0E0E0"/>
      <rgbColor rgb="FF000080"/>
      <rgbColor rgb="FFFF00FF"/>
      <rgbColor rgb="FFFFFF00"/>
      <rgbColor rgb="FF00FFFF"/>
      <rgbColor rgb="FF800080"/>
      <rgbColor rgb="FF800000"/>
      <rgbColor rgb="FF008080"/>
      <rgbColor rgb="FF0000FF"/>
      <rgbColor rgb="FF039BE5"/>
      <rgbColor rgb="FFE8F5E9"/>
      <rgbColor rgb="FFDCE9F4"/>
      <rgbColor rgb="FFFDEBE0"/>
      <rgbColor rgb="FF64B6F7"/>
      <rgbColor rgb="FFFDEBE9"/>
      <rgbColor rgb="FFF5F5F5"/>
      <rgbColor rgb="FFFCE3E1"/>
      <rgbColor rgb="FF3480BC"/>
      <rgbColor rgb="FF33CCCC"/>
      <rgbColor rgb="FF99CC00"/>
      <rgbColor rgb="FFFFB547"/>
      <rgbColor rgb="FFFF9900"/>
      <rgbColor rgb="FFEC6917"/>
      <rgbColor rgb="FF666699"/>
      <rgbColor rgb="FF8E98A2"/>
      <rgbColor rgb="FF0D3C61"/>
      <rgbColor rgb="FF4CAF50"/>
      <rgbColor rgb="FF0C1628"/>
      <rgbColor rgb="FF333300"/>
      <rgbColor rgb="FF993300"/>
      <rgbColor rgb="FF993366"/>
      <rgbColor rgb="FF215383"/>
      <rgbColor rgb="FF1D32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10.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2.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3.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4.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5.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6.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7.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8.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9.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57240</xdr:colOff>
      <xdr:row>2</xdr:row>
      <xdr:rowOff>76320</xdr:rowOff>
    </xdr:from>
    <xdr:to>
      <xdr:col>3</xdr:col>
      <xdr:colOff>18720</xdr:colOff>
      <xdr:row>5</xdr:row>
      <xdr:rowOff>66600</xdr:rowOff>
    </xdr:to>
    <xdr:pic>
      <xdr:nvPicPr>
        <xdr:cNvPr id="0"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423720" y="409680"/>
          <a:ext cx="2076120" cy="61884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9"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1"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529200</xdr:colOff>
      <xdr:row>0</xdr:row>
      <xdr:rowOff>313920</xdr:rowOff>
    </xdr:to>
    <xdr:pic>
      <xdr:nvPicPr>
        <xdr:cNvPr id="2"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529200</xdr:colOff>
      <xdr:row>0</xdr:row>
      <xdr:rowOff>313920</xdr:rowOff>
    </xdr:to>
    <xdr:pic>
      <xdr:nvPicPr>
        <xdr:cNvPr id="3"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529200</xdr:colOff>
      <xdr:row>0</xdr:row>
      <xdr:rowOff>313920</xdr:rowOff>
    </xdr:to>
    <xdr:pic>
      <xdr:nvPicPr>
        <xdr:cNvPr id="4"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529200</xdr:colOff>
      <xdr:row>0</xdr:row>
      <xdr:rowOff>313920</xdr:rowOff>
    </xdr:to>
    <xdr:pic>
      <xdr:nvPicPr>
        <xdr:cNvPr id="5"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529200</xdr:colOff>
      <xdr:row>0</xdr:row>
      <xdr:rowOff>313920</xdr:rowOff>
    </xdr:to>
    <xdr:pic>
      <xdr:nvPicPr>
        <xdr:cNvPr id="6"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529200</xdr:colOff>
      <xdr:row>0</xdr:row>
      <xdr:rowOff>313920</xdr:rowOff>
    </xdr:to>
    <xdr:pic>
      <xdr:nvPicPr>
        <xdr:cNvPr id="7"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529200</xdr:colOff>
      <xdr:row>0</xdr:row>
      <xdr:rowOff>313920</xdr:rowOff>
    </xdr:to>
    <xdr:pic>
      <xdr:nvPicPr>
        <xdr:cNvPr id="8"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1.xml"/>
</Relationships>
</file>

<file path=xl/worksheets/_rels/sheet10.xml.rels><?xml version="1.0" encoding="UTF-8"?>
<Relationships xmlns="http://schemas.openxmlformats.org/package/2006/relationships"><Relationship Id="rId1" Type="http://schemas.openxmlformats.org/officeDocument/2006/relationships/drawing" Target="../drawings/drawing10.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drawing" Target="../drawings/drawing8.xml"/>
</Relationships>
</file>

<file path=xl/worksheets/_rels/sheet9.xml.rels><?xml version="1.0" encoding="UTF-8"?>
<Relationships xmlns="http://schemas.openxmlformats.org/package/2006/relationships"><Relationship Id="rId1"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C1628"/>
    <pageSetUpPr fitToPage="true"/>
  </sheetPr>
  <dimension ref="B1:G9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
    <col collapsed="false" customWidth="true" hidden="false" outlineLevel="0" max="3" min="3" style="0" width="30"/>
    <col collapsed="false" customWidth="true" hidden="false" outlineLevel="0" max="5" min="4" style="0" width="19"/>
    <col collapsed="false" customWidth="true" hidden="false" outlineLevel="0" max="6" min="6" style="0" width="18"/>
    <col collapsed="false" customWidth="true" hidden="false" outlineLevel="0" max="7" min="7" style="0" width="16"/>
    <col collapsed="false" customWidth="true" hidden="false" outlineLevel="0" max="8" min="8" style="0" width="2.2"/>
  </cols>
  <sheetData>
    <row r="1" customFormat="false" ht="9.75" hidden="false" customHeight="true" outlineLevel="0" collapsed="false"/>
    <row r="2" customFormat="false" ht="16.5" hidden="false" customHeight="true" outlineLevel="0" collapsed="false">
      <c r="B2" s="1"/>
      <c r="C2" s="1"/>
      <c r="D2" s="1"/>
      <c r="E2" s="1"/>
      <c r="F2" s="1"/>
      <c r="G2" s="1"/>
    </row>
    <row r="3" customFormat="false" ht="16.5" hidden="false" customHeight="true" outlineLevel="0" collapsed="false">
      <c r="B3" s="1"/>
      <c r="C3" s="1"/>
      <c r="D3" s="1"/>
      <c r="E3" s="1"/>
      <c r="F3" s="1"/>
      <c r="G3" s="1"/>
    </row>
    <row r="4" customFormat="false" ht="16.5" hidden="false" customHeight="true" outlineLevel="0" collapsed="false">
      <c r="B4" s="1"/>
      <c r="C4" s="1"/>
      <c r="D4" s="1"/>
      <c r="E4" s="1"/>
      <c r="F4" s="1"/>
      <c r="G4" s="1"/>
    </row>
    <row r="5" customFormat="false" ht="16.5" hidden="false" customHeight="true" outlineLevel="0" collapsed="false">
      <c r="B5" s="1"/>
      <c r="C5" s="1"/>
      <c r="D5" s="1"/>
      <c r="E5" s="1"/>
      <c r="F5" s="1"/>
      <c r="G5" s="1"/>
    </row>
    <row r="6" customFormat="false" ht="31.5" hidden="false" customHeight="true" outlineLevel="0" collapsed="false">
      <c r="B6" s="1"/>
      <c r="C6" s="2" t="s">
        <v>0</v>
      </c>
      <c r="D6" s="2"/>
      <c r="E6" s="2"/>
      <c r="F6" s="2"/>
      <c r="G6" s="2"/>
    </row>
    <row r="7" customFormat="false" ht="9.75" hidden="false" customHeight="true" outlineLevel="0" collapsed="false">
      <c r="B7" s="1"/>
      <c r="C7" s="1"/>
      <c r="D7" s="1"/>
      <c r="E7" s="1"/>
      <c r="F7" s="1"/>
      <c r="G7" s="1"/>
    </row>
    <row r="8" customFormat="false" ht="4.5" hidden="false" customHeight="true" outlineLevel="0" collapsed="false">
      <c r="B8" s="3"/>
      <c r="C8" s="3"/>
      <c r="D8" s="3"/>
      <c r="E8" s="3"/>
      <c r="F8" s="3"/>
      <c r="G8" s="3"/>
    </row>
    <row r="9" customFormat="false" ht="7.5" hidden="false" customHeight="true" outlineLevel="0" collapsed="false"/>
    <row r="10" customFormat="false" ht="16.5" hidden="false" customHeight="true" outlineLevel="0" collapsed="false">
      <c r="B10" s="4" t="s">
        <v>1</v>
      </c>
      <c r="C10" s="4"/>
      <c r="D10" s="4"/>
      <c r="E10" s="4"/>
      <c r="F10" s="4"/>
      <c r="G10" s="4"/>
    </row>
    <row r="11" customFormat="false" ht="16.5" hidden="false" customHeight="true" outlineLevel="0" collapsed="false">
      <c r="B11" s="4"/>
      <c r="C11" s="4"/>
      <c r="D11" s="4"/>
      <c r="E11" s="4"/>
      <c r="F11" s="4"/>
      <c r="G11" s="4"/>
    </row>
    <row r="12" customFormat="false" ht="16.5" hidden="false" customHeight="true" outlineLevel="0" collapsed="false">
      <c r="B12" s="4"/>
      <c r="C12" s="4"/>
      <c r="D12" s="4"/>
      <c r="E12" s="4"/>
      <c r="F12" s="4"/>
      <c r="G12" s="4"/>
    </row>
    <row r="13" customFormat="false" ht="16.5" hidden="false" customHeight="true" outlineLevel="0" collapsed="false">
      <c r="B13" s="4"/>
      <c r="C13" s="4"/>
      <c r="D13" s="4"/>
      <c r="E13" s="4"/>
      <c r="F13" s="4"/>
      <c r="G13" s="4"/>
    </row>
    <row r="15" customFormat="false" ht="24" hidden="false" customHeight="true" outlineLevel="0" collapsed="false">
      <c r="B15" s="5" t="s">
        <v>2</v>
      </c>
      <c r="C15" s="5"/>
      <c r="D15" s="5"/>
      <c r="E15" s="5"/>
      <c r="F15" s="5"/>
      <c r="G15" s="5"/>
    </row>
    <row r="16" customFormat="false" ht="15" hidden="false" customHeight="true" outlineLevel="0" collapsed="false">
      <c r="B16" s="6" t="s">
        <v>3</v>
      </c>
      <c r="C16" s="7" t="s">
        <v>4</v>
      </c>
      <c r="D16" s="8" t="s">
        <v>5</v>
      </c>
      <c r="E16" s="8"/>
      <c r="F16" s="8"/>
      <c r="G16" s="8"/>
    </row>
    <row r="17" customFormat="false" ht="15" hidden="false" customHeight="true" outlineLevel="0" collapsed="false">
      <c r="B17" s="6"/>
      <c r="C17" s="7"/>
      <c r="D17" s="7"/>
      <c r="E17" s="8"/>
      <c r="F17" s="8"/>
      <c r="G17" s="8"/>
    </row>
    <row r="18" customFormat="false" ht="15" hidden="false" customHeight="true" outlineLevel="0" collapsed="false">
      <c r="B18" s="6"/>
      <c r="C18" s="7"/>
      <c r="D18" s="7"/>
      <c r="E18" s="8"/>
      <c r="F18" s="8"/>
      <c r="G18" s="8"/>
    </row>
    <row r="19" customFormat="false" ht="15" hidden="false" customHeight="true" outlineLevel="0" collapsed="false">
      <c r="B19" s="6" t="s">
        <v>6</v>
      </c>
      <c r="C19" s="7" t="s">
        <v>7</v>
      </c>
      <c r="D19" s="8" t="s">
        <v>8</v>
      </c>
      <c r="E19" s="8"/>
      <c r="F19" s="8"/>
      <c r="G19" s="8"/>
    </row>
    <row r="20" customFormat="false" ht="15" hidden="false" customHeight="true" outlineLevel="0" collapsed="false">
      <c r="B20" s="6"/>
      <c r="C20" s="7"/>
      <c r="D20" s="7"/>
      <c r="E20" s="8"/>
      <c r="F20" s="8"/>
      <c r="G20" s="8"/>
    </row>
    <row r="21" customFormat="false" ht="15" hidden="false" customHeight="true" outlineLevel="0" collapsed="false">
      <c r="B21" s="6"/>
      <c r="C21" s="7"/>
      <c r="D21" s="7"/>
      <c r="E21" s="8"/>
      <c r="F21" s="8"/>
      <c r="G21" s="8"/>
    </row>
    <row r="22" customFormat="false" ht="15" hidden="false" customHeight="true" outlineLevel="0" collapsed="false">
      <c r="B22" s="6" t="s">
        <v>9</v>
      </c>
      <c r="C22" s="7" t="s">
        <v>10</v>
      </c>
      <c r="D22" s="8" t="s">
        <v>11</v>
      </c>
      <c r="E22" s="8"/>
      <c r="F22" s="8"/>
      <c r="G22" s="8"/>
    </row>
    <row r="23" customFormat="false" ht="15" hidden="false" customHeight="true" outlineLevel="0" collapsed="false">
      <c r="B23" s="6"/>
      <c r="C23" s="7"/>
      <c r="D23" s="7"/>
      <c r="E23" s="8"/>
      <c r="F23" s="8"/>
      <c r="G23" s="8"/>
    </row>
    <row r="24" customFormat="false" ht="15" hidden="false" customHeight="true" outlineLevel="0" collapsed="false">
      <c r="B24" s="6"/>
      <c r="C24" s="7"/>
      <c r="D24" s="7"/>
      <c r="E24" s="8"/>
      <c r="F24" s="8"/>
      <c r="G24" s="8"/>
    </row>
    <row r="25" customFormat="false" ht="15" hidden="false" customHeight="true" outlineLevel="0" collapsed="false">
      <c r="B25" s="6" t="s">
        <v>12</v>
      </c>
      <c r="C25" s="7" t="s">
        <v>13</v>
      </c>
      <c r="D25" s="8" t="s">
        <v>14</v>
      </c>
      <c r="E25" s="8"/>
      <c r="F25" s="8"/>
      <c r="G25" s="8"/>
    </row>
    <row r="26" customFormat="false" ht="15" hidden="false" customHeight="true" outlineLevel="0" collapsed="false">
      <c r="B26" s="6"/>
      <c r="C26" s="7"/>
      <c r="D26" s="7"/>
      <c r="E26" s="8"/>
      <c r="F26" s="8"/>
      <c r="G26" s="8"/>
    </row>
    <row r="27" customFormat="false" ht="15" hidden="false" customHeight="true" outlineLevel="0" collapsed="false">
      <c r="B27" s="6"/>
      <c r="C27" s="7"/>
      <c r="D27" s="7"/>
      <c r="E27" s="8"/>
      <c r="F27" s="8"/>
      <c r="G27" s="8"/>
    </row>
    <row r="28" customFormat="false" ht="15" hidden="false" customHeight="true" outlineLevel="0" collapsed="false">
      <c r="B28" s="6" t="s">
        <v>15</v>
      </c>
      <c r="C28" s="7" t="s">
        <v>16</v>
      </c>
      <c r="D28" s="8" t="s">
        <v>17</v>
      </c>
      <c r="E28" s="8"/>
      <c r="F28" s="8"/>
      <c r="G28" s="8"/>
    </row>
    <row r="29" customFormat="false" ht="15" hidden="false" customHeight="true" outlineLevel="0" collapsed="false">
      <c r="B29" s="6"/>
      <c r="C29" s="7"/>
      <c r="D29" s="7"/>
      <c r="E29" s="8"/>
      <c r="F29" s="8"/>
      <c r="G29" s="8"/>
    </row>
    <row r="30" customFormat="false" ht="15" hidden="false" customHeight="true" outlineLevel="0" collapsed="false">
      <c r="B30" s="6"/>
      <c r="C30" s="7"/>
      <c r="D30" s="7"/>
      <c r="E30" s="8"/>
      <c r="F30" s="8"/>
      <c r="G30" s="8"/>
    </row>
    <row r="31" customFormat="false" ht="15" hidden="false" customHeight="true" outlineLevel="0" collapsed="false">
      <c r="B31" s="6" t="s">
        <v>18</v>
      </c>
      <c r="C31" s="7" t="s">
        <v>19</v>
      </c>
      <c r="D31" s="8" t="s">
        <v>20</v>
      </c>
      <c r="E31" s="8"/>
      <c r="F31" s="8"/>
      <c r="G31" s="8"/>
    </row>
    <row r="32" customFormat="false" ht="15" hidden="false" customHeight="true" outlineLevel="0" collapsed="false">
      <c r="B32" s="6"/>
      <c r="C32" s="7"/>
      <c r="D32" s="7"/>
      <c r="E32" s="8"/>
      <c r="F32" s="8"/>
      <c r="G32" s="8"/>
    </row>
    <row r="33" customFormat="false" ht="15" hidden="false" customHeight="true" outlineLevel="0" collapsed="false">
      <c r="B33" s="6"/>
      <c r="C33" s="7"/>
      <c r="D33" s="7"/>
      <c r="E33" s="8"/>
      <c r="F33" s="8"/>
      <c r="G33" s="8"/>
    </row>
    <row r="35" customFormat="false" ht="24" hidden="false" customHeight="true" outlineLevel="0" collapsed="false">
      <c r="B35" s="5" t="s">
        <v>21</v>
      </c>
      <c r="C35" s="5"/>
      <c r="D35" s="5"/>
      <c r="E35" s="5"/>
      <c r="F35" s="5"/>
      <c r="G35" s="5"/>
    </row>
    <row r="36" customFormat="false" ht="12.75" hidden="false" customHeight="true" outlineLevel="0" collapsed="false">
      <c r="B36" s="9" t="s">
        <v>22</v>
      </c>
      <c r="C36" s="9"/>
      <c r="D36" s="9"/>
      <c r="E36" s="9"/>
      <c r="F36" s="9"/>
      <c r="G36" s="9"/>
    </row>
    <row r="37" customFormat="false" ht="12.75" hidden="false" customHeight="true" outlineLevel="0" collapsed="false">
      <c r="B37" s="9"/>
      <c r="C37" s="9"/>
      <c r="D37" s="9"/>
      <c r="E37" s="9"/>
      <c r="F37" s="9"/>
      <c r="G37" s="9"/>
    </row>
    <row r="38" customFormat="false" ht="24" hidden="false" customHeight="true" outlineLevel="0" collapsed="false">
      <c r="B38" s="10" t="s">
        <v>23</v>
      </c>
      <c r="C38" s="11" t="s">
        <v>24</v>
      </c>
      <c r="D38" s="12" t="s">
        <v>25</v>
      </c>
      <c r="E38" s="12"/>
      <c r="F38" s="12"/>
      <c r="G38" s="12"/>
    </row>
    <row r="39" customFormat="false" ht="24" hidden="false" customHeight="true" outlineLevel="0" collapsed="false">
      <c r="B39" s="13" t="s">
        <v>23</v>
      </c>
      <c r="C39" s="14" t="s">
        <v>26</v>
      </c>
      <c r="D39" s="15" t="s">
        <v>27</v>
      </c>
      <c r="E39" s="15"/>
      <c r="F39" s="15"/>
      <c r="G39" s="15"/>
    </row>
    <row r="40" customFormat="false" ht="24" hidden="false" customHeight="true" outlineLevel="0" collapsed="false">
      <c r="B40" s="16" t="s">
        <v>23</v>
      </c>
      <c r="C40" s="17" t="s">
        <v>28</v>
      </c>
      <c r="D40" s="18" t="s">
        <v>29</v>
      </c>
      <c r="E40" s="18"/>
      <c r="F40" s="18"/>
      <c r="G40" s="18"/>
    </row>
    <row r="41" customFormat="false" ht="24" hidden="false" customHeight="true" outlineLevel="0" collapsed="false">
      <c r="B41" s="19" t="s">
        <v>23</v>
      </c>
      <c r="C41" s="20" t="s">
        <v>30</v>
      </c>
      <c r="D41" s="21" t="s">
        <v>31</v>
      </c>
      <c r="E41" s="21"/>
      <c r="F41" s="21"/>
      <c r="G41" s="21"/>
    </row>
    <row r="42" customFormat="false" ht="24" hidden="false" customHeight="true" outlineLevel="0" collapsed="false">
      <c r="B42" s="22" t="s">
        <v>23</v>
      </c>
      <c r="C42" s="23" t="s">
        <v>32</v>
      </c>
      <c r="D42" s="24" t="s">
        <v>33</v>
      </c>
      <c r="E42" s="24"/>
      <c r="F42" s="24"/>
      <c r="G42" s="24"/>
    </row>
    <row r="44" customFormat="false" ht="24" hidden="false" customHeight="true" outlineLevel="0" collapsed="false">
      <c r="B44" s="5" t="s">
        <v>34</v>
      </c>
      <c r="C44" s="5"/>
      <c r="D44" s="5"/>
      <c r="E44" s="5"/>
      <c r="F44" s="5"/>
      <c r="G44" s="5"/>
    </row>
    <row r="45" customFormat="false" ht="18.75" hidden="false" customHeight="true" outlineLevel="0" collapsed="false">
      <c r="B45" s="25"/>
      <c r="C45" s="25" t="s">
        <v>35</v>
      </c>
      <c r="D45" s="25" t="s">
        <v>36</v>
      </c>
      <c r="E45" s="25"/>
      <c r="F45" s="25"/>
      <c r="G45" s="25"/>
    </row>
    <row r="46" customFormat="false" ht="27.75" hidden="false" customHeight="true" outlineLevel="0" collapsed="false">
      <c r="B46" s="26"/>
      <c r="C46" s="27" t="s">
        <v>37</v>
      </c>
      <c r="D46" s="28" t="s">
        <v>38</v>
      </c>
      <c r="E46" s="28"/>
      <c r="F46" s="28"/>
      <c r="G46" s="28"/>
    </row>
    <row r="47" customFormat="false" ht="27.75" hidden="false" customHeight="true" outlineLevel="0" collapsed="false">
      <c r="B47" s="29"/>
      <c r="C47" s="30" t="s">
        <v>39</v>
      </c>
      <c r="D47" s="31" t="s">
        <v>40</v>
      </c>
      <c r="E47" s="31"/>
      <c r="F47" s="31"/>
      <c r="G47" s="31"/>
    </row>
    <row r="48" customFormat="false" ht="27.75" hidden="false" customHeight="true" outlineLevel="0" collapsed="false">
      <c r="B48" s="32"/>
      <c r="C48" s="27" t="s">
        <v>41</v>
      </c>
      <c r="D48" s="28" t="s">
        <v>42</v>
      </c>
      <c r="E48" s="28"/>
      <c r="F48" s="28"/>
      <c r="G48" s="28"/>
    </row>
    <row r="49" customFormat="false" ht="27.75" hidden="false" customHeight="true" outlineLevel="0" collapsed="false">
      <c r="B49" s="33"/>
      <c r="C49" s="30" t="s">
        <v>43</v>
      </c>
      <c r="D49" s="31" t="s">
        <v>44</v>
      </c>
      <c r="E49" s="31"/>
      <c r="F49" s="31"/>
      <c r="G49" s="31"/>
    </row>
    <row r="50" customFormat="false" ht="27.75" hidden="false" customHeight="true" outlineLevel="0" collapsed="false">
      <c r="B50" s="34"/>
      <c r="C50" s="27" t="s">
        <v>45</v>
      </c>
      <c r="D50" s="28" t="s">
        <v>46</v>
      </c>
      <c r="E50" s="28"/>
      <c r="F50" s="28"/>
      <c r="G50" s="28"/>
    </row>
    <row r="51" customFormat="false" ht="27.75" hidden="false" customHeight="true" outlineLevel="0" collapsed="false">
      <c r="B51" s="35"/>
      <c r="C51" s="30" t="s">
        <v>47</v>
      </c>
      <c r="D51" s="31" t="s">
        <v>48</v>
      </c>
      <c r="E51" s="31"/>
      <c r="F51" s="31"/>
      <c r="G51" s="31"/>
    </row>
    <row r="52" customFormat="false" ht="27.75" hidden="false" customHeight="true" outlineLevel="0" collapsed="false">
      <c r="B52" s="36"/>
      <c r="C52" s="27" t="s">
        <v>49</v>
      </c>
      <c r="D52" s="28" t="s">
        <v>50</v>
      </c>
      <c r="E52" s="28"/>
      <c r="F52" s="28"/>
      <c r="G52" s="28"/>
    </row>
    <row r="53" customFormat="false" ht="27.75" hidden="false" customHeight="true" outlineLevel="0" collapsed="false">
      <c r="B53" s="37"/>
      <c r="C53" s="30" t="s">
        <v>51</v>
      </c>
      <c r="D53" s="31" t="s">
        <v>52</v>
      </c>
      <c r="E53" s="31"/>
      <c r="F53" s="31"/>
      <c r="G53" s="31"/>
    </row>
    <row r="54" customFormat="false" ht="27.75" hidden="false" customHeight="true" outlineLevel="0" collapsed="false">
      <c r="B54" s="38"/>
      <c r="C54" s="27" t="s">
        <v>53</v>
      </c>
      <c r="D54" s="28" t="s">
        <v>54</v>
      </c>
      <c r="E54" s="28"/>
      <c r="F54" s="28"/>
      <c r="G54" s="28"/>
    </row>
    <row r="56" customFormat="false" ht="24" hidden="false" customHeight="true" outlineLevel="0" collapsed="false">
      <c r="B56" s="5" t="s">
        <v>55</v>
      </c>
      <c r="C56" s="5"/>
      <c r="D56" s="5"/>
      <c r="E56" s="5"/>
      <c r="F56" s="5"/>
      <c r="G56" s="5"/>
    </row>
    <row r="57" customFormat="false" ht="15" hidden="false" customHeight="true" outlineLevel="0" collapsed="false">
      <c r="C57" s="39" t="s">
        <v>56</v>
      </c>
      <c r="D57" s="8" t="s">
        <v>57</v>
      </c>
      <c r="E57" s="8"/>
      <c r="F57" s="8"/>
      <c r="G57" s="8"/>
    </row>
    <row r="58" customFormat="false" ht="15" hidden="false" customHeight="true" outlineLevel="0" collapsed="false">
      <c r="C58" s="39"/>
      <c r="D58" s="39"/>
      <c r="E58" s="8"/>
      <c r="F58" s="8"/>
      <c r="G58" s="8"/>
    </row>
    <row r="59" customFormat="false" ht="15" hidden="false" customHeight="true" outlineLevel="0" collapsed="false">
      <c r="C59" s="39"/>
      <c r="D59" s="39"/>
      <c r="E59" s="8"/>
      <c r="F59" s="8"/>
      <c r="G59" s="8"/>
    </row>
    <row r="61" customFormat="false" ht="15" hidden="false" customHeight="true" outlineLevel="0" collapsed="false">
      <c r="C61" s="39" t="s">
        <v>58</v>
      </c>
      <c r="D61" s="8" t="s">
        <v>59</v>
      </c>
      <c r="E61" s="8"/>
      <c r="F61" s="8"/>
      <c r="G61" s="8"/>
    </row>
    <row r="62" customFormat="false" ht="15" hidden="false" customHeight="true" outlineLevel="0" collapsed="false">
      <c r="C62" s="39"/>
      <c r="D62" s="39"/>
      <c r="E62" s="8"/>
      <c r="F62" s="8"/>
      <c r="G62" s="8"/>
    </row>
    <row r="63" customFormat="false" ht="15" hidden="false" customHeight="true" outlineLevel="0" collapsed="false">
      <c r="C63" s="39"/>
      <c r="D63" s="39"/>
      <c r="E63" s="8"/>
      <c r="F63" s="8"/>
      <c r="G63" s="8"/>
    </row>
    <row r="65" customFormat="false" ht="15" hidden="false" customHeight="true" outlineLevel="0" collapsed="false">
      <c r="C65" s="39" t="s">
        <v>60</v>
      </c>
      <c r="D65" s="8" t="s">
        <v>61</v>
      </c>
      <c r="E65" s="8"/>
      <c r="F65" s="8"/>
      <c r="G65" s="8"/>
    </row>
    <row r="66" customFormat="false" ht="15" hidden="false" customHeight="true" outlineLevel="0" collapsed="false">
      <c r="C66" s="39"/>
      <c r="D66" s="39"/>
      <c r="E66" s="8"/>
      <c r="F66" s="8"/>
      <c r="G66" s="8"/>
    </row>
    <row r="67" customFormat="false" ht="15" hidden="false" customHeight="true" outlineLevel="0" collapsed="false">
      <c r="C67" s="39"/>
      <c r="D67" s="39"/>
      <c r="E67" s="8"/>
      <c r="F67" s="8"/>
      <c r="G67" s="8"/>
    </row>
    <row r="69" customFormat="false" ht="15" hidden="false" customHeight="true" outlineLevel="0" collapsed="false">
      <c r="C69" s="39" t="s">
        <v>62</v>
      </c>
      <c r="D69" s="8" t="s">
        <v>63</v>
      </c>
      <c r="E69" s="8"/>
      <c r="F69" s="8"/>
      <c r="G69" s="8"/>
    </row>
    <row r="70" customFormat="false" ht="15" hidden="false" customHeight="true" outlineLevel="0" collapsed="false">
      <c r="C70" s="39"/>
      <c r="D70" s="39"/>
      <c r="E70" s="8"/>
      <c r="F70" s="8"/>
      <c r="G70" s="8"/>
    </row>
    <row r="71" customFormat="false" ht="15" hidden="false" customHeight="true" outlineLevel="0" collapsed="false">
      <c r="C71" s="39"/>
      <c r="D71" s="39"/>
      <c r="E71" s="8"/>
      <c r="F71" s="8"/>
      <c r="G71" s="8"/>
    </row>
    <row r="73" customFormat="false" ht="15" hidden="false" customHeight="true" outlineLevel="0" collapsed="false">
      <c r="C73" s="39" t="s">
        <v>64</v>
      </c>
      <c r="D73" s="8" t="s">
        <v>65</v>
      </c>
      <c r="E73" s="8"/>
      <c r="F73" s="8"/>
      <c r="G73" s="8"/>
    </row>
    <row r="74" customFormat="false" ht="15" hidden="false" customHeight="true" outlineLevel="0" collapsed="false">
      <c r="C74" s="39"/>
      <c r="D74" s="39"/>
      <c r="E74" s="8"/>
      <c r="F74" s="8"/>
      <c r="G74" s="8"/>
    </row>
    <row r="75" customFormat="false" ht="15" hidden="false" customHeight="true" outlineLevel="0" collapsed="false">
      <c r="C75" s="39"/>
      <c r="D75" s="39"/>
      <c r="E75" s="8"/>
      <c r="F75" s="8"/>
      <c r="G75" s="8"/>
    </row>
    <row r="77" customFormat="false" ht="15" hidden="false" customHeight="true" outlineLevel="0" collapsed="false">
      <c r="C77" s="39" t="s">
        <v>66</v>
      </c>
      <c r="D77" s="8" t="s">
        <v>67</v>
      </c>
      <c r="E77" s="8"/>
      <c r="F77" s="8"/>
      <c r="G77" s="8"/>
    </row>
    <row r="78" customFormat="false" ht="15" hidden="false" customHeight="true" outlineLevel="0" collapsed="false">
      <c r="C78" s="39"/>
      <c r="D78" s="39"/>
      <c r="E78" s="8"/>
      <c r="F78" s="8"/>
      <c r="G78" s="8"/>
    </row>
    <row r="79" customFormat="false" ht="15" hidden="false" customHeight="true" outlineLevel="0" collapsed="false">
      <c r="C79" s="39"/>
      <c r="D79" s="39"/>
      <c r="E79" s="8"/>
      <c r="F79" s="8"/>
      <c r="G79" s="8"/>
    </row>
    <row r="81" customFormat="false" ht="15" hidden="false" customHeight="true" outlineLevel="0" collapsed="false">
      <c r="C81" s="39" t="s">
        <v>68</v>
      </c>
      <c r="D81" s="8" t="s">
        <v>69</v>
      </c>
      <c r="E81" s="8"/>
      <c r="F81" s="8"/>
      <c r="G81" s="8"/>
    </row>
    <row r="82" customFormat="false" ht="15" hidden="false" customHeight="true" outlineLevel="0" collapsed="false">
      <c r="C82" s="39"/>
      <c r="D82" s="39"/>
      <c r="E82" s="8"/>
      <c r="F82" s="8"/>
      <c r="G82" s="8"/>
    </row>
    <row r="83" customFormat="false" ht="15" hidden="false" customHeight="true" outlineLevel="0" collapsed="false">
      <c r="C83" s="39"/>
      <c r="D83" s="39"/>
      <c r="E83" s="8"/>
      <c r="F83" s="8"/>
      <c r="G83" s="8"/>
    </row>
    <row r="85" customFormat="false" ht="15" hidden="false" customHeight="false" outlineLevel="0" collapsed="false">
      <c r="B85" s="40" t="s">
        <v>70</v>
      </c>
      <c r="C85" s="40"/>
      <c r="D85" s="40"/>
      <c r="E85" s="40"/>
      <c r="F85" s="40"/>
      <c r="G85" s="40"/>
    </row>
    <row r="86" customFormat="false" ht="15" hidden="false" customHeight="true" outlineLevel="0" collapsed="false">
      <c r="B86" s="41" t="s">
        <v>71</v>
      </c>
      <c r="C86" s="41"/>
      <c r="D86" s="41"/>
      <c r="E86" s="41"/>
      <c r="F86" s="41"/>
      <c r="G86" s="41"/>
    </row>
    <row r="87" customFormat="false" ht="15" hidden="false" customHeight="true" outlineLevel="0" collapsed="false">
      <c r="B87" s="41"/>
      <c r="C87" s="41"/>
      <c r="D87" s="41"/>
      <c r="E87" s="41"/>
      <c r="F87" s="41"/>
      <c r="G87" s="41"/>
    </row>
    <row r="88" customFormat="false" ht="15" hidden="false" customHeight="true" outlineLevel="0" collapsed="false">
      <c r="B88" s="41"/>
      <c r="C88" s="41"/>
      <c r="D88" s="41"/>
      <c r="E88" s="41"/>
      <c r="F88" s="41"/>
      <c r="G88" s="41"/>
    </row>
    <row r="90" customFormat="false" ht="19.5" hidden="false" customHeight="true" outlineLevel="0" collapsed="false">
      <c r="B90" s="42" t="s">
        <v>72</v>
      </c>
      <c r="C90" s="42"/>
      <c r="D90" s="42"/>
      <c r="E90" s="42"/>
      <c r="F90" s="42"/>
      <c r="G90" s="42"/>
    </row>
  </sheetData>
  <mergeCells count="57">
    <mergeCell ref="C6:G6"/>
    <mergeCell ref="B10:G13"/>
    <mergeCell ref="B15:G15"/>
    <mergeCell ref="B16:B18"/>
    <mergeCell ref="C16:C18"/>
    <mergeCell ref="D16:G18"/>
    <mergeCell ref="B19:B21"/>
    <mergeCell ref="C19:C21"/>
    <mergeCell ref="D19:G21"/>
    <mergeCell ref="B22:B24"/>
    <mergeCell ref="C22:C24"/>
    <mergeCell ref="D22:G24"/>
    <mergeCell ref="B25:B27"/>
    <mergeCell ref="C25:C27"/>
    <mergeCell ref="D25:G27"/>
    <mergeCell ref="B28:B30"/>
    <mergeCell ref="C28:C30"/>
    <mergeCell ref="D28:G30"/>
    <mergeCell ref="B31:B33"/>
    <mergeCell ref="C31:C33"/>
    <mergeCell ref="D31:G33"/>
    <mergeCell ref="B35:G35"/>
    <mergeCell ref="B36:G37"/>
    <mergeCell ref="D38:G38"/>
    <mergeCell ref="D39:G39"/>
    <mergeCell ref="D40:G40"/>
    <mergeCell ref="D41:G41"/>
    <mergeCell ref="D42:G42"/>
    <mergeCell ref="B44:G44"/>
    <mergeCell ref="D45:G45"/>
    <mergeCell ref="D46:G46"/>
    <mergeCell ref="D47:G47"/>
    <mergeCell ref="D48:G48"/>
    <mergeCell ref="D49:G49"/>
    <mergeCell ref="D50:G50"/>
    <mergeCell ref="D51:G51"/>
    <mergeCell ref="D52:G52"/>
    <mergeCell ref="D53:G53"/>
    <mergeCell ref="D54:G54"/>
    <mergeCell ref="B56:G56"/>
    <mergeCell ref="C57:C59"/>
    <mergeCell ref="D57:G59"/>
    <mergeCell ref="C61:C63"/>
    <mergeCell ref="D61:G63"/>
    <mergeCell ref="C65:C67"/>
    <mergeCell ref="D65:G67"/>
    <mergeCell ref="C69:C71"/>
    <mergeCell ref="D69:G71"/>
    <mergeCell ref="C73:C75"/>
    <mergeCell ref="D73:G75"/>
    <mergeCell ref="C77:C79"/>
    <mergeCell ref="D77:G79"/>
    <mergeCell ref="C81:C83"/>
    <mergeCell ref="D81:G83"/>
    <mergeCell ref="B85:G85"/>
    <mergeCell ref="B86:G88"/>
    <mergeCell ref="B90:G90"/>
  </mergeCells>
  <hyperlinks>
    <hyperlink ref="C46" location="'Scope Summary'!A1" display="Scope Summary"/>
    <hyperlink ref="C47" location="'Deliverables'!A1" display="Deliverables"/>
    <hyperlink ref="C48" location="'Exclusions'!A1" display="Exclusions"/>
    <hyperlink ref="C49" location="'Interfaces'!A1" display="Interfaces"/>
    <hyperlink ref="C50" location="'Assumptions &amp; Constraints'!A1" display="Assumptions &amp; Constraints"/>
    <hyperlink ref="C51" location="'Basis of Scope'!A1" display="Basis of Scope"/>
    <hyperlink ref="C52" location="'Handover &amp; Readiness'!A1" display="Handover &amp; Readiness"/>
    <hyperlink ref="C53" location="'Changes &amp; Derogations'!A1" display="Changes &amp; Derogations"/>
    <hyperlink ref="C54" location="'Reference'!A1" display="Reference"/>
    <hyperlink ref="B90" r:id="rId1" display="Built for teams delivering capital projects, programs and portfolios  ·  mastt.com"/>
  </hyperlinks>
  <printOptions headings="false" gridLines="false" gridLinesSet="true" horizontalCentered="false" verticalCentered="false"/>
  <pageMargins left="0.3" right="0.3" top="0.5" bottom="0.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rowBreaks count="1" manualBreakCount="1">
    <brk id="55" man="true" max="16383" min="0"/>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E98A2"/>
    <pageSetUpPr fitToPage="true"/>
  </sheetPr>
  <dimension ref="B1:H15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5" min="2" style="0" width="30"/>
    <col collapsed="false" customWidth="true" hidden="false" outlineLevel="0" max="6" min="6" style="0" width="4"/>
    <col collapsed="false" customWidth="true" hidden="false" outlineLevel="0" max="7" min="7" style="0" width="30"/>
    <col collapsed="false" customWidth="true" hidden="false" outlineLevel="0" max="8" min="8" style="0" width="56"/>
    <col collapsed="false" customWidth="true" hidden="false" outlineLevel="0" max="9" min="9" style="0" width="2.2"/>
  </cols>
  <sheetData>
    <row r="1" customFormat="false" ht="33.75" hidden="false" customHeight="true" outlineLevel="0" collapsed="false">
      <c r="B1" s="43" t="s">
        <v>444</v>
      </c>
      <c r="C1" s="43"/>
      <c r="D1" s="43"/>
      <c r="E1" s="43"/>
      <c r="F1" s="43"/>
      <c r="G1" s="43"/>
      <c r="H1" s="43"/>
    </row>
    <row r="2" customFormat="false" ht="4.5" hidden="false" customHeight="true" outlineLevel="0" collapsed="false">
      <c r="B2" s="96"/>
      <c r="C2" s="96"/>
      <c r="D2" s="96"/>
      <c r="E2" s="96"/>
      <c r="F2" s="96"/>
      <c r="G2" s="96"/>
      <c r="H2" s="96"/>
    </row>
    <row r="4" customFormat="false" ht="25.5" hidden="false" customHeight="true" outlineLevel="0" collapsed="false">
      <c r="B4" s="9" t="s">
        <v>445</v>
      </c>
      <c r="C4" s="9"/>
      <c r="D4" s="9"/>
      <c r="E4" s="9"/>
      <c r="F4" s="9"/>
      <c r="G4" s="9"/>
      <c r="H4" s="9"/>
    </row>
    <row r="6" customFormat="false" ht="21.75" hidden="false" customHeight="true" outlineLevel="0" collapsed="false">
      <c r="B6" s="5" t="s">
        <v>446</v>
      </c>
      <c r="C6" s="5"/>
      <c r="D6" s="5"/>
      <c r="E6" s="5"/>
      <c r="G6" s="5" t="s">
        <v>55</v>
      </c>
      <c r="H6" s="5"/>
    </row>
    <row r="7" customFormat="false" ht="19.5" hidden="false" customHeight="true" outlineLevel="0" collapsed="false">
      <c r="B7" s="25" t="s">
        <v>447</v>
      </c>
      <c r="C7" s="25" t="s">
        <v>448</v>
      </c>
      <c r="D7" s="25" t="s">
        <v>449</v>
      </c>
      <c r="E7" s="25"/>
      <c r="G7" s="39" t="s">
        <v>56</v>
      </c>
      <c r="H7" s="8" t="s">
        <v>57</v>
      </c>
    </row>
    <row r="8" customFormat="false" ht="25.5" hidden="false" customHeight="true" outlineLevel="0" collapsed="false">
      <c r="B8" s="97" t="s">
        <v>450</v>
      </c>
      <c r="C8" s="11" t="s">
        <v>24</v>
      </c>
      <c r="D8" s="98" t="s">
        <v>25</v>
      </c>
      <c r="E8" s="98"/>
      <c r="G8" s="39"/>
      <c r="H8" s="39"/>
    </row>
    <row r="9" customFormat="false" ht="25.5" hidden="false" customHeight="true" outlineLevel="0" collapsed="false">
      <c r="B9" s="99" t="s">
        <v>451</v>
      </c>
      <c r="C9" s="14" t="s">
        <v>26</v>
      </c>
      <c r="D9" s="100" t="s">
        <v>27</v>
      </c>
      <c r="E9" s="100"/>
      <c r="G9" s="39"/>
      <c r="H9" s="39"/>
    </row>
    <row r="10" customFormat="false" ht="25.5" hidden="false" customHeight="true" outlineLevel="0" collapsed="false">
      <c r="B10" s="101" t="s">
        <v>452</v>
      </c>
      <c r="C10" s="17" t="s">
        <v>28</v>
      </c>
      <c r="D10" s="102" t="s">
        <v>29</v>
      </c>
      <c r="E10" s="102"/>
      <c r="G10" s="39"/>
      <c r="H10" s="39"/>
    </row>
    <row r="11" customFormat="false" ht="25.5" hidden="false" customHeight="true" outlineLevel="0" collapsed="false">
      <c r="B11" s="103" t="s">
        <v>453</v>
      </c>
      <c r="C11" s="20" t="s">
        <v>30</v>
      </c>
      <c r="D11" s="104" t="s">
        <v>31</v>
      </c>
      <c r="E11" s="104"/>
    </row>
    <row r="12" customFormat="false" ht="25.5" hidden="false" customHeight="true" outlineLevel="0" collapsed="false">
      <c r="B12" s="105" t="s">
        <v>454</v>
      </c>
      <c r="C12" s="23" t="s">
        <v>32</v>
      </c>
      <c r="D12" s="106" t="s">
        <v>33</v>
      </c>
      <c r="E12" s="106"/>
      <c r="G12" s="39" t="s">
        <v>58</v>
      </c>
      <c r="H12" s="8" t="s">
        <v>59</v>
      </c>
    </row>
    <row r="13" customFormat="false" ht="15" hidden="false" customHeight="true" outlineLevel="0" collapsed="false">
      <c r="B13" s="9" t="s">
        <v>455</v>
      </c>
      <c r="C13" s="9"/>
      <c r="D13" s="9"/>
      <c r="E13" s="9"/>
      <c r="G13" s="39"/>
      <c r="H13" s="39"/>
    </row>
    <row r="14" customFormat="false" ht="15" hidden="false" customHeight="true" outlineLevel="0" collapsed="false">
      <c r="B14" s="9"/>
      <c r="C14" s="9"/>
      <c r="D14" s="9"/>
      <c r="E14" s="9"/>
      <c r="G14" s="39"/>
      <c r="H14" s="39"/>
    </row>
    <row r="15" customFormat="false" ht="15" hidden="false" customHeight="true" outlineLevel="0" collapsed="false">
      <c r="G15" s="39"/>
      <c r="H15" s="39"/>
    </row>
    <row r="16" customFormat="false" ht="21.75" hidden="false" customHeight="true" outlineLevel="0" collapsed="false">
      <c r="B16" s="5" t="s">
        <v>456</v>
      </c>
      <c r="C16" s="5"/>
      <c r="D16" s="5"/>
      <c r="E16" s="5"/>
    </row>
    <row r="17" customFormat="false" ht="15" hidden="false" customHeight="true" outlineLevel="0" collapsed="false">
      <c r="B17" s="39" t="s">
        <v>457</v>
      </c>
      <c r="C17" s="8" t="s">
        <v>458</v>
      </c>
      <c r="D17" s="8"/>
      <c r="E17" s="8"/>
      <c r="G17" s="39" t="s">
        <v>60</v>
      </c>
      <c r="H17" s="8" t="s">
        <v>61</v>
      </c>
    </row>
    <row r="18" customFormat="false" ht="15" hidden="false" customHeight="true" outlineLevel="0" collapsed="false">
      <c r="B18" s="39"/>
      <c r="C18" s="39"/>
      <c r="D18" s="8"/>
      <c r="E18" s="8"/>
      <c r="G18" s="39"/>
      <c r="H18" s="39"/>
    </row>
    <row r="19" customFormat="false" ht="15" hidden="false" customHeight="true" outlineLevel="0" collapsed="false">
      <c r="B19" s="39"/>
      <c r="C19" s="39"/>
      <c r="D19" s="8"/>
      <c r="E19" s="8"/>
      <c r="G19" s="39"/>
      <c r="H19" s="39"/>
    </row>
    <row r="20" customFormat="false" ht="15" hidden="false" customHeight="true" outlineLevel="0" collapsed="false">
      <c r="G20" s="39"/>
      <c r="H20" s="39"/>
    </row>
    <row r="21" customFormat="false" ht="15" hidden="false" customHeight="true" outlineLevel="0" collapsed="false">
      <c r="B21" s="39" t="s">
        <v>459</v>
      </c>
      <c r="C21" s="8" t="s">
        <v>460</v>
      </c>
      <c r="D21" s="8"/>
      <c r="E21" s="8"/>
    </row>
    <row r="22" customFormat="false" ht="15" hidden="false" customHeight="true" outlineLevel="0" collapsed="false">
      <c r="B22" s="39"/>
      <c r="C22" s="39"/>
      <c r="D22" s="8"/>
      <c r="E22" s="8"/>
      <c r="G22" s="39" t="s">
        <v>62</v>
      </c>
      <c r="H22" s="8" t="s">
        <v>63</v>
      </c>
    </row>
    <row r="23" customFormat="false" ht="15" hidden="false" customHeight="true" outlineLevel="0" collapsed="false">
      <c r="B23" s="39"/>
      <c r="C23" s="39"/>
      <c r="D23" s="8"/>
      <c r="E23" s="8"/>
      <c r="G23" s="39"/>
      <c r="H23" s="39"/>
    </row>
    <row r="24" customFormat="false" ht="15" hidden="false" customHeight="true" outlineLevel="0" collapsed="false">
      <c r="G24" s="39"/>
      <c r="H24" s="39"/>
    </row>
    <row r="25" customFormat="false" ht="15" hidden="false" customHeight="true" outlineLevel="0" collapsed="false">
      <c r="B25" s="39" t="s">
        <v>461</v>
      </c>
      <c r="C25" s="8" t="s">
        <v>462</v>
      </c>
      <c r="D25" s="8"/>
      <c r="E25" s="8"/>
      <c r="G25" s="39"/>
      <c r="H25" s="39"/>
    </row>
    <row r="26" customFormat="false" ht="15" hidden="false" customHeight="true" outlineLevel="0" collapsed="false">
      <c r="B26" s="39"/>
      <c r="C26" s="39"/>
      <c r="D26" s="8"/>
      <c r="E26" s="8"/>
    </row>
    <row r="27" customFormat="false" ht="15" hidden="false" customHeight="true" outlineLevel="0" collapsed="false">
      <c r="B27" s="39"/>
      <c r="C27" s="39"/>
      <c r="D27" s="8"/>
      <c r="E27" s="8"/>
      <c r="G27" s="39" t="s">
        <v>64</v>
      </c>
      <c r="H27" s="8" t="s">
        <v>65</v>
      </c>
    </row>
    <row r="28" customFormat="false" ht="15" hidden="false" customHeight="true" outlineLevel="0" collapsed="false">
      <c r="G28" s="39"/>
      <c r="H28" s="39"/>
    </row>
    <row r="29" customFormat="false" ht="21.75" hidden="false" customHeight="true" outlineLevel="0" collapsed="false">
      <c r="B29" s="5" t="s">
        <v>463</v>
      </c>
      <c r="C29" s="5"/>
      <c r="D29" s="5"/>
      <c r="E29" s="5"/>
      <c r="G29" s="39"/>
      <c r="H29" s="39"/>
    </row>
    <row r="30" customFormat="false" ht="15" hidden="false" customHeight="true" outlineLevel="0" collapsed="false">
      <c r="B30" s="107" t="s">
        <v>464</v>
      </c>
      <c r="C30" s="107"/>
      <c r="D30" s="107"/>
      <c r="E30" s="107"/>
      <c r="G30" s="39"/>
      <c r="H30" s="39"/>
    </row>
    <row r="31" customFormat="false" ht="15" hidden="false" customHeight="true" outlineLevel="0" collapsed="false">
      <c r="B31" s="107" t="s">
        <v>465</v>
      </c>
      <c r="C31" s="107"/>
      <c r="D31" s="107"/>
      <c r="E31" s="107"/>
    </row>
    <row r="32" customFormat="false" ht="15" hidden="false" customHeight="true" outlineLevel="0" collapsed="false">
      <c r="B32" s="107" t="s">
        <v>466</v>
      </c>
      <c r="C32" s="107"/>
      <c r="D32" s="107"/>
      <c r="E32" s="107"/>
      <c r="G32" s="39" t="s">
        <v>66</v>
      </c>
      <c r="H32" s="8" t="s">
        <v>67</v>
      </c>
    </row>
    <row r="33" customFormat="false" ht="15" hidden="false" customHeight="true" outlineLevel="0" collapsed="false">
      <c r="B33" s="107" t="s">
        <v>467</v>
      </c>
      <c r="C33" s="107"/>
      <c r="D33" s="107"/>
      <c r="E33" s="107"/>
      <c r="G33" s="39"/>
      <c r="H33" s="39"/>
    </row>
    <row r="34" customFormat="false" ht="15" hidden="false" customHeight="true" outlineLevel="0" collapsed="false">
      <c r="B34" s="107" t="s">
        <v>468</v>
      </c>
      <c r="C34" s="107"/>
      <c r="D34" s="107"/>
      <c r="E34" s="107"/>
      <c r="G34" s="39"/>
      <c r="H34" s="39"/>
    </row>
    <row r="35" customFormat="false" ht="15" hidden="false" customHeight="true" outlineLevel="0" collapsed="false">
      <c r="B35" s="107" t="s">
        <v>469</v>
      </c>
      <c r="C35" s="107"/>
      <c r="D35" s="107"/>
      <c r="E35" s="107"/>
      <c r="G35" s="39"/>
      <c r="H35" s="39"/>
    </row>
    <row r="36" customFormat="false" ht="15" hidden="false" customHeight="true" outlineLevel="0" collapsed="false">
      <c r="B36" s="107" t="s">
        <v>470</v>
      </c>
      <c r="C36" s="107"/>
      <c r="D36" s="107"/>
      <c r="E36" s="107"/>
    </row>
    <row r="37" customFormat="false" ht="15" hidden="false" customHeight="true" outlineLevel="0" collapsed="false">
      <c r="B37" s="107" t="s">
        <v>471</v>
      </c>
      <c r="C37" s="107"/>
      <c r="D37" s="107"/>
      <c r="E37" s="107"/>
      <c r="G37" s="39" t="s">
        <v>68</v>
      </c>
      <c r="H37" s="8" t="s">
        <v>69</v>
      </c>
    </row>
    <row r="38" customFormat="false" ht="15" hidden="false" customHeight="true" outlineLevel="0" collapsed="false">
      <c r="B38" s="107" t="s">
        <v>472</v>
      </c>
      <c r="C38" s="107"/>
      <c r="D38" s="107"/>
      <c r="E38" s="107"/>
      <c r="G38" s="39"/>
      <c r="H38" s="39"/>
    </row>
    <row r="39" customFormat="false" ht="15" hidden="false" customHeight="true" outlineLevel="0" collapsed="false">
      <c r="B39" s="107" t="s">
        <v>473</v>
      </c>
      <c r="C39" s="107"/>
      <c r="D39" s="107"/>
      <c r="E39" s="107"/>
      <c r="G39" s="39"/>
      <c r="H39" s="39"/>
    </row>
    <row r="40" customFormat="false" ht="15" hidden="false" customHeight="true" outlineLevel="0" collapsed="false">
      <c r="G40" s="39"/>
      <c r="H40" s="39"/>
    </row>
    <row r="42" customFormat="false" ht="21.75" hidden="false" customHeight="true" outlineLevel="0" collapsed="false">
      <c r="G42" s="5" t="s">
        <v>474</v>
      </c>
      <c r="H42" s="5"/>
    </row>
    <row r="43" customFormat="false" ht="15" hidden="false" customHeight="true" outlineLevel="0" collapsed="false">
      <c r="G43" s="39" t="s">
        <v>475</v>
      </c>
      <c r="H43" s="8" t="s">
        <v>476</v>
      </c>
    </row>
    <row r="44" customFormat="false" ht="15" hidden="false" customHeight="true" outlineLevel="0" collapsed="false">
      <c r="G44" s="39"/>
      <c r="H44" s="39"/>
    </row>
    <row r="45" customFormat="false" ht="15" hidden="false" customHeight="true" outlineLevel="0" collapsed="false">
      <c r="G45" s="39"/>
      <c r="H45" s="39"/>
    </row>
    <row r="47" customFormat="false" ht="15" hidden="false" customHeight="true" outlineLevel="0" collapsed="false">
      <c r="G47" s="39" t="s">
        <v>477</v>
      </c>
      <c r="H47" s="8" t="s">
        <v>478</v>
      </c>
    </row>
    <row r="48" customFormat="false" ht="15" hidden="false" customHeight="true" outlineLevel="0" collapsed="false">
      <c r="G48" s="39"/>
      <c r="H48" s="39"/>
    </row>
    <row r="49" customFormat="false" ht="15" hidden="false" customHeight="true" outlineLevel="0" collapsed="false">
      <c r="G49" s="39"/>
      <c r="H49" s="39"/>
    </row>
    <row r="51" customFormat="false" ht="15" hidden="false" customHeight="true" outlineLevel="0" collapsed="false">
      <c r="G51" s="39" t="s">
        <v>479</v>
      </c>
      <c r="H51" s="8" t="s">
        <v>480</v>
      </c>
    </row>
    <row r="52" customFormat="false" ht="15" hidden="false" customHeight="true" outlineLevel="0" collapsed="false">
      <c r="G52" s="39"/>
      <c r="H52" s="39"/>
    </row>
    <row r="53" customFormat="false" ht="15" hidden="false" customHeight="true" outlineLevel="0" collapsed="false">
      <c r="G53" s="39"/>
      <c r="H53" s="39"/>
    </row>
    <row r="55" customFormat="false" ht="15" hidden="false" customHeight="true" outlineLevel="0" collapsed="false">
      <c r="G55" s="39" t="s">
        <v>481</v>
      </c>
      <c r="H55" s="8" t="s">
        <v>482</v>
      </c>
    </row>
    <row r="56" customFormat="false" ht="15" hidden="false" customHeight="true" outlineLevel="0" collapsed="false">
      <c r="G56" s="39"/>
      <c r="H56" s="39"/>
    </row>
    <row r="57" customFormat="false" ht="15" hidden="false" customHeight="true" outlineLevel="0" collapsed="false">
      <c r="G57" s="39"/>
      <c r="H57" s="39"/>
    </row>
    <row r="59" customFormat="false" ht="15" hidden="false" customHeight="true" outlineLevel="0" collapsed="false">
      <c r="G59" s="39" t="s">
        <v>483</v>
      </c>
      <c r="H59" s="8" t="s">
        <v>484</v>
      </c>
    </row>
    <row r="60" customFormat="false" ht="15" hidden="false" customHeight="true" outlineLevel="0" collapsed="false">
      <c r="G60" s="39"/>
      <c r="H60" s="39"/>
    </row>
    <row r="61" customFormat="false" ht="15" hidden="false" customHeight="true" outlineLevel="0" collapsed="false">
      <c r="G61" s="39"/>
      <c r="H61" s="39"/>
    </row>
    <row r="63" customFormat="false" ht="15" hidden="false" customHeight="true" outlineLevel="0" collapsed="false">
      <c r="G63" s="39" t="s">
        <v>485</v>
      </c>
      <c r="H63" s="8" t="s">
        <v>486</v>
      </c>
    </row>
    <row r="64" customFormat="false" ht="15" hidden="false" customHeight="true" outlineLevel="0" collapsed="false">
      <c r="G64" s="39"/>
      <c r="H64" s="39"/>
    </row>
    <row r="65" customFormat="false" ht="15" hidden="false" customHeight="true" outlineLevel="0" collapsed="false">
      <c r="G65" s="39"/>
      <c r="H65" s="39"/>
    </row>
    <row r="67" customFormat="false" ht="15" hidden="false" customHeight="true" outlineLevel="0" collapsed="false">
      <c r="G67" s="39" t="s">
        <v>487</v>
      </c>
      <c r="H67" s="8" t="s">
        <v>488</v>
      </c>
    </row>
    <row r="68" customFormat="false" ht="15" hidden="false" customHeight="true" outlineLevel="0" collapsed="false">
      <c r="G68" s="39"/>
      <c r="H68" s="39"/>
    </row>
    <row r="69" customFormat="false" ht="15" hidden="false" customHeight="true" outlineLevel="0" collapsed="false">
      <c r="G69" s="39"/>
      <c r="H69" s="39"/>
    </row>
    <row r="71" customFormat="false" ht="15" hidden="false" customHeight="true" outlineLevel="0" collapsed="false">
      <c r="G71" s="39" t="s">
        <v>489</v>
      </c>
      <c r="H71" s="8" t="s">
        <v>490</v>
      </c>
    </row>
    <row r="72" customFormat="false" ht="15" hidden="false" customHeight="true" outlineLevel="0" collapsed="false">
      <c r="G72" s="39"/>
      <c r="H72" s="39"/>
    </row>
    <row r="73" customFormat="false" ht="15" hidden="false" customHeight="true" outlineLevel="0" collapsed="false">
      <c r="G73" s="39"/>
      <c r="H73" s="39"/>
    </row>
    <row r="75" customFormat="false" ht="21.75" hidden="false" customHeight="true" outlineLevel="0" collapsed="false">
      <c r="G75" s="5" t="s">
        <v>491</v>
      </c>
      <c r="H75" s="5"/>
    </row>
    <row r="76" customFormat="false" ht="15" hidden="false" customHeight="true" outlineLevel="0" collapsed="false">
      <c r="G76" s="39" t="s">
        <v>492</v>
      </c>
      <c r="H76" s="8" t="s">
        <v>493</v>
      </c>
    </row>
    <row r="77" customFormat="false" ht="15" hidden="false" customHeight="true" outlineLevel="0" collapsed="false">
      <c r="G77" s="39"/>
      <c r="H77" s="39"/>
    </row>
    <row r="78" customFormat="false" ht="15" hidden="false" customHeight="true" outlineLevel="0" collapsed="false">
      <c r="G78" s="39"/>
      <c r="H78" s="39"/>
    </row>
    <row r="80" customFormat="false" ht="15" hidden="false" customHeight="true" outlineLevel="0" collapsed="false">
      <c r="G80" s="39" t="s">
        <v>125</v>
      </c>
      <c r="H80" s="8" t="s">
        <v>494</v>
      </c>
    </row>
    <row r="81" customFormat="false" ht="15" hidden="false" customHeight="true" outlineLevel="0" collapsed="false">
      <c r="G81" s="39"/>
      <c r="H81" s="39"/>
    </row>
    <row r="82" customFormat="false" ht="15" hidden="false" customHeight="true" outlineLevel="0" collapsed="false">
      <c r="G82" s="39"/>
      <c r="H82" s="39"/>
    </row>
    <row r="84" customFormat="false" ht="15" hidden="false" customHeight="true" outlineLevel="0" collapsed="false">
      <c r="G84" s="39" t="s">
        <v>495</v>
      </c>
      <c r="H84" s="8" t="s">
        <v>496</v>
      </c>
    </row>
    <row r="85" customFormat="false" ht="15" hidden="false" customHeight="true" outlineLevel="0" collapsed="false">
      <c r="G85" s="39"/>
      <c r="H85" s="39"/>
    </row>
    <row r="86" customFormat="false" ht="15" hidden="false" customHeight="true" outlineLevel="0" collapsed="false">
      <c r="G86" s="39"/>
      <c r="H86" s="39"/>
    </row>
    <row r="88" customFormat="false" ht="15" hidden="false" customHeight="true" outlineLevel="0" collapsed="false">
      <c r="G88" s="39" t="s">
        <v>497</v>
      </c>
      <c r="H88" s="8" t="s">
        <v>498</v>
      </c>
    </row>
    <row r="89" customFormat="false" ht="15" hidden="false" customHeight="true" outlineLevel="0" collapsed="false">
      <c r="G89" s="39"/>
      <c r="H89" s="39"/>
    </row>
    <row r="90" customFormat="false" ht="15" hidden="false" customHeight="true" outlineLevel="0" collapsed="false">
      <c r="G90" s="39"/>
      <c r="H90" s="39"/>
    </row>
    <row r="92" customFormat="false" ht="15" hidden="false" customHeight="true" outlineLevel="0" collapsed="false">
      <c r="G92" s="39" t="s">
        <v>499</v>
      </c>
      <c r="H92" s="8" t="s">
        <v>500</v>
      </c>
    </row>
    <row r="93" customFormat="false" ht="15" hidden="false" customHeight="true" outlineLevel="0" collapsed="false">
      <c r="G93" s="39"/>
      <c r="H93" s="39"/>
    </row>
    <row r="94" customFormat="false" ht="15" hidden="false" customHeight="true" outlineLevel="0" collapsed="false">
      <c r="G94" s="39"/>
      <c r="H94" s="39"/>
    </row>
    <row r="96" customFormat="false" ht="15" hidden="false" customHeight="true" outlineLevel="0" collapsed="false">
      <c r="G96" s="39" t="s">
        <v>501</v>
      </c>
      <c r="H96" s="8" t="s">
        <v>502</v>
      </c>
    </row>
    <row r="97" customFormat="false" ht="15" hidden="false" customHeight="true" outlineLevel="0" collapsed="false">
      <c r="G97" s="39"/>
      <c r="H97" s="39"/>
    </row>
    <row r="98" customFormat="false" ht="15" hidden="false" customHeight="true" outlineLevel="0" collapsed="false">
      <c r="G98" s="39"/>
      <c r="H98" s="39"/>
    </row>
    <row r="100" customFormat="false" ht="15" hidden="false" customHeight="true" outlineLevel="0" collapsed="false">
      <c r="G100" s="39" t="s">
        <v>503</v>
      </c>
      <c r="H100" s="8" t="s">
        <v>504</v>
      </c>
    </row>
    <row r="101" customFormat="false" ht="15" hidden="false" customHeight="true" outlineLevel="0" collapsed="false">
      <c r="G101" s="39"/>
      <c r="H101" s="39"/>
    </row>
    <row r="102" customFormat="false" ht="15" hidden="false" customHeight="true" outlineLevel="0" collapsed="false">
      <c r="G102" s="39"/>
      <c r="H102" s="39"/>
    </row>
    <row r="104" customFormat="false" ht="15" hidden="false" customHeight="true" outlineLevel="0" collapsed="false">
      <c r="G104" s="39" t="s">
        <v>505</v>
      </c>
      <c r="H104" s="8" t="s">
        <v>506</v>
      </c>
    </row>
    <row r="105" customFormat="false" ht="15" hidden="false" customHeight="true" outlineLevel="0" collapsed="false">
      <c r="G105" s="39"/>
      <c r="H105" s="39"/>
    </row>
    <row r="106" customFormat="false" ht="15" hidden="false" customHeight="true" outlineLevel="0" collapsed="false">
      <c r="G106" s="39"/>
      <c r="H106" s="39"/>
    </row>
    <row r="108" customFormat="false" ht="15" hidden="false" customHeight="true" outlineLevel="0" collapsed="false">
      <c r="G108" s="39" t="s">
        <v>489</v>
      </c>
      <c r="H108" s="8" t="s">
        <v>507</v>
      </c>
    </row>
    <row r="109" customFormat="false" ht="15" hidden="false" customHeight="true" outlineLevel="0" collapsed="false">
      <c r="G109" s="39"/>
      <c r="H109" s="39"/>
    </row>
    <row r="110" customFormat="false" ht="15" hidden="false" customHeight="true" outlineLevel="0" collapsed="false">
      <c r="G110" s="39"/>
      <c r="H110" s="39"/>
    </row>
    <row r="112" customFormat="false" ht="15" hidden="false" customHeight="true" outlineLevel="0" collapsed="false">
      <c r="G112" s="39" t="s">
        <v>508</v>
      </c>
      <c r="H112" s="8" t="s">
        <v>509</v>
      </c>
    </row>
    <row r="113" customFormat="false" ht="15" hidden="false" customHeight="true" outlineLevel="0" collapsed="false">
      <c r="G113" s="39"/>
      <c r="H113" s="39"/>
    </row>
    <row r="114" customFormat="false" ht="15" hidden="false" customHeight="true" outlineLevel="0" collapsed="false">
      <c r="G114" s="39"/>
      <c r="H114" s="39"/>
    </row>
    <row r="117" customFormat="false" ht="21.75" hidden="false" customHeight="true" outlineLevel="0" collapsed="false">
      <c r="B117" s="5" t="s">
        <v>510</v>
      </c>
      <c r="C117" s="5"/>
      <c r="D117" s="5"/>
      <c r="E117" s="5"/>
      <c r="F117" s="5"/>
      <c r="G117" s="5"/>
      <c r="H117" s="5"/>
    </row>
    <row r="118" customFormat="false" ht="24" hidden="false" customHeight="true" outlineLevel="0" collapsed="false">
      <c r="B118" s="25" t="s">
        <v>511</v>
      </c>
      <c r="C118" s="25" t="s">
        <v>512</v>
      </c>
      <c r="D118" s="25" t="s">
        <v>128</v>
      </c>
      <c r="E118" s="25" t="s">
        <v>513</v>
      </c>
    </row>
    <row r="119" customFormat="false" ht="15.75" hidden="false" customHeight="true" outlineLevel="0" collapsed="false">
      <c r="B119" s="108" t="s">
        <v>142</v>
      </c>
      <c r="C119" s="108" t="s">
        <v>159</v>
      </c>
      <c r="D119" s="108" t="s">
        <v>177</v>
      </c>
      <c r="E119" s="108" t="s">
        <v>80</v>
      </c>
    </row>
    <row r="120" customFormat="false" ht="15.75" hidden="false" customHeight="true" outlineLevel="0" collapsed="false">
      <c r="B120" s="108" t="s">
        <v>181</v>
      </c>
      <c r="C120" s="108" t="s">
        <v>134</v>
      </c>
      <c r="D120" s="108" t="s">
        <v>155</v>
      </c>
      <c r="E120" s="108" t="s">
        <v>257</v>
      </c>
    </row>
    <row r="121" customFormat="false" ht="15.75" hidden="false" customHeight="true" outlineLevel="0" collapsed="false">
      <c r="B121" s="108" t="s">
        <v>205</v>
      </c>
      <c r="C121" s="108" t="s">
        <v>143</v>
      </c>
      <c r="D121" s="108" t="s">
        <v>163</v>
      </c>
      <c r="E121" s="108" t="s">
        <v>514</v>
      </c>
    </row>
    <row r="122" customFormat="false" ht="15.75" hidden="false" customHeight="true" outlineLevel="0" collapsed="false">
      <c r="B122" s="108" t="s">
        <v>515</v>
      </c>
      <c r="C122" s="108" t="s">
        <v>173</v>
      </c>
      <c r="D122" s="108" t="s">
        <v>169</v>
      </c>
      <c r="E122" s="108" t="s">
        <v>258</v>
      </c>
    </row>
    <row r="123" customFormat="false" ht="15.75" hidden="false" customHeight="true" outlineLevel="0" collapsed="false">
      <c r="C123" s="108" t="s">
        <v>182</v>
      </c>
      <c r="D123" s="108" t="s">
        <v>147</v>
      </c>
      <c r="E123" s="108" t="s">
        <v>256</v>
      </c>
    </row>
    <row r="124" customFormat="false" ht="15.75" hidden="false" customHeight="true" outlineLevel="0" collapsed="false">
      <c r="C124" s="108" t="s">
        <v>193</v>
      </c>
      <c r="D124" s="108" t="s">
        <v>138</v>
      </c>
      <c r="E124" s="108" t="s">
        <v>516</v>
      </c>
    </row>
    <row r="125" customFormat="false" ht="15.75" hidden="false" customHeight="true" outlineLevel="0" collapsed="false">
      <c r="C125" s="108" t="s">
        <v>151</v>
      </c>
      <c r="D125" s="108" t="s">
        <v>197</v>
      </c>
      <c r="E125" s="108" t="s">
        <v>269</v>
      </c>
    </row>
    <row r="126" customFormat="false" ht="15.75" hidden="false" customHeight="true" outlineLevel="0" collapsed="false">
      <c r="E126" s="108" t="s">
        <v>233</v>
      </c>
    </row>
    <row r="128" customFormat="false" ht="24" hidden="false" customHeight="true" outlineLevel="0" collapsed="false">
      <c r="B128" s="25" t="s">
        <v>517</v>
      </c>
      <c r="C128" s="25" t="s">
        <v>518</v>
      </c>
      <c r="D128" s="25" t="s">
        <v>519</v>
      </c>
      <c r="E128" s="25" t="s">
        <v>520</v>
      </c>
    </row>
    <row r="129" customFormat="false" ht="15.75" hidden="false" customHeight="true" outlineLevel="0" collapsed="false">
      <c r="B129" s="108" t="s">
        <v>218</v>
      </c>
      <c r="C129" s="108" t="s">
        <v>219</v>
      </c>
      <c r="D129" s="108" t="s">
        <v>285</v>
      </c>
      <c r="E129" s="108" t="s">
        <v>320</v>
      </c>
    </row>
    <row r="130" customFormat="false" ht="15.75" hidden="false" customHeight="true" outlineLevel="0" collapsed="false">
      <c r="B130" s="108" t="s">
        <v>223</v>
      </c>
      <c r="C130" s="108" t="s">
        <v>224</v>
      </c>
      <c r="D130" s="108" t="s">
        <v>292</v>
      </c>
      <c r="E130" s="108" t="s">
        <v>315</v>
      </c>
    </row>
    <row r="131" customFormat="false" ht="15.75" hidden="false" customHeight="true" outlineLevel="0" collapsed="false">
      <c r="B131" s="108" t="s">
        <v>237</v>
      </c>
      <c r="C131" s="108" t="s">
        <v>229</v>
      </c>
      <c r="D131" s="108" t="s">
        <v>521</v>
      </c>
      <c r="E131" s="108" t="s">
        <v>329</v>
      </c>
    </row>
    <row r="132" customFormat="false" ht="15.75" hidden="false" customHeight="true" outlineLevel="0" collapsed="false">
      <c r="B132" s="108" t="s">
        <v>228</v>
      </c>
      <c r="C132" s="108" t="s">
        <v>522</v>
      </c>
      <c r="D132" s="108" t="s">
        <v>523</v>
      </c>
      <c r="E132" s="108" t="s">
        <v>310</v>
      </c>
    </row>
    <row r="133" customFormat="false" ht="15.75" hidden="false" customHeight="true" outlineLevel="0" collapsed="false">
      <c r="C133" s="108" t="s">
        <v>233</v>
      </c>
      <c r="E133" s="108" t="s">
        <v>325</v>
      </c>
    </row>
    <row r="134" customFormat="false" ht="15.75" hidden="false" customHeight="true" outlineLevel="0" collapsed="false">
      <c r="E134" s="108" t="s">
        <v>524</v>
      </c>
    </row>
    <row r="135" customFormat="false" ht="15.75" hidden="false" customHeight="true" outlineLevel="0" collapsed="false">
      <c r="E135" s="108" t="s">
        <v>525</v>
      </c>
    </row>
    <row r="137" customFormat="false" ht="24" hidden="false" customHeight="true" outlineLevel="0" collapsed="false">
      <c r="B137" s="25" t="s">
        <v>526</v>
      </c>
      <c r="C137" s="25" t="s">
        <v>527</v>
      </c>
      <c r="D137" s="25" t="s">
        <v>528</v>
      </c>
      <c r="E137" s="25" t="s">
        <v>113</v>
      </c>
    </row>
    <row r="138" customFormat="false" ht="15.75" hidden="false" customHeight="true" outlineLevel="0" collapsed="false">
      <c r="B138" s="108" t="s">
        <v>428</v>
      </c>
      <c r="C138" s="108" t="s">
        <v>440</v>
      </c>
      <c r="D138" s="108" t="s">
        <v>370</v>
      </c>
      <c r="E138" s="108" t="s">
        <v>529</v>
      </c>
    </row>
    <row r="139" customFormat="false" ht="15.75" hidden="false" customHeight="true" outlineLevel="0" collapsed="false">
      <c r="B139" s="108" t="s">
        <v>436</v>
      </c>
      <c r="C139" s="108" t="s">
        <v>354</v>
      </c>
      <c r="D139" s="108" t="s">
        <v>365</v>
      </c>
      <c r="E139" s="108" t="s">
        <v>530</v>
      </c>
    </row>
    <row r="140" customFormat="false" ht="15.75" hidden="false" customHeight="true" outlineLevel="0" collapsed="false">
      <c r="B140" s="108" t="s">
        <v>515</v>
      </c>
      <c r="C140" s="108" t="s">
        <v>531</v>
      </c>
      <c r="D140" s="108" t="s">
        <v>346</v>
      </c>
      <c r="E140" s="108" t="s">
        <v>346</v>
      </c>
    </row>
    <row r="141" customFormat="false" ht="15.75" hidden="false" customHeight="true" outlineLevel="0" collapsed="false">
      <c r="B141" s="108" t="s">
        <v>532</v>
      </c>
      <c r="C141" s="108" t="s">
        <v>533</v>
      </c>
      <c r="D141" s="108" t="s">
        <v>354</v>
      </c>
      <c r="E141" s="108" t="s">
        <v>114</v>
      </c>
    </row>
    <row r="142" customFormat="false" ht="15.75" hidden="false" customHeight="true" outlineLevel="0" collapsed="false">
      <c r="B142" s="108" t="s">
        <v>228</v>
      </c>
      <c r="D142" s="108" t="s">
        <v>534</v>
      </c>
      <c r="E142" s="108" t="s">
        <v>534</v>
      </c>
    </row>
    <row r="144" customFormat="false" ht="24" hidden="false" customHeight="true" outlineLevel="0" collapsed="false">
      <c r="B144" s="25" t="s">
        <v>535</v>
      </c>
      <c r="C144" s="25" t="s">
        <v>536</v>
      </c>
    </row>
    <row r="145" customFormat="false" ht="15.75" hidden="false" customHeight="true" outlineLevel="0" collapsed="false">
      <c r="B145" s="108" t="s">
        <v>382</v>
      </c>
      <c r="C145" s="108" t="s">
        <v>393</v>
      </c>
    </row>
    <row r="146" customFormat="false" ht="15.75" hidden="false" customHeight="true" outlineLevel="0" collapsed="false">
      <c r="B146" s="108" t="s">
        <v>386</v>
      </c>
      <c r="C146" s="108" t="s">
        <v>385</v>
      </c>
    </row>
    <row r="147" customFormat="false" ht="15.75" hidden="false" customHeight="true" outlineLevel="0" collapsed="false">
      <c r="B147" s="108" t="s">
        <v>390</v>
      </c>
      <c r="C147" s="108" t="s">
        <v>404</v>
      </c>
    </row>
    <row r="148" customFormat="false" ht="15.75" hidden="false" customHeight="true" outlineLevel="0" collapsed="false">
      <c r="B148" s="108" t="s">
        <v>394</v>
      </c>
      <c r="C148" s="108" t="s">
        <v>413</v>
      </c>
    </row>
    <row r="149" customFormat="false" ht="15.75" hidden="false" customHeight="true" outlineLevel="0" collapsed="false">
      <c r="B149" s="108" t="s">
        <v>397</v>
      </c>
    </row>
    <row r="150" customFormat="false" ht="15.75" hidden="false" customHeight="true" outlineLevel="0" collapsed="false">
      <c r="B150" s="108" t="s">
        <v>400</v>
      </c>
    </row>
    <row r="151" customFormat="false" ht="15.75" hidden="false" customHeight="true" outlineLevel="0" collapsed="false">
      <c r="B151" s="108" t="s">
        <v>405</v>
      </c>
    </row>
    <row r="152" customFormat="false" ht="15.75" hidden="false" customHeight="true" outlineLevel="0" collapsed="false">
      <c r="B152" s="108" t="s">
        <v>408</v>
      </c>
    </row>
    <row r="153" customFormat="false" ht="15.75" hidden="false" customHeight="true" outlineLevel="0" collapsed="false">
      <c r="B153" s="108" t="s">
        <v>537</v>
      </c>
    </row>
  </sheetData>
  <mergeCells count="83">
    <mergeCell ref="B1:H1"/>
    <mergeCell ref="B2:H2"/>
    <mergeCell ref="B4:H4"/>
    <mergeCell ref="B6:E6"/>
    <mergeCell ref="G6:H6"/>
    <mergeCell ref="D7:E7"/>
    <mergeCell ref="G7:G10"/>
    <mergeCell ref="H7:H10"/>
    <mergeCell ref="D8:E8"/>
    <mergeCell ref="D9:E9"/>
    <mergeCell ref="D10:E10"/>
    <mergeCell ref="D11:E11"/>
    <mergeCell ref="D12:E12"/>
    <mergeCell ref="G12:G15"/>
    <mergeCell ref="H12:H15"/>
    <mergeCell ref="B13:E14"/>
    <mergeCell ref="B16:E16"/>
    <mergeCell ref="B17:B19"/>
    <mergeCell ref="C17:E19"/>
    <mergeCell ref="G17:G20"/>
    <mergeCell ref="H17:H20"/>
    <mergeCell ref="B21:B23"/>
    <mergeCell ref="C21:E23"/>
    <mergeCell ref="G22:G25"/>
    <mergeCell ref="H22:H25"/>
    <mergeCell ref="B25:B27"/>
    <mergeCell ref="C25:E27"/>
    <mergeCell ref="G27:G30"/>
    <mergeCell ref="H27:H30"/>
    <mergeCell ref="B29:E29"/>
    <mergeCell ref="B30:E30"/>
    <mergeCell ref="B31:E31"/>
    <mergeCell ref="B32:E32"/>
    <mergeCell ref="G32:G35"/>
    <mergeCell ref="H32:H35"/>
    <mergeCell ref="B33:E33"/>
    <mergeCell ref="B34:E34"/>
    <mergeCell ref="B35:E35"/>
    <mergeCell ref="B36:E36"/>
    <mergeCell ref="B37:E37"/>
    <mergeCell ref="G37:G40"/>
    <mergeCell ref="H37:H40"/>
    <mergeCell ref="B38:E38"/>
    <mergeCell ref="B39:E39"/>
    <mergeCell ref="G42:H42"/>
    <mergeCell ref="G43:G45"/>
    <mergeCell ref="H43:H45"/>
    <mergeCell ref="G47:G49"/>
    <mergeCell ref="H47:H49"/>
    <mergeCell ref="G51:G53"/>
    <mergeCell ref="H51:H53"/>
    <mergeCell ref="G55:G57"/>
    <mergeCell ref="H55:H57"/>
    <mergeCell ref="G59:G61"/>
    <mergeCell ref="H59:H61"/>
    <mergeCell ref="G63:G65"/>
    <mergeCell ref="H63:H65"/>
    <mergeCell ref="G67:G69"/>
    <mergeCell ref="H67:H69"/>
    <mergeCell ref="G71:G73"/>
    <mergeCell ref="H71:H73"/>
    <mergeCell ref="G75:H75"/>
    <mergeCell ref="G76:G78"/>
    <mergeCell ref="H76:H78"/>
    <mergeCell ref="G80:G82"/>
    <mergeCell ref="H80:H82"/>
    <mergeCell ref="G84:G86"/>
    <mergeCell ref="H84:H86"/>
    <mergeCell ref="G88:G90"/>
    <mergeCell ref="H88:H90"/>
    <mergeCell ref="G92:G94"/>
    <mergeCell ref="H92:H94"/>
    <mergeCell ref="G96:G98"/>
    <mergeCell ref="H96:H98"/>
    <mergeCell ref="G100:G102"/>
    <mergeCell ref="H100:H102"/>
    <mergeCell ref="G104:G106"/>
    <mergeCell ref="H104:H106"/>
    <mergeCell ref="G108:G110"/>
    <mergeCell ref="H108:H110"/>
    <mergeCell ref="G112:G114"/>
    <mergeCell ref="H112:H114"/>
    <mergeCell ref="B117:H117"/>
  </mergeCell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B1:G4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2"/>
    <col collapsed="false" customWidth="true" hidden="false" outlineLevel="0" max="3" min="3" style="0" width="6"/>
    <col collapsed="false" customWidth="true" hidden="false" outlineLevel="0" max="4" min="4" style="0" width="62"/>
    <col collapsed="false" customWidth="true" hidden="false" outlineLevel="0" max="5" min="5" style="0" width="6"/>
    <col collapsed="false" customWidth="true" hidden="false" outlineLevel="0" max="7" min="6" style="0" width="20"/>
    <col collapsed="false" customWidth="true" hidden="false" outlineLevel="0" max="8" min="8" style="0" width="2.2"/>
  </cols>
  <sheetData>
    <row r="1" customFormat="false" ht="33.75" hidden="false" customHeight="true" outlineLevel="0" collapsed="false">
      <c r="B1" s="43" t="s">
        <v>73</v>
      </c>
      <c r="C1" s="43"/>
      <c r="D1" s="43"/>
      <c r="E1" s="43"/>
      <c r="F1" s="43"/>
      <c r="G1" s="43"/>
    </row>
    <row r="2" customFormat="false" ht="4.5" hidden="false" customHeight="true" outlineLevel="0" collapsed="false">
      <c r="B2" s="5"/>
      <c r="C2" s="5"/>
      <c r="D2" s="5"/>
      <c r="E2" s="5"/>
      <c r="F2" s="5"/>
      <c r="G2" s="5"/>
    </row>
    <row r="3" customFormat="false" ht="16.5" hidden="false" customHeight="true" outlineLevel="0" collapsed="false">
      <c r="B3" s="44" t="str">
        <f aca="false">IF(LEFT('Scope Summary'!$D$7,7)&lt;&gt;"EXAMPLE","","EXAMPLE DATA - type your own project name on Scope Summary to clear this.")</f>
        <v>EXAMPLE DATA - type your own project name on Scope Summary to clear this.</v>
      </c>
      <c r="C3" s="44"/>
      <c r="D3" s="44"/>
      <c r="E3" s="44"/>
      <c r="F3" s="44"/>
      <c r="G3" s="44"/>
    </row>
    <row r="4" customFormat="false" ht="25.5" hidden="false" customHeight="true" outlineLevel="0" collapsed="false">
      <c r="B4" s="9" t="s">
        <v>74</v>
      </c>
      <c r="C4" s="9"/>
      <c r="D4" s="9"/>
      <c r="E4" s="9"/>
      <c r="F4" s="9"/>
      <c r="G4" s="9"/>
    </row>
    <row r="6" customFormat="false" ht="21.75" hidden="false" customHeight="true" outlineLevel="0" collapsed="false">
      <c r="B6" s="5" t="s">
        <v>75</v>
      </c>
      <c r="C6" s="5"/>
      <c r="D6" s="5"/>
      <c r="E6" s="5"/>
      <c r="F6" s="5"/>
      <c r="G6" s="5"/>
    </row>
    <row r="7" customFormat="false" ht="19.5" hidden="false" customHeight="true" outlineLevel="0" collapsed="false">
      <c r="B7" s="45" t="s">
        <v>76</v>
      </c>
      <c r="C7" s="45"/>
      <c r="D7" s="46" t="s">
        <v>77</v>
      </c>
      <c r="E7" s="46"/>
      <c r="F7" s="46"/>
      <c r="G7" s="46"/>
    </row>
    <row r="8" customFormat="false" ht="19.5" hidden="false" customHeight="true" outlineLevel="0" collapsed="false">
      <c r="B8" s="45" t="s">
        <v>78</v>
      </c>
      <c r="C8" s="45"/>
      <c r="D8" s="46" t="s">
        <v>79</v>
      </c>
      <c r="E8" s="46"/>
      <c r="F8" s="46"/>
      <c r="G8" s="46"/>
    </row>
    <row r="9" customFormat="false" ht="19.5" hidden="false" customHeight="true" outlineLevel="0" collapsed="false">
      <c r="B9" s="45" t="s">
        <v>80</v>
      </c>
      <c r="C9" s="45"/>
      <c r="D9" s="46" t="s">
        <v>81</v>
      </c>
      <c r="E9" s="46"/>
      <c r="F9" s="46"/>
      <c r="G9" s="46"/>
    </row>
    <row r="10" customFormat="false" ht="19.5" hidden="false" customHeight="true" outlineLevel="0" collapsed="false">
      <c r="B10" s="45" t="s">
        <v>82</v>
      </c>
      <c r="C10" s="45"/>
      <c r="D10" s="46" t="s">
        <v>83</v>
      </c>
      <c r="E10" s="46"/>
      <c r="F10" s="46"/>
      <c r="G10" s="46"/>
    </row>
    <row r="11" customFormat="false" ht="57.75" hidden="false" customHeight="true" outlineLevel="0" collapsed="false">
      <c r="B11" s="47" t="s">
        <v>84</v>
      </c>
      <c r="C11" s="47"/>
      <c r="D11" s="48" t="s">
        <v>85</v>
      </c>
      <c r="E11" s="48"/>
      <c r="F11" s="48"/>
      <c r="G11" s="48"/>
    </row>
    <row r="12" customFormat="false" ht="43.5" hidden="false" customHeight="true" outlineLevel="0" collapsed="false">
      <c r="B12" s="47" t="s">
        <v>86</v>
      </c>
      <c r="C12" s="47"/>
      <c r="D12" s="48" t="s">
        <v>87</v>
      </c>
      <c r="E12" s="48"/>
      <c r="F12" s="48"/>
      <c r="G12" s="48"/>
    </row>
    <row r="14" customFormat="false" ht="21.75" hidden="false" customHeight="true" outlineLevel="0" collapsed="false">
      <c r="B14" s="5" t="s">
        <v>88</v>
      </c>
      <c r="C14" s="5"/>
      <c r="D14" s="5"/>
      <c r="E14" s="5"/>
      <c r="F14" s="5"/>
      <c r="G14" s="5"/>
    </row>
    <row r="15" customFormat="false" ht="12.75" hidden="false" customHeight="true" outlineLevel="0" collapsed="false">
      <c r="B15" s="9" t="s">
        <v>89</v>
      </c>
      <c r="C15" s="9"/>
      <c r="D15" s="9"/>
      <c r="E15" s="9"/>
      <c r="F15" s="9"/>
      <c r="G15" s="9"/>
    </row>
    <row r="16" customFormat="false" ht="12.75" hidden="false" customHeight="true" outlineLevel="0" collapsed="false">
      <c r="B16" s="9"/>
      <c r="C16" s="9"/>
      <c r="D16" s="9"/>
      <c r="E16" s="9"/>
      <c r="F16" s="9"/>
      <c r="G16" s="9"/>
    </row>
    <row r="17" customFormat="false" ht="19.5" hidden="false" customHeight="true" outlineLevel="0" collapsed="false">
      <c r="B17" s="25" t="s">
        <v>90</v>
      </c>
      <c r="C17" s="25"/>
      <c r="D17" s="25" t="s">
        <v>91</v>
      </c>
      <c r="E17" s="25"/>
      <c r="F17" s="25" t="s">
        <v>92</v>
      </c>
      <c r="G17" s="25"/>
    </row>
    <row r="18" customFormat="false" ht="24" hidden="false" customHeight="true" outlineLevel="0" collapsed="false">
      <c r="B18" s="49" t="str">
        <f aca="false">IF($D18="","","O"&amp;TEXT(ROW()-18+1,"0"))</f>
        <v>O1</v>
      </c>
      <c r="C18" s="49"/>
      <c r="D18" s="50" t="s">
        <v>93</v>
      </c>
      <c r="E18" s="50"/>
      <c r="F18" s="50" t="s">
        <v>94</v>
      </c>
      <c r="G18" s="50"/>
    </row>
    <row r="19" customFormat="false" ht="24" hidden="false" customHeight="true" outlineLevel="0" collapsed="false">
      <c r="B19" s="51" t="str">
        <f aca="false">IF($D19="","","O"&amp;TEXT(ROW()-18+1,"0"))</f>
        <v>O2</v>
      </c>
      <c r="C19" s="51"/>
      <c r="D19" s="52" t="s">
        <v>95</v>
      </c>
      <c r="E19" s="52"/>
      <c r="F19" s="52" t="s">
        <v>96</v>
      </c>
      <c r="G19" s="52"/>
    </row>
    <row r="20" customFormat="false" ht="24" hidden="false" customHeight="true" outlineLevel="0" collapsed="false">
      <c r="B20" s="49" t="str">
        <f aca="false">IF($D20="","","O"&amp;TEXT(ROW()-18+1,"0"))</f>
        <v>O3</v>
      </c>
      <c r="C20" s="49"/>
      <c r="D20" s="50" t="s">
        <v>97</v>
      </c>
      <c r="E20" s="50"/>
      <c r="F20" s="50" t="s">
        <v>98</v>
      </c>
      <c r="G20" s="50"/>
    </row>
    <row r="21" customFormat="false" ht="24" hidden="false" customHeight="true" outlineLevel="0" collapsed="false">
      <c r="B21" s="51" t="str">
        <f aca="false">IF($D21="","","O"&amp;TEXT(ROW()-18+1,"0"))</f>
        <v>O4</v>
      </c>
      <c r="C21" s="51"/>
      <c r="D21" s="52" t="s">
        <v>99</v>
      </c>
      <c r="E21" s="52"/>
      <c r="F21" s="52" t="s">
        <v>100</v>
      </c>
      <c r="G21" s="52"/>
    </row>
    <row r="22" customFormat="false" ht="24" hidden="false" customHeight="true" outlineLevel="0" collapsed="false">
      <c r="B22" s="49" t="str">
        <f aca="false">IF($D22="","","O"&amp;TEXT(ROW()-18+1,"0"))</f>
        <v>O5</v>
      </c>
      <c r="C22" s="49"/>
      <c r="D22" s="50" t="s">
        <v>101</v>
      </c>
      <c r="E22" s="50"/>
      <c r="F22" s="50" t="s">
        <v>102</v>
      </c>
      <c r="G22" s="50"/>
    </row>
    <row r="23" customFormat="false" ht="24" hidden="false" customHeight="true" outlineLevel="0" collapsed="false">
      <c r="B23" s="51" t="str">
        <f aca="false">IF($D23="","","O"&amp;TEXT(ROW()-18+1,"0"))</f>
        <v/>
      </c>
      <c r="C23" s="51"/>
      <c r="D23" s="52"/>
      <c r="E23" s="52"/>
      <c r="F23" s="52"/>
      <c r="G23" s="52"/>
    </row>
    <row r="24" customFormat="false" ht="24" hidden="false" customHeight="true" outlineLevel="0" collapsed="false">
      <c r="B24" s="49" t="str">
        <f aca="false">IF($D24="","","O"&amp;TEXT(ROW()-18+1,"0"))</f>
        <v/>
      </c>
      <c r="C24" s="49"/>
      <c r="D24" s="50"/>
      <c r="E24" s="50"/>
      <c r="F24" s="50"/>
      <c r="G24" s="50"/>
    </row>
    <row r="25" customFormat="false" ht="24" hidden="false" customHeight="true" outlineLevel="0" collapsed="false">
      <c r="B25" s="51" t="str">
        <f aca="false">IF($D25="","","O"&amp;TEXT(ROW()-18+1,"0"))</f>
        <v/>
      </c>
      <c r="C25" s="51"/>
      <c r="D25" s="52"/>
      <c r="E25" s="52"/>
      <c r="F25" s="52"/>
      <c r="G25" s="52"/>
    </row>
    <row r="27" customFormat="false" ht="21.75" hidden="false" customHeight="true" outlineLevel="0" collapsed="false">
      <c r="B27" s="5" t="s">
        <v>103</v>
      </c>
      <c r="C27" s="5"/>
      <c r="D27" s="5"/>
      <c r="E27" s="5"/>
      <c r="F27" s="5"/>
      <c r="G27" s="5"/>
    </row>
    <row r="28" customFormat="false" ht="12.75" hidden="false" customHeight="true" outlineLevel="0" collapsed="false">
      <c r="B28" s="9" t="s">
        <v>104</v>
      </c>
      <c r="C28" s="9"/>
      <c r="D28" s="9"/>
      <c r="E28" s="9"/>
      <c r="F28" s="9"/>
      <c r="G28" s="9"/>
    </row>
    <row r="29" customFormat="false" ht="12.75" hidden="false" customHeight="true" outlineLevel="0" collapsed="false">
      <c r="B29" s="9"/>
      <c r="C29" s="9"/>
      <c r="D29" s="9"/>
      <c r="E29" s="9"/>
      <c r="F29" s="9"/>
      <c r="G29" s="9"/>
    </row>
    <row r="30" customFormat="false" ht="25.5" hidden="false" customHeight="true" outlineLevel="0" collapsed="false">
      <c r="B30" s="53" t="s">
        <v>105</v>
      </c>
      <c r="C30" s="53"/>
      <c r="D30" s="54" t="s">
        <v>106</v>
      </c>
      <c r="E30" s="54"/>
      <c r="F30" s="53" t="s">
        <v>107</v>
      </c>
      <c r="G30" s="53"/>
    </row>
    <row r="31" customFormat="false" ht="30" hidden="false" customHeight="true" outlineLevel="0" collapsed="false">
      <c r="B31" s="55" t="n">
        <f aca="false">COUNTIF(Deliverables!$L$7:$L$28,"In scope*")</f>
        <v>9</v>
      </c>
      <c r="C31" s="55"/>
      <c r="D31" s="56" t="n">
        <f aca="false">COUNTIF(Deliverables!$L$7:$L$28,"In scope - to be confirmed")</f>
        <v>3</v>
      </c>
      <c r="E31" s="56"/>
      <c r="F31" s="57" t="n">
        <f aca="false">IF(COUNTA(Deliverables!$D$7:$D$28)=0,"",SUMPRODUCT((Deliverables!$G$7:$G$28&lt;&gt;"")*(Deliverables!$H$7:$H$28&lt;&gt;"")*(Deliverables!$J$7:$J$28&lt;&gt;""))/COUNTA(Deliverables!$D$7:$D$28))</f>
        <v>0.9</v>
      </c>
      <c r="G31" s="57"/>
    </row>
    <row r="33" customFormat="false" ht="25.5" hidden="false" customHeight="true" outlineLevel="0" collapsed="false">
      <c r="B33" s="58" t="s">
        <v>108</v>
      </c>
      <c r="C33" s="58"/>
      <c r="D33" s="59" t="s">
        <v>109</v>
      </c>
      <c r="E33" s="59"/>
      <c r="F33" s="60" t="s">
        <v>110</v>
      </c>
      <c r="G33" s="60"/>
    </row>
    <row r="34" customFormat="false" ht="30" hidden="false" customHeight="true" outlineLevel="0" collapsed="false">
      <c r="B34" s="61" t="n">
        <f aca="false">COUNTA(Exclusions!$C$7:$C$28)</f>
        <v>7</v>
      </c>
      <c r="C34" s="61"/>
      <c r="D34" s="62" t="n">
        <f aca="false">COUNTIF('Assumptions &amp; Constraints'!$H$7:$H$22,"Open*")</f>
        <v>4</v>
      </c>
      <c r="E34" s="62"/>
      <c r="F34" s="63" t="n">
        <f aca="false">SUMPRODUCT((Interfaces!$C$7:$C$28&lt;&gt;"")*((Interfaces!$D$7:$D$28="")+(Interfaces!$E$7:$E$28="")+(Interfaces!$F$7:$F$28="")+(Interfaces!$G$7:$G$28="")&gt;0))</f>
        <v>2</v>
      </c>
      <c r="G34" s="63"/>
    </row>
    <row r="36" customFormat="false" ht="21.75" hidden="false" customHeight="true" outlineLevel="0" collapsed="false">
      <c r="B36" s="5" t="s">
        <v>111</v>
      </c>
      <c r="C36" s="5"/>
      <c r="D36" s="5"/>
      <c r="E36" s="5"/>
      <c r="F36" s="5"/>
      <c r="G36" s="5"/>
    </row>
    <row r="37" customFormat="false" ht="12.75" hidden="false" customHeight="true" outlineLevel="0" collapsed="false">
      <c r="B37" s="9" t="s">
        <v>112</v>
      </c>
      <c r="C37" s="9"/>
      <c r="D37" s="9"/>
      <c r="E37" s="9"/>
      <c r="F37" s="9"/>
      <c r="G37" s="9"/>
    </row>
    <row r="38" customFormat="false" ht="12.75" hidden="false" customHeight="true" outlineLevel="0" collapsed="false">
      <c r="B38" s="9"/>
      <c r="C38" s="9"/>
      <c r="D38" s="9"/>
      <c r="E38" s="9"/>
      <c r="F38" s="9"/>
      <c r="G38" s="9"/>
    </row>
    <row r="39" customFormat="false" ht="19.5" hidden="false" customHeight="true" outlineLevel="0" collapsed="false">
      <c r="B39" s="45" t="s">
        <v>113</v>
      </c>
      <c r="C39" s="45"/>
      <c r="D39" s="46" t="s">
        <v>114</v>
      </c>
      <c r="E39" s="46"/>
      <c r="F39" s="46"/>
      <c r="G39" s="46"/>
    </row>
    <row r="40" customFormat="false" ht="19.5" hidden="false" customHeight="true" outlineLevel="0" collapsed="false">
      <c r="B40" s="45" t="s">
        <v>115</v>
      </c>
      <c r="C40" s="45"/>
      <c r="D40" s="46" t="s">
        <v>116</v>
      </c>
      <c r="E40" s="46"/>
      <c r="F40" s="46"/>
      <c r="G40" s="46"/>
    </row>
    <row r="41" customFormat="false" ht="19.5" hidden="false" customHeight="true" outlineLevel="0" collapsed="false">
      <c r="B41" s="45" t="s">
        <v>117</v>
      </c>
      <c r="C41" s="45"/>
      <c r="D41" s="64" t="n">
        <f aca="false">DATE(2026,7,24)</f>
        <v>46227</v>
      </c>
      <c r="E41" s="64"/>
      <c r="F41" s="64"/>
      <c r="G41" s="64"/>
    </row>
    <row r="42" customFormat="false" ht="19.5" hidden="false" customHeight="true" outlineLevel="0" collapsed="false">
      <c r="B42" s="45" t="s">
        <v>118</v>
      </c>
      <c r="C42" s="45"/>
      <c r="D42" s="46" t="s">
        <v>119</v>
      </c>
      <c r="E42" s="46"/>
      <c r="F42" s="46"/>
      <c r="G42" s="46"/>
    </row>
    <row r="43" customFormat="false" ht="19.5" hidden="false" customHeight="true" outlineLevel="0" collapsed="false">
      <c r="B43" s="45" t="s">
        <v>120</v>
      </c>
      <c r="C43" s="45"/>
      <c r="D43" s="65" t="n">
        <f aca="false">COUNTIF('Changes &amp; Derogations'!$K$7:$K$24,"Approved")</f>
        <v>3</v>
      </c>
      <c r="E43" s="65"/>
      <c r="F43" s="65"/>
      <c r="G43" s="65"/>
    </row>
    <row r="45" customFormat="false" ht="15" hidden="false" customHeight="true" outlineLevel="0" collapsed="false">
      <c r="B45" s="9" t="s">
        <v>121</v>
      </c>
      <c r="C45" s="9"/>
      <c r="D45" s="9"/>
      <c r="E45" s="9"/>
      <c r="F45" s="9"/>
      <c r="G45" s="9"/>
    </row>
    <row r="46" customFormat="false" ht="15" hidden="false" customHeight="false" outlineLevel="0" collapsed="false">
      <c r="B46" s="9"/>
      <c r="C46" s="9"/>
      <c r="D46" s="9"/>
      <c r="E46" s="9"/>
      <c r="F46" s="9"/>
      <c r="G46" s="9"/>
    </row>
  </sheetData>
  <mergeCells count="73">
    <mergeCell ref="B1:G1"/>
    <mergeCell ref="B2:G2"/>
    <mergeCell ref="B3:G3"/>
    <mergeCell ref="B4:G4"/>
    <mergeCell ref="B6:G6"/>
    <mergeCell ref="B7:C7"/>
    <mergeCell ref="D7:G7"/>
    <mergeCell ref="B8:C8"/>
    <mergeCell ref="D8:G8"/>
    <mergeCell ref="B9:C9"/>
    <mergeCell ref="D9:G9"/>
    <mergeCell ref="B10:C10"/>
    <mergeCell ref="D10:G10"/>
    <mergeCell ref="B11:C11"/>
    <mergeCell ref="D11:G11"/>
    <mergeCell ref="B12:C12"/>
    <mergeCell ref="D12:G12"/>
    <mergeCell ref="B14:G14"/>
    <mergeCell ref="B15: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7:G27"/>
    <mergeCell ref="B28:G29"/>
    <mergeCell ref="B30:C30"/>
    <mergeCell ref="D30:E30"/>
    <mergeCell ref="F30:G30"/>
    <mergeCell ref="B31:C31"/>
    <mergeCell ref="D31:E31"/>
    <mergeCell ref="F31:G31"/>
    <mergeCell ref="B33:C33"/>
    <mergeCell ref="D33:E33"/>
    <mergeCell ref="F33:G33"/>
    <mergeCell ref="B34:C34"/>
    <mergeCell ref="D34:E34"/>
    <mergeCell ref="F34:G34"/>
    <mergeCell ref="B36:G36"/>
    <mergeCell ref="B37:G38"/>
    <mergeCell ref="B39:C39"/>
    <mergeCell ref="D39:G39"/>
    <mergeCell ref="B40:C40"/>
    <mergeCell ref="D40:G40"/>
    <mergeCell ref="B41:C41"/>
    <mergeCell ref="D41:G41"/>
    <mergeCell ref="B42:C42"/>
    <mergeCell ref="D42:G42"/>
    <mergeCell ref="B43:C43"/>
    <mergeCell ref="D43:G43"/>
    <mergeCell ref="B45:G46"/>
  </mergeCells>
  <conditionalFormatting sqref="B3:G3">
    <cfRule type="expression" priority="2" aboveAverage="0" equalAverage="0" bottom="0" percent="0" rank="0" text="" dxfId="0">
      <formula>LEN($B$3)&gt;0</formula>
    </cfRule>
  </conditionalFormatting>
  <conditionalFormatting sqref="D39:G39">
    <cfRule type="expression" priority="3" aboveAverage="0" equalAverage="0" bottom="0" percent="0" rank="0" text="" dxfId="1">
      <formula>$D$39="Baselined"</formula>
    </cfRule>
  </conditionalFormatting>
  <dataValidations count="2">
    <dataValidation allowBlank="false" errorStyle="stop" operator="between" prompt="What the finished thing IS. Product scope, not the work to get there - the work is on Deliverables." promptTitle="Product scope - what is being de" showDropDown="false" showErrorMessage="false" showInputMessage="true" sqref="D11" type="none">
      <formula1>0</formula1>
      <formula2>0</formula2>
    </dataValidation>
    <dataValidation allowBlank="true" errorStyle="stop" operator="between" showDropDown="false" showErrorMessage="false" showInputMessage="false" sqref="D39" type="list">
      <formula1>Reference!$E$138:$E$142</formula1>
      <formula2>0</formula2>
    </dataValidation>
  </dataValidations>
  <printOptions headings="false" gridLines="false" gridLinesSet="true" horizontalCentered="false" verticalCentered="false"/>
  <pageMargins left="0.3" right="0.3" top="0.5" bottom="0.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4CAF50"/>
    <pageSetUpPr fitToPage="true"/>
  </sheetPr>
  <dimension ref="B1:L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6" topLeftCell="D7" activePane="bottomRight" state="frozen"/>
      <selection pane="topLeft" activeCell="A1" activeCellId="0" sqref="A1"/>
      <selection pane="topRight" activeCell="D1" activeCellId="0" sqref="D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6"/>
    <col collapsed="false" customWidth="true" hidden="false" outlineLevel="0" max="3" min="3" style="0" width="18"/>
    <col collapsed="false" customWidth="true" hidden="false" outlineLevel="0" max="4" min="4" style="0" width="38"/>
    <col collapsed="false" customWidth="true" hidden="false" outlineLevel="0" max="5" min="5" style="0" width="14"/>
    <col collapsed="false" customWidth="true" hidden="false" outlineLevel="0" max="6" min="6" style="0" width="18"/>
    <col collapsed="false" customWidth="true" hidden="false" outlineLevel="0" max="7" min="7" style="0" width="20"/>
    <col collapsed="false" customWidth="true" hidden="false" outlineLevel="0" max="8" min="8" style="0" width="26"/>
    <col collapsed="false" customWidth="true" hidden="false" outlineLevel="0" max="9" min="9" style="0" width="20"/>
    <col collapsed="false" customWidth="true" hidden="false" outlineLevel="0" max="10" min="10" style="0" width="16"/>
    <col collapsed="false" customWidth="true" hidden="false" outlineLevel="0" max="11" min="11" style="0" width="13"/>
    <col collapsed="false" customWidth="true" hidden="false" outlineLevel="0" max="12" min="12" style="0" width="20"/>
    <col collapsed="false" customWidth="true" hidden="false" outlineLevel="0" max="13" min="13" style="0" width="2.2"/>
  </cols>
  <sheetData>
    <row r="1" customFormat="false" ht="33.75" hidden="false" customHeight="true" outlineLevel="0" collapsed="false">
      <c r="B1" s="43" t="s">
        <v>122</v>
      </c>
      <c r="C1" s="43"/>
      <c r="D1" s="43"/>
      <c r="E1" s="43"/>
      <c r="F1" s="43"/>
      <c r="G1" s="43"/>
      <c r="H1" s="43"/>
      <c r="I1" s="43"/>
      <c r="J1" s="43"/>
      <c r="K1" s="43"/>
      <c r="L1" s="43"/>
    </row>
    <row r="2" customFormat="false" ht="4.5" hidden="false" customHeight="true" outlineLevel="0" collapsed="false">
      <c r="B2" s="66"/>
      <c r="C2" s="66"/>
      <c r="D2" s="66"/>
      <c r="E2" s="66"/>
      <c r="F2" s="66"/>
      <c r="G2" s="66"/>
      <c r="H2" s="66"/>
      <c r="I2" s="66"/>
      <c r="J2" s="66"/>
      <c r="K2" s="66"/>
      <c r="L2" s="66"/>
    </row>
    <row r="3" customFormat="false" ht="16.5" hidden="false" customHeight="true" outlineLevel="0" collapsed="false">
      <c r="B3" s="44" t="str">
        <f aca="false">IF(LEFT('Scope Summary'!$D$7,7)&lt;&gt;"EXAMPLE","","EXAMPLE DATA - type your own project name on Scope Summary to clear this.")</f>
        <v>EXAMPLE DATA - type your own project name on Scope Summary to clear this.</v>
      </c>
      <c r="C3" s="44"/>
      <c r="D3" s="44"/>
      <c r="E3" s="44"/>
      <c r="F3" s="44"/>
      <c r="G3" s="44"/>
      <c r="H3" s="44"/>
      <c r="I3" s="44"/>
      <c r="J3" s="44"/>
      <c r="K3" s="44"/>
      <c r="L3" s="44"/>
    </row>
    <row r="4" customFormat="false" ht="25.5" hidden="false" customHeight="true" outlineLevel="0" collapsed="false">
      <c r="B4" s="9" t="s">
        <v>123</v>
      </c>
      <c r="C4" s="9"/>
      <c r="D4" s="9"/>
      <c r="E4" s="9"/>
      <c r="F4" s="9"/>
      <c r="G4" s="9"/>
      <c r="H4" s="9"/>
      <c r="I4" s="9"/>
      <c r="J4" s="9"/>
      <c r="K4" s="9"/>
      <c r="L4" s="9"/>
    </row>
    <row r="6" customFormat="false" ht="33.75" hidden="false" customHeight="true" outlineLevel="0" collapsed="false">
      <c r="B6" s="25" t="s">
        <v>90</v>
      </c>
      <c r="C6" s="25" t="s">
        <v>124</v>
      </c>
      <c r="D6" s="25" t="s">
        <v>125</v>
      </c>
      <c r="E6" s="25" t="s">
        <v>126</v>
      </c>
      <c r="F6" s="25" t="s">
        <v>127</v>
      </c>
      <c r="G6" s="25" t="s">
        <v>128</v>
      </c>
      <c r="H6" s="25" t="s">
        <v>129</v>
      </c>
      <c r="I6" s="25" t="s">
        <v>130</v>
      </c>
      <c r="J6" s="25" t="s">
        <v>131</v>
      </c>
      <c r="K6" s="25" t="s">
        <v>132</v>
      </c>
      <c r="L6" s="25" t="s">
        <v>133</v>
      </c>
    </row>
    <row r="7" customFormat="false" ht="25.5" hidden="false" customHeight="true" outlineLevel="0" collapsed="false">
      <c r="B7" s="67" t="str">
        <f aca="false">IF($D7="","","D"&amp;TEXT(COUNTA($D$7:$D7),"00"))</f>
        <v>D01</v>
      </c>
      <c r="C7" s="50" t="s">
        <v>134</v>
      </c>
      <c r="D7" s="50" t="s">
        <v>135</v>
      </c>
      <c r="E7" s="50" t="s">
        <v>136</v>
      </c>
      <c r="F7" s="50" t="s">
        <v>137</v>
      </c>
      <c r="G7" s="50" t="s">
        <v>138</v>
      </c>
      <c r="H7" s="50" t="s">
        <v>139</v>
      </c>
      <c r="I7" s="50" t="s">
        <v>140</v>
      </c>
      <c r="J7" s="50" t="s">
        <v>141</v>
      </c>
      <c r="K7" s="68" t="n">
        <f aca="false">DATE(2027,2,26)</f>
        <v>46444</v>
      </c>
      <c r="L7" s="50" t="s">
        <v>142</v>
      </c>
    </row>
    <row r="8" customFormat="false" ht="25.5" hidden="false" customHeight="true" outlineLevel="0" collapsed="false">
      <c r="B8" s="67" t="str">
        <f aca="false">IF($D8="","","D"&amp;TEXT(COUNTA($D$7:$D8),"00"))</f>
        <v>D02</v>
      </c>
      <c r="C8" s="52" t="s">
        <v>143</v>
      </c>
      <c r="D8" s="52" t="s">
        <v>144</v>
      </c>
      <c r="E8" s="52" t="s">
        <v>145</v>
      </c>
      <c r="F8" s="52" t="s">
        <v>146</v>
      </c>
      <c r="G8" s="52" t="s">
        <v>147</v>
      </c>
      <c r="H8" s="52" t="s">
        <v>148</v>
      </c>
      <c r="I8" s="52" t="s">
        <v>149</v>
      </c>
      <c r="J8" s="52" t="s">
        <v>150</v>
      </c>
      <c r="K8" s="69" t="n">
        <f aca="false">DATE(2027,4,30)</f>
        <v>46507</v>
      </c>
      <c r="L8" s="52" t="s">
        <v>142</v>
      </c>
    </row>
    <row r="9" customFormat="false" ht="25.5" hidden="false" customHeight="true" outlineLevel="0" collapsed="false">
      <c r="B9" s="67" t="str">
        <f aca="false">IF($D9="","","D"&amp;TEXT(COUNTA($D$7:$D9),"00"))</f>
        <v>D03</v>
      </c>
      <c r="C9" s="50" t="s">
        <v>151</v>
      </c>
      <c r="D9" s="50" t="s">
        <v>152</v>
      </c>
      <c r="E9" s="50" t="s">
        <v>153</v>
      </c>
      <c r="F9" s="50" t="s">
        <v>154</v>
      </c>
      <c r="G9" s="50" t="s">
        <v>155</v>
      </c>
      <c r="H9" s="50" t="s">
        <v>156</v>
      </c>
      <c r="I9" s="50" t="s">
        <v>157</v>
      </c>
      <c r="J9" s="50" t="s">
        <v>158</v>
      </c>
      <c r="K9" s="68" t="n">
        <f aca="false">DATE(2027,6,18)</f>
        <v>46556</v>
      </c>
      <c r="L9" s="50" t="s">
        <v>142</v>
      </c>
    </row>
    <row r="10" customFormat="false" ht="25.5" hidden="false" customHeight="true" outlineLevel="0" collapsed="false">
      <c r="B10" s="67" t="str">
        <f aca="false">IF($D10="","","D"&amp;TEXT(COUNTA($D$7:$D10),"00"))</f>
        <v>D04</v>
      </c>
      <c r="C10" s="52" t="s">
        <v>159</v>
      </c>
      <c r="D10" s="52" t="s">
        <v>160</v>
      </c>
      <c r="E10" s="52" t="s">
        <v>161</v>
      </c>
      <c r="F10" s="52" t="s">
        <v>162</v>
      </c>
      <c r="G10" s="52" t="s">
        <v>163</v>
      </c>
      <c r="H10" s="52" t="s">
        <v>164</v>
      </c>
      <c r="I10" s="52" t="s">
        <v>165</v>
      </c>
      <c r="J10" s="52" t="s">
        <v>166</v>
      </c>
      <c r="K10" s="69" t="n">
        <f aca="false">DATE(2028,5,26)</f>
        <v>46899</v>
      </c>
      <c r="L10" s="52" t="s">
        <v>142</v>
      </c>
    </row>
    <row r="11" customFormat="false" ht="25.5" hidden="false" customHeight="true" outlineLevel="0" collapsed="false">
      <c r="B11" s="67" t="str">
        <f aca="false">IF($D11="","","D"&amp;TEXT(COUNTA($D$7:$D11),"00"))</f>
        <v>D05</v>
      </c>
      <c r="C11" s="50" t="s">
        <v>159</v>
      </c>
      <c r="D11" s="50" t="s">
        <v>167</v>
      </c>
      <c r="E11" s="50" t="s">
        <v>136</v>
      </c>
      <c r="F11" s="50" t="s">
        <v>168</v>
      </c>
      <c r="G11" s="50" t="s">
        <v>169</v>
      </c>
      <c r="H11" s="50" t="s">
        <v>170</v>
      </c>
      <c r="I11" s="50" t="s">
        <v>171</v>
      </c>
      <c r="J11" s="50" t="s">
        <v>172</v>
      </c>
      <c r="K11" s="68" t="n">
        <f aca="false">DATE(2028,9,29)</f>
        <v>47025</v>
      </c>
      <c r="L11" s="50" t="s">
        <v>142</v>
      </c>
    </row>
    <row r="12" customFormat="false" ht="25.5" hidden="false" customHeight="true" outlineLevel="0" collapsed="false">
      <c r="B12" s="67" t="str">
        <f aca="false">IF($D12="","","D"&amp;TEXT(COUNTA($D$7:$D12),"00"))</f>
        <v>D06</v>
      </c>
      <c r="C12" s="52" t="s">
        <v>173</v>
      </c>
      <c r="D12" s="52" t="s">
        <v>174</v>
      </c>
      <c r="E12" s="52" t="s">
        <v>175</v>
      </c>
      <c r="F12" s="52" t="s">
        <v>176</v>
      </c>
      <c r="G12" s="52" t="s">
        <v>177</v>
      </c>
      <c r="H12" s="52" t="s">
        <v>178</v>
      </c>
      <c r="I12" s="52" t="s">
        <v>179</v>
      </c>
      <c r="J12" s="52" t="s">
        <v>180</v>
      </c>
      <c r="K12" s="69" t="n">
        <f aca="false">DATE(2028,10,27)</f>
        <v>47053</v>
      </c>
      <c r="L12" s="52" t="s">
        <v>181</v>
      </c>
    </row>
    <row r="13" customFormat="false" ht="25.5" hidden="false" customHeight="true" outlineLevel="0" collapsed="false">
      <c r="B13" s="67" t="str">
        <f aca="false">IF($D13="","","D"&amp;TEXT(COUNTA($D$7:$D13),"00"))</f>
        <v>D07</v>
      </c>
      <c r="C13" s="50" t="s">
        <v>182</v>
      </c>
      <c r="D13" s="50" t="s">
        <v>183</v>
      </c>
      <c r="E13" s="50" t="s">
        <v>184</v>
      </c>
      <c r="F13" s="50" t="s">
        <v>185</v>
      </c>
      <c r="G13" s="50" t="s">
        <v>155</v>
      </c>
      <c r="H13" s="50" t="s">
        <v>186</v>
      </c>
      <c r="I13" s="50" t="s">
        <v>187</v>
      </c>
      <c r="J13" s="50" t="s">
        <v>188</v>
      </c>
      <c r="K13" s="68" t="n">
        <f aca="false">DATE(2028,11,24)</f>
        <v>47081</v>
      </c>
      <c r="L13" s="50" t="s">
        <v>181</v>
      </c>
    </row>
    <row r="14" customFormat="false" ht="25.5" hidden="false" customHeight="true" outlineLevel="0" collapsed="false">
      <c r="B14" s="67" t="str">
        <f aca="false">IF($D14="","","D"&amp;TEXT(COUNTA($D$7:$D14),"00"))</f>
        <v>D08</v>
      </c>
      <c r="C14" s="52" t="s">
        <v>159</v>
      </c>
      <c r="D14" s="52" t="s">
        <v>189</v>
      </c>
      <c r="E14" s="52" t="s">
        <v>175</v>
      </c>
      <c r="F14" s="52" t="s">
        <v>190</v>
      </c>
      <c r="G14" s="52" t="s">
        <v>163</v>
      </c>
      <c r="H14" s="52" t="s">
        <v>191</v>
      </c>
      <c r="I14" s="52" t="s">
        <v>192</v>
      </c>
      <c r="J14" s="52" t="s">
        <v>166</v>
      </c>
      <c r="K14" s="69" t="n">
        <f aca="false">DATE(2028,11,24)</f>
        <v>47081</v>
      </c>
      <c r="L14" s="52" t="s">
        <v>142</v>
      </c>
    </row>
    <row r="15" customFormat="false" ht="25.5" hidden="false" customHeight="true" outlineLevel="0" collapsed="false">
      <c r="B15" s="67" t="str">
        <f aca="false">IF($D15="","","D"&amp;TEXT(COUNTA($D$7:$D15),"00"))</f>
        <v>D09</v>
      </c>
      <c r="C15" s="50" t="s">
        <v>193</v>
      </c>
      <c r="D15" s="50" t="s">
        <v>194</v>
      </c>
      <c r="E15" s="50" t="s">
        <v>195</v>
      </c>
      <c r="F15" s="50" t="s">
        <v>196</v>
      </c>
      <c r="G15" s="50" t="s">
        <v>197</v>
      </c>
      <c r="H15" s="50" t="s">
        <v>198</v>
      </c>
      <c r="I15" s="50" t="s">
        <v>199</v>
      </c>
      <c r="J15" s="50" t="s">
        <v>200</v>
      </c>
      <c r="K15" s="68" t="n">
        <f aca="false">DATE(2029,1,26)</f>
        <v>47144</v>
      </c>
      <c r="L15" s="50" t="s">
        <v>181</v>
      </c>
    </row>
    <row r="16" customFormat="false" ht="25.5" hidden="false" customHeight="true" outlineLevel="0" collapsed="false">
      <c r="B16" s="67" t="str">
        <f aca="false">IF($D16="","","D"&amp;TEXT(COUNTA($D$7:$D16),"00"))</f>
        <v>D10</v>
      </c>
      <c r="C16" s="52" t="s">
        <v>159</v>
      </c>
      <c r="D16" s="52" t="s">
        <v>201</v>
      </c>
      <c r="E16" s="52" t="s">
        <v>153</v>
      </c>
      <c r="F16" s="52" t="s">
        <v>202</v>
      </c>
      <c r="G16" s="52" t="s">
        <v>163</v>
      </c>
      <c r="H16" s="52" t="s">
        <v>203</v>
      </c>
      <c r="I16" s="52" t="s">
        <v>204</v>
      </c>
      <c r="J16" s="52"/>
      <c r="K16" s="69" t="n">
        <f aca="false">DATE(2029,2,23)</f>
        <v>47172</v>
      </c>
      <c r="L16" s="52" t="s">
        <v>205</v>
      </c>
    </row>
    <row r="17" customFormat="false" ht="25.5" hidden="false" customHeight="true" outlineLevel="0" collapsed="false">
      <c r="B17" s="67" t="str">
        <f aca="false">IF($D17="","","D"&amp;TEXT(COUNTA($D$7:$D17),"00"))</f>
        <v/>
      </c>
      <c r="C17" s="50"/>
      <c r="D17" s="50"/>
      <c r="E17" s="50"/>
      <c r="F17" s="50"/>
      <c r="G17" s="50"/>
      <c r="H17" s="50"/>
      <c r="I17" s="50"/>
      <c r="J17" s="50"/>
      <c r="K17" s="68"/>
      <c r="L17" s="50"/>
    </row>
    <row r="18" customFormat="false" ht="25.5" hidden="false" customHeight="true" outlineLevel="0" collapsed="false">
      <c r="B18" s="67" t="str">
        <f aca="false">IF($D18="","","D"&amp;TEXT(COUNTA($D$7:$D18),"00"))</f>
        <v/>
      </c>
      <c r="C18" s="52"/>
      <c r="D18" s="52"/>
      <c r="E18" s="52"/>
      <c r="F18" s="52"/>
      <c r="G18" s="52"/>
      <c r="H18" s="52"/>
      <c r="I18" s="52"/>
      <c r="J18" s="52"/>
      <c r="K18" s="69"/>
      <c r="L18" s="52"/>
    </row>
    <row r="19" customFormat="false" ht="25.5" hidden="false" customHeight="true" outlineLevel="0" collapsed="false">
      <c r="B19" s="67" t="str">
        <f aca="false">IF($D19="","","D"&amp;TEXT(COUNTA($D$7:$D19),"00"))</f>
        <v/>
      </c>
      <c r="C19" s="50"/>
      <c r="D19" s="50"/>
      <c r="E19" s="50"/>
      <c r="F19" s="50"/>
      <c r="G19" s="50"/>
      <c r="H19" s="50"/>
      <c r="I19" s="50"/>
      <c r="J19" s="50"/>
      <c r="K19" s="68"/>
      <c r="L19" s="50"/>
    </row>
    <row r="20" customFormat="false" ht="25.5" hidden="false" customHeight="true" outlineLevel="0" collapsed="false">
      <c r="B20" s="67" t="str">
        <f aca="false">IF($D20="","","D"&amp;TEXT(COUNTA($D$7:$D20),"00"))</f>
        <v/>
      </c>
      <c r="C20" s="52"/>
      <c r="D20" s="52"/>
      <c r="E20" s="52"/>
      <c r="F20" s="52"/>
      <c r="G20" s="52"/>
      <c r="H20" s="52"/>
      <c r="I20" s="52"/>
      <c r="J20" s="52"/>
      <c r="K20" s="69"/>
      <c r="L20" s="52"/>
    </row>
    <row r="21" customFormat="false" ht="25.5" hidden="false" customHeight="true" outlineLevel="0" collapsed="false">
      <c r="B21" s="67" t="str">
        <f aca="false">IF($D21="","","D"&amp;TEXT(COUNTA($D$7:$D21),"00"))</f>
        <v/>
      </c>
      <c r="C21" s="50"/>
      <c r="D21" s="50"/>
      <c r="E21" s="50"/>
      <c r="F21" s="50"/>
      <c r="G21" s="50"/>
      <c r="H21" s="50"/>
      <c r="I21" s="50"/>
      <c r="J21" s="50"/>
      <c r="K21" s="68"/>
      <c r="L21" s="50"/>
    </row>
    <row r="22" customFormat="false" ht="25.5" hidden="false" customHeight="true" outlineLevel="0" collapsed="false">
      <c r="B22" s="67" t="str">
        <f aca="false">IF($D22="","","D"&amp;TEXT(COUNTA($D$7:$D22),"00"))</f>
        <v/>
      </c>
      <c r="C22" s="52"/>
      <c r="D22" s="52"/>
      <c r="E22" s="52"/>
      <c r="F22" s="52"/>
      <c r="G22" s="52"/>
      <c r="H22" s="52"/>
      <c r="I22" s="52"/>
      <c r="J22" s="52"/>
      <c r="K22" s="69"/>
      <c r="L22" s="52"/>
    </row>
    <row r="23" customFormat="false" ht="25.5" hidden="false" customHeight="true" outlineLevel="0" collapsed="false">
      <c r="B23" s="67" t="str">
        <f aca="false">IF($D23="","","D"&amp;TEXT(COUNTA($D$7:$D23),"00"))</f>
        <v/>
      </c>
      <c r="C23" s="50"/>
      <c r="D23" s="50"/>
      <c r="E23" s="50"/>
      <c r="F23" s="50"/>
      <c r="G23" s="50"/>
      <c r="H23" s="50"/>
      <c r="I23" s="50"/>
      <c r="J23" s="50"/>
      <c r="K23" s="68"/>
      <c r="L23" s="50"/>
    </row>
    <row r="24" customFormat="false" ht="25.5" hidden="false" customHeight="true" outlineLevel="0" collapsed="false">
      <c r="B24" s="67" t="str">
        <f aca="false">IF($D24="","","D"&amp;TEXT(COUNTA($D$7:$D24),"00"))</f>
        <v/>
      </c>
      <c r="C24" s="52"/>
      <c r="D24" s="52"/>
      <c r="E24" s="52"/>
      <c r="F24" s="52"/>
      <c r="G24" s="52"/>
      <c r="H24" s="52"/>
      <c r="I24" s="52"/>
      <c r="J24" s="52"/>
      <c r="K24" s="69"/>
      <c r="L24" s="52"/>
    </row>
    <row r="25" customFormat="false" ht="25.5" hidden="false" customHeight="true" outlineLevel="0" collapsed="false">
      <c r="B25" s="67" t="str">
        <f aca="false">IF($D25="","","D"&amp;TEXT(COUNTA($D$7:$D25),"00"))</f>
        <v/>
      </c>
      <c r="C25" s="50"/>
      <c r="D25" s="50"/>
      <c r="E25" s="50"/>
      <c r="F25" s="50"/>
      <c r="G25" s="50"/>
      <c r="H25" s="50"/>
      <c r="I25" s="50"/>
      <c r="J25" s="50"/>
      <c r="K25" s="68"/>
      <c r="L25" s="50"/>
    </row>
    <row r="26" customFormat="false" ht="25.5" hidden="false" customHeight="true" outlineLevel="0" collapsed="false">
      <c r="B26" s="67" t="str">
        <f aca="false">IF($D26="","","D"&amp;TEXT(COUNTA($D$7:$D26),"00"))</f>
        <v/>
      </c>
      <c r="C26" s="52"/>
      <c r="D26" s="52"/>
      <c r="E26" s="52"/>
      <c r="F26" s="52"/>
      <c r="G26" s="52"/>
      <c r="H26" s="52"/>
      <c r="I26" s="52"/>
      <c r="J26" s="52"/>
      <c r="K26" s="69"/>
      <c r="L26" s="52"/>
    </row>
    <row r="27" customFormat="false" ht="25.5" hidden="false" customHeight="true" outlineLevel="0" collapsed="false">
      <c r="B27" s="67" t="str">
        <f aca="false">IF($D27="","","D"&amp;TEXT(COUNTA($D$7:$D27),"00"))</f>
        <v/>
      </c>
      <c r="C27" s="50"/>
      <c r="D27" s="50"/>
      <c r="E27" s="50"/>
      <c r="F27" s="50"/>
      <c r="G27" s="50"/>
      <c r="H27" s="50"/>
      <c r="I27" s="50"/>
      <c r="J27" s="50"/>
      <c r="K27" s="68"/>
      <c r="L27" s="50"/>
    </row>
    <row r="28" customFormat="false" ht="25.5" hidden="false" customHeight="true" outlineLevel="0" collapsed="false">
      <c r="B28" s="67" t="str">
        <f aca="false">IF($D28="","","D"&amp;TEXT(COUNTA($D$7:$D28),"00"))</f>
        <v/>
      </c>
      <c r="C28" s="52"/>
      <c r="D28" s="52"/>
      <c r="E28" s="52"/>
      <c r="F28" s="52"/>
      <c r="G28" s="52"/>
      <c r="H28" s="52"/>
      <c r="I28" s="52"/>
      <c r="J28" s="52"/>
      <c r="K28" s="69"/>
      <c r="L28" s="52"/>
    </row>
    <row r="29" customFormat="false" ht="19.5" hidden="false" customHeight="true" outlineLevel="0" collapsed="false">
      <c r="B29" s="70"/>
      <c r="C29" s="71" t="s">
        <v>39</v>
      </c>
      <c r="D29" s="72" t="n">
        <f aca="false">COUNTA($D$7:$D$28)</f>
        <v>10</v>
      </c>
      <c r="E29" s="71" t="s">
        <v>206</v>
      </c>
      <c r="F29" s="71"/>
      <c r="G29" s="71"/>
      <c r="H29" s="71"/>
      <c r="I29" s="71"/>
      <c r="J29" s="73" t="n">
        <f aca="false">SUMPRODUCT(($G$7:$G$28&lt;&gt;"")*($H$7:$H$28&lt;&gt;"")*($J$7:$J$28&lt;&gt;""))</f>
        <v>9</v>
      </c>
      <c r="K29" s="70"/>
      <c r="L29" s="70"/>
    </row>
    <row r="31" customFormat="false" ht="15" hidden="false" customHeight="true" outlineLevel="0" collapsed="false">
      <c r="B31" s="9" t="s">
        <v>207</v>
      </c>
      <c r="C31" s="9"/>
      <c r="D31" s="9"/>
      <c r="E31" s="9"/>
      <c r="F31" s="9"/>
      <c r="G31" s="9"/>
      <c r="H31" s="9"/>
      <c r="I31" s="9"/>
      <c r="J31" s="9"/>
      <c r="K31" s="9"/>
      <c r="L31" s="9"/>
    </row>
    <row r="32" customFormat="false" ht="15" hidden="false" customHeight="false" outlineLevel="0" collapsed="false">
      <c r="B32" s="9"/>
      <c r="C32" s="9"/>
      <c r="D32" s="9"/>
      <c r="E32" s="9"/>
      <c r="F32" s="9"/>
      <c r="G32" s="9"/>
      <c r="H32" s="9"/>
      <c r="I32" s="9"/>
      <c r="J32" s="9"/>
      <c r="K32" s="9"/>
      <c r="L32" s="9"/>
    </row>
  </sheetData>
  <mergeCells count="6">
    <mergeCell ref="B1:L1"/>
    <mergeCell ref="B2:L2"/>
    <mergeCell ref="B3:L3"/>
    <mergeCell ref="B4:L4"/>
    <mergeCell ref="E29:I29"/>
    <mergeCell ref="B31:L32"/>
  </mergeCells>
  <conditionalFormatting sqref="B3:L3">
    <cfRule type="expression" priority="2" aboveAverage="0" equalAverage="0" bottom="0" percent="0" rank="0" text="" dxfId="0">
      <formula>LEN($B$3)&gt;0</formula>
    </cfRule>
  </conditionalFormatting>
  <conditionalFormatting sqref="B7:L28">
    <cfRule type="expression" priority="3" aboveAverage="0" equalAverage="0" bottom="0" percent="0" rank="0" text="" dxfId="1">
      <formula>LEFT($L7,20)="In scope - confirmed"</formula>
    </cfRule>
    <cfRule type="expression" priority="4" aboveAverage="0" equalAverage="0" bottom="0" percent="0" rank="0" text="" dxfId="2">
      <formula>LEFT($L7,26)="In scope - to be confirmed"</formula>
    </cfRule>
    <cfRule type="expression" priority="5" aboveAverage="0" equalAverage="0" bottom="0" percent="0" rank="0" text="" dxfId="0">
      <formula>LEFT($L7,12)="Under review"</formula>
    </cfRule>
    <cfRule type="expression" priority="6" aboveAverage="0" equalAverage="0" bottom="0" percent="0" rank="0" text="" dxfId="3">
      <formula>LEFT($L7,18)="Removed from scope"</formula>
    </cfRule>
  </conditionalFormatting>
  <dataValidations count="66">
    <dataValidation allowBlank="true" errorStyle="stop" operator="between" showDropDown="false" showErrorMessage="false" showInputMessage="false" sqref="C7" type="list">
      <formula1>Reference!$C$119:$C$125</formula1>
      <formula2>0</formula2>
    </dataValidation>
    <dataValidation allowBlank="true" errorStyle="stop" operator="between" showDropDown="false" showErrorMessage="false" showInputMessage="false" sqref="G7" type="list">
      <formula1>Reference!$D$119:$D$125</formula1>
      <formula2>0</formula2>
    </dataValidation>
    <dataValidation allowBlank="true" errorStyle="stop" operator="between" showDropDown="false" showErrorMessage="false" showInputMessage="false" sqref="L7" type="list">
      <formula1>Reference!$B$119:$B$122</formula1>
      <formula2>0</formula2>
    </dataValidation>
    <dataValidation allowBlank="true" errorStyle="stop" operator="between" showDropDown="false" showErrorMessage="false" showInputMessage="false" sqref="C8" type="list">
      <formula1>Reference!$C$119:$C$125</formula1>
      <formula2>0</formula2>
    </dataValidation>
    <dataValidation allowBlank="true" errorStyle="stop" operator="between" showDropDown="false" showErrorMessage="false" showInputMessage="false" sqref="G8" type="list">
      <formula1>Reference!$D$119:$D$125</formula1>
      <formula2>0</formula2>
    </dataValidation>
    <dataValidation allowBlank="true" errorStyle="stop" operator="between" showDropDown="false" showErrorMessage="false" showInputMessage="false" sqref="L8" type="list">
      <formula1>Reference!$B$119:$B$122</formula1>
      <formula2>0</formula2>
    </dataValidation>
    <dataValidation allowBlank="true" errorStyle="stop" operator="between" showDropDown="false" showErrorMessage="false" showInputMessage="false" sqref="C9" type="list">
      <formula1>Reference!$C$119:$C$125</formula1>
      <formula2>0</formula2>
    </dataValidation>
    <dataValidation allowBlank="true" errorStyle="stop" operator="between" showDropDown="false" showErrorMessage="false" showInputMessage="false" sqref="G9" type="list">
      <formula1>Reference!$D$119:$D$125</formula1>
      <formula2>0</formula2>
    </dataValidation>
    <dataValidation allowBlank="true" errorStyle="stop" operator="between" showDropDown="false" showErrorMessage="false" showInputMessage="false" sqref="L9" type="list">
      <formula1>Reference!$B$119:$B$122</formula1>
      <formula2>0</formula2>
    </dataValidation>
    <dataValidation allowBlank="true" errorStyle="stop" operator="between" showDropDown="false" showErrorMessage="false" showInputMessage="false" sqref="C10" type="list">
      <formula1>Reference!$C$119:$C$125</formula1>
      <formula2>0</formula2>
    </dataValidation>
    <dataValidation allowBlank="true" errorStyle="stop" operator="between" showDropDown="false" showErrorMessage="false" showInputMessage="false" sqref="G10" type="list">
      <formula1>Reference!$D$119:$D$125</formula1>
      <formula2>0</formula2>
    </dataValidation>
    <dataValidation allowBlank="true" errorStyle="stop" operator="between" showDropDown="false" showErrorMessage="false" showInputMessage="false" sqref="L10" type="list">
      <formula1>Reference!$B$119:$B$122</formula1>
      <formula2>0</formula2>
    </dataValidation>
    <dataValidation allowBlank="true" errorStyle="stop" operator="between" showDropDown="false" showErrorMessage="false" showInputMessage="false" sqref="C11" type="list">
      <formula1>Reference!$C$119:$C$125</formula1>
      <formula2>0</formula2>
    </dataValidation>
    <dataValidation allowBlank="true" errorStyle="stop" operator="between" showDropDown="false" showErrorMessage="false" showInputMessage="false" sqref="G11" type="list">
      <formula1>Reference!$D$119:$D$125</formula1>
      <formula2>0</formula2>
    </dataValidation>
    <dataValidation allowBlank="true" errorStyle="stop" operator="between" showDropDown="false" showErrorMessage="false" showInputMessage="false" sqref="L11" type="list">
      <formula1>Reference!$B$119:$B$122</formula1>
      <formula2>0</formula2>
    </dataValidation>
    <dataValidation allowBlank="true" errorStyle="stop" operator="between" showDropDown="false" showErrorMessage="false" showInputMessage="false" sqref="C12" type="list">
      <formula1>Reference!$C$119:$C$125</formula1>
      <formula2>0</formula2>
    </dataValidation>
    <dataValidation allowBlank="true" errorStyle="stop" operator="between" showDropDown="false" showErrorMessage="false" showInputMessage="false" sqref="G12" type="list">
      <formula1>Reference!$D$119:$D$125</formula1>
      <formula2>0</formula2>
    </dataValidation>
    <dataValidation allowBlank="true" errorStyle="stop" operator="between" showDropDown="false" showErrorMessage="false" showInputMessage="false" sqref="L12" type="list">
      <formula1>Reference!$B$119:$B$122</formula1>
      <formula2>0</formula2>
    </dataValidation>
    <dataValidation allowBlank="true" errorStyle="stop" operator="between" showDropDown="false" showErrorMessage="false" showInputMessage="false" sqref="C13" type="list">
      <formula1>Reference!$C$119:$C$125</formula1>
      <formula2>0</formula2>
    </dataValidation>
    <dataValidation allowBlank="true" errorStyle="stop" operator="between" showDropDown="false" showErrorMessage="false" showInputMessage="false" sqref="G13" type="list">
      <formula1>Reference!$D$119:$D$125</formula1>
      <formula2>0</formula2>
    </dataValidation>
    <dataValidation allowBlank="true" errorStyle="stop" operator="between" showDropDown="false" showErrorMessage="false" showInputMessage="false" sqref="L13" type="list">
      <formula1>Reference!$B$119:$B$122</formula1>
      <formula2>0</formula2>
    </dataValidation>
    <dataValidation allowBlank="true" errorStyle="stop" operator="between" showDropDown="false" showErrorMessage="false" showInputMessage="false" sqref="C14" type="list">
      <formula1>Reference!$C$119:$C$125</formula1>
      <formula2>0</formula2>
    </dataValidation>
    <dataValidation allowBlank="true" errorStyle="stop" operator="between" showDropDown="false" showErrorMessage="false" showInputMessage="false" sqref="G14" type="list">
      <formula1>Reference!$D$119:$D$125</formula1>
      <formula2>0</formula2>
    </dataValidation>
    <dataValidation allowBlank="true" errorStyle="stop" operator="between" showDropDown="false" showErrorMessage="false" showInputMessage="false" sqref="L14" type="list">
      <formula1>Reference!$B$119:$B$122</formula1>
      <formula2>0</formula2>
    </dataValidation>
    <dataValidation allowBlank="true" errorStyle="stop" operator="between" showDropDown="false" showErrorMessage="false" showInputMessage="false" sqref="C15" type="list">
      <formula1>Reference!$C$119:$C$125</formula1>
      <formula2>0</formula2>
    </dataValidation>
    <dataValidation allowBlank="true" errorStyle="stop" operator="between" showDropDown="false" showErrorMessage="false" showInputMessage="false" sqref="G15" type="list">
      <formula1>Reference!$D$119:$D$125</formula1>
      <formula2>0</formula2>
    </dataValidation>
    <dataValidation allowBlank="true" errorStyle="stop" operator="between" showDropDown="false" showErrorMessage="false" showInputMessage="false" sqref="L15" type="list">
      <formula1>Reference!$B$119:$B$122</formula1>
      <formula2>0</formula2>
    </dataValidation>
    <dataValidation allowBlank="true" errorStyle="stop" operator="between" showDropDown="false" showErrorMessage="false" showInputMessage="false" sqref="C16" type="list">
      <formula1>Reference!$C$119:$C$125</formula1>
      <formula2>0</formula2>
    </dataValidation>
    <dataValidation allowBlank="true" errorStyle="stop" operator="between" showDropDown="false" showErrorMessage="false" showInputMessage="false" sqref="G16" type="list">
      <formula1>Reference!$D$119:$D$125</formula1>
      <formula2>0</formula2>
    </dataValidation>
    <dataValidation allowBlank="true" errorStyle="stop" operator="between" showDropDown="false" showErrorMessage="false" showInputMessage="false" sqref="L16" type="list">
      <formula1>Reference!$B$119:$B$122</formula1>
      <formula2>0</formula2>
    </dataValidation>
    <dataValidation allowBlank="true" errorStyle="stop" operator="between" showDropDown="false" showErrorMessage="false" showInputMessage="false" sqref="C17" type="list">
      <formula1>Reference!$C$119:$C$125</formula1>
      <formula2>0</formula2>
    </dataValidation>
    <dataValidation allowBlank="true" errorStyle="stop" operator="between" showDropDown="false" showErrorMessage="false" showInputMessage="false" sqref="G17" type="list">
      <formula1>Reference!$D$119:$D$125</formula1>
      <formula2>0</formula2>
    </dataValidation>
    <dataValidation allowBlank="true" errorStyle="stop" operator="between" showDropDown="false" showErrorMessage="false" showInputMessage="false" sqref="L17" type="list">
      <formula1>Reference!$B$119:$B$122</formula1>
      <formula2>0</formula2>
    </dataValidation>
    <dataValidation allowBlank="true" errorStyle="stop" operator="between" showDropDown="false" showErrorMessage="false" showInputMessage="false" sqref="C18" type="list">
      <formula1>Reference!$C$119:$C$125</formula1>
      <formula2>0</formula2>
    </dataValidation>
    <dataValidation allowBlank="true" errorStyle="stop" operator="between" showDropDown="false" showErrorMessage="false" showInputMessage="false" sqref="G18" type="list">
      <formula1>Reference!$D$119:$D$125</formula1>
      <formula2>0</formula2>
    </dataValidation>
    <dataValidation allowBlank="true" errorStyle="stop" operator="between" showDropDown="false" showErrorMessage="false" showInputMessage="false" sqref="L18" type="list">
      <formula1>Reference!$B$119:$B$122</formula1>
      <formula2>0</formula2>
    </dataValidation>
    <dataValidation allowBlank="true" errorStyle="stop" operator="between" showDropDown="false" showErrorMessage="false" showInputMessage="false" sqref="C19" type="list">
      <formula1>Reference!$C$119:$C$125</formula1>
      <formula2>0</formula2>
    </dataValidation>
    <dataValidation allowBlank="true" errorStyle="stop" operator="between" showDropDown="false" showErrorMessage="false" showInputMessage="false" sqref="G19" type="list">
      <formula1>Reference!$D$119:$D$125</formula1>
      <formula2>0</formula2>
    </dataValidation>
    <dataValidation allowBlank="true" errorStyle="stop" operator="between" showDropDown="false" showErrorMessage="false" showInputMessage="false" sqref="L19" type="list">
      <formula1>Reference!$B$119:$B$122</formula1>
      <formula2>0</formula2>
    </dataValidation>
    <dataValidation allowBlank="true" errorStyle="stop" operator="between" showDropDown="false" showErrorMessage="false" showInputMessage="false" sqref="C20" type="list">
      <formula1>Reference!$C$119:$C$125</formula1>
      <formula2>0</formula2>
    </dataValidation>
    <dataValidation allowBlank="true" errorStyle="stop" operator="between" showDropDown="false" showErrorMessage="false" showInputMessage="false" sqref="G20" type="list">
      <formula1>Reference!$D$119:$D$125</formula1>
      <formula2>0</formula2>
    </dataValidation>
    <dataValidation allowBlank="true" errorStyle="stop" operator="between" showDropDown="false" showErrorMessage="false" showInputMessage="false" sqref="L20" type="list">
      <formula1>Reference!$B$119:$B$122</formula1>
      <formula2>0</formula2>
    </dataValidation>
    <dataValidation allowBlank="true" errorStyle="stop" operator="between" showDropDown="false" showErrorMessage="false" showInputMessage="false" sqref="C21" type="list">
      <formula1>Reference!$C$119:$C$125</formula1>
      <formula2>0</formula2>
    </dataValidation>
    <dataValidation allowBlank="true" errorStyle="stop" operator="between" showDropDown="false" showErrorMessage="false" showInputMessage="false" sqref="G21" type="list">
      <formula1>Reference!$D$119:$D$125</formula1>
      <formula2>0</formula2>
    </dataValidation>
    <dataValidation allowBlank="true" errorStyle="stop" operator="between" showDropDown="false" showErrorMessage="false" showInputMessage="false" sqref="L21" type="list">
      <formula1>Reference!$B$119:$B$122</formula1>
      <formula2>0</formula2>
    </dataValidation>
    <dataValidation allowBlank="true" errorStyle="stop" operator="between" showDropDown="false" showErrorMessage="false" showInputMessage="false" sqref="C22" type="list">
      <formula1>Reference!$C$119:$C$125</formula1>
      <formula2>0</formula2>
    </dataValidation>
    <dataValidation allowBlank="true" errorStyle="stop" operator="between" showDropDown="false" showErrorMessage="false" showInputMessage="false" sqref="G22" type="list">
      <formula1>Reference!$D$119:$D$125</formula1>
      <formula2>0</formula2>
    </dataValidation>
    <dataValidation allowBlank="true" errorStyle="stop" operator="between" showDropDown="false" showErrorMessage="false" showInputMessage="false" sqref="L22" type="list">
      <formula1>Reference!$B$119:$B$122</formula1>
      <formula2>0</formula2>
    </dataValidation>
    <dataValidation allowBlank="true" errorStyle="stop" operator="between" showDropDown="false" showErrorMessage="false" showInputMessage="false" sqref="C23" type="list">
      <formula1>Reference!$C$119:$C$125</formula1>
      <formula2>0</formula2>
    </dataValidation>
    <dataValidation allowBlank="true" errorStyle="stop" operator="between" showDropDown="false" showErrorMessage="false" showInputMessage="false" sqref="G23" type="list">
      <formula1>Reference!$D$119:$D$125</formula1>
      <formula2>0</formula2>
    </dataValidation>
    <dataValidation allowBlank="true" errorStyle="stop" operator="between" showDropDown="false" showErrorMessage="false" showInputMessage="false" sqref="L23" type="list">
      <formula1>Reference!$B$119:$B$122</formula1>
      <formula2>0</formula2>
    </dataValidation>
    <dataValidation allowBlank="true" errorStyle="stop" operator="between" showDropDown="false" showErrorMessage="false" showInputMessage="false" sqref="C24" type="list">
      <formula1>Reference!$C$119:$C$125</formula1>
      <formula2>0</formula2>
    </dataValidation>
    <dataValidation allowBlank="true" errorStyle="stop" operator="between" showDropDown="false" showErrorMessage="false" showInputMessage="false" sqref="G24" type="list">
      <formula1>Reference!$D$119:$D$125</formula1>
      <formula2>0</formula2>
    </dataValidation>
    <dataValidation allowBlank="true" errorStyle="stop" operator="between" showDropDown="false" showErrorMessage="false" showInputMessage="false" sqref="L24" type="list">
      <formula1>Reference!$B$119:$B$122</formula1>
      <formula2>0</formula2>
    </dataValidation>
    <dataValidation allowBlank="true" errorStyle="stop" operator="between" showDropDown="false" showErrorMessage="false" showInputMessage="false" sqref="C25" type="list">
      <formula1>Reference!$C$119:$C$125</formula1>
      <formula2>0</formula2>
    </dataValidation>
    <dataValidation allowBlank="true" errorStyle="stop" operator="between" showDropDown="false" showErrorMessage="false" showInputMessage="false" sqref="G25" type="list">
      <formula1>Reference!$D$119:$D$125</formula1>
      <formula2>0</formula2>
    </dataValidation>
    <dataValidation allowBlank="true" errorStyle="stop" operator="between" showDropDown="false" showErrorMessage="false" showInputMessage="false" sqref="L25" type="list">
      <formula1>Reference!$B$119:$B$122</formula1>
      <formula2>0</formula2>
    </dataValidation>
    <dataValidation allowBlank="true" errorStyle="stop" operator="between" showDropDown="false" showErrorMessage="false" showInputMessage="false" sqref="C26" type="list">
      <formula1>Reference!$C$119:$C$125</formula1>
      <formula2>0</formula2>
    </dataValidation>
    <dataValidation allowBlank="true" errorStyle="stop" operator="between" showDropDown="false" showErrorMessage="false" showInputMessage="false" sqref="G26" type="list">
      <formula1>Reference!$D$119:$D$125</formula1>
      <formula2>0</formula2>
    </dataValidation>
    <dataValidation allowBlank="true" errorStyle="stop" operator="between" showDropDown="false" showErrorMessage="false" showInputMessage="false" sqref="L26" type="list">
      <formula1>Reference!$B$119:$B$122</formula1>
      <formula2>0</formula2>
    </dataValidation>
    <dataValidation allowBlank="true" errorStyle="stop" operator="between" showDropDown="false" showErrorMessage="false" showInputMessage="false" sqref="C27" type="list">
      <formula1>Reference!$C$119:$C$125</formula1>
      <formula2>0</formula2>
    </dataValidation>
    <dataValidation allowBlank="true" errorStyle="stop" operator="between" showDropDown="false" showErrorMessage="false" showInputMessage="false" sqref="G27" type="list">
      <formula1>Reference!$D$119:$D$125</formula1>
      <formula2>0</formula2>
    </dataValidation>
    <dataValidation allowBlank="true" errorStyle="stop" operator="between" showDropDown="false" showErrorMessage="false" showInputMessage="false" sqref="L27" type="list">
      <formula1>Reference!$B$119:$B$122</formula1>
      <formula2>0</formula2>
    </dataValidation>
    <dataValidation allowBlank="true" errorStyle="stop" operator="between" showDropDown="false" showErrorMessage="false" showInputMessage="false" sqref="C28" type="list">
      <formula1>Reference!$C$119:$C$125</formula1>
      <formula2>0</formula2>
    </dataValidation>
    <dataValidation allowBlank="true" errorStyle="stop" operator="between" showDropDown="false" showErrorMessage="false" showInputMessage="false" sqref="G28" type="list">
      <formula1>Reference!$D$119:$D$125</formula1>
      <formula2>0</formula2>
    </dataValidation>
    <dataValidation allowBlank="true" errorStyle="stop" operator="between" showDropDown="false" showErrorMessage="false" showInputMessage="false" sqref="L28" type="list">
      <formula1>Reference!$B$119:$B$122</formula1>
      <formula2>0</formula2>
    </dataValidation>
  </dataValidation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31B0C"/>
    <pageSetUpPr fitToPage="true"/>
  </sheetPr>
  <dimension ref="B1:H3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6"/>
    <col collapsed="false" customWidth="true" hidden="false" outlineLevel="0" max="3" min="3" style="0" width="42"/>
    <col collapsed="false" customWidth="true" hidden="false" outlineLevel="0" max="4" min="4" style="0" width="30"/>
    <col collapsed="false" customWidth="true" hidden="false" outlineLevel="0" max="5" min="5" style="0" width="28"/>
    <col collapsed="false" customWidth="true" hidden="false" outlineLevel="0" max="6" min="6" style="0" width="22"/>
    <col collapsed="false" customWidth="true" hidden="false" outlineLevel="0" max="7" min="7" style="0" width="24"/>
    <col collapsed="false" customWidth="true" hidden="false" outlineLevel="0" max="8" min="8" style="0" width="15"/>
    <col collapsed="false" customWidth="true" hidden="false" outlineLevel="0" max="9" min="9" style="0" width="2.2"/>
  </cols>
  <sheetData>
    <row r="1" customFormat="false" ht="33.75" hidden="false" customHeight="true" outlineLevel="0" collapsed="false">
      <c r="B1" s="43" t="s">
        <v>208</v>
      </c>
      <c r="C1" s="43"/>
      <c r="D1" s="43"/>
      <c r="E1" s="43"/>
      <c r="F1" s="43"/>
      <c r="G1" s="43"/>
      <c r="H1" s="43"/>
    </row>
    <row r="2" customFormat="false" ht="4.5" hidden="false" customHeight="true" outlineLevel="0" collapsed="false">
      <c r="B2" s="74"/>
      <c r="C2" s="74"/>
      <c r="D2" s="74"/>
      <c r="E2" s="74"/>
      <c r="F2" s="74"/>
      <c r="G2" s="74"/>
      <c r="H2" s="74"/>
    </row>
    <row r="3" customFormat="false" ht="16.5" hidden="false" customHeight="true" outlineLevel="0" collapsed="false">
      <c r="B3" s="44" t="str">
        <f aca="false">IF(LEFT('Scope Summary'!$D$7,7)&lt;&gt;"EXAMPLE","","EXAMPLE DATA - type your own project name on Scope Summary to clear this.")</f>
        <v>EXAMPLE DATA - type your own project name on Scope Summary to clear this.</v>
      </c>
      <c r="C3" s="44"/>
      <c r="D3" s="44"/>
      <c r="E3" s="44"/>
      <c r="F3" s="44"/>
      <c r="G3" s="44"/>
      <c r="H3" s="44"/>
    </row>
    <row r="4" customFormat="false" ht="25.5" hidden="false" customHeight="true" outlineLevel="0" collapsed="false">
      <c r="B4" s="9" t="s">
        <v>209</v>
      </c>
      <c r="C4" s="9"/>
      <c r="D4" s="9"/>
      <c r="E4" s="9"/>
      <c r="F4" s="9"/>
      <c r="G4" s="9"/>
      <c r="H4" s="9"/>
    </row>
    <row r="6" customFormat="false" ht="31.5" hidden="false" customHeight="true" outlineLevel="0" collapsed="false">
      <c r="B6" s="25" t="s">
        <v>90</v>
      </c>
      <c r="C6" s="25" t="s">
        <v>210</v>
      </c>
      <c r="D6" s="25" t="s">
        <v>211</v>
      </c>
      <c r="E6" s="25" t="s">
        <v>212</v>
      </c>
      <c r="F6" s="25" t="s">
        <v>213</v>
      </c>
      <c r="G6" s="25" t="s">
        <v>214</v>
      </c>
      <c r="H6" s="25" t="s">
        <v>215</v>
      </c>
    </row>
    <row r="7" customFormat="false" ht="25.5" hidden="false" customHeight="true" outlineLevel="0" collapsed="false">
      <c r="B7" s="75" t="str">
        <f aca="false">IF($C7="","","X"&amp;TEXT(COUNTA($C$7:$C7),"00"))</f>
        <v>X01</v>
      </c>
      <c r="C7" s="76" t="s">
        <v>216</v>
      </c>
      <c r="D7" s="76" t="s">
        <v>217</v>
      </c>
      <c r="E7" s="76" t="s">
        <v>218</v>
      </c>
      <c r="F7" s="76" t="s">
        <v>219</v>
      </c>
      <c r="G7" s="76" t="s">
        <v>220</v>
      </c>
      <c r="H7" s="77"/>
    </row>
    <row r="8" customFormat="false" ht="25.5" hidden="false" customHeight="true" outlineLevel="0" collapsed="false">
      <c r="B8" s="78" t="str">
        <f aca="false">IF($C8="","","X"&amp;TEXT(COUNTA($C$7:$C8),"00"))</f>
        <v>X02</v>
      </c>
      <c r="C8" s="79" t="s">
        <v>221</v>
      </c>
      <c r="D8" s="79" t="s">
        <v>222</v>
      </c>
      <c r="E8" s="79" t="s">
        <v>223</v>
      </c>
      <c r="F8" s="79" t="s">
        <v>224</v>
      </c>
      <c r="G8" s="79" t="s">
        <v>225</v>
      </c>
      <c r="H8" s="80" t="n">
        <v>640000</v>
      </c>
    </row>
    <row r="9" customFormat="false" ht="25.5" hidden="false" customHeight="true" outlineLevel="0" collapsed="false">
      <c r="B9" s="75" t="str">
        <f aca="false">IF($C9="","","X"&amp;TEXT(COUNTA($C$7:$C9),"00"))</f>
        <v>X03</v>
      </c>
      <c r="C9" s="76" t="s">
        <v>226</v>
      </c>
      <c r="D9" s="76" t="s">
        <v>227</v>
      </c>
      <c r="E9" s="76" t="s">
        <v>228</v>
      </c>
      <c r="F9" s="76" t="s">
        <v>229</v>
      </c>
      <c r="G9" s="76" t="s">
        <v>230</v>
      </c>
      <c r="H9" s="77"/>
    </row>
    <row r="10" customFormat="false" ht="25.5" hidden="false" customHeight="true" outlineLevel="0" collapsed="false">
      <c r="B10" s="78" t="str">
        <f aca="false">IF($C10="","","X"&amp;TEXT(COUNTA($C$7:$C10),"00"))</f>
        <v>X04</v>
      </c>
      <c r="C10" s="79" t="s">
        <v>231</v>
      </c>
      <c r="D10" s="79" t="s">
        <v>232</v>
      </c>
      <c r="E10" s="79" t="s">
        <v>228</v>
      </c>
      <c r="F10" s="79" t="s">
        <v>233</v>
      </c>
      <c r="G10" s="79" t="s">
        <v>234</v>
      </c>
      <c r="H10" s="80" t="n">
        <v>480000</v>
      </c>
    </row>
    <row r="11" customFormat="false" ht="25.5" hidden="false" customHeight="true" outlineLevel="0" collapsed="false">
      <c r="B11" s="75" t="str">
        <f aca="false">IF($C11="","","X"&amp;TEXT(COUNTA($C$7:$C11),"00"))</f>
        <v>X05</v>
      </c>
      <c r="C11" s="76" t="s">
        <v>235</v>
      </c>
      <c r="D11" s="76" t="s">
        <v>236</v>
      </c>
      <c r="E11" s="76" t="s">
        <v>237</v>
      </c>
      <c r="F11" s="76" t="s">
        <v>219</v>
      </c>
      <c r="G11" s="76" t="s">
        <v>238</v>
      </c>
      <c r="H11" s="77" t="n">
        <v>220000</v>
      </c>
    </row>
    <row r="12" customFormat="false" ht="25.5" hidden="false" customHeight="true" outlineLevel="0" collapsed="false">
      <c r="B12" s="78" t="str">
        <f aca="false">IF($C12="","","X"&amp;TEXT(COUNTA($C$7:$C12),"00"))</f>
        <v>X06</v>
      </c>
      <c r="C12" s="79" t="s">
        <v>239</v>
      </c>
      <c r="D12" s="79" t="s">
        <v>240</v>
      </c>
      <c r="E12" s="79" t="s">
        <v>237</v>
      </c>
      <c r="F12" s="79" t="s">
        <v>219</v>
      </c>
      <c r="G12" s="79" t="s">
        <v>241</v>
      </c>
      <c r="H12" s="80"/>
    </row>
    <row r="13" customFormat="false" ht="25.5" hidden="false" customHeight="true" outlineLevel="0" collapsed="false">
      <c r="B13" s="75" t="str">
        <f aca="false">IF($C13="","","X"&amp;TEXT(COUNTA($C$7:$C13),"00"))</f>
        <v>X07</v>
      </c>
      <c r="C13" s="76" t="s">
        <v>242</v>
      </c>
      <c r="D13" s="76" t="s">
        <v>243</v>
      </c>
      <c r="E13" s="76" t="s">
        <v>218</v>
      </c>
      <c r="F13" s="76" t="s">
        <v>219</v>
      </c>
      <c r="G13" s="76" t="s">
        <v>244</v>
      </c>
      <c r="H13" s="77"/>
    </row>
    <row r="14" customFormat="false" ht="25.5" hidden="false" customHeight="true" outlineLevel="0" collapsed="false">
      <c r="B14" s="78" t="str">
        <f aca="false">IF($C14="","","X"&amp;TEXT(COUNTA($C$7:$C14),"00"))</f>
        <v/>
      </c>
      <c r="C14" s="79"/>
      <c r="D14" s="79"/>
      <c r="E14" s="79"/>
      <c r="F14" s="79"/>
      <c r="G14" s="79"/>
      <c r="H14" s="80"/>
    </row>
    <row r="15" customFormat="false" ht="25.5" hidden="false" customHeight="true" outlineLevel="0" collapsed="false">
      <c r="B15" s="75" t="str">
        <f aca="false">IF($C15="","","X"&amp;TEXT(COUNTA($C$7:$C15),"00"))</f>
        <v/>
      </c>
      <c r="C15" s="76"/>
      <c r="D15" s="76"/>
      <c r="E15" s="76"/>
      <c r="F15" s="76"/>
      <c r="G15" s="76"/>
      <c r="H15" s="77"/>
    </row>
    <row r="16" customFormat="false" ht="25.5" hidden="false" customHeight="true" outlineLevel="0" collapsed="false">
      <c r="B16" s="78" t="str">
        <f aca="false">IF($C16="","","X"&amp;TEXT(COUNTA($C$7:$C16),"00"))</f>
        <v/>
      </c>
      <c r="C16" s="79"/>
      <c r="D16" s="79"/>
      <c r="E16" s="79"/>
      <c r="F16" s="79"/>
      <c r="G16" s="79"/>
      <c r="H16" s="80"/>
    </row>
    <row r="17" customFormat="false" ht="25.5" hidden="false" customHeight="true" outlineLevel="0" collapsed="false">
      <c r="B17" s="75" t="str">
        <f aca="false">IF($C17="","","X"&amp;TEXT(COUNTA($C$7:$C17),"00"))</f>
        <v/>
      </c>
      <c r="C17" s="76"/>
      <c r="D17" s="76"/>
      <c r="E17" s="76"/>
      <c r="F17" s="76"/>
      <c r="G17" s="76"/>
      <c r="H17" s="77"/>
    </row>
    <row r="18" customFormat="false" ht="25.5" hidden="false" customHeight="true" outlineLevel="0" collapsed="false">
      <c r="B18" s="78" t="str">
        <f aca="false">IF($C18="","","X"&amp;TEXT(COUNTA($C$7:$C18),"00"))</f>
        <v/>
      </c>
      <c r="C18" s="79"/>
      <c r="D18" s="79"/>
      <c r="E18" s="79"/>
      <c r="F18" s="79"/>
      <c r="G18" s="79"/>
      <c r="H18" s="80"/>
    </row>
    <row r="19" customFormat="false" ht="25.5" hidden="false" customHeight="true" outlineLevel="0" collapsed="false">
      <c r="B19" s="75" t="str">
        <f aca="false">IF($C19="","","X"&amp;TEXT(COUNTA($C$7:$C19),"00"))</f>
        <v/>
      </c>
      <c r="C19" s="76"/>
      <c r="D19" s="76"/>
      <c r="E19" s="76"/>
      <c r="F19" s="76"/>
      <c r="G19" s="76"/>
      <c r="H19" s="77"/>
    </row>
    <row r="20" customFormat="false" ht="25.5" hidden="false" customHeight="true" outlineLevel="0" collapsed="false">
      <c r="B20" s="78" t="str">
        <f aca="false">IF($C20="","","X"&amp;TEXT(COUNTA($C$7:$C20),"00"))</f>
        <v/>
      </c>
      <c r="C20" s="79"/>
      <c r="D20" s="79"/>
      <c r="E20" s="79"/>
      <c r="F20" s="79"/>
      <c r="G20" s="79"/>
      <c r="H20" s="80"/>
    </row>
    <row r="21" customFormat="false" ht="25.5" hidden="false" customHeight="true" outlineLevel="0" collapsed="false">
      <c r="B21" s="75" t="str">
        <f aca="false">IF($C21="","","X"&amp;TEXT(COUNTA($C$7:$C21),"00"))</f>
        <v/>
      </c>
      <c r="C21" s="76"/>
      <c r="D21" s="76"/>
      <c r="E21" s="76"/>
      <c r="F21" s="76"/>
      <c r="G21" s="76"/>
      <c r="H21" s="77"/>
    </row>
    <row r="22" customFormat="false" ht="25.5" hidden="false" customHeight="true" outlineLevel="0" collapsed="false">
      <c r="B22" s="78" t="str">
        <f aca="false">IF($C22="","","X"&amp;TEXT(COUNTA($C$7:$C22),"00"))</f>
        <v/>
      </c>
      <c r="C22" s="79"/>
      <c r="D22" s="79"/>
      <c r="E22" s="79"/>
      <c r="F22" s="79"/>
      <c r="G22" s="79"/>
      <c r="H22" s="80"/>
    </row>
    <row r="23" customFormat="false" ht="25.5" hidden="false" customHeight="true" outlineLevel="0" collapsed="false">
      <c r="B23" s="75" t="str">
        <f aca="false">IF($C23="","","X"&amp;TEXT(COUNTA($C$7:$C23),"00"))</f>
        <v/>
      </c>
      <c r="C23" s="76"/>
      <c r="D23" s="76"/>
      <c r="E23" s="76"/>
      <c r="F23" s="76"/>
      <c r="G23" s="76"/>
      <c r="H23" s="77"/>
    </row>
    <row r="24" customFormat="false" ht="25.5" hidden="false" customHeight="true" outlineLevel="0" collapsed="false">
      <c r="B24" s="78" t="str">
        <f aca="false">IF($C24="","","X"&amp;TEXT(COUNTA($C$7:$C24),"00"))</f>
        <v/>
      </c>
      <c r="C24" s="79"/>
      <c r="D24" s="79"/>
      <c r="E24" s="79"/>
      <c r="F24" s="79"/>
      <c r="G24" s="79"/>
      <c r="H24" s="80"/>
    </row>
    <row r="25" customFormat="false" ht="25.5" hidden="false" customHeight="true" outlineLevel="0" collapsed="false">
      <c r="B25" s="75" t="str">
        <f aca="false">IF($C25="","","X"&amp;TEXT(COUNTA($C$7:$C25),"00"))</f>
        <v/>
      </c>
      <c r="C25" s="76"/>
      <c r="D25" s="76"/>
      <c r="E25" s="76"/>
      <c r="F25" s="76"/>
      <c r="G25" s="76"/>
      <c r="H25" s="77"/>
    </row>
    <row r="26" customFormat="false" ht="25.5" hidden="false" customHeight="true" outlineLevel="0" collapsed="false">
      <c r="B26" s="78" t="str">
        <f aca="false">IF($C26="","","X"&amp;TEXT(COUNTA($C$7:$C26),"00"))</f>
        <v/>
      </c>
      <c r="C26" s="79"/>
      <c r="D26" s="79"/>
      <c r="E26" s="79"/>
      <c r="F26" s="79"/>
      <c r="G26" s="79"/>
      <c r="H26" s="80"/>
    </row>
    <row r="27" customFormat="false" ht="25.5" hidden="false" customHeight="true" outlineLevel="0" collapsed="false">
      <c r="B27" s="75" t="str">
        <f aca="false">IF($C27="","","X"&amp;TEXT(COUNTA($C$7:$C27),"00"))</f>
        <v/>
      </c>
      <c r="C27" s="76"/>
      <c r="D27" s="76"/>
      <c r="E27" s="76"/>
      <c r="F27" s="76"/>
      <c r="G27" s="76"/>
      <c r="H27" s="77"/>
    </row>
    <row r="28" customFormat="false" ht="25.5" hidden="false" customHeight="true" outlineLevel="0" collapsed="false">
      <c r="B28" s="78" t="str">
        <f aca="false">IF($C28="","","X"&amp;TEXT(COUNTA($C$7:$C28),"00"))</f>
        <v/>
      </c>
      <c r="C28" s="79"/>
      <c r="D28" s="79"/>
      <c r="E28" s="79"/>
      <c r="F28" s="79"/>
      <c r="G28" s="79"/>
      <c r="H28" s="80"/>
    </row>
    <row r="29" customFormat="false" ht="19.5" hidden="false" customHeight="true" outlineLevel="0" collapsed="false">
      <c r="B29" s="70"/>
      <c r="C29" s="70"/>
      <c r="D29" s="71" t="s">
        <v>108</v>
      </c>
      <c r="E29" s="81" t="n">
        <f aca="false">COUNTA($C$7:$C$28)</f>
        <v>7</v>
      </c>
      <c r="F29" s="71" t="s">
        <v>245</v>
      </c>
      <c r="G29" s="71"/>
      <c r="H29" s="82" t="n">
        <f aca="false">SUM($H$7:$H$28)</f>
        <v>1340000</v>
      </c>
    </row>
    <row r="31" customFormat="false" ht="15" hidden="false" customHeight="false" outlineLevel="0" collapsed="false">
      <c r="C31" s="83" t="str">
        <f aca="false">IF(COUNTA($C$7:$C$28)&gt;0,"","No exclusions recorded. A scope with no exclusions has not been examined.")</f>
        <v/>
      </c>
      <c r="D31" s="83"/>
      <c r="E31" s="83"/>
      <c r="F31" s="83"/>
      <c r="G31" s="83"/>
      <c r="H31" s="83"/>
    </row>
    <row r="33" customFormat="false" ht="15" hidden="false" customHeight="true" outlineLevel="0" collapsed="false">
      <c r="B33" s="9" t="s">
        <v>246</v>
      </c>
      <c r="C33" s="9"/>
      <c r="D33" s="9"/>
      <c r="E33" s="9"/>
      <c r="F33" s="9"/>
      <c r="G33" s="9"/>
      <c r="H33" s="9"/>
    </row>
    <row r="34" customFormat="false" ht="15" hidden="false" customHeight="false" outlineLevel="0" collapsed="false">
      <c r="B34" s="9"/>
      <c r="C34" s="9"/>
      <c r="D34" s="9"/>
      <c r="E34" s="9"/>
      <c r="F34" s="9"/>
      <c r="G34" s="9"/>
      <c r="H34" s="9"/>
    </row>
  </sheetData>
  <mergeCells count="7">
    <mergeCell ref="B1:H1"/>
    <mergeCell ref="B2:H2"/>
    <mergeCell ref="B3:H3"/>
    <mergeCell ref="B4:H4"/>
    <mergeCell ref="F29:G29"/>
    <mergeCell ref="C31:H31"/>
    <mergeCell ref="B33:H34"/>
  </mergeCells>
  <conditionalFormatting sqref="B3:H3">
    <cfRule type="expression" priority="2" aboveAverage="0" equalAverage="0" bottom="0" percent="0" rank="0" text="" dxfId="0">
      <formula>LEN($B$3)&gt;0</formula>
    </cfRule>
  </conditionalFormatting>
  <conditionalFormatting sqref="C31:H31">
    <cfRule type="expression" priority="3" aboveAverage="0" equalAverage="0" bottom="0" percent="0" rank="0" text="" dxfId="3">
      <formula>LEN($C$31)&gt;0</formula>
    </cfRule>
  </conditionalFormatting>
  <dataValidations count="44">
    <dataValidation allowBlank="true" errorStyle="stop" operator="between" showDropDown="false" showErrorMessage="false" showInputMessage="false" sqref="E7" type="list">
      <formula1>Reference!$B$129:$B$132</formula1>
      <formula2>0</formula2>
    </dataValidation>
    <dataValidation allowBlank="true" errorStyle="stop" operator="between" showDropDown="false" showErrorMessage="false" showInputMessage="false" sqref="F7" type="list">
      <formula1>Reference!$C$129:$C$133</formula1>
      <formula2>0</formula2>
    </dataValidation>
    <dataValidation allowBlank="true" errorStyle="stop" operator="between" showDropDown="false" showErrorMessage="false" showInputMessage="false" sqref="E8" type="list">
      <formula1>Reference!$B$129:$B$132</formula1>
      <formula2>0</formula2>
    </dataValidation>
    <dataValidation allowBlank="true" errorStyle="stop" operator="between" showDropDown="false" showErrorMessage="false" showInputMessage="false" sqref="F8" type="list">
      <formula1>Reference!$C$129:$C$133</formula1>
      <formula2>0</formula2>
    </dataValidation>
    <dataValidation allowBlank="true" errorStyle="stop" operator="between" showDropDown="false" showErrorMessage="false" showInputMessage="false" sqref="E9" type="list">
      <formula1>Reference!$B$129:$B$132</formula1>
      <formula2>0</formula2>
    </dataValidation>
    <dataValidation allowBlank="true" errorStyle="stop" operator="between" showDropDown="false" showErrorMessage="false" showInputMessage="false" sqref="F9" type="list">
      <formula1>Reference!$C$129:$C$133</formula1>
      <formula2>0</formula2>
    </dataValidation>
    <dataValidation allowBlank="true" errorStyle="stop" operator="between" showDropDown="false" showErrorMessage="false" showInputMessage="false" sqref="E10" type="list">
      <formula1>Reference!$B$129:$B$132</formula1>
      <formula2>0</formula2>
    </dataValidation>
    <dataValidation allowBlank="true" errorStyle="stop" operator="between" showDropDown="false" showErrorMessage="false" showInputMessage="false" sqref="F10" type="list">
      <formula1>Reference!$C$129:$C$133</formula1>
      <formula2>0</formula2>
    </dataValidation>
    <dataValidation allowBlank="true" errorStyle="stop" operator="between" showDropDown="false" showErrorMessage="false" showInputMessage="false" sqref="E11" type="list">
      <formula1>Reference!$B$129:$B$132</formula1>
      <formula2>0</formula2>
    </dataValidation>
    <dataValidation allowBlank="true" errorStyle="stop" operator="between" showDropDown="false" showErrorMessage="false" showInputMessage="false" sqref="F11" type="list">
      <formula1>Reference!$C$129:$C$133</formula1>
      <formula2>0</formula2>
    </dataValidation>
    <dataValidation allowBlank="true" errorStyle="stop" operator="between" showDropDown="false" showErrorMessage="false" showInputMessage="false" sqref="E12" type="list">
      <formula1>Reference!$B$129:$B$132</formula1>
      <formula2>0</formula2>
    </dataValidation>
    <dataValidation allowBlank="true" errorStyle="stop" operator="between" showDropDown="false" showErrorMessage="false" showInputMessage="false" sqref="F12" type="list">
      <formula1>Reference!$C$129:$C$133</formula1>
      <formula2>0</formula2>
    </dataValidation>
    <dataValidation allowBlank="true" errorStyle="stop" operator="between" showDropDown="false" showErrorMessage="false" showInputMessage="false" sqref="E13" type="list">
      <formula1>Reference!$B$129:$B$132</formula1>
      <formula2>0</formula2>
    </dataValidation>
    <dataValidation allowBlank="true" errorStyle="stop" operator="between" showDropDown="false" showErrorMessage="false" showInputMessage="false" sqref="F13" type="list">
      <formula1>Reference!$C$129:$C$133</formula1>
      <formula2>0</formula2>
    </dataValidation>
    <dataValidation allowBlank="true" errorStyle="stop" operator="between" showDropDown="false" showErrorMessage="false" showInputMessage="false" sqref="E14" type="list">
      <formula1>Reference!$B$129:$B$132</formula1>
      <formula2>0</formula2>
    </dataValidation>
    <dataValidation allowBlank="true" errorStyle="stop" operator="between" showDropDown="false" showErrorMessage="false" showInputMessage="false" sqref="F14" type="list">
      <formula1>Reference!$C$129:$C$133</formula1>
      <formula2>0</formula2>
    </dataValidation>
    <dataValidation allowBlank="true" errorStyle="stop" operator="between" showDropDown="false" showErrorMessage="false" showInputMessage="false" sqref="E15" type="list">
      <formula1>Reference!$B$129:$B$132</formula1>
      <formula2>0</formula2>
    </dataValidation>
    <dataValidation allowBlank="true" errorStyle="stop" operator="between" showDropDown="false" showErrorMessage="false" showInputMessage="false" sqref="F15" type="list">
      <formula1>Reference!$C$129:$C$133</formula1>
      <formula2>0</formula2>
    </dataValidation>
    <dataValidation allowBlank="true" errorStyle="stop" operator="between" showDropDown="false" showErrorMessage="false" showInputMessage="false" sqref="E16" type="list">
      <formula1>Reference!$B$129:$B$132</formula1>
      <formula2>0</formula2>
    </dataValidation>
    <dataValidation allowBlank="true" errorStyle="stop" operator="between" showDropDown="false" showErrorMessage="false" showInputMessage="false" sqref="F16" type="list">
      <formula1>Reference!$C$129:$C$133</formula1>
      <formula2>0</formula2>
    </dataValidation>
    <dataValidation allowBlank="true" errorStyle="stop" operator="between" showDropDown="false" showErrorMessage="false" showInputMessage="false" sqref="E17" type="list">
      <formula1>Reference!$B$129:$B$132</formula1>
      <formula2>0</formula2>
    </dataValidation>
    <dataValidation allowBlank="true" errorStyle="stop" operator="between" showDropDown="false" showErrorMessage="false" showInputMessage="false" sqref="F17" type="list">
      <formula1>Reference!$C$129:$C$133</formula1>
      <formula2>0</formula2>
    </dataValidation>
    <dataValidation allowBlank="true" errorStyle="stop" operator="between" showDropDown="false" showErrorMessage="false" showInputMessage="false" sqref="E18" type="list">
      <formula1>Reference!$B$129:$B$132</formula1>
      <formula2>0</formula2>
    </dataValidation>
    <dataValidation allowBlank="true" errorStyle="stop" operator="between" showDropDown="false" showErrorMessage="false" showInputMessage="false" sqref="F18" type="list">
      <formula1>Reference!$C$129:$C$133</formula1>
      <formula2>0</formula2>
    </dataValidation>
    <dataValidation allowBlank="true" errorStyle="stop" operator="between" showDropDown="false" showErrorMessage="false" showInputMessage="false" sqref="E19" type="list">
      <formula1>Reference!$B$129:$B$132</formula1>
      <formula2>0</formula2>
    </dataValidation>
    <dataValidation allowBlank="true" errorStyle="stop" operator="between" showDropDown="false" showErrorMessage="false" showInputMessage="false" sqref="F19" type="list">
      <formula1>Reference!$C$129:$C$133</formula1>
      <formula2>0</formula2>
    </dataValidation>
    <dataValidation allowBlank="true" errorStyle="stop" operator="between" showDropDown="false" showErrorMessage="false" showInputMessage="false" sqref="E20" type="list">
      <formula1>Reference!$B$129:$B$132</formula1>
      <formula2>0</formula2>
    </dataValidation>
    <dataValidation allowBlank="true" errorStyle="stop" operator="between" showDropDown="false" showErrorMessage="false" showInputMessage="false" sqref="F20" type="list">
      <formula1>Reference!$C$129:$C$133</formula1>
      <formula2>0</formula2>
    </dataValidation>
    <dataValidation allowBlank="true" errorStyle="stop" operator="between" showDropDown="false" showErrorMessage="false" showInputMessage="false" sqref="E21" type="list">
      <formula1>Reference!$B$129:$B$132</formula1>
      <formula2>0</formula2>
    </dataValidation>
    <dataValidation allowBlank="true" errorStyle="stop" operator="between" showDropDown="false" showErrorMessage="false" showInputMessage="false" sqref="F21" type="list">
      <formula1>Reference!$C$129:$C$133</formula1>
      <formula2>0</formula2>
    </dataValidation>
    <dataValidation allowBlank="true" errorStyle="stop" operator="between" showDropDown="false" showErrorMessage="false" showInputMessage="false" sqref="E22" type="list">
      <formula1>Reference!$B$129:$B$132</formula1>
      <formula2>0</formula2>
    </dataValidation>
    <dataValidation allowBlank="true" errorStyle="stop" operator="between" showDropDown="false" showErrorMessage="false" showInputMessage="false" sqref="F22" type="list">
      <formula1>Reference!$C$129:$C$133</formula1>
      <formula2>0</formula2>
    </dataValidation>
    <dataValidation allowBlank="true" errorStyle="stop" operator="between" showDropDown="false" showErrorMessage="false" showInputMessage="false" sqref="E23" type="list">
      <formula1>Reference!$B$129:$B$132</formula1>
      <formula2>0</formula2>
    </dataValidation>
    <dataValidation allowBlank="true" errorStyle="stop" operator="between" showDropDown="false" showErrorMessage="false" showInputMessage="false" sqref="F23" type="list">
      <formula1>Reference!$C$129:$C$133</formula1>
      <formula2>0</formula2>
    </dataValidation>
    <dataValidation allowBlank="true" errorStyle="stop" operator="between" showDropDown="false" showErrorMessage="false" showInputMessage="false" sqref="E24" type="list">
      <formula1>Reference!$B$129:$B$132</formula1>
      <formula2>0</formula2>
    </dataValidation>
    <dataValidation allowBlank="true" errorStyle="stop" operator="between" showDropDown="false" showErrorMessage="false" showInputMessage="false" sqref="F24" type="list">
      <formula1>Reference!$C$129:$C$133</formula1>
      <formula2>0</formula2>
    </dataValidation>
    <dataValidation allowBlank="true" errorStyle="stop" operator="between" showDropDown="false" showErrorMessage="false" showInputMessage="false" sqref="E25" type="list">
      <formula1>Reference!$B$129:$B$132</formula1>
      <formula2>0</formula2>
    </dataValidation>
    <dataValidation allowBlank="true" errorStyle="stop" operator="between" showDropDown="false" showErrorMessage="false" showInputMessage="false" sqref="F25" type="list">
      <formula1>Reference!$C$129:$C$133</formula1>
      <formula2>0</formula2>
    </dataValidation>
    <dataValidation allowBlank="true" errorStyle="stop" operator="between" showDropDown="false" showErrorMessage="false" showInputMessage="false" sqref="E26" type="list">
      <formula1>Reference!$B$129:$B$132</formula1>
      <formula2>0</formula2>
    </dataValidation>
    <dataValidation allowBlank="true" errorStyle="stop" operator="between" showDropDown="false" showErrorMessage="false" showInputMessage="false" sqref="F26" type="list">
      <formula1>Reference!$C$129:$C$133</formula1>
      <formula2>0</formula2>
    </dataValidation>
    <dataValidation allowBlank="true" errorStyle="stop" operator="between" showDropDown="false" showErrorMessage="false" showInputMessage="false" sqref="E27" type="list">
      <formula1>Reference!$B$129:$B$132</formula1>
      <formula2>0</formula2>
    </dataValidation>
    <dataValidation allowBlank="true" errorStyle="stop" operator="between" showDropDown="false" showErrorMessage="false" showInputMessage="false" sqref="F27" type="list">
      <formula1>Reference!$C$129:$C$133</formula1>
      <formula2>0</formula2>
    </dataValidation>
    <dataValidation allowBlank="true" errorStyle="stop" operator="between" showDropDown="false" showErrorMessage="false" showInputMessage="false" sqref="E28" type="list">
      <formula1>Reference!$B$129:$B$132</formula1>
      <formula2>0</formula2>
    </dataValidation>
    <dataValidation allowBlank="true" errorStyle="stop" operator="between" showDropDown="false" showErrorMessage="false" showInputMessage="false" sqref="F28" type="list">
      <formula1>Reference!$C$129:$C$133</formula1>
      <formula2>0</formula2>
    </dataValidation>
  </dataValidation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B79D0"/>
    <pageSetUpPr fitToPage="true"/>
  </sheetPr>
  <dimension ref="B1:I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6"/>
    <col collapsed="false" customWidth="true" hidden="false" outlineLevel="0" max="3" min="3" style="0" width="40"/>
    <col collapsed="false" customWidth="true" hidden="false" outlineLevel="0" max="7" min="4" style="0" width="22"/>
    <col collapsed="false" customWidth="true" hidden="false" outlineLevel="0" max="8" min="8" style="0" width="34"/>
    <col collapsed="false" customWidth="true" hidden="false" outlineLevel="0" max="9" min="9" style="0" width="12"/>
    <col collapsed="false" customWidth="true" hidden="false" outlineLevel="0" max="10" min="10" style="0" width="2.2"/>
  </cols>
  <sheetData>
    <row r="1" customFormat="false" ht="33.75" hidden="false" customHeight="true" outlineLevel="0" collapsed="false">
      <c r="B1" s="43" t="s">
        <v>247</v>
      </c>
      <c r="C1" s="43"/>
      <c r="D1" s="43"/>
      <c r="E1" s="43"/>
      <c r="F1" s="43"/>
      <c r="G1" s="43"/>
      <c r="H1" s="43"/>
      <c r="I1" s="43"/>
    </row>
    <row r="2" customFormat="false" ht="4.5" hidden="false" customHeight="true" outlineLevel="0" collapsed="false">
      <c r="B2" s="84"/>
      <c r="C2" s="84"/>
      <c r="D2" s="84"/>
      <c r="E2" s="84"/>
      <c r="F2" s="84"/>
      <c r="G2" s="84"/>
      <c r="H2" s="84"/>
      <c r="I2" s="84"/>
    </row>
    <row r="3" customFormat="false" ht="16.5" hidden="false" customHeight="true" outlineLevel="0" collapsed="false">
      <c r="B3" s="44" t="str">
        <f aca="false">IF(LEFT('Scope Summary'!$D$7,7)&lt;&gt;"EXAMPLE","","EXAMPLE DATA - type your own project name on Scope Summary to clear this.")</f>
        <v>EXAMPLE DATA - type your own project name on Scope Summary to clear this.</v>
      </c>
      <c r="C3" s="44"/>
      <c r="D3" s="44"/>
      <c r="E3" s="44"/>
      <c r="F3" s="44"/>
      <c r="G3" s="44"/>
      <c r="H3" s="44"/>
      <c r="I3" s="44"/>
    </row>
    <row r="4" customFormat="false" ht="25.5" hidden="false" customHeight="true" outlineLevel="0" collapsed="false">
      <c r="B4" s="9" t="s">
        <v>248</v>
      </c>
      <c r="C4" s="9"/>
      <c r="D4" s="9"/>
      <c r="E4" s="9"/>
      <c r="F4" s="9"/>
      <c r="G4" s="9"/>
      <c r="H4" s="9"/>
      <c r="I4" s="9"/>
    </row>
    <row r="6" customFormat="false" ht="31.5" hidden="false" customHeight="true" outlineLevel="0" collapsed="false">
      <c r="B6" s="25" t="s">
        <v>90</v>
      </c>
      <c r="C6" s="25" t="s">
        <v>249</v>
      </c>
      <c r="D6" s="25" t="s">
        <v>250</v>
      </c>
      <c r="E6" s="25" t="s">
        <v>251</v>
      </c>
      <c r="F6" s="25" t="s">
        <v>252</v>
      </c>
      <c r="G6" s="25" t="s">
        <v>118</v>
      </c>
      <c r="H6" s="25" t="s">
        <v>253</v>
      </c>
      <c r="I6" s="25" t="s">
        <v>254</v>
      </c>
    </row>
    <row r="7" customFormat="false" ht="25.5" hidden="false" customHeight="true" outlineLevel="0" collapsed="false">
      <c r="B7" s="67" t="str">
        <f aca="false">IF($C7="","","I"&amp;TEXT(COUNTA($C$7:$C7),"00"))</f>
        <v>I01</v>
      </c>
      <c r="C7" s="50" t="s">
        <v>255</v>
      </c>
      <c r="D7" s="50" t="s">
        <v>256</v>
      </c>
      <c r="E7" s="50" t="s">
        <v>257</v>
      </c>
      <c r="F7" s="50" t="s">
        <v>258</v>
      </c>
      <c r="G7" s="50" t="s">
        <v>80</v>
      </c>
      <c r="H7" s="50" t="s">
        <v>259</v>
      </c>
      <c r="I7" s="85" t="str">
        <f aca="false">IF($C7="","",IF(COUNTA($D7:$G7)=4,"Complete",4-COUNTA($D7:$G7)&amp;IF(4-COUNTA($D7:$G7)=1," gap"," gaps")))</f>
        <v>Complete</v>
      </c>
    </row>
    <row r="8" customFormat="false" ht="25.5" hidden="false" customHeight="true" outlineLevel="0" collapsed="false">
      <c r="B8" s="67" t="str">
        <f aca="false">IF($C8="","","I"&amp;TEXT(COUNTA($C$7:$C8),"00"))</f>
        <v>I02</v>
      </c>
      <c r="C8" s="52" t="s">
        <v>260</v>
      </c>
      <c r="D8" s="52" t="s">
        <v>258</v>
      </c>
      <c r="E8" s="52" t="s">
        <v>258</v>
      </c>
      <c r="F8" s="52" t="s">
        <v>258</v>
      </c>
      <c r="G8" s="52" t="s">
        <v>80</v>
      </c>
      <c r="H8" s="52" t="s">
        <v>261</v>
      </c>
      <c r="I8" s="85" t="str">
        <f aca="false">IF($C8="","",IF(COUNTA($D8:$G8)=4,"Complete",4-COUNTA($D8:$G8)&amp;IF(4-COUNTA($D8:$G8)=1," gap"," gaps")))</f>
        <v>Complete</v>
      </c>
    </row>
    <row r="9" customFormat="false" ht="25.5" hidden="false" customHeight="true" outlineLevel="0" collapsed="false">
      <c r="B9" s="67" t="str">
        <f aca="false">IF($C9="","","I"&amp;TEXT(COUNTA($C$7:$C9),"00"))</f>
        <v>I03</v>
      </c>
      <c r="C9" s="50" t="s">
        <v>262</v>
      </c>
      <c r="D9" s="50" t="s">
        <v>80</v>
      </c>
      <c r="E9" s="50" t="s">
        <v>258</v>
      </c>
      <c r="F9" s="50" t="s">
        <v>80</v>
      </c>
      <c r="G9" s="50" t="s">
        <v>80</v>
      </c>
      <c r="H9" s="50" t="s">
        <v>263</v>
      </c>
      <c r="I9" s="85" t="str">
        <f aca="false">IF($C9="","",IF(COUNTA($D9:$G9)=4,"Complete",4-COUNTA($D9:$G9)&amp;IF(4-COUNTA($D9:$G9)=1," gap"," gaps")))</f>
        <v>Complete</v>
      </c>
    </row>
    <row r="10" customFormat="false" ht="25.5" hidden="false" customHeight="true" outlineLevel="0" collapsed="false">
      <c r="B10" s="67" t="str">
        <f aca="false">IF($C10="","","I"&amp;TEXT(COUNTA($C$7:$C10),"00"))</f>
        <v>I04</v>
      </c>
      <c r="C10" s="52" t="s">
        <v>264</v>
      </c>
      <c r="D10" s="52" t="s">
        <v>80</v>
      </c>
      <c r="E10" s="52" t="s">
        <v>258</v>
      </c>
      <c r="F10" s="52" t="s">
        <v>80</v>
      </c>
      <c r="G10" s="52" t="s">
        <v>80</v>
      </c>
      <c r="H10" s="52" t="s">
        <v>265</v>
      </c>
      <c r="I10" s="85" t="str">
        <f aca="false">IF($C10="","",IF(COUNTA($D10:$G10)=4,"Complete",4-COUNTA($D10:$G10)&amp;IF(4-COUNTA($D10:$G10)=1," gap"," gaps")))</f>
        <v>Complete</v>
      </c>
    </row>
    <row r="11" customFormat="false" ht="25.5" hidden="false" customHeight="true" outlineLevel="0" collapsed="false">
      <c r="B11" s="67" t="str">
        <f aca="false">IF($C11="","","I"&amp;TEXT(COUNTA($C$7:$C11),"00"))</f>
        <v>I05</v>
      </c>
      <c r="C11" s="50" t="s">
        <v>266</v>
      </c>
      <c r="D11" s="50" t="s">
        <v>256</v>
      </c>
      <c r="E11" s="50" t="s">
        <v>257</v>
      </c>
      <c r="F11" s="50"/>
      <c r="G11" s="50" t="s">
        <v>80</v>
      </c>
      <c r="H11" s="50" t="s">
        <v>267</v>
      </c>
      <c r="I11" s="85" t="str">
        <f aca="false">IF($C11="","",IF(COUNTA($D11:$G11)=4,"Complete",4-COUNTA($D11:$G11)&amp;IF(4-COUNTA($D11:$G11)=1," gap"," gaps")))</f>
        <v>1 gap</v>
      </c>
    </row>
    <row r="12" customFormat="false" ht="25.5" hidden="false" customHeight="true" outlineLevel="0" collapsed="false">
      <c r="B12" s="67" t="str">
        <f aca="false">IF($C12="","","I"&amp;TEXT(COUNTA($C$7:$C12),"00"))</f>
        <v>I06</v>
      </c>
      <c r="C12" s="52" t="s">
        <v>268</v>
      </c>
      <c r="D12" s="52" t="s">
        <v>257</v>
      </c>
      <c r="E12" s="52" t="s">
        <v>257</v>
      </c>
      <c r="F12" s="52" t="s">
        <v>269</v>
      </c>
      <c r="G12" s="52" t="s">
        <v>269</v>
      </c>
      <c r="H12" s="52" t="s">
        <v>270</v>
      </c>
      <c r="I12" s="85" t="str">
        <f aca="false">IF($C12="","",IF(COUNTA($D12:$G12)=4,"Complete",4-COUNTA($D12:$G12)&amp;IF(4-COUNTA($D12:$G12)=1," gap"," gaps")))</f>
        <v>Complete</v>
      </c>
    </row>
    <row r="13" customFormat="false" ht="25.5" hidden="false" customHeight="true" outlineLevel="0" collapsed="false">
      <c r="B13" s="67" t="str">
        <f aca="false">IF($C13="","","I"&amp;TEXT(COUNTA($C$7:$C13),"00"))</f>
        <v>I07</v>
      </c>
      <c r="C13" s="50" t="s">
        <v>271</v>
      </c>
      <c r="D13" s="50"/>
      <c r="E13" s="50" t="s">
        <v>258</v>
      </c>
      <c r="F13" s="50"/>
      <c r="G13" s="50" t="s">
        <v>80</v>
      </c>
      <c r="H13" s="50" t="s">
        <v>272</v>
      </c>
      <c r="I13" s="85" t="str">
        <f aca="false">IF($C13="","",IF(COUNTA($D13:$G13)=4,"Complete",4-COUNTA($D13:$G13)&amp;IF(4-COUNTA($D13:$G13)=1," gap"," gaps")))</f>
        <v>2 gaps</v>
      </c>
    </row>
    <row r="14" customFormat="false" ht="25.5" hidden="false" customHeight="true" outlineLevel="0" collapsed="false">
      <c r="B14" s="67" t="str">
        <f aca="false">IF($C14="","","I"&amp;TEXT(COUNTA($C$7:$C14),"00"))</f>
        <v/>
      </c>
      <c r="C14" s="52"/>
      <c r="D14" s="52"/>
      <c r="E14" s="52"/>
      <c r="F14" s="52"/>
      <c r="G14" s="52"/>
      <c r="H14" s="52"/>
      <c r="I14" s="85" t="str">
        <f aca="false">IF($C14="","",IF(COUNTA($D14:$G14)=4,"Complete",4-COUNTA($D14:$G14)&amp;IF(4-COUNTA($D14:$G14)=1," gap"," gaps")))</f>
        <v/>
      </c>
    </row>
    <row r="15" customFormat="false" ht="25.5" hidden="false" customHeight="true" outlineLevel="0" collapsed="false">
      <c r="B15" s="67" t="str">
        <f aca="false">IF($C15="","","I"&amp;TEXT(COUNTA($C$7:$C15),"00"))</f>
        <v/>
      </c>
      <c r="C15" s="50"/>
      <c r="D15" s="50"/>
      <c r="E15" s="50"/>
      <c r="F15" s="50"/>
      <c r="G15" s="50"/>
      <c r="H15" s="50"/>
      <c r="I15" s="85" t="str">
        <f aca="false">IF($C15="","",IF(COUNTA($D15:$G15)=4,"Complete",4-COUNTA($D15:$G15)&amp;IF(4-COUNTA($D15:$G15)=1," gap"," gaps")))</f>
        <v/>
      </c>
    </row>
    <row r="16" customFormat="false" ht="25.5" hidden="false" customHeight="true" outlineLevel="0" collapsed="false">
      <c r="B16" s="67" t="str">
        <f aca="false">IF($C16="","","I"&amp;TEXT(COUNTA($C$7:$C16),"00"))</f>
        <v/>
      </c>
      <c r="C16" s="52"/>
      <c r="D16" s="52"/>
      <c r="E16" s="52"/>
      <c r="F16" s="52"/>
      <c r="G16" s="52"/>
      <c r="H16" s="52"/>
      <c r="I16" s="85" t="str">
        <f aca="false">IF($C16="","",IF(COUNTA($D16:$G16)=4,"Complete",4-COUNTA($D16:$G16)&amp;IF(4-COUNTA($D16:$G16)=1," gap"," gaps")))</f>
        <v/>
      </c>
    </row>
    <row r="17" customFormat="false" ht="25.5" hidden="false" customHeight="true" outlineLevel="0" collapsed="false">
      <c r="B17" s="67" t="str">
        <f aca="false">IF($C17="","","I"&amp;TEXT(COUNTA($C$7:$C17),"00"))</f>
        <v/>
      </c>
      <c r="C17" s="50"/>
      <c r="D17" s="50"/>
      <c r="E17" s="50"/>
      <c r="F17" s="50"/>
      <c r="G17" s="50"/>
      <c r="H17" s="50"/>
      <c r="I17" s="85" t="str">
        <f aca="false">IF($C17="","",IF(COUNTA($D17:$G17)=4,"Complete",4-COUNTA($D17:$G17)&amp;IF(4-COUNTA($D17:$G17)=1," gap"," gaps")))</f>
        <v/>
      </c>
    </row>
    <row r="18" customFormat="false" ht="25.5" hidden="false" customHeight="true" outlineLevel="0" collapsed="false">
      <c r="B18" s="67" t="str">
        <f aca="false">IF($C18="","","I"&amp;TEXT(COUNTA($C$7:$C18),"00"))</f>
        <v/>
      </c>
      <c r="C18" s="52"/>
      <c r="D18" s="52"/>
      <c r="E18" s="52"/>
      <c r="F18" s="52"/>
      <c r="G18" s="52"/>
      <c r="H18" s="52"/>
      <c r="I18" s="85" t="str">
        <f aca="false">IF($C18="","",IF(COUNTA($D18:$G18)=4,"Complete",4-COUNTA($D18:$G18)&amp;IF(4-COUNTA($D18:$G18)=1," gap"," gaps")))</f>
        <v/>
      </c>
    </row>
    <row r="19" customFormat="false" ht="25.5" hidden="false" customHeight="true" outlineLevel="0" collapsed="false">
      <c r="B19" s="67" t="str">
        <f aca="false">IF($C19="","","I"&amp;TEXT(COUNTA($C$7:$C19),"00"))</f>
        <v/>
      </c>
      <c r="C19" s="50"/>
      <c r="D19" s="50"/>
      <c r="E19" s="50"/>
      <c r="F19" s="50"/>
      <c r="G19" s="50"/>
      <c r="H19" s="50"/>
      <c r="I19" s="85" t="str">
        <f aca="false">IF($C19="","",IF(COUNTA($D19:$G19)=4,"Complete",4-COUNTA($D19:$G19)&amp;IF(4-COUNTA($D19:$G19)=1," gap"," gaps")))</f>
        <v/>
      </c>
    </row>
    <row r="20" customFormat="false" ht="25.5" hidden="false" customHeight="true" outlineLevel="0" collapsed="false">
      <c r="B20" s="67" t="str">
        <f aca="false">IF($C20="","","I"&amp;TEXT(COUNTA($C$7:$C20),"00"))</f>
        <v/>
      </c>
      <c r="C20" s="52"/>
      <c r="D20" s="52"/>
      <c r="E20" s="52"/>
      <c r="F20" s="52"/>
      <c r="G20" s="52"/>
      <c r="H20" s="52"/>
      <c r="I20" s="85" t="str">
        <f aca="false">IF($C20="","",IF(COUNTA($D20:$G20)=4,"Complete",4-COUNTA($D20:$G20)&amp;IF(4-COUNTA($D20:$G20)=1," gap"," gaps")))</f>
        <v/>
      </c>
    </row>
    <row r="21" customFormat="false" ht="25.5" hidden="false" customHeight="true" outlineLevel="0" collapsed="false">
      <c r="B21" s="67" t="str">
        <f aca="false">IF($C21="","","I"&amp;TEXT(COUNTA($C$7:$C21),"00"))</f>
        <v/>
      </c>
      <c r="C21" s="50"/>
      <c r="D21" s="50"/>
      <c r="E21" s="50"/>
      <c r="F21" s="50"/>
      <c r="G21" s="50"/>
      <c r="H21" s="50"/>
      <c r="I21" s="85" t="str">
        <f aca="false">IF($C21="","",IF(COUNTA($D21:$G21)=4,"Complete",4-COUNTA($D21:$G21)&amp;IF(4-COUNTA($D21:$G21)=1," gap"," gaps")))</f>
        <v/>
      </c>
    </row>
    <row r="22" customFormat="false" ht="25.5" hidden="false" customHeight="true" outlineLevel="0" collapsed="false">
      <c r="B22" s="67" t="str">
        <f aca="false">IF($C22="","","I"&amp;TEXT(COUNTA($C$7:$C22),"00"))</f>
        <v/>
      </c>
      <c r="C22" s="52"/>
      <c r="D22" s="52"/>
      <c r="E22" s="52"/>
      <c r="F22" s="52"/>
      <c r="G22" s="52"/>
      <c r="H22" s="52"/>
      <c r="I22" s="85" t="str">
        <f aca="false">IF($C22="","",IF(COUNTA($D22:$G22)=4,"Complete",4-COUNTA($D22:$G22)&amp;IF(4-COUNTA($D22:$G22)=1," gap"," gaps")))</f>
        <v/>
      </c>
    </row>
    <row r="23" customFormat="false" ht="25.5" hidden="false" customHeight="true" outlineLevel="0" collapsed="false">
      <c r="B23" s="67" t="str">
        <f aca="false">IF($C23="","","I"&amp;TEXT(COUNTA($C$7:$C23),"00"))</f>
        <v/>
      </c>
      <c r="C23" s="50"/>
      <c r="D23" s="50"/>
      <c r="E23" s="50"/>
      <c r="F23" s="50"/>
      <c r="G23" s="50"/>
      <c r="H23" s="50"/>
      <c r="I23" s="85" t="str">
        <f aca="false">IF($C23="","",IF(COUNTA($D23:$G23)=4,"Complete",4-COUNTA($D23:$G23)&amp;IF(4-COUNTA($D23:$G23)=1," gap"," gaps")))</f>
        <v/>
      </c>
    </row>
    <row r="24" customFormat="false" ht="25.5" hidden="false" customHeight="true" outlineLevel="0" collapsed="false">
      <c r="B24" s="67" t="str">
        <f aca="false">IF($C24="","","I"&amp;TEXT(COUNTA($C$7:$C24),"00"))</f>
        <v/>
      </c>
      <c r="C24" s="52"/>
      <c r="D24" s="52"/>
      <c r="E24" s="52"/>
      <c r="F24" s="52"/>
      <c r="G24" s="52"/>
      <c r="H24" s="52"/>
      <c r="I24" s="85" t="str">
        <f aca="false">IF($C24="","",IF(COUNTA($D24:$G24)=4,"Complete",4-COUNTA($D24:$G24)&amp;IF(4-COUNTA($D24:$G24)=1," gap"," gaps")))</f>
        <v/>
      </c>
    </row>
    <row r="25" customFormat="false" ht="25.5" hidden="false" customHeight="true" outlineLevel="0" collapsed="false">
      <c r="B25" s="67" t="str">
        <f aca="false">IF($C25="","","I"&amp;TEXT(COUNTA($C$7:$C25),"00"))</f>
        <v/>
      </c>
      <c r="C25" s="50"/>
      <c r="D25" s="50"/>
      <c r="E25" s="50"/>
      <c r="F25" s="50"/>
      <c r="G25" s="50"/>
      <c r="H25" s="50"/>
      <c r="I25" s="85" t="str">
        <f aca="false">IF($C25="","",IF(COUNTA($D25:$G25)=4,"Complete",4-COUNTA($D25:$G25)&amp;IF(4-COUNTA($D25:$G25)=1," gap"," gaps")))</f>
        <v/>
      </c>
    </row>
    <row r="26" customFormat="false" ht="25.5" hidden="false" customHeight="true" outlineLevel="0" collapsed="false">
      <c r="B26" s="67" t="str">
        <f aca="false">IF($C26="","","I"&amp;TEXT(COUNTA($C$7:$C26),"00"))</f>
        <v/>
      </c>
      <c r="C26" s="52"/>
      <c r="D26" s="52"/>
      <c r="E26" s="52"/>
      <c r="F26" s="52"/>
      <c r="G26" s="52"/>
      <c r="H26" s="52"/>
      <c r="I26" s="85" t="str">
        <f aca="false">IF($C26="","",IF(COUNTA($D26:$G26)=4,"Complete",4-COUNTA($D26:$G26)&amp;IF(4-COUNTA($D26:$G26)=1," gap"," gaps")))</f>
        <v/>
      </c>
    </row>
    <row r="27" customFormat="false" ht="25.5" hidden="false" customHeight="true" outlineLevel="0" collapsed="false">
      <c r="B27" s="67" t="str">
        <f aca="false">IF($C27="","","I"&amp;TEXT(COUNTA($C$7:$C27),"00"))</f>
        <v/>
      </c>
      <c r="C27" s="50"/>
      <c r="D27" s="50"/>
      <c r="E27" s="50"/>
      <c r="F27" s="50"/>
      <c r="G27" s="50"/>
      <c r="H27" s="50"/>
      <c r="I27" s="85" t="str">
        <f aca="false">IF($C27="","",IF(COUNTA($D27:$G27)=4,"Complete",4-COUNTA($D27:$G27)&amp;IF(4-COUNTA($D27:$G27)=1," gap"," gaps")))</f>
        <v/>
      </c>
    </row>
    <row r="28" customFormat="false" ht="25.5" hidden="false" customHeight="true" outlineLevel="0" collapsed="false">
      <c r="B28" s="67" t="str">
        <f aca="false">IF($C28="","","I"&amp;TEXT(COUNTA($C$7:$C28),"00"))</f>
        <v/>
      </c>
      <c r="C28" s="52"/>
      <c r="D28" s="52"/>
      <c r="E28" s="52"/>
      <c r="F28" s="52"/>
      <c r="G28" s="52"/>
      <c r="H28" s="52"/>
      <c r="I28" s="85" t="str">
        <f aca="false">IF($C28="","",IF(COUNTA($D28:$G28)=4,"Complete",4-COUNTA($D28:$G28)&amp;IF(4-COUNTA($D28:$G28)=1," gap"," gaps")))</f>
        <v/>
      </c>
    </row>
    <row r="29" customFormat="false" ht="19.5" hidden="false" customHeight="true" outlineLevel="0" collapsed="false">
      <c r="B29" s="70"/>
      <c r="C29" s="71" t="s">
        <v>273</v>
      </c>
      <c r="D29" s="71"/>
      <c r="E29" s="71"/>
      <c r="F29" s="71"/>
      <c r="G29" s="71"/>
      <c r="H29" s="71"/>
      <c r="I29" s="86" t="n">
        <f aca="false">SUMPRODUCT(($C$7:$C$28&lt;&gt;"")*(COUNTA($D$7:$G$28)&lt;4)*0)+SUMPRODUCT(($C$7:$C$28&lt;&gt;"")*(($D$7:$D$28="")+($E$7:$E$28="")+($F$7:$F$28="")+($G$7:$G$28="")&gt;0))</f>
        <v>2</v>
      </c>
    </row>
    <row r="31" customFormat="false" ht="15" hidden="false" customHeight="true" outlineLevel="0" collapsed="false">
      <c r="B31" s="9" t="s">
        <v>274</v>
      </c>
      <c r="C31" s="9"/>
      <c r="D31" s="9"/>
      <c r="E31" s="9"/>
      <c r="F31" s="9"/>
      <c r="G31" s="9"/>
      <c r="H31" s="9"/>
      <c r="I31" s="9"/>
    </row>
    <row r="32" customFormat="false" ht="15" hidden="false" customHeight="false" outlineLevel="0" collapsed="false">
      <c r="B32" s="9"/>
      <c r="C32" s="9"/>
      <c r="D32" s="9"/>
      <c r="E32" s="9"/>
      <c r="F32" s="9"/>
      <c r="G32" s="9"/>
      <c r="H32" s="9"/>
      <c r="I32" s="9"/>
    </row>
  </sheetData>
  <mergeCells count="6">
    <mergeCell ref="B1:I1"/>
    <mergeCell ref="B2:I2"/>
    <mergeCell ref="B3:I3"/>
    <mergeCell ref="B4:I4"/>
    <mergeCell ref="C29:H29"/>
    <mergeCell ref="B31:I32"/>
  </mergeCells>
  <conditionalFormatting sqref="B3:I3">
    <cfRule type="expression" priority="2" aboveAverage="0" equalAverage="0" bottom="0" percent="0" rank="0" text="" dxfId="0">
      <formula>LEN($B$3)&gt;0</formula>
    </cfRule>
  </conditionalFormatting>
  <conditionalFormatting sqref="B7:I28">
    <cfRule type="expression" priority="3" aboveAverage="0" equalAverage="0" bottom="0" percent="0" rank="0" text="" dxfId="1">
      <formula>LEFT($I7,8)="Complete"</formula>
    </cfRule>
    <cfRule type="expression" priority="4" aboveAverage="0" equalAverage="0" bottom="0" percent="0" rank="0" text="" dxfId="4">
      <formula>AND($C7&lt;&gt;"",COUNTA($D7:$G7)&lt;4)</formula>
    </cfRule>
  </conditionalFormatting>
  <dataValidations count="88">
    <dataValidation allowBlank="true" errorStyle="stop" operator="between" showDropDown="false" showErrorMessage="false" showInputMessage="false" sqref="D7" type="list">
      <formula1>Reference!$E$119:$E$126</formula1>
      <formula2>0</formula2>
    </dataValidation>
    <dataValidation allowBlank="true" errorStyle="stop" operator="between" showDropDown="false" showErrorMessage="false" showInputMessage="false" sqref="E7" type="list">
      <formula1>Reference!$E$119:$E$126</formula1>
      <formula2>0</formula2>
    </dataValidation>
    <dataValidation allowBlank="true" errorStyle="stop" operator="between" showDropDown="false" showErrorMessage="false" showInputMessage="false" sqref="F7" type="list">
      <formula1>Reference!$E$119:$E$126</formula1>
      <formula2>0</formula2>
    </dataValidation>
    <dataValidation allowBlank="true" errorStyle="stop" operator="between" showDropDown="false" showErrorMessage="false" showInputMessage="false" sqref="G7" type="list">
      <formula1>Reference!$E$119:$E$126</formula1>
      <formula2>0</formula2>
    </dataValidation>
    <dataValidation allowBlank="true" errorStyle="stop" operator="between" showDropDown="false" showErrorMessage="false" showInputMessage="false" sqref="D8" type="list">
      <formula1>Reference!$E$119:$E$126</formula1>
      <formula2>0</formula2>
    </dataValidation>
    <dataValidation allowBlank="true" errorStyle="stop" operator="between" showDropDown="false" showErrorMessage="false" showInputMessage="false" sqref="E8" type="list">
      <formula1>Reference!$E$119:$E$126</formula1>
      <formula2>0</formula2>
    </dataValidation>
    <dataValidation allowBlank="true" errorStyle="stop" operator="between" showDropDown="false" showErrorMessage="false" showInputMessage="false" sqref="F8" type="list">
      <formula1>Reference!$E$119:$E$126</formula1>
      <formula2>0</formula2>
    </dataValidation>
    <dataValidation allowBlank="true" errorStyle="stop" operator="between" showDropDown="false" showErrorMessage="false" showInputMessage="false" sqref="G8" type="list">
      <formula1>Reference!$E$119:$E$126</formula1>
      <formula2>0</formula2>
    </dataValidation>
    <dataValidation allowBlank="true" errorStyle="stop" operator="between" showDropDown="false" showErrorMessage="false" showInputMessage="false" sqref="D9" type="list">
      <formula1>Reference!$E$119:$E$126</formula1>
      <formula2>0</formula2>
    </dataValidation>
    <dataValidation allowBlank="true" errorStyle="stop" operator="between" showDropDown="false" showErrorMessage="false" showInputMessage="false" sqref="E9" type="list">
      <formula1>Reference!$E$119:$E$126</formula1>
      <formula2>0</formula2>
    </dataValidation>
    <dataValidation allowBlank="true" errorStyle="stop" operator="between" showDropDown="false" showErrorMessage="false" showInputMessage="false" sqref="F9" type="list">
      <formula1>Reference!$E$119:$E$126</formula1>
      <formula2>0</formula2>
    </dataValidation>
    <dataValidation allowBlank="true" errorStyle="stop" operator="between" showDropDown="false" showErrorMessage="false" showInputMessage="false" sqref="G9" type="list">
      <formula1>Reference!$E$119:$E$126</formula1>
      <formula2>0</formula2>
    </dataValidation>
    <dataValidation allowBlank="true" errorStyle="stop" operator="between" showDropDown="false" showErrorMessage="false" showInputMessage="false" sqref="D10" type="list">
      <formula1>Reference!$E$119:$E$126</formula1>
      <formula2>0</formula2>
    </dataValidation>
    <dataValidation allowBlank="true" errorStyle="stop" operator="between" showDropDown="false" showErrorMessage="false" showInputMessage="false" sqref="E10" type="list">
      <formula1>Reference!$E$119:$E$126</formula1>
      <formula2>0</formula2>
    </dataValidation>
    <dataValidation allowBlank="true" errorStyle="stop" operator="between" showDropDown="false" showErrorMessage="false" showInputMessage="false" sqref="F10" type="list">
      <formula1>Reference!$E$119:$E$126</formula1>
      <formula2>0</formula2>
    </dataValidation>
    <dataValidation allowBlank="true" errorStyle="stop" operator="between" showDropDown="false" showErrorMessage="false" showInputMessage="false" sqref="G10" type="list">
      <formula1>Reference!$E$119:$E$126</formula1>
      <formula2>0</formula2>
    </dataValidation>
    <dataValidation allowBlank="true" errorStyle="stop" operator="between" showDropDown="false" showErrorMessage="false" showInputMessage="false" sqref="D11" type="list">
      <formula1>Reference!$E$119:$E$126</formula1>
      <formula2>0</formula2>
    </dataValidation>
    <dataValidation allowBlank="true" errorStyle="stop" operator="between" showDropDown="false" showErrorMessage="false" showInputMessage="false" sqref="E11" type="list">
      <formula1>Reference!$E$119:$E$126</formula1>
      <formula2>0</formula2>
    </dataValidation>
    <dataValidation allowBlank="true" errorStyle="stop" operator="between" showDropDown="false" showErrorMessage="false" showInputMessage="false" sqref="F11" type="list">
      <formula1>Reference!$E$119:$E$126</formula1>
      <formula2>0</formula2>
    </dataValidation>
    <dataValidation allowBlank="true" errorStyle="stop" operator="between" showDropDown="false" showErrorMessage="false" showInputMessage="false" sqref="G11" type="list">
      <formula1>Reference!$E$119:$E$126</formula1>
      <formula2>0</formula2>
    </dataValidation>
    <dataValidation allowBlank="true" errorStyle="stop" operator="between" showDropDown="false" showErrorMessage="false" showInputMessage="false" sqref="D12" type="list">
      <formula1>Reference!$E$119:$E$126</formula1>
      <formula2>0</formula2>
    </dataValidation>
    <dataValidation allowBlank="true" errorStyle="stop" operator="between" showDropDown="false" showErrorMessage="false" showInputMessage="false" sqref="E12" type="list">
      <formula1>Reference!$E$119:$E$126</formula1>
      <formula2>0</formula2>
    </dataValidation>
    <dataValidation allowBlank="true" errorStyle="stop" operator="between" showDropDown="false" showErrorMessage="false" showInputMessage="false" sqref="F12" type="list">
      <formula1>Reference!$E$119:$E$126</formula1>
      <formula2>0</formula2>
    </dataValidation>
    <dataValidation allowBlank="true" errorStyle="stop" operator="between" showDropDown="false" showErrorMessage="false" showInputMessage="false" sqref="G12" type="list">
      <formula1>Reference!$E$119:$E$126</formula1>
      <formula2>0</formula2>
    </dataValidation>
    <dataValidation allowBlank="true" errorStyle="stop" operator="between" showDropDown="false" showErrorMessage="false" showInputMessage="false" sqref="D13" type="list">
      <formula1>Reference!$E$119:$E$126</formula1>
      <formula2>0</formula2>
    </dataValidation>
    <dataValidation allowBlank="true" errorStyle="stop" operator="between" showDropDown="false" showErrorMessage="false" showInputMessage="false" sqref="E13" type="list">
      <formula1>Reference!$E$119:$E$126</formula1>
      <formula2>0</formula2>
    </dataValidation>
    <dataValidation allowBlank="true" errorStyle="stop" operator="between" showDropDown="false" showErrorMessage="false" showInputMessage="false" sqref="F13" type="list">
      <formula1>Reference!$E$119:$E$126</formula1>
      <formula2>0</formula2>
    </dataValidation>
    <dataValidation allowBlank="true" errorStyle="stop" operator="between" showDropDown="false" showErrorMessage="false" showInputMessage="false" sqref="G13" type="list">
      <formula1>Reference!$E$119:$E$126</formula1>
      <formula2>0</formula2>
    </dataValidation>
    <dataValidation allowBlank="true" errorStyle="stop" operator="between" showDropDown="false" showErrorMessage="false" showInputMessage="false" sqref="D14" type="list">
      <formula1>Reference!$E$119:$E$126</formula1>
      <formula2>0</formula2>
    </dataValidation>
    <dataValidation allowBlank="true" errorStyle="stop" operator="between" showDropDown="false" showErrorMessage="false" showInputMessage="false" sqref="E14" type="list">
      <formula1>Reference!$E$119:$E$126</formula1>
      <formula2>0</formula2>
    </dataValidation>
    <dataValidation allowBlank="true" errorStyle="stop" operator="between" showDropDown="false" showErrorMessage="false" showInputMessage="false" sqref="F14" type="list">
      <formula1>Reference!$E$119:$E$126</formula1>
      <formula2>0</formula2>
    </dataValidation>
    <dataValidation allowBlank="true" errorStyle="stop" operator="between" showDropDown="false" showErrorMessage="false" showInputMessage="false" sqref="G14" type="list">
      <formula1>Reference!$E$119:$E$126</formula1>
      <formula2>0</formula2>
    </dataValidation>
    <dataValidation allowBlank="true" errorStyle="stop" operator="between" showDropDown="false" showErrorMessage="false" showInputMessage="false" sqref="D15" type="list">
      <formula1>Reference!$E$119:$E$126</formula1>
      <formula2>0</formula2>
    </dataValidation>
    <dataValidation allowBlank="true" errorStyle="stop" operator="between" showDropDown="false" showErrorMessage="false" showInputMessage="false" sqref="E15" type="list">
      <formula1>Reference!$E$119:$E$126</formula1>
      <formula2>0</formula2>
    </dataValidation>
    <dataValidation allowBlank="true" errorStyle="stop" operator="between" showDropDown="false" showErrorMessage="false" showInputMessage="false" sqref="F15" type="list">
      <formula1>Reference!$E$119:$E$126</formula1>
      <formula2>0</formula2>
    </dataValidation>
    <dataValidation allowBlank="true" errorStyle="stop" operator="between" showDropDown="false" showErrorMessage="false" showInputMessage="false" sqref="G15" type="list">
      <formula1>Reference!$E$119:$E$126</formula1>
      <formula2>0</formula2>
    </dataValidation>
    <dataValidation allowBlank="true" errorStyle="stop" operator="between" showDropDown="false" showErrorMessage="false" showInputMessage="false" sqref="D16" type="list">
      <formula1>Reference!$E$119:$E$126</formula1>
      <formula2>0</formula2>
    </dataValidation>
    <dataValidation allowBlank="true" errorStyle="stop" operator="between" showDropDown="false" showErrorMessage="false" showInputMessage="false" sqref="E16" type="list">
      <formula1>Reference!$E$119:$E$126</formula1>
      <formula2>0</formula2>
    </dataValidation>
    <dataValidation allowBlank="true" errorStyle="stop" operator="between" showDropDown="false" showErrorMessage="false" showInputMessage="false" sqref="F16" type="list">
      <formula1>Reference!$E$119:$E$126</formula1>
      <formula2>0</formula2>
    </dataValidation>
    <dataValidation allowBlank="true" errorStyle="stop" operator="between" showDropDown="false" showErrorMessage="false" showInputMessage="false" sqref="G16" type="list">
      <formula1>Reference!$E$119:$E$126</formula1>
      <formula2>0</formula2>
    </dataValidation>
    <dataValidation allowBlank="true" errorStyle="stop" operator="between" showDropDown="false" showErrorMessage="false" showInputMessage="false" sqref="D17" type="list">
      <formula1>Reference!$E$119:$E$126</formula1>
      <formula2>0</formula2>
    </dataValidation>
    <dataValidation allowBlank="true" errorStyle="stop" operator="between" showDropDown="false" showErrorMessage="false" showInputMessage="false" sqref="E17" type="list">
      <formula1>Reference!$E$119:$E$126</formula1>
      <formula2>0</formula2>
    </dataValidation>
    <dataValidation allowBlank="true" errorStyle="stop" operator="between" showDropDown="false" showErrorMessage="false" showInputMessage="false" sqref="F17" type="list">
      <formula1>Reference!$E$119:$E$126</formula1>
      <formula2>0</formula2>
    </dataValidation>
    <dataValidation allowBlank="true" errorStyle="stop" operator="between" showDropDown="false" showErrorMessage="false" showInputMessage="false" sqref="G17" type="list">
      <formula1>Reference!$E$119:$E$126</formula1>
      <formula2>0</formula2>
    </dataValidation>
    <dataValidation allowBlank="true" errorStyle="stop" operator="between" showDropDown="false" showErrorMessage="false" showInputMessage="false" sqref="D18" type="list">
      <formula1>Reference!$E$119:$E$126</formula1>
      <formula2>0</formula2>
    </dataValidation>
    <dataValidation allowBlank="true" errorStyle="stop" operator="between" showDropDown="false" showErrorMessage="false" showInputMessage="false" sqref="E18" type="list">
      <formula1>Reference!$E$119:$E$126</formula1>
      <formula2>0</formula2>
    </dataValidation>
    <dataValidation allowBlank="true" errorStyle="stop" operator="between" showDropDown="false" showErrorMessage="false" showInputMessage="false" sqref="F18" type="list">
      <formula1>Reference!$E$119:$E$126</formula1>
      <formula2>0</formula2>
    </dataValidation>
    <dataValidation allowBlank="true" errorStyle="stop" operator="between" showDropDown="false" showErrorMessage="false" showInputMessage="false" sqref="G18" type="list">
      <formula1>Reference!$E$119:$E$126</formula1>
      <formula2>0</formula2>
    </dataValidation>
    <dataValidation allowBlank="true" errorStyle="stop" operator="between" showDropDown="false" showErrorMessage="false" showInputMessage="false" sqref="D19" type="list">
      <formula1>Reference!$E$119:$E$126</formula1>
      <formula2>0</formula2>
    </dataValidation>
    <dataValidation allowBlank="true" errorStyle="stop" operator="between" showDropDown="false" showErrorMessage="false" showInputMessage="false" sqref="E19" type="list">
      <formula1>Reference!$E$119:$E$126</formula1>
      <formula2>0</formula2>
    </dataValidation>
    <dataValidation allowBlank="true" errorStyle="stop" operator="between" showDropDown="false" showErrorMessage="false" showInputMessage="false" sqref="F19" type="list">
      <formula1>Reference!$E$119:$E$126</formula1>
      <formula2>0</formula2>
    </dataValidation>
    <dataValidation allowBlank="true" errorStyle="stop" operator="between" showDropDown="false" showErrorMessage="false" showInputMessage="false" sqref="G19" type="list">
      <formula1>Reference!$E$119:$E$126</formula1>
      <formula2>0</formula2>
    </dataValidation>
    <dataValidation allowBlank="true" errorStyle="stop" operator="between" showDropDown="false" showErrorMessage="false" showInputMessage="false" sqref="D20" type="list">
      <formula1>Reference!$E$119:$E$126</formula1>
      <formula2>0</formula2>
    </dataValidation>
    <dataValidation allowBlank="true" errorStyle="stop" operator="between" showDropDown="false" showErrorMessage="false" showInputMessage="false" sqref="E20" type="list">
      <formula1>Reference!$E$119:$E$126</formula1>
      <formula2>0</formula2>
    </dataValidation>
    <dataValidation allowBlank="true" errorStyle="stop" operator="between" showDropDown="false" showErrorMessage="false" showInputMessage="false" sqref="F20" type="list">
      <formula1>Reference!$E$119:$E$126</formula1>
      <formula2>0</formula2>
    </dataValidation>
    <dataValidation allowBlank="true" errorStyle="stop" operator="between" showDropDown="false" showErrorMessage="false" showInputMessage="false" sqref="G20" type="list">
      <formula1>Reference!$E$119:$E$126</formula1>
      <formula2>0</formula2>
    </dataValidation>
    <dataValidation allowBlank="true" errorStyle="stop" operator="between" showDropDown="false" showErrorMessage="false" showInputMessage="false" sqref="D21" type="list">
      <formula1>Reference!$E$119:$E$126</formula1>
      <formula2>0</formula2>
    </dataValidation>
    <dataValidation allowBlank="true" errorStyle="stop" operator="between" showDropDown="false" showErrorMessage="false" showInputMessage="false" sqref="E21" type="list">
      <formula1>Reference!$E$119:$E$126</formula1>
      <formula2>0</formula2>
    </dataValidation>
    <dataValidation allowBlank="true" errorStyle="stop" operator="between" showDropDown="false" showErrorMessage="false" showInputMessage="false" sqref="F21" type="list">
      <formula1>Reference!$E$119:$E$126</formula1>
      <formula2>0</formula2>
    </dataValidation>
    <dataValidation allowBlank="true" errorStyle="stop" operator="between" showDropDown="false" showErrorMessage="false" showInputMessage="false" sqref="G21" type="list">
      <formula1>Reference!$E$119:$E$126</formula1>
      <formula2>0</formula2>
    </dataValidation>
    <dataValidation allowBlank="true" errorStyle="stop" operator="between" showDropDown="false" showErrorMessage="false" showInputMessage="false" sqref="D22" type="list">
      <formula1>Reference!$E$119:$E$126</formula1>
      <formula2>0</formula2>
    </dataValidation>
    <dataValidation allowBlank="true" errorStyle="stop" operator="between" showDropDown="false" showErrorMessage="false" showInputMessage="false" sqref="E22" type="list">
      <formula1>Reference!$E$119:$E$126</formula1>
      <formula2>0</formula2>
    </dataValidation>
    <dataValidation allowBlank="true" errorStyle="stop" operator="between" showDropDown="false" showErrorMessage="false" showInputMessage="false" sqref="F22" type="list">
      <formula1>Reference!$E$119:$E$126</formula1>
      <formula2>0</formula2>
    </dataValidation>
    <dataValidation allowBlank="true" errorStyle="stop" operator="between" showDropDown="false" showErrorMessage="false" showInputMessage="false" sqref="G22" type="list">
      <formula1>Reference!$E$119:$E$126</formula1>
      <formula2>0</formula2>
    </dataValidation>
    <dataValidation allowBlank="true" errorStyle="stop" operator="between" showDropDown="false" showErrorMessage="false" showInputMessage="false" sqref="D23" type="list">
      <formula1>Reference!$E$119:$E$126</formula1>
      <formula2>0</formula2>
    </dataValidation>
    <dataValidation allowBlank="true" errorStyle="stop" operator="between" showDropDown="false" showErrorMessage="false" showInputMessage="false" sqref="E23" type="list">
      <formula1>Reference!$E$119:$E$126</formula1>
      <formula2>0</formula2>
    </dataValidation>
    <dataValidation allowBlank="true" errorStyle="stop" operator="between" showDropDown="false" showErrorMessage="false" showInputMessage="false" sqref="F23" type="list">
      <formula1>Reference!$E$119:$E$126</formula1>
      <formula2>0</formula2>
    </dataValidation>
    <dataValidation allowBlank="true" errorStyle="stop" operator="between" showDropDown="false" showErrorMessage="false" showInputMessage="false" sqref="G23" type="list">
      <formula1>Reference!$E$119:$E$126</formula1>
      <formula2>0</formula2>
    </dataValidation>
    <dataValidation allowBlank="true" errorStyle="stop" operator="between" showDropDown="false" showErrorMessage="false" showInputMessage="false" sqref="D24" type="list">
      <formula1>Reference!$E$119:$E$126</formula1>
      <formula2>0</formula2>
    </dataValidation>
    <dataValidation allowBlank="true" errorStyle="stop" operator="between" showDropDown="false" showErrorMessage="false" showInputMessage="false" sqref="E24" type="list">
      <formula1>Reference!$E$119:$E$126</formula1>
      <formula2>0</formula2>
    </dataValidation>
    <dataValidation allowBlank="true" errorStyle="stop" operator="between" showDropDown="false" showErrorMessage="false" showInputMessage="false" sqref="F24" type="list">
      <formula1>Reference!$E$119:$E$126</formula1>
      <formula2>0</formula2>
    </dataValidation>
    <dataValidation allowBlank="true" errorStyle="stop" operator="between" showDropDown="false" showErrorMessage="false" showInputMessage="false" sqref="G24" type="list">
      <formula1>Reference!$E$119:$E$126</formula1>
      <formula2>0</formula2>
    </dataValidation>
    <dataValidation allowBlank="true" errorStyle="stop" operator="between" showDropDown="false" showErrorMessage="false" showInputMessage="false" sqref="D25" type="list">
      <formula1>Reference!$E$119:$E$126</formula1>
      <formula2>0</formula2>
    </dataValidation>
    <dataValidation allowBlank="true" errorStyle="stop" operator="between" showDropDown="false" showErrorMessage="false" showInputMessage="false" sqref="E25" type="list">
      <formula1>Reference!$E$119:$E$126</formula1>
      <formula2>0</formula2>
    </dataValidation>
    <dataValidation allowBlank="true" errorStyle="stop" operator="between" showDropDown="false" showErrorMessage="false" showInputMessage="false" sqref="F25" type="list">
      <formula1>Reference!$E$119:$E$126</formula1>
      <formula2>0</formula2>
    </dataValidation>
    <dataValidation allowBlank="true" errorStyle="stop" operator="between" showDropDown="false" showErrorMessage="false" showInputMessage="false" sqref="G25" type="list">
      <formula1>Reference!$E$119:$E$126</formula1>
      <formula2>0</formula2>
    </dataValidation>
    <dataValidation allowBlank="true" errorStyle="stop" operator="between" showDropDown="false" showErrorMessage="false" showInputMessage="false" sqref="D26" type="list">
      <formula1>Reference!$E$119:$E$126</formula1>
      <formula2>0</formula2>
    </dataValidation>
    <dataValidation allowBlank="true" errorStyle="stop" operator="between" showDropDown="false" showErrorMessage="false" showInputMessage="false" sqref="E26" type="list">
      <formula1>Reference!$E$119:$E$126</formula1>
      <formula2>0</formula2>
    </dataValidation>
    <dataValidation allowBlank="true" errorStyle="stop" operator="between" showDropDown="false" showErrorMessage="false" showInputMessage="false" sqref="F26" type="list">
      <formula1>Reference!$E$119:$E$126</formula1>
      <formula2>0</formula2>
    </dataValidation>
    <dataValidation allowBlank="true" errorStyle="stop" operator="between" showDropDown="false" showErrorMessage="false" showInputMessage="false" sqref="G26" type="list">
      <formula1>Reference!$E$119:$E$126</formula1>
      <formula2>0</formula2>
    </dataValidation>
    <dataValidation allowBlank="true" errorStyle="stop" operator="between" showDropDown="false" showErrorMessage="false" showInputMessage="false" sqref="D27" type="list">
      <formula1>Reference!$E$119:$E$126</formula1>
      <formula2>0</formula2>
    </dataValidation>
    <dataValidation allowBlank="true" errorStyle="stop" operator="between" showDropDown="false" showErrorMessage="false" showInputMessage="false" sqref="E27" type="list">
      <formula1>Reference!$E$119:$E$126</formula1>
      <formula2>0</formula2>
    </dataValidation>
    <dataValidation allowBlank="true" errorStyle="stop" operator="between" showDropDown="false" showErrorMessage="false" showInputMessage="false" sqref="F27" type="list">
      <formula1>Reference!$E$119:$E$126</formula1>
      <formula2>0</formula2>
    </dataValidation>
    <dataValidation allowBlank="true" errorStyle="stop" operator="between" showDropDown="false" showErrorMessage="false" showInputMessage="false" sqref="G27" type="list">
      <formula1>Reference!$E$119:$E$126</formula1>
      <formula2>0</formula2>
    </dataValidation>
    <dataValidation allowBlank="true" errorStyle="stop" operator="between" showDropDown="false" showErrorMessage="false" showInputMessage="false" sqref="D28" type="list">
      <formula1>Reference!$E$119:$E$126</formula1>
      <formula2>0</formula2>
    </dataValidation>
    <dataValidation allowBlank="true" errorStyle="stop" operator="between" showDropDown="false" showErrorMessage="false" showInputMessage="false" sqref="E28" type="list">
      <formula1>Reference!$E$119:$E$126</formula1>
      <formula2>0</formula2>
    </dataValidation>
    <dataValidation allowBlank="true" errorStyle="stop" operator="between" showDropDown="false" showErrorMessage="false" showInputMessage="false" sqref="F28" type="list">
      <formula1>Reference!$E$119:$E$126</formula1>
      <formula2>0</formula2>
    </dataValidation>
    <dataValidation allowBlank="true" errorStyle="stop" operator="between" showDropDown="false" showErrorMessage="false" showInputMessage="false" sqref="G28" type="list">
      <formula1>Reference!$E$119:$E$126</formula1>
      <formula2>0</formula2>
    </dataValidation>
  </dataValidation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B547"/>
    <pageSetUpPr fitToPage="true"/>
  </sheetPr>
  <dimension ref="B1:H3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6"/>
    <col collapsed="false" customWidth="true" hidden="false" outlineLevel="0" max="3" min="3" style="0" width="44"/>
    <col collapsed="false" customWidth="true" hidden="false" outlineLevel="0" max="4" min="4" style="0" width="30"/>
    <col collapsed="false" customWidth="true" hidden="false" outlineLevel="0" max="5" min="5" style="0" width="40"/>
    <col collapsed="false" customWidth="true" hidden="false" outlineLevel="0" max="6" min="6" style="0" width="20"/>
    <col collapsed="false" customWidth="true" hidden="false" outlineLevel="0" max="7" min="7" style="0" width="13"/>
    <col collapsed="false" customWidth="true" hidden="false" outlineLevel="0" max="8" min="8" style="0" width="24"/>
    <col collapsed="false" customWidth="true" hidden="false" outlineLevel="0" max="9" min="9" style="0" width="2.2"/>
  </cols>
  <sheetData>
    <row r="1" customFormat="false" ht="33.75" hidden="false" customHeight="true" outlineLevel="0" collapsed="false">
      <c r="B1" s="43" t="s">
        <v>275</v>
      </c>
      <c r="C1" s="43"/>
      <c r="D1" s="43"/>
      <c r="E1" s="43"/>
      <c r="F1" s="43"/>
      <c r="G1" s="43"/>
      <c r="H1" s="43"/>
    </row>
    <row r="2" customFormat="false" ht="4.5" hidden="false" customHeight="true" outlineLevel="0" collapsed="false">
      <c r="B2" s="87"/>
      <c r="C2" s="87"/>
      <c r="D2" s="87"/>
      <c r="E2" s="87"/>
      <c r="F2" s="87"/>
      <c r="G2" s="87"/>
      <c r="H2" s="87"/>
    </row>
    <row r="3" customFormat="false" ht="16.5" hidden="false" customHeight="true" outlineLevel="0" collapsed="false">
      <c r="B3" s="44" t="str">
        <f aca="false">IF(LEFT('Scope Summary'!$D$7,7)&lt;&gt;"EXAMPLE","","EXAMPLE DATA - type your own project name on Scope Summary to clear this.")</f>
        <v>EXAMPLE DATA - type your own project name on Scope Summary to clear this.</v>
      </c>
      <c r="C3" s="44"/>
      <c r="D3" s="44"/>
      <c r="E3" s="44"/>
      <c r="F3" s="44"/>
      <c r="G3" s="44"/>
      <c r="H3" s="44"/>
    </row>
    <row r="4" customFormat="false" ht="25.5" hidden="false" customHeight="true" outlineLevel="0" collapsed="false">
      <c r="B4" s="9" t="s">
        <v>276</v>
      </c>
      <c r="C4" s="9"/>
      <c r="D4" s="9"/>
      <c r="E4" s="9"/>
      <c r="F4" s="9"/>
      <c r="G4" s="9"/>
      <c r="H4" s="9"/>
    </row>
    <row r="6" customFormat="false" ht="31.5" hidden="false" customHeight="true" outlineLevel="0" collapsed="false">
      <c r="B6" s="25" t="s">
        <v>90</v>
      </c>
      <c r="C6" s="25" t="s">
        <v>277</v>
      </c>
      <c r="D6" s="25" t="s">
        <v>278</v>
      </c>
      <c r="E6" s="25" t="s">
        <v>279</v>
      </c>
      <c r="F6" s="25" t="s">
        <v>280</v>
      </c>
      <c r="G6" s="25" t="s">
        <v>281</v>
      </c>
      <c r="H6" s="25" t="s">
        <v>133</v>
      </c>
    </row>
    <row r="7" customFormat="false" ht="25.5" hidden="false" customHeight="true" outlineLevel="0" collapsed="false">
      <c r="B7" s="67" t="str">
        <f aca="false">IF($C7="","","A"&amp;TEXT(COUNTA($C$7:$C7),"00"))</f>
        <v>A01</v>
      </c>
      <c r="C7" s="50" t="s">
        <v>282</v>
      </c>
      <c r="D7" s="50" t="s">
        <v>283</v>
      </c>
      <c r="E7" s="50" t="s">
        <v>284</v>
      </c>
      <c r="F7" s="50" t="s">
        <v>141</v>
      </c>
      <c r="G7" s="68" t="n">
        <f aca="false">DATE(2027,1,29)</f>
        <v>46416</v>
      </c>
      <c r="H7" s="50" t="s">
        <v>285</v>
      </c>
    </row>
    <row r="8" customFormat="false" ht="25.5" hidden="false" customHeight="true" outlineLevel="0" collapsed="false">
      <c r="B8" s="67" t="str">
        <f aca="false">IF($C8="","","A"&amp;TEXT(COUNTA($C$7:$C8),"00"))</f>
        <v>A02</v>
      </c>
      <c r="C8" s="52" t="s">
        <v>286</v>
      </c>
      <c r="D8" s="52" t="s">
        <v>287</v>
      </c>
      <c r="E8" s="52" t="s">
        <v>288</v>
      </c>
      <c r="F8" s="52" t="s">
        <v>150</v>
      </c>
      <c r="G8" s="69" t="n">
        <f aca="false">DATE(2027,4,30)</f>
        <v>46507</v>
      </c>
      <c r="H8" s="52" t="s">
        <v>285</v>
      </c>
    </row>
    <row r="9" customFormat="false" ht="25.5" hidden="false" customHeight="true" outlineLevel="0" collapsed="false">
      <c r="B9" s="67" t="str">
        <f aca="false">IF($C9="","","A"&amp;TEXT(COUNTA($C$7:$C9),"00"))</f>
        <v>A03</v>
      </c>
      <c r="C9" s="50" t="s">
        <v>289</v>
      </c>
      <c r="D9" s="50" t="s">
        <v>290</v>
      </c>
      <c r="E9" s="50" t="s">
        <v>291</v>
      </c>
      <c r="F9" s="50" t="s">
        <v>158</v>
      </c>
      <c r="G9" s="68" t="n">
        <f aca="false">DATE(2026,11,27)</f>
        <v>46353</v>
      </c>
      <c r="H9" s="50" t="s">
        <v>292</v>
      </c>
    </row>
    <row r="10" customFormat="false" ht="25.5" hidden="false" customHeight="true" outlineLevel="0" collapsed="false">
      <c r="B10" s="67" t="str">
        <f aca="false">IF($C10="","","A"&amp;TEXT(COUNTA($C$7:$C10),"00"))</f>
        <v>A04</v>
      </c>
      <c r="C10" s="52" t="s">
        <v>293</v>
      </c>
      <c r="D10" s="52" t="s">
        <v>294</v>
      </c>
      <c r="E10" s="52" t="s">
        <v>295</v>
      </c>
      <c r="F10" s="52" t="s">
        <v>296</v>
      </c>
      <c r="G10" s="69" t="n">
        <f aca="false">DATE(2026,12,18)</f>
        <v>46374</v>
      </c>
      <c r="H10" s="52" t="s">
        <v>285</v>
      </c>
    </row>
    <row r="11" customFormat="false" ht="25.5" hidden="false" customHeight="true" outlineLevel="0" collapsed="false">
      <c r="B11" s="67" t="str">
        <f aca="false">IF($C11="","","A"&amp;TEXT(COUNTA($C$7:$C11),"00"))</f>
        <v>A05</v>
      </c>
      <c r="C11" s="50" t="s">
        <v>297</v>
      </c>
      <c r="D11" s="50" t="s">
        <v>298</v>
      </c>
      <c r="E11" s="50" t="s">
        <v>299</v>
      </c>
      <c r="F11" s="50" t="s">
        <v>172</v>
      </c>
      <c r="G11" s="68" t="n">
        <f aca="false">DATE(2027,3,26)</f>
        <v>46472</v>
      </c>
      <c r="H11" s="50" t="s">
        <v>292</v>
      </c>
    </row>
    <row r="12" customFormat="false" ht="25.5" hidden="false" customHeight="true" outlineLevel="0" collapsed="false">
      <c r="B12" s="67" t="str">
        <f aca="false">IF($C12="","","A"&amp;TEXT(COUNTA($C$7:$C12),"00"))</f>
        <v>A06</v>
      </c>
      <c r="C12" s="52" t="s">
        <v>300</v>
      </c>
      <c r="D12" s="52" t="s">
        <v>301</v>
      </c>
      <c r="E12" s="52" t="s">
        <v>302</v>
      </c>
      <c r="F12" s="52" t="s">
        <v>303</v>
      </c>
      <c r="G12" s="69" t="n">
        <f aca="false">DATE(2027,5,28)</f>
        <v>46535</v>
      </c>
      <c r="H12" s="52" t="s">
        <v>285</v>
      </c>
    </row>
    <row r="13" customFormat="false" ht="25.5" hidden="false" customHeight="true" outlineLevel="0" collapsed="false">
      <c r="B13" s="67" t="str">
        <f aca="false">IF($C13="","","A"&amp;TEXT(COUNTA($C$7:$C13),"00"))</f>
        <v/>
      </c>
      <c r="C13" s="50"/>
      <c r="D13" s="50"/>
      <c r="E13" s="50"/>
      <c r="F13" s="50"/>
      <c r="G13" s="68"/>
      <c r="H13" s="50"/>
    </row>
    <row r="14" customFormat="false" ht="25.5" hidden="false" customHeight="true" outlineLevel="0" collapsed="false">
      <c r="B14" s="67" t="str">
        <f aca="false">IF($C14="","","A"&amp;TEXT(COUNTA($C$7:$C14),"00"))</f>
        <v/>
      </c>
      <c r="C14" s="52"/>
      <c r="D14" s="52"/>
      <c r="E14" s="52"/>
      <c r="F14" s="52"/>
      <c r="G14" s="69"/>
      <c r="H14" s="52"/>
    </row>
    <row r="15" customFormat="false" ht="25.5" hidden="false" customHeight="true" outlineLevel="0" collapsed="false">
      <c r="B15" s="67" t="str">
        <f aca="false">IF($C15="","","A"&amp;TEXT(COUNTA($C$7:$C15),"00"))</f>
        <v/>
      </c>
      <c r="C15" s="50"/>
      <c r="D15" s="50"/>
      <c r="E15" s="50"/>
      <c r="F15" s="50"/>
      <c r="G15" s="68"/>
      <c r="H15" s="50"/>
    </row>
    <row r="16" customFormat="false" ht="25.5" hidden="false" customHeight="true" outlineLevel="0" collapsed="false">
      <c r="B16" s="67" t="str">
        <f aca="false">IF($C16="","","A"&amp;TEXT(COUNTA($C$7:$C16),"00"))</f>
        <v/>
      </c>
      <c r="C16" s="52"/>
      <c r="D16" s="52"/>
      <c r="E16" s="52"/>
      <c r="F16" s="52"/>
      <c r="G16" s="69"/>
      <c r="H16" s="52"/>
    </row>
    <row r="17" customFormat="false" ht="25.5" hidden="false" customHeight="true" outlineLevel="0" collapsed="false">
      <c r="B17" s="67" t="str">
        <f aca="false">IF($C17="","","A"&amp;TEXT(COUNTA($C$7:$C17),"00"))</f>
        <v/>
      </c>
      <c r="C17" s="50"/>
      <c r="D17" s="50"/>
      <c r="E17" s="50"/>
      <c r="F17" s="50"/>
      <c r="G17" s="68"/>
      <c r="H17" s="50"/>
    </row>
    <row r="18" customFormat="false" ht="25.5" hidden="false" customHeight="true" outlineLevel="0" collapsed="false">
      <c r="B18" s="67" t="str">
        <f aca="false">IF($C18="","","A"&amp;TEXT(COUNTA($C$7:$C18),"00"))</f>
        <v/>
      </c>
      <c r="C18" s="52"/>
      <c r="D18" s="52"/>
      <c r="E18" s="52"/>
      <c r="F18" s="52"/>
      <c r="G18" s="69"/>
      <c r="H18" s="52"/>
    </row>
    <row r="19" customFormat="false" ht="25.5" hidden="false" customHeight="true" outlineLevel="0" collapsed="false">
      <c r="B19" s="67" t="str">
        <f aca="false">IF($C19="","","A"&amp;TEXT(COUNTA($C$7:$C19),"00"))</f>
        <v/>
      </c>
      <c r="C19" s="50"/>
      <c r="D19" s="50"/>
      <c r="E19" s="50"/>
      <c r="F19" s="50"/>
      <c r="G19" s="68"/>
      <c r="H19" s="50"/>
    </row>
    <row r="20" customFormat="false" ht="25.5" hidden="false" customHeight="true" outlineLevel="0" collapsed="false">
      <c r="B20" s="67" t="str">
        <f aca="false">IF($C20="","","A"&amp;TEXT(COUNTA($C$7:$C20),"00"))</f>
        <v/>
      </c>
      <c r="C20" s="52"/>
      <c r="D20" s="52"/>
      <c r="E20" s="52"/>
      <c r="F20" s="52"/>
      <c r="G20" s="69"/>
      <c r="H20" s="52"/>
    </row>
    <row r="21" customFormat="false" ht="25.5" hidden="false" customHeight="true" outlineLevel="0" collapsed="false">
      <c r="B21" s="67" t="str">
        <f aca="false">IF($C21="","","A"&amp;TEXT(COUNTA($C$7:$C21),"00"))</f>
        <v/>
      </c>
      <c r="C21" s="50"/>
      <c r="D21" s="50"/>
      <c r="E21" s="50"/>
      <c r="F21" s="50"/>
      <c r="G21" s="68"/>
      <c r="H21" s="50"/>
    </row>
    <row r="22" customFormat="false" ht="25.5" hidden="false" customHeight="true" outlineLevel="0" collapsed="false">
      <c r="B22" s="67" t="str">
        <f aca="false">IF($C22="","","A"&amp;TEXT(COUNTA($C$7:$C22),"00"))</f>
        <v/>
      </c>
      <c r="C22" s="52"/>
      <c r="D22" s="52"/>
      <c r="E22" s="52"/>
      <c r="F22" s="52"/>
      <c r="G22" s="69"/>
      <c r="H22" s="52"/>
    </row>
    <row r="23" customFormat="false" ht="19.5" hidden="false" customHeight="true" outlineLevel="0" collapsed="false">
      <c r="B23" s="70"/>
      <c r="C23" s="70"/>
      <c r="D23" s="71" t="s">
        <v>109</v>
      </c>
      <c r="E23" s="88" t="n">
        <f aca="false">COUNTIF($H$7:$H$22,"Open*")</f>
        <v>4</v>
      </c>
      <c r="F23" s="70"/>
      <c r="G23" s="70"/>
      <c r="H23" s="70"/>
    </row>
    <row r="25" customFormat="false" ht="21.75" hidden="false" customHeight="true" outlineLevel="0" collapsed="false">
      <c r="B25" s="5" t="s">
        <v>304</v>
      </c>
      <c r="C25" s="5"/>
      <c r="D25" s="5"/>
      <c r="E25" s="5"/>
      <c r="F25" s="5"/>
      <c r="G25" s="5"/>
      <c r="H25" s="5"/>
    </row>
    <row r="26" customFormat="false" ht="21.75" hidden="false" customHeight="true" outlineLevel="0" collapsed="false">
      <c r="B26" s="25" t="s">
        <v>90</v>
      </c>
      <c r="C26" s="25" t="s">
        <v>305</v>
      </c>
      <c r="D26" s="25" t="s">
        <v>124</v>
      </c>
      <c r="E26" s="25" t="s">
        <v>306</v>
      </c>
      <c r="F26" s="25" t="s">
        <v>307</v>
      </c>
      <c r="G26" s="25" t="s">
        <v>308</v>
      </c>
      <c r="H26" s="25"/>
    </row>
    <row r="27" customFormat="false" ht="19.5" hidden="false" customHeight="true" outlineLevel="0" collapsed="false">
      <c r="B27" s="89" t="str">
        <f aca="false">IF($C27="","","C"&amp;TEXT(COUNTA($C$27:$C27),"00"))</f>
        <v>C01</v>
      </c>
      <c r="C27" s="50" t="s">
        <v>309</v>
      </c>
      <c r="D27" s="50" t="s">
        <v>310</v>
      </c>
      <c r="E27" s="50" t="s">
        <v>311</v>
      </c>
      <c r="F27" s="50" t="s">
        <v>312</v>
      </c>
      <c r="G27" s="50" t="s">
        <v>313</v>
      </c>
      <c r="H27" s="50"/>
    </row>
    <row r="28" customFormat="false" ht="19.5" hidden="false" customHeight="true" outlineLevel="0" collapsed="false">
      <c r="B28" s="90" t="str">
        <f aca="false">IF($C28="","","C"&amp;TEXT(COUNTA($C$27:$C28),"00"))</f>
        <v>C02</v>
      </c>
      <c r="C28" s="52" t="s">
        <v>314</v>
      </c>
      <c r="D28" s="52" t="s">
        <v>315</v>
      </c>
      <c r="E28" s="52" t="s">
        <v>316</v>
      </c>
      <c r="F28" s="52" t="s">
        <v>317</v>
      </c>
      <c r="G28" s="52" t="s">
        <v>318</v>
      </c>
      <c r="H28" s="52"/>
    </row>
    <row r="29" customFormat="false" ht="19.5" hidden="false" customHeight="true" outlineLevel="0" collapsed="false">
      <c r="B29" s="89" t="str">
        <f aca="false">IF($C29="","","C"&amp;TEXT(COUNTA($C$27:$C29),"00"))</f>
        <v>C03</v>
      </c>
      <c r="C29" s="50" t="s">
        <v>319</v>
      </c>
      <c r="D29" s="50" t="s">
        <v>320</v>
      </c>
      <c r="E29" s="50" t="s">
        <v>321</v>
      </c>
      <c r="F29" s="50" t="s">
        <v>322</v>
      </c>
      <c r="G29" s="50" t="s">
        <v>323</v>
      </c>
      <c r="H29" s="50"/>
    </row>
    <row r="30" customFormat="false" ht="19.5" hidden="false" customHeight="true" outlineLevel="0" collapsed="false">
      <c r="B30" s="90" t="str">
        <f aca="false">IF($C30="","","C"&amp;TEXT(COUNTA($C$27:$C30),"00"))</f>
        <v>C04</v>
      </c>
      <c r="C30" s="52" t="s">
        <v>324</v>
      </c>
      <c r="D30" s="52" t="s">
        <v>325</v>
      </c>
      <c r="E30" s="52" t="s">
        <v>326</v>
      </c>
      <c r="F30" s="52" t="s">
        <v>327</v>
      </c>
      <c r="G30" s="52" t="s">
        <v>323</v>
      </c>
      <c r="H30" s="52"/>
    </row>
    <row r="31" customFormat="false" ht="19.5" hidden="false" customHeight="true" outlineLevel="0" collapsed="false">
      <c r="B31" s="89" t="str">
        <f aca="false">IF($C31="","","C"&amp;TEXT(COUNTA($C$27:$C31),"00"))</f>
        <v>C05</v>
      </c>
      <c r="C31" s="50" t="s">
        <v>328</v>
      </c>
      <c r="D31" s="50" t="s">
        <v>329</v>
      </c>
      <c r="E31" s="50" t="s">
        <v>330</v>
      </c>
      <c r="F31" s="50" t="s">
        <v>331</v>
      </c>
      <c r="G31" s="50" t="s">
        <v>313</v>
      </c>
      <c r="H31" s="50"/>
    </row>
    <row r="32" customFormat="false" ht="19.5" hidden="false" customHeight="true" outlineLevel="0" collapsed="false">
      <c r="B32" s="90" t="str">
        <f aca="false">IF($C32="","","C"&amp;TEXT(COUNTA($C$27:$C32),"00"))</f>
        <v/>
      </c>
      <c r="C32" s="52"/>
      <c r="D32" s="52"/>
      <c r="E32" s="52"/>
      <c r="F32" s="52"/>
      <c r="G32" s="52"/>
      <c r="H32" s="52"/>
    </row>
    <row r="33" customFormat="false" ht="19.5" hidden="false" customHeight="true" outlineLevel="0" collapsed="false">
      <c r="B33" s="89" t="str">
        <f aca="false">IF($C33="","","C"&amp;TEXT(COUNTA($C$27:$C33),"00"))</f>
        <v/>
      </c>
      <c r="C33" s="50"/>
      <c r="D33" s="50"/>
      <c r="E33" s="50"/>
      <c r="F33" s="50"/>
      <c r="G33" s="50"/>
      <c r="H33" s="50"/>
    </row>
    <row r="34" customFormat="false" ht="19.5" hidden="false" customHeight="true" outlineLevel="0" collapsed="false">
      <c r="B34" s="90" t="str">
        <f aca="false">IF($C34="","","C"&amp;TEXT(COUNTA($C$27:$C34),"00"))</f>
        <v/>
      </c>
      <c r="C34" s="52"/>
      <c r="D34" s="52"/>
      <c r="E34" s="52"/>
      <c r="F34" s="52"/>
      <c r="G34" s="52"/>
      <c r="H34" s="52"/>
    </row>
    <row r="35" customFormat="false" ht="19.5" hidden="false" customHeight="true" outlineLevel="0" collapsed="false">
      <c r="B35" s="89" t="str">
        <f aca="false">IF($C35="","","C"&amp;TEXT(COUNTA($C$27:$C35),"00"))</f>
        <v/>
      </c>
      <c r="C35" s="50"/>
      <c r="D35" s="50"/>
      <c r="E35" s="50"/>
      <c r="F35" s="50"/>
      <c r="G35" s="50"/>
      <c r="H35" s="50"/>
    </row>
    <row r="36" customFormat="false" ht="19.5" hidden="false" customHeight="true" outlineLevel="0" collapsed="false">
      <c r="B36" s="90" t="str">
        <f aca="false">IF($C36="","","C"&amp;TEXT(COUNTA($C$27:$C36),"00"))</f>
        <v/>
      </c>
      <c r="C36" s="52"/>
      <c r="D36" s="52"/>
      <c r="E36" s="52"/>
      <c r="F36" s="52"/>
      <c r="G36" s="52"/>
      <c r="H36" s="52"/>
    </row>
    <row r="38" customFormat="false" ht="15" hidden="false" customHeight="true" outlineLevel="0" collapsed="false">
      <c r="B38" s="9" t="s">
        <v>332</v>
      </c>
      <c r="C38" s="9"/>
      <c r="D38" s="9"/>
      <c r="E38" s="9"/>
      <c r="F38" s="9"/>
      <c r="G38" s="9"/>
      <c r="H38" s="9"/>
    </row>
    <row r="39" customFormat="false" ht="15" hidden="false" customHeight="false" outlineLevel="0" collapsed="false">
      <c r="B39" s="9"/>
      <c r="C39" s="9"/>
      <c r="D39" s="9"/>
      <c r="E39" s="9"/>
      <c r="F39" s="9"/>
      <c r="G39" s="9"/>
      <c r="H39" s="9"/>
    </row>
  </sheetData>
  <mergeCells count="17">
    <mergeCell ref="B1:H1"/>
    <mergeCell ref="B2:H2"/>
    <mergeCell ref="B3:H3"/>
    <mergeCell ref="B4:H4"/>
    <mergeCell ref="B25:H25"/>
    <mergeCell ref="G26:H26"/>
    <mergeCell ref="G27:H27"/>
    <mergeCell ref="G28:H28"/>
    <mergeCell ref="G29:H29"/>
    <mergeCell ref="G30:H30"/>
    <mergeCell ref="G31:H31"/>
    <mergeCell ref="G32:H32"/>
    <mergeCell ref="G33:H33"/>
    <mergeCell ref="G34:H34"/>
    <mergeCell ref="G35:H35"/>
    <mergeCell ref="G36:H36"/>
    <mergeCell ref="B38:H39"/>
  </mergeCells>
  <conditionalFormatting sqref="B3:H3">
    <cfRule type="expression" priority="2" aboveAverage="0" equalAverage="0" bottom="0" percent="0" rank="0" text="" dxfId="0">
      <formula>LEN($B$3)&gt;0</formula>
    </cfRule>
  </conditionalFormatting>
  <conditionalFormatting sqref="B7:H22">
    <cfRule type="expression" priority="3" aboveAverage="0" equalAverage="0" bottom="0" percent="0" rank="0" text="" dxfId="0">
      <formula>LEFT($H7,4)="Open"</formula>
    </cfRule>
    <cfRule type="expression" priority="4" aboveAverage="0" equalAverage="0" bottom="0" percent="0" rank="0" text="" dxfId="1">
      <formula>LEFT($H7,9)="Confirmed"</formula>
    </cfRule>
    <cfRule type="expression" priority="5" aboveAverage="0" equalAverage="0" bottom="0" percent="0" rank="0" text="" dxfId="3">
      <formula>LEFT($H7,9)="Falsified"</formula>
    </cfRule>
    <cfRule type="expression" priority="6" aboveAverage="0" equalAverage="0" bottom="0" percent="0" rank="0" text="" dxfId="5">
      <formula>LEFT($H7,9)="No longer"</formula>
    </cfRule>
  </conditionalFormatting>
  <conditionalFormatting sqref="B27:H36">
    <cfRule type="expression" priority="7" aboveAverage="0" equalAverage="0" bottom="0" percent="0" rank="0" text="" dxfId="4">
      <formula>$C27&lt;&gt;""</formula>
    </cfRule>
  </conditionalFormatting>
  <dataValidations count="26">
    <dataValidation allowBlank="true" errorStyle="stop" operator="between" showDropDown="false" showErrorMessage="false" showInputMessage="false" sqref="H7" type="list">
      <formula1>Reference!$D$129:$D$132</formula1>
      <formula2>0</formula2>
    </dataValidation>
    <dataValidation allowBlank="true" errorStyle="stop" operator="between" showDropDown="false" showErrorMessage="false" showInputMessage="false" sqref="H8" type="list">
      <formula1>Reference!$D$129:$D$132</formula1>
      <formula2>0</formula2>
    </dataValidation>
    <dataValidation allowBlank="true" errorStyle="stop" operator="between" showDropDown="false" showErrorMessage="false" showInputMessage="false" sqref="H9" type="list">
      <formula1>Reference!$D$129:$D$132</formula1>
      <formula2>0</formula2>
    </dataValidation>
    <dataValidation allowBlank="true" errorStyle="stop" operator="between" showDropDown="false" showErrorMessage="false" showInputMessage="false" sqref="H10" type="list">
      <formula1>Reference!$D$129:$D$132</formula1>
      <formula2>0</formula2>
    </dataValidation>
    <dataValidation allowBlank="true" errorStyle="stop" operator="between" showDropDown="false" showErrorMessage="false" showInputMessage="false" sqref="H11" type="list">
      <formula1>Reference!$D$129:$D$132</formula1>
      <formula2>0</formula2>
    </dataValidation>
    <dataValidation allowBlank="true" errorStyle="stop" operator="between" showDropDown="false" showErrorMessage="false" showInputMessage="false" sqref="H12" type="list">
      <formula1>Reference!$D$129:$D$132</formula1>
      <formula2>0</formula2>
    </dataValidation>
    <dataValidation allowBlank="true" errorStyle="stop" operator="between" showDropDown="false" showErrorMessage="false" showInputMessage="false" sqref="H13" type="list">
      <formula1>Reference!$D$129:$D$132</formula1>
      <formula2>0</formula2>
    </dataValidation>
    <dataValidation allowBlank="true" errorStyle="stop" operator="between" showDropDown="false" showErrorMessage="false" showInputMessage="false" sqref="H14" type="list">
      <formula1>Reference!$D$129:$D$132</formula1>
      <formula2>0</formula2>
    </dataValidation>
    <dataValidation allowBlank="true" errorStyle="stop" operator="between" showDropDown="false" showErrorMessage="false" showInputMessage="false" sqref="H15" type="list">
      <formula1>Reference!$D$129:$D$132</formula1>
      <formula2>0</formula2>
    </dataValidation>
    <dataValidation allowBlank="true" errorStyle="stop" operator="between" showDropDown="false" showErrorMessage="false" showInputMessage="false" sqref="H16" type="list">
      <formula1>Reference!$D$129:$D$132</formula1>
      <formula2>0</formula2>
    </dataValidation>
    <dataValidation allowBlank="true" errorStyle="stop" operator="between" showDropDown="false" showErrorMessage="false" showInputMessage="false" sqref="H17" type="list">
      <formula1>Reference!$D$129:$D$132</formula1>
      <formula2>0</formula2>
    </dataValidation>
    <dataValidation allowBlank="true" errorStyle="stop" operator="between" showDropDown="false" showErrorMessage="false" showInputMessage="false" sqref="H18" type="list">
      <formula1>Reference!$D$129:$D$132</formula1>
      <formula2>0</formula2>
    </dataValidation>
    <dataValidation allowBlank="true" errorStyle="stop" operator="between" showDropDown="false" showErrorMessage="false" showInputMessage="false" sqref="H19" type="list">
      <formula1>Reference!$D$129:$D$132</formula1>
      <formula2>0</formula2>
    </dataValidation>
    <dataValidation allowBlank="true" errorStyle="stop" operator="between" showDropDown="false" showErrorMessage="false" showInputMessage="false" sqref="H20" type="list">
      <formula1>Reference!$D$129:$D$132</formula1>
      <formula2>0</formula2>
    </dataValidation>
    <dataValidation allowBlank="true" errorStyle="stop" operator="between" showDropDown="false" showErrorMessage="false" showInputMessage="false" sqref="H21" type="list">
      <formula1>Reference!$D$129:$D$132</formula1>
      <formula2>0</formula2>
    </dataValidation>
    <dataValidation allowBlank="true" errorStyle="stop" operator="between" showDropDown="false" showErrorMessage="false" showInputMessage="false" sqref="H22" type="list">
      <formula1>Reference!$D$129:$D$132</formula1>
      <formula2>0</formula2>
    </dataValidation>
    <dataValidation allowBlank="true" errorStyle="stop" operator="between" showDropDown="false" showErrorMessage="false" showInputMessage="false" sqref="D27" type="list">
      <formula1>Reference!$E$129:$E$135</formula1>
      <formula2>0</formula2>
    </dataValidation>
    <dataValidation allowBlank="true" errorStyle="stop" operator="between" showDropDown="false" showErrorMessage="false" showInputMessage="false" sqref="D28" type="list">
      <formula1>Reference!$E$129:$E$135</formula1>
      <formula2>0</formula2>
    </dataValidation>
    <dataValidation allowBlank="true" errorStyle="stop" operator="between" showDropDown="false" showErrorMessage="false" showInputMessage="false" sqref="D29" type="list">
      <formula1>Reference!$E$129:$E$135</formula1>
      <formula2>0</formula2>
    </dataValidation>
    <dataValidation allowBlank="true" errorStyle="stop" operator="between" showDropDown="false" showErrorMessage="false" showInputMessage="false" sqref="D30" type="list">
      <formula1>Reference!$E$129:$E$135</formula1>
      <formula2>0</formula2>
    </dataValidation>
    <dataValidation allowBlank="true" errorStyle="stop" operator="between" showDropDown="false" showErrorMessage="false" showInputMessage="false" sqref="D31" type="list">
      <formula1>Reference!$E$129:$E$135</formula1>
      <formula2>0</formula2>
    </dataValidation>
    <dataValidation allowBlank="true" errorStyle="stop" operator="between" showDropDown="false" showErrorMessage="false" showInputMessage="false" sqref="D32" type="list">
      <formula1>Reference!$E$129:$E$135</formula1>
      <formula2>0</formula2>
    </dataValidation>
    <dataValidation allowBlank="true" errorStyle="stop" operator="between" showDropDown="false" showErrorMessage="false" showInputMessage="false" sqref="D33" type="list">
      <formula1>Reference!$E$129:$E$135</formula1>
      <formula2>0</formula2>
    </dataValidation>
    <dataValidation allowBlank="true" errorStyle="stop" operator="between" showDropDown="false" showErrorMessage="false" showInputMessage="false" sqref="D34" type="list">
      <formula1>Reference!$E$129:$E$135</formula1>
      <formula2>0</formula2>
    </dataValidation>
    <dataValidation allowBlank="true" errorStyle="stop" operator="between" showDropDown="false" showErrorMessage="false" showInputMessage="false" sqref="D35" type="list">
      <formula1>Reference!$E$129:$E$135</formula1>
      <formula2>0</formula2>
    </dataValidation>
    <dataValidation allowBlank="true" errorStyle="stop" operator="between" showDropDown="false" showErrorMessage="false" showInputMessage="false" sqref="D36" type="list">
      <formula1>Reference!$E$129:$E$135</formula1>
      <formula2>0</formula2>
    </dataValidation>
  </dataValidation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rowBreaks count="1" manualBreakCount="1">
    <brk id="24" man="true" max="16383" min="0"/>
  </rowBreaks>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15383"/>
    <pageSetUpPr fitToPage="true"/>
  </sheetPr>
  <dimension ref="B1:I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6"/>
    <col collapsed="false" customWidth="true" hidden="false" outlineLevel="0" max="3" min="3" style="0" width="22"/>
    <col collapsed="false" customWidth="true" hidden="false" outlineLevel="0" max="4" min="4" style="0" width="42"/>
    <col collapsed="false" customWidth="true" hidden="false" outlineLevel="0" max="5" min="5" style="0" width="7"/>
    <col collapsed="false" customWidth="true" hidden="false" outlineLevel="0" max="6" min="6" style="0" width="13"/>
    <col collapsed="false" customWidth="true" hidden="false" outlineLevel="0" max="8" min="7" style="0" width="22"/>
    <col collapsed="false" customWidth="true" hidden="false" outlineLevel="0" max="9" min="9" style="0" width="30"/>
    <col collapsed="false" customWidth="true" hidden="false" outlineLevel="0" max="10" min="10" style="0" width="2.2"/>
  </cols>
  <sheetData>
    <row r="1" customFormat="false" ht="33.75" hidden="false" customHeight="true" outlineLevel="0" collapsed="false">
      <c r="B1" s="43" t="s">
        <v>333</v>
      </c>
      <c r="C1" s="43"/>
      <c r="D1" s="43"/>
      <c r="E1" s="43"/>
      <c r="F1" s="43"/>
      <c r="G1" s="43"/>
      <c r="H1" s="43"/>
      <c r="I1" s="43"/>
    </row>
    <row r="2" customFormat="false" ht="4.5" hidden="false" customHeight="true" outlineLevel="0" collapsed="false">
      <c r="B2" s="91"/>
      <c r="C2" s="91"/>
      <c r="D2" s="91"/>
      <c r="E2" s="91"/>
      <c r="F2" s="91"/>
      <c r="G2" s="91"/>
      <c r="H2" s="91"/>
      <c r="I2" s="91"/>
    </row>
    <row r="3" customFormat="false" ht="16.5" hidden="false" customHeight="true" outlineLevel="0" collapsed="false">
      <c r="B3" s="44" t="str">
        <f aca="false">IF(LEFT('Scope Summary'!$D$7,7)&lt;&gt;"EXAMPLE","","EXAMPLE DATA - type your own project name on Scope Summary to clear this.")</f>
        <v>EXAMPLE DATA - type your own project name on Scope Summary to clear this.</v>
      </c>
      <c r="C3" s="44"/>
      <c r="D3" s="44"/>
      <c r="E3" s="44"/>
      <c r="F3" s="44"/>
      <c r="G3" s="44"/>
      <c r="H3" s="44"/>
      <c r="I3" s="44"/>
    </row>
    <row r="4" customFormat="false" ht="25.5" hidden="false" customHeight="true" outlineLevel="0" collapsed="false">
      <c r="B4" s="9" t="s">
        <v>334</v>
      </c>
      <c r="C4" s="9"/>
      <c r="D4" s="9"/>
      <c r="E4" s="9"/>
      <c r="F4" s="9"/>
      <c r="G4" s="9"/>
      <c r="H4" s="9"/>
      <c r="I4" s="9"/>
    </row>
    <row r="6" customFormat="false" ht="31.5" hidden="false" customHeight="true" outlineLevel="0" collapsed="false">
      <c r="B6" s="25" t="s">
        <v>90</v>
      </c>
      <c r="C6" s="25" t="s">
        <v>335</v>
      </c>
      <c r="D6" s="25" t="s">
        <v>336</v>
      </c>
      <c r="E6" s="25" t="s">
        <v>337</v>
      </c>
      <c r="F6" s="25" t="s">
        <v>338</v>
      </c>
      <c r="G6" s="25" t="s">
        <v>339</v>
      </c>
      <c r="H6" s="25" t="s">
        <v>340</v>
      </c>
      <c r="I6" s="25" t="s">
        <v>341</v>
      </c>
    </row>
    <row r="7" customFormat="false" ht="25.5" hidden="false" customHeight="true" outlineLevel="0" collapsed="false">
      <c r="B7" s="67" t="str">
        <f aca="false">IF($C7="","","B"&amp;TEXT(COUNTA($C$7:$C7),"00"))</f>
        <v>B01</v>
      </c>
      <c r="C7" s="50" t="s">
        <v>342</v>
      </c>
      <c r="D7" s="50" t="s">
        <v>343</v>
      </c>
      <c r="E7" s="50" t="s">
        <v>344</v>
      </c>
      <c r="F7" s="68" t="n">
        <f aca="false">DATE(2026,6,26)</f>
        <v>46199</v>
      </c>
      <c r="G7" s="50" t="s">
        <v>345</v>
      </c>
      <c r="H7" s="50" t="s">
        <v>346</v>
      </c>
      <c r="I7" s="50" t="s">
        <v>347</v>
      </c>
    </row>
    <row r="8" customFormat="false" ht="25.5" hidden="false" customHeight="true" outlineLevel="0" collapsed="false">
      <c r="B8" s="67" t="str">
        <f aca="false">IF($C8="","","B"&amp;TEXT(COUNTA($C$7:$C8),"00"))</f>
        <v>B02</v>
      </c>
      <c r="C8" s="52" t="s">
        <v>348</v>
      </c>
      <c r="D8" s="52" t="s">
        <v>349</v>
      </c>
      <c r="E8" s="52" t="s">
        <v>350</v>
      </c>
      <c r="F8" s="69" t="n">
        <f aca="false">DATE(2026,6,26)</f>
        <v>46199</v>
      </c>
      <c r="G8" s="52" t="s">
        <v>345</v>
      </c>
      <c r="H8" s="52" t="s">
        <v>346</v>
      </c>
      <c r="I8" s="52" t="s">
        <v>351</v>
      </c>
    </row>
    <row r="9" customFormat="false" ht="25.5" hidden="false" customHeight="true" outlineLevel="0" collapsed="false">
      <c r="B9" s="67" t="str">
        <f aca="false">IF($C9="","","B"&amp;TEXT(COUNTA($C$7:$C9),"00"))</f>
        <v>B03</v>
      </c>
      <c r="C9" s="50" t="s">
        <v>352</v>
      </c>
      <c r="D9" s="50" t="s">
        <v>353</v>
      </c>
      <c r="E9" s="50" t="s">
        <v>344</v>
      </c>
      <c r="F9" s="68" t="n">
        <f aca="false">DATE(2026,7,10)</f>
        <v>46213</v>
      </c>
      <c r="G9" s="50" t="s">
        <v>81</v>
      </c>
      <c r="H9" s="50" t="s">
        <v>354</v>
      </c>
      <c r="I9" s="50" t="s">
        <v>355</v>
      </c>
    </row>
    <row r="10" customFormat="false" ht="25.5" hidden="false" customHeight="true" outlineLevel="0" collapsed="false">
      <c r="B10" s="67" t="str">
        <f aca="false">IF($C10="","","B"&amp;TEXT(COUNTA($C$7:$C10),"00"))</f>
        <v>B04</v>
      </c>
      <c r="C10" s="52" t="s">
        <v>356</v>
      </c>
      <c r="D10" s="52" t="s">
        <v>357</v>
      </c>
      <c r="E10" s="52" t="s">
        <v>358</v>
      </c>
      <c r="F10" s="69" t="n">
        <f aca="false">DATE(2026,5,15)</f>
        <v>46157</v>
      </c>
      <c r="G10" s="52" t="s">
        <v>359</v>
      </c>
      <c r="H10" s="52" t="s">
        <v>354</v>
      </c>
      <c r="I10" s="52" t="s">
        <v>360</v>
      </c>
    </row>
    <row r="11" customFormat="false" ht="25.5" hidden="false" customHeight="true" outlineLevel="0" collapsed="false">
      <c r="B11" s="67" t="str">
        <f aca="false">IF($C11="","","B"&amp;TEXT(COUNTA($C$7:$C11),"00"))</f>
        <v>B05</v>
      </c>
      <c r="C11" s="50" t="s">
        <v>361</v>
      </c>
      <c r="D11" s="50" t="s">
        <v>362</v>
      </c>
      <c r="E11" s="50" t="s">
        <v>363</v>
      </c>
      <c r="F11" s="68" t="n">
        <f aca="false">DATE(2026,6,5)</f>
        <v>46178</v>
      </c>
      <c r="G11" s="50" t="s">
        <v>364</v>
      </c>
      <c r="H11" s="50" t="s">
        <v>365</v>
      </c>
      <c r="I11" s="50" t="s">
        <v>366</v>
      </c>
    </row>
    <row r="12" customFormat="false" ht="25.5" hidden="false" customHeight="true" outlineLevel="0" collapsed="false">
      <c r="B12" s="67" t="str">
        <f aca="false">IF($C12="","","B"&amp;TEXT(COUNTA($C$7:$C12),"00"))</f>
        <v>B06</v>
      </c>
      <c r="C12" s="52" t="s">
        <v>367</v>
      </c>
      <c r="D12" s="52" t="s">
        <v>368</v>
      </c>
      <c r="E12" s="52" t="s">
        <v>358</v>
      </c>
      <c r="F12" s="69" t="n">
        <f aca="false">DATE(2026,6,18)</f>
        <v>46191</v>
      </c>
      <c r="G12" s="52" t="s">
        <v>369</v>
      </c>
      <c r="H12" s="52" t="s">
        <v>370</v>
      </c>
      <c r="I12" s="52" t="s">
        <v>371</v>
      </c>
    </row>
    <row r="13" customFormat="false" ht="25.5" hidden="false" customHeight="true" outlineLevel="0" collapsed="false">
      <c r="B13" s="67" t="str">
        <f aca="false">IF($C13="","","B"&amp;TEXT(COUNTA($C$7:$C13),"00"))</f>
        <v>B07</v>
      </c>
      <c r="C13" s="50" t="s">
        <v>372</v>
      </c>
      <c r="D13" s="50" t="s">
        <v>373</v>
      </c>
      <c r="E13" s="50" t="s">
        <v>6</v>
      </c>
      <c r="F13" s="68" t="n">
        <f aca="false">DATE(2026,5,29)</f>
        <v>46171</v>
      </c>
      <c r="G13" s="50" t="s">
        <v>81</v>
      </c>
      <c r="H13" s="50" t="s">
        <v>354</v>
      </c>
      <c r="I13" s="50" t="s">
        <v>374</v>
      </c>
    </row>
    <row r="14" customFormat="false" ht="25.5" hidden="false" customHeight="true" outlineLevel="0" collapsed="false">
      <c r="B14" s="67" t="str">
        <f aca="false">IF($C14="","","B"&amp;TEXT(COUNTA($C$7:$C14),"00"))</f>
        <v/>
      </c>
      <c r="C14" s="52"/>
      <c r="D14" s="52"/>
      <c r="E14" s="52"/>
      <c r="F14" s="69"/>
      <c r="G14" s="52"/>
      <c r="H14" s="52"/>
      <c r="I14" s="52"/>
    </row>
    <row r="15" customFormat="false" ht="25.5" hidden="false" customHeight="true" outlineLevel="0" collapsed="false">
      <c r="B15" s="67" t="str">
        <f aca="false">IF($C15="","","B"&amp;TEXT(COUNTA($C$7:$C15),"00"))</f>
        <v/>
      </c>
      <c r="C15" s="50"/>
      <c r="D15" s="50"/>
      <c r="E15" s="50"/>
      <c r="F15" s="68"/>
      <c r="G15" s="50"/>
      <c r="H15" s="50"/>
      <c r="I15" s="50"/>
    </row>
    <row r="16" customFormat="false" ht="25.5" hidden="false" customHeight="true" outlineLevel="0" collapsed="false">
      <c r="B16" s="67" t="str">
        <f aca="false">IF($C16="","","B"&amp;TEXT(COUNTA($C$7:$C16),"00"))</f>
        <v/>
      </c>
      <c r="C16" s="52"/>
      <c r="D16" s="52"/>
      <c r="E16" s="52"/>
      <c r="F16" s="69"/>
      <c r="G16" s="52"/>
      <c r="H16" s="52"/>
      <c r="I16" s="52"/>
    </row>
    <row r="17" customFormat="false" ht="25.5" hidden="false" customHeight="true" outlineLevel="0" collapsed="false">
      <c r="B17" s="67" t="str">
        <f aca="false">IF($C17="","","B"&amp;TEXT(COUNTA($C$7:$C17),"00"))</f>
        <v/>
      </c>
      <c r="C17" s="50"/>
      <c r="D17" s="50"/>
      <c r="E17" s="50"/>
      <c r="F17" s="68"/>
      <c r="G17" s="50"/>
      <c r="H17" s="50"/>
      <c r="I17" s="50"/>
    </row>
    <row r="18" customFormat="false" ht="25.5" hidden="false" customHeight="true" outlineLevel="0" collapsed="false">
      <c r="B18" s="67" t="str">
        <f aca="false">IF($C18="","","B"&amp;TEXT(COUNTA($C$7:$C18),"00"))</f>
        <v/>
      </c>
      <c r="C18" s="52"/>
      <c r="D18" s="52"/>
      <c r="E18" s="52"/>
      <c r="F18" s="69"/>
      <c r="G18" s="52"/>
      <c r="H18" s="52"/>
      <c r="I18" s="52"/>
    </row>
    <row r="19" customFormat="false" ht="25.5" hidden="false" customHeight="true" outlineLevel="0" collapsed="false">
      <c r="B19" s="67" t="str">
        <f aca="false">IF($C19="","","B"&amp;TEXT(COUNTA($C$7:$C19),"00"))</f>
        <v/>
      </c>
      <c r="C19" s="50"/>
      <c r="D19" s="50"/>
      <c r="E19" s="50"/>
      <c r="F19" s="68"/>
      <c r="G19" s="50"/>
      <c r="H19" s="50"/>
      <c r="I19" s="50"/>
    </row>
    <row r="20" customFormat="false" ht="25.5" hidden="false" customHeight="true" outlineLevel="0" collapsed="false">
      <c r="B20" s="67" t="str">
        <f aca="false">IF($C20="","","B"&amp;TEXT(COUNTA($C$7:$C20),"00"))</f>
        <v/>
      </c>
      <c r="C20" s="52"/>
      <c r="D20" s="52"/>
      <c r="E20" s="52"/>
      <c r="F20" s="69"/>
      <c r="G20" s="52"/>
      <c r="H20" s="52"/>
      <c r="I20" s="52"/>
    </row>
    <row r="21" customFormat="false" ht="25.5" hidden="false" customHeight="true" outlineLevel="0" collapsed="false">
      <c r="B21" s="67" t="str">
        <f aca="false">IF($C21="","","B"&amp;TEXT(COUNTA($C$7:$C21),"00"))</f>
        <v/>
      </c>
      <c r="C21" s="50"/>
      <c r="D21" s="50"/>
      <c r="E21" s="50"/>
      <c r="F21" s="68"/>
      <c r="G21" s="50"/>
      <c r="H21" s="50"/>
      <c r="I21" s="50"/>
    </row>
    <row r="22" customFormat="false" ht="25.5" hidden="false" customHeight="true" outlineLevel="0" collapsed="false">
      <c r="B22" s="67" t="str">
        <f aca="false">IF($C22="","","B"&amp;TEXT(COUNTA($C$7:$C22),"00"))</f>
        <v/>
      </c>
      <c r="C22" s="52"/>
      <c r="D22" s="52"/>
      <c r="E22" s="52"/>
      <c r="F22" s="69"/>
      <c r="G22" s="52"/>
      <c r="H22" s="52"/>
      <c r="I22" s="52"/>
    </row>
    <row r="23" customFormat="false" ht="25.5" hidden="false" customHeight="true" outlineLevel="0" collapsed="false">
      <c r="B23" s="67" t="str">
        <f aca="false">IF($C23="","","B"&amp;TEXT(COUNTA($C$7:$C23),"00"))</f>
        <v/>
      </c>
      <c r="C23" s="50"/>
      <c r="D23" s="50"/>
      <c r="E23" s="50"/>
      <c r="F23" s="68"/>
      <c r="G23" s="50"/>
      <c r="H23" s="50"/>
      <c r="I23" s="50"/>
    </row>
    <row r="24" customFormat="false" ht="25.5" hidden="false" customHeight="true" outlineLevel="0" collapsed="false">
      <c r="B24" s="67" t="str">
        <f aca="false">IF($C24="","","B"&amp;TEXT(COUNTA($C$7:$C24),"00"))</f>
        <v/>
      </c>
      <c r="C24" s="52"/>
      <c r="D24" s="52"/>
      <c r="E24" s="52"/>
      <c r="F24" s="69"/>
      <c r="G24" s="52"/>
      <c r="H24" s="52"/>
      <c r="I24" s="52"/>
    </row>
    <row r="25" customFormat="false" ht="25.5" hidden="false" customHeight="true" outlineLevel="0" collapsed="false">
      <c r="B25" s="67" t="str">
        <f aca="false">IF($C25="","","B"&amp;TEXT(COUNTA($C$7:$C25),"00"))</f>
        <v/>
      </c>
      <c r="C25" s="50"/>
      <c r="D25" s="50"/>
      <c r="E25" s="50"/>
      <c r="F25" s="68"/>
      <c r="G25" s="50"/>
      <c r="H25" s="50"/>
      <c r="I25" s="50"/>
    </row>
    <row r="26" customFormat="false" ht="25.5" hidden="false" customHeight="true" outlineLevel="0" collapsed="false">
      <c r="B26" s="67" t="str">
        <f aca="false">IF($C26="","","B"&amp;TEXT(COUNTA($C$7:$C26),"00"))</f>
        <v/>
      </c>
      <c r="C26" s="52"/>
      <c r="D26" s="52"/>
      <c r="E26" s="52"/>
      <c r="F26" s="69"/>
      <c r="G26" s="52"/>
      <c r="H26" s="52"/>
      <c r="I26" s="52"/>
    </row>
    <row r="27" customFormat="false" ht="25.5" hidden="false" customHeight="true" outlineLevel="0" collapsed="false">
      <c r="B27" s="67" t="str">
        <f aca="false">IF($C27="","","B"&amp;TEXT(COUNTA($C$7:$C27),"00"))</f>
        <v/>
      </c>
      <c r="C27" s="50"/>
      <c r="D27" s="50"/>
      <c r="E27" s="50"/>
      <c r="F27" s="68"/>
      <c r="G27" s="50"/>
      <c r="H27" s="50"/>
      <c r="I27" s="50"/>
    </row>
    <row r="28" customFormat="false" ht="25.5" hidden="false" customHeight="true" outlineLevel="0" collapsed="false">
      <c r="B28" s="67" t="str">
        <f aca="false">IF($C28="","","B"&amp;TEXT(COUNTA($C$7:$C28),"00"))</f>
        <v/>
      </c>
      <c r="C28" s="52"/>
      <c r="D28" s="52"/>
      <c r="E28" s="52"/>
      <c r="F28" s="69"/>
      <c r="G28" s="52"/>
      <c r="H28" s="52"/>
      <c r="I28" s="52"/>
    </row>
    <row r="29" customFormat="false" ht="19.5" hidden="false" customHeight="true" outlineLevel="0" collapsed="false">
      <c r="B29" s="70"/>
      <c r="C29" s="70"/>
      <c r="D29" s="71" t="s">
        <v>375</v>
      </c>
      <c r="E29" s="72" t="n">
        <f aca="false">COUNTA($C$7:$C$28)</f>
        <v>7</v>
      </c>
      <c r="F29" s="71" t="s">
        <v>376</v>
      </c>
      <c r="G29" s="71"/>
      <c r="H29" s="71"/>
      <c r="I29" s="72" t="n">
        <f aca="false">SUMPRODUCT(($C$7:$C$28&lt;&gt;"")*(($E$7:$E$28="")+($F$7:$F$28="")&gt;0))</f>
        <v>0</v>
      </c>
    </row>
    <row r="31" customFormat="false" ht="15" hidden="false" customHeight="true" outlineLevel="0" collapsed="false">
      <c r="B31" s="9" t="s">
        <v>377</v>
      </c>
      <c r="C31" s="9"/>
      <c r="D31" s="9"/>
      <c r="E31" s="9"/>
      <c r="F31" s="9"/>
      <c r="G31" s="9"/>
      <c r="H31" s="9"/>
      <c r="I31" s="9"/>
    </row>
    <row r="32" customFormat="false" ht="15" hidden="false" customHeight="false" outlineLevel="0" collapsed="false">
      <c r="B32" s="9"/>
      <c r="C32" s="9"/>
      <c r="D32" s="9"/>
      <c r="E32" s="9"/>
      <c r="F32" s="9"/>
      <c r="G32" s="9"/>
      <c r="H32" s="9"/>
      <c r="I32" s="9"/>
    </row>
  </sheetData>
  <mergeCells count="6">
    <mergeCell ref="B1:I1"/>
    <mergeCell ref="B2:I2"/>
    <mergeCell ref="B3:I3"/>
    <mergeCell ref="B4:I4"/>
    <mergeCell ref="F29:H29"/>
    <mergeCell ref="B31:I32"/>
  </mergeCells>
  <conditionalFormatting sqref="B3:I3">
    <cfRule type="expression" priority="2" aboveAverage="0" equalAverage="0" bottom="0" percent="0" rank="0" text="" dxfId="0">
      <formula>LEN($B$3)&gt;0</formula>
    </cfRule>
  </conditionalFormatting>
  <conditionalFormatting sqref="I29">
    <cfRule type="cellIs" priority="3" operator="greaterThan" aboveAverage="0" equalAverage="0" bottom="0" percent="0" rank="0" text="" dxfId="6">
      <formula>0</formula>
    </cfRule>
  </conditionalFormatting>
  <dataValidations count="22">
    <dataValidation allowBlank="true" errorStyle="stop" operator="between" showDropDown="false" showErrorMessage="false" showInputMessage="false" sqref="H7" type="list">
      <formula1>Reference!$D$138:$D$142</formula1>
      <formula2>0</formula2>
    </dataValidation>
    <dataValidation allowBlank="true" errorStyle="stop" operator="between" showDropDown="false" showErrorMessage="false" showInputMessage="false" sqref="H8" type="list">
      <formula1>Reference!$D$138:$D$142</formula1>
      <formula2>0</formula2>
    </dataValidation>
    <dataValidation allowBlank="true" errorStyle="stop" operator="between" showDropDown="false" showErrorMessage="false" showInputMessage="false" sqref="H9" type="list">
      <formula1>Reference!$D$138:$D$142</formula1>
      <formula2>0</formula2>
    </dataValidation>
    <dataValidation allowBlank="true" errorStyle="stop" operator="between" showDropDown="false" showErrorMessage="false" showInputMessage="false" sqref="H10" type="list">
      <formula1>Reference!$D$138:$D$142</formula1>
      <formula2>0</formula2>
    </dataValidation>
    <dataValidation allowBlank="true" errorStyle="stop" operator="between" showDropDown="false" showErrorMessage="false" showInputMessage="false" sqref="H11" type="list">
      <formula1>Reference!$D$138:$D$142</formula1>
      <formula2>0</formula2>
    </dataValidation>
    <dataValidation allowBlank="true" errorStyle="stop" operator="between" showDropDown="false" showErrorMessage="false" showInputMessage="false" sqref="H12" type="list">
      <formula1>Reference!$D$138:$D$142</formula1>
      <formula2>0</formula2>
    </dataValidation>
    <dataValidation allowBlank="true" errorStyle="stop" operator="between" showDropDown="false" showErrorMessage="false" showInputMessage="false" sqref="H13" type="list">
      <formula1>Reference!$D$138:$D$142</formula1>
      <formula2>0</formula2>
    </dataValidation>
    <dataValidation allowBlank="true" errorStyle="stop" operator="between" showDropDown="false" showErrorMessage="false" showInputMessage="false" sqref="H14" type="list">
      <formula1>Reference!$D$138:$D$142</formula1>
      <formula2>0</formula2>
    </dataValidation>
    <dataValidation allowBlank="true" errorStyle="stop" operator="between" showDropDown="false" showErrorMessage="false" showInputMessage="false" sqref="H15" type="list">
      <formula1>Reference!$D$138:$D$142</formula1>
      <formula2>0</formula2>
    </dataValidation>
    <dataValidation allowBlank="true" errorStyle="stop" operator="between" showDropDown="false" showErrorMessage="false" showInputMessage="false" sqref="H16" type="list">
      <formula1>Reference!$D$138:$D$142</formula1>
      <formula2>0</formula2>
    </dataValidation>
    <dataValidation allowBlank="true" errorStyle="stop" operator="between" showDropDown="false" showErrorMessage="false" showInputMessage="false" sqref="H17" type="list">
      <formula1>Reference!$D$138:$D$142</formula1>
      <formula2>0</formula2>
    </dataValidation>
    <dataValidation allowBlank="true" errorStyle="stop" operator="between" showDropDown="false" showErrorMessage="false" showInputMessage="false" sqref="H18" type="list">
      <formula1>Reference!$D$138:$D$142</formula1>
      <formula2>0</formula2>
    </dataValidation>
    <dataValidation allowBlank="true" errorStyle="stop" operator="between" showDropDown="false" showErrorMessage="false" showInputMessage="false" sqref="H19" type="list">
      <formula1>Reference!$D$138:$D$142</formula1>
      <formula2>0</formula2>
    </dataValidation>
    <dataValidation allowBlank="true" errorStyle="stop" operator="between" showDropDown="false" showErrorMessage="false" showInputMessage="false" sqref="H20" type="list">
      <formula1>Reference!$D$138:$D$142</formula1>
      <formula2>0</formula2>
    </dataValidation>
    <dataValidation allowBlank="true" errorStyle="stop" operator="between" showDropDown="false" showErrorMessage="false" showInputMessage="false" sqref="H21" type="list">
      <formula1>Reference!$D$138:$D$142</formula1>
      <formula2>0</formula2>
    </dataValidation>
    <dataValidation allowBlank="true" errorStyle="stop" operator="between" showDropDown="false" showErrorMessage="false" showInputMessage="false" sqref="H22" type="list">
      <formula1>Reference!$D$138:$D$142</formula1>
      <formula2>0</formula2>
    </dataValidation>
    <dataValidation allowBlank="true" errorStyle="stop" operator="between" showDropDown="false" showErrorMessage="false" showInputMessage="false" sqref="H23" type="list">
      <formula1>Reference!$D$138:$D$142</formula1>
      <formula2>0</formula2>
    </dataValidation>
    <dataValidation allowBlank="true" errorStyle="stop" operator="between" showDropDown="false" showErrorMessage="false" showInputMessage="false" sqref="H24" type="list">
      <formula1>Reference!$D$138:$D$142</formula1>
      <formula2>0</formula2>
    </dataValidation>
    <dataValidation allowBlank="true" errorStyle="stop" operator="between" showDropDown="false" showErrorMessage="false" showInputMessage="false" sqref="H25" type="list">
      <formula1>Reference!$D$138:$D$142</formula1>
      <formula2>0</formula2>
    </dataValidation>
    <dataValidation allowBlank="true" errorStyle="stop" operator="between" showDropDown="false" showErrorMessage="false" showInputMessage="false" sqref="H26" type="list">
      <formula1>Reference!$D$138:$D$142</formula1>
      <formula2>0</formula2>
    </dataValidation>
    <dataValidation allowBlank="true" errorStyle="stop" operator="between" showDropDown="false" showErrorMessage="false" showInputMessage="false" sqref="H27" type="list">
      <formula1>Reference!$D$138:$D$142</formula1>
      <formula2>0</formula2>
    </dataValidation>
    <dataValidation allowBlank="true" errorStyle="stop" operator="between" showDropDown="false" showErrorMessage="false" showInputMessage="false" sqref="H28" type="list">
      <formula1>Reference!$D$138:$D$142</formula1>
      <formula2>0</formula2>
    </dataValidation>
  </dataValidation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39BE5"/>
    <pageSetUpPr fitToPage="true"/>
  </sheetPr>
  <dimension ref="B1:J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6" topLeftCell="D7" activePane="bottomRight" state="frozen"/>
      <selection pane="topLeft" activeCell="A1" activeCellId="0" sqref="A1"/>
      <selection pane="topRight" activeCell="D1" activeCellId="0" sqref="D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6"/>
    <col collapsed="false" customWidth="true" hidden="false" outlineLevel="0" max="3" min="3" style="0" width="26"/>
    <col collapsed="false" customWidth="true" hidden="false" outlineLevel="0" max="4" min="4" style="0" width="42"/>
    <col collapsed="false" customWidth="true" hidden="false" outlineLevel="0" max="5" min="5" style="0" width="26"/>
    <col collapsed="false" customWidth="true" hidden="false" outlineLevel="0" max="7" min="6" style="0" width="20"/>
    <col collapsed="false" customWidth="true" hidden="false" outlineLevel="0" max="8" min="8" style="0" width="18"/>
    <col collapsed="false" customWidth="true" hidden="false" outlineLevel="0" max="9" min="9" style="0" width="12"/>
    <col collapsed="false" customWidth="true" hidden="false" outlineLevel="0" max="10" min="10" style="0" width="16"/>
    <col collapsed="false" customWidth="true" hidden="false" outlineLevel="0" max="11" min="11" style="0" width="2.2"/>
  </cols>
  <sheetData>
    <row r="1" customFormat="false" ht="33.75" hidden="false" customHeight="true" outlineLevel="0" collapsed="false">
      <c r="B1" s="43" t="s">
        <v>378</v>
      </c>
      <c r="C1" s="43"/>
      <c r="D1" s="43"/>
      <c r="E1" s="43"/>
      <c r="F1" s="43"/>
      <c r="G1" s="43"/>
      <c r="H1" s="43"/>
      <c r="I1" s="43"/>
      <c r="J1" s="43"/>
    </row>
    <row r="2" customFormat="false" ht="4.5" hidden="false" customHeight="true" outlineLevel="0" collapsed="false">
      <c r="B2" s="92"/>
      <c r="C2" s="92"/>
      <c r="D2" s="92"/>
      <c r="E2" s="92"/>
      <c r="F2" s="92"/>
      <c r="G2" s="92"/>
      <c r="H2" s="92"/>
      <c r="I2" s="92"/>
      <c r="J2" s="92"/>
    </row>
    <row r="3" customFormat="false" ht="16.5" hidden="false" customHeight="true" outlineLevel="0" collapsed="false">
      <c r="B3" s="44" t="str">
        <f aca="false">IF(LEFT('Scope Summary'!$D$7,7)&lt;&gt;"EXAMPLE","","EXAMPLE DATA - type your own project name on Scope Summary to clear this.")</f>
        <v>EXAMPLE DATA - type your own project name on Scope Summary to clear this.</v>
      </c>
      <c r="C3" s="44"/>
      <c r="D3" s="44"/>
      <c r="E3" s="44"/>
      <c r="F3" s="44"/>
      <c r="G3" s="44"/>
      <c r="H3" s="44"/>
      <c r="I3" s="44"/>
      <c r="J3" s="44"/>
    </row>
    <row r="4" customFormat="false" ht="25.5" hidden="false" customHeight="true" outlineLevel="0" collapsed="false">
      <c r="B4" s="9" t="s">
        <v>379</v>
      </c>
      <c r="C4" s="9"/>
      <c r="D4" s="9"/>
      <c r="E4" s="9"/>
      <c r="F4" s="9"/>
      <c r="G4" s="9"/>
      <c r="H4" s="9"/>
      <c r="I4" s="9"/>
      <c r="J4" s="9"/>
    </row>
    <row r="6" customFormat="false" ht="31.5" hidden="false" customHeight="true" outlineLevel="0" collapsed="false">
      <c r="B6" s="25" t="s">
        <v>90</v>
      </c>
      <c r="C6" s="25" t="s">
        <v>124</v>
      </c>
      <c r="D6" s="25" t="s">
        <v>380</v>
      </c>
      <c r="E6" s="25" t="s">
        <v>130</v>
      </c>
      <c r="F6" s="25" t="s">
        <v>82</v>
      </c>
      <c r="G6" s="25" t="s">
        <v>131</v>
      </c>
      <c r="H6" s="25" t="s">
        <v>381</v>
      </c>
      <c r="I6" s="25" t="s">
        <v>132</v>
      </c>
      <c r="J6" s="25" t="s">
        <v>133</v>
      </c>
    </row>
    <row r="7" customFormat="false" ht="25.5" hidden="false" customHeight="true" outlineLevel="0" collapsed="false">
      <c r="B7" s="67" t="str">
        <f aca="false">IF($D7="","","H"&amp;TEXT(COUNTA($D$7:$D7),"00"))</f>
        <v>H01</v>
      </c>
      <c r="C7" s="50" t="s">
        <v>382</v>
      </c>
      <c r="D7" s="50" t="s">
        <v>383</v>
      </c>
      <c r="E7" s="50" t="s">
        <v>384</v>
      </c>
      <c r="F7" s="50" t="s">
        <v>257</v>
      </c>
      <c r="G7" s="50" t="s">
        <v>141</v>
      </c>
      <c r="H7" s="50" t="s">
        <v>385</v>
      </c>
      <c r="I7" s="68" t="n">
        <f aca="false">DATE(2029,1,26)</f>
        <v>47144</v>
      </c>
      <c r="J7" s="50" t="s">
        <v>385</v>
      </c>
    </row>
    <row r="8" customFormat="false" ht="25.5" hidden="false" customHeight="true" outlineLevel="0" collapsed="false">
      <c r="B8" s="67" t="str">
        <f aca="false">IF($D8="","","H"&amp;TEXT(COUNTA($D$7:$D8),"00"))</f>
        <v>H02</v>
      </c>
      <c r="C8" s="52" t="s">
        <v>386</v>
      </c>
      <c r="D8" s="52" t="s">
        <v>387</v>
      </c>
      <c r="E8" s="52" t="s">
        <v>388</v>
      </c>
      <c r="F8" s="52" t="s">
        <v>257</v>
      </c>
      <c r="G8" s="52" t="s">
        <v>389</v>
      </c>
      <c r="H8" s="52" t="s">
        <v>385</v>
      </c>
      <c r="I8" s="69" t="n">
        <f aca="false">DATE(2029,1,26)</f>
        <v>47144</v>
      </c>
      <c r="J8" s="52" t="s">
        <v>385</v>
      </c>
    </row>
    <row r="9" customFormat="false" ht="25.5" hidden="false" customHeight="true" outlineLevel="0" collapsed="false">
      <c r="B9" s="67" t="str">
        <f aca="false">IF($D9="","","H"&amp;TEXT(COUNTA($D$7:$D9),"00"))</f>
        <v>H03</v>
      </c>
      <c r="C9" s="50" t="s">
        <v>390</v>
      </c>
      <c r="D9" s="50" t="s">
        <v>391</v>
      </c>
      <c r="E9" s="50" t="s">
        <v>392</v>
      </c>
      <c r="F9" s="50" t="s">
        <v>257</v>
      </c>
      <c r="G9" s="50" t="s">
        <v>150</v>
      </c>
      <c r="H9" s="50" t="s">
        <v>393</v>
      </c>
      <c r="I9" s="68" t="n">
        <f aca="false">DATE(2029,2,9)</f>
        <v>47158</v>
      </c>
      <c r="J9" s="50" t="s">
        <v>393</v>
      </c>
    </row>
    <row r="10" customFormat="false" ht="25.5" hidden="false" customHeight="true" outlineLevel="0" collapsed="false">
      <c r="B10" s="67" t="str">
        <f aca="false">IF($D10="","","H"&amp;TEXT(COUNTA($D$7:$D10),"00"))</f>
        <v>H04</v>
      </c>
      <c r="C10" s="52" t="s">
        <v>394</v>
      </c>
      <c r="D10" s="52" t="s">
        <v>395</v>
      </c>
      <c r="E10" s="52" t="s">
        <v>396</v>
      </c>
      <c r="F10" s="52" t="s">
        <v>257</v>
      </c>
      <c r="G10" s="52" t="s">
        <v>389</v>
      </c>
      <c r="H10" s="52" t="s">
        <v>393</v>
      </c>
      <c r="I10" s="69" t="n">
        <f aca="false">DATE(2029,2,9)</f>
        <v>47158</v>
      </c>
      <c r="J10" s="52" t="s">
        <v>393</v>
      </c>
    </row>
    <row r="11" customFormat="false" ht="25.5" hidden="false" customHeight="true" outlineLevel="0" collapsed="false">
      <c r="B11" s="67" t="str">
        <f aca="false">IF($D11="","","H"&amp;TEXT(COUNTA($D$7:$D11),"00"))</f>
        <v>H05</v>
      </c>
      <c r="C11" s="50" t="s">
        <v>397</v>
      </c>
      <c r="D11" s="50" t="s">
        <v>398</v>
      </c>
      <c r="E11" s="50" t="s">
        <v>399</v>
      </c>
      <c r="F11" s="50" t="s">
        <v>256</v>
      </c>
      <c r="G11" s="50" t="s">
        <v>180</v>
      </c>
      <c r="H11" s="50" t="s">
        <v>393</v>
      </c>
      <c r="I11" s="68" t="n">
        <f aca="false">DATE(2029,1,26)</f>
        <v>47144</v>
      </c>
      <c r="J11" s="50" t="s">
        <v>393</v>
      </c>
    </row>
    <row r="12" customFormat="false" ht="25.5" hidden="false" customHeight="true" outlineLevel="0" collapsed="false">
      <c r="B12" s="67" t="str">
        <f aca="false">IF($D12="","","H"&amp;TEXT(COUNTA($D$7:$D12),"00"))</f>
        <v>H06</v>
      </c>
      <c r="C12" s="52" t="s">
        <v>400</v>
      </c>
      <c r="D12" s="52" t="s">
        <v>401</v>
      </c>
      <c r="E12" s="52" t="s">
        <v>402</v>
      </c>
      <c r="F12" s="52" t="s">
        <v>403</v>
      </c>
      <c r="G12" s="52" t="s">
        <v>200</v>
      </c>
      <c r="H12" s="52" t="s">
        <v>404</v>
      </c>
      <c r="I12" s="69" t="n">
        <f aca="false">DATE(2029,1,26)</f>
        <v>47144</v>
      </c>
      <c r="J12" s="52" t="s">
        <v>404</v>
      </c>
    </row>
    <row r="13" customFormat="false" ht="25.5" hidden="false" customHeight="true" outlineLevel="0" collapsed="false">
      <c r="B13" s="67" t="str">
        <f aca="false">IF($D13="","","H"&amp;TEXT(COUNTA($D$7:$D13),"00"))</f>
        <v>H07</v>
      </c>
      <c r="C13" s="50" t="s">
        <v>405</v>
      </c>
      <c r="D13" s="50" t="s">
        <v>406</v>
      </c>
      <c r="E13" s="50" t="s">
        <v>407</v>
      </c>
      <c r="F13" s="50" t="s">
        <v>257</v>
      </c>
      <c r="G13" s="50" t="s">
        <v>389</v>
      </c>
      <c r="H13" s="50" t="s">
        <v>393</v>
      </c>
      <c r="I13" s="68" t="n">
        <f aca="false">DATE(2029,2,23)</f>
        <v>47172</v>
      </c>
      <c r="J13" s="50" t="s">
        <v>393</v>
      </c>
    </row>
    <row r="14" customFormat="false" ht="25.5" hidden="false" customHeight="true" outlineLevel="0" collapsed="false">
      <c r="B14" s="67" t="str">
        <f aca="false">IF($D14="","","H"&amp;TEXT(COUNTA($D$7:$D14),"00"))</f>
        <v>H08</v>
      </c>
      <c r="C14" s="52" t="s">
        <v>408</v>
      </c>
      <c r="D14" s="52" t="s">
        <v>409</v>
      </c>
      <c r="E14" s="52" t="s">
        <v>410</v>
      </c>
      <c r="F14" s="52" t="s">
        <v>257</v>
      </c>
      <c r="G14" s="52" t="s">
        <v>411</v>
      </c>
      <c r="H14" s="52" t="s">
        <v>393</v>
      </c>
      <c r="I14" s="69" t="n">
        <f aca="false">DATE(2029,2,23)</f>
        <v>47172</v>
      </c>
      <c r="J14" s="52" t="s">
        <v>393</v>
      </c>
    </row>
    <row r="15" customFormat="false" ht="25.5" hidden="false" customHeight="true" outlineLevel="0" collapsed="false">
      <c r="B15" s="67" t="str">
        <f aca="false">IF($D15="","","H"&amp;TEXT(COUNTA($D$7:$D15),"00"))</f>
        <v/>
      </c>
      <c r="C15" s="50"/>
      <c r="D15" s="50"/>
      <c r="E15" s="50"/>
      <c r="F15" s="50"/>
      <c r="G15" s="50"/>
      <c r="H15" s="50"/>
      <c r="I15" s="68"/>
      <c r="J15" s="50"/>
    </row>
    <row r="16" customFormat="false" ht="25.5" hidden="false" customHeight="true" outlineLevel="0" collapsed="false">
      <c r="B16" s="67" t="str">
        <f aca="false">IF($D16="","","H"&amp;TEXT(COUNTA($D$7:$D16),"00"))</f>
        <v/>
      </c>
      <c r="C16" s="52"/>
      <c r="D16" s="52"/>
      <c r="E16" s="52"/>
      <c r="F16" s="52"/>
      <c r="G16" s="52"/>
      <c r="H16" s="52"/>
      <c r="I16" s="69"/>
      <c r="J16" s="52"/>
    </row>
    <row r="17" customFormat="false" ht="25.5" hidden="false" customHeight="true" outlineLevel="0" collapsed="false">
      <c r="B17" s="67" t="str">
        <f aca="false">IF($D17="","","H"&amp;TEXT(COUNTA($D$7:$D17),"00"))</f>
        <v/>
      </c>
      <c r="C17" s="50"/>
      <c r="D17" s="50"/>
      <c r="E17" s="50"/>
      <c r="F17" s="50"/>
      <c r="G17" s="50"/>
      <c r="H17" s="50"/>
      <c r="I17" s="68"/>
      <c r="J17" s="50"/>
    </row>
    <row r="18" customFormat="false" ht="25.5" hidden="false" customHeight="true" outlineLevel="0" collapsed="false">
      <c r="B18" s="67" t="str">
        <f aca="false">IF($D18="","","H"&amp;TEXT(COUNTA($D$7:$D18),"00"))</f>
        <v/>
      </c>
      <c r="C18" s="52"/>
      <c r="D18" s="52"/>
      <c r="E18" s="52"/>
      <c r="F18" s="52"/>
      <c r="G18" s="52"/>
      <c r="H18" s="52"/>
      <c r="I18" s="69"/>
      <c r="J18" s="52"/>
    </row>
    <row r="19" customFormat="false" ht="25.5" hidden="false" customHeight="true" outlineLevel="0" collapsed="false">
      <c r="B19" s="67" t="str">
        <f aca="false">IF($D19="","","H"&amp;TEXT(COUNTA($D$7:$D19),"00"))</f>
        <v/>
      </c>
      <c r="C19" s="50"/>
      <c r="D19" s="50"/>
      <c r="E19" s="50"/>
      <c r="F19" s="50"/>
      <c r="G19" s="50"/>
      <c r="H19" s="50"/>
      <c r="I19" s="68"/>
      <c r="J19" s="50"/>
    </row>
    <row r="20" customFormat="false" ht="25.5" hidden="false" customHeight="true" outlineLevel="0" collapsed="false">
      <c r="B20" s="67" t="str">
        <f aca="false">IF($D20="","","H"&amp;TEXT(COUNTA($D$7:$D20),"00"))</f>
        <v/>
      </c>
      <c r="C20" s="52"/>
      <c r="D20" s="52"/>
      <c r="E20" s="52"/>
      <c r="F20" s="52"/>
      <c r="G20" s="52"/>
      <c r="H20" s="52"/>
      <c r="I20" s="69"/>
      <c r="J20" s="52"/>
    </row>
    <row r="21" customFormat="false" ht="25.5" hidden="false" customHeight="true" outlineLevel="0" collapsed="false">
      <c r="B21" s="67" t="str">
        <f aca="false">IF($D21="","","H"&amp;TEXT(COUNTA($D$7:$D21),"00"))</f>
        <v/>
      </c>
      <c r="C21" s="50"/>
      <c r="D21" s="50"/>
      <c r="E21" s="50"/>
      <c r="F21" s="50"/>
      <c r="G21" s="50"/>
      <c r="H21" s="50"/>
      <c r="I21" s="68"/>
      <c r="J21" s="50"/>
    </row>
    <row r="22" customFormat="false" ht="25.5" hidden="false" customHeight="true" outlineLevel="0" collapsed="false">
      <c r="B22" s="67" t="str">
        <f aca="false">IF($D22="","","H"&amp;TEXT(COUNTA($D$7:$D22),"00"))</f>
        <v/>
      </c>
      <c r="C22" s="52"/>
      <c r="D22" s="52"/>
      <c r="E22" s="52"/>
      <c r="F22" s="52"/>
      <c r="G22" s="52"/>
      <c r="H22" s="52"/>
      <c r="I22" s="69"/>
      <c r="J22" s="52"/>
    </row>
    <row r="23" customFormat="false" ht="25.5" hidden="false" customHeight="true" outlineLevel="0" collapsed="false">
      <c r="B23" s="67" t="str">
        <f aca="false">IF($D23="","","H"&amp;TEXT(COUNTA($D$7:$D23),"00"))</f>
        <v/>
      </c>
      <c r="C23" s="50"/>
      <c r="D23" s="50"/>
      <c r="E23" s="50"/>
      <c r="F23" s="50"/>
      <c r="G23" s="50"/>
      <c r="H23" s="50"/>
      <c r="I23" s="68"/>
      <c r="J23" s="50"/>
    </row>
    <row r="24" customFormat="false" ht="25.5" hidden="false" customHeight="true" outlineLevel="0" collapsed="false">
      <c r="B24" s="67" t="str">
        <f aca="false">IF($D24="","","H"&amp;TEXT(COUNTA($D$7:$D24),"00"))</f>
        <v/>
      </c>
      <c r="C24" s="52"/>
      <c r="D24" s="52"/>
      <c r="E24" s="52"/>
      <c r="F24" s="52"/>
      <c r="G24" s="52"/>
      <c r="H24" s="52"/>
      <c r="I24" s="69"/>
      <c r="J24" s="52"/>
    </row>
    <row r="25" customFormat="false" ht="25.5" hidden="false" customHeight="true" outlineLevel="0" collapsed="false">
      <c r="B25" s="67" t="str">
        <f aca="false">IF($D25="","","H"&amp;TEXT(COUNTA($D$7:$D25),"00"))</f>
        <v/>
      </c>
      <c r="C25" s="50"/>
      <c r="D25" s="50"/>
      <c r="E25" s="50"/>
      <c r="F25" s="50"/>
      <c r="G25" s="50"/>
      <c r="H25" s="50"/>
      <c r="I25" s="68"/>
      <c r="J25" s="50"/>
    </row>
    <row r="26" customFormat="false" ht="25.5" hidden="false" customHeight="true" outlineLevel="0" collapsed="false">
      <c r="B26" s="67" t="str">
        <f aca="false">IF($D26="","","H"&amp;TEXT(COUNTA($D$7:$D26),"00"))</f>
        <v/>
      </c>
      <c r="C26" s="52"/>
      <c r="D26" s="52"/>
      <c r="E26" s="52"/>
      <c r="F26" s="52"/>
      <c r="G26" s="52"/>
      <c r="H26" s="52"/>
      <c r="I26" s="69"/>
      <c r="J26" s="52"/>
    </row>
    <row r="27" customFormat="false" ht="19.5" hidden="false" customHeight="true" outlineLevel="0" collapsed="false">
      <c r="B27" s="70"/>
      <c r="C27" s="70"/>
      <c r="D27" s="71" t="s">
        <v>412</v>
      </c>
      <c r="E27" s="72" t="n">
        <f aca="false">COUNTA($D$7:$D$26)</f>
        <v>8</v>
      </c>
      <c r="F27" s="71" t="s">
        <v>413</v>
      </c>
      <c r="G27" s="71"/>
      <c r="H27" s="71"/>
      <c r="I27" s="71"/>
      <c r="J27" s="73" t="n">
        <f aca="false">COUNTIF($J$7:$J$26,"Accepted")</f>
        <v>0</v>
      </c>
    </row>
    <row r="29" customFormat="false" ht="15" hidden="false" customHeight="true" outlineLevel="0" collapsed="false">
      <c r="B29" s="9" t="s">
        <v>414</v>
      </c>
      <c r="C29" s="9"/>
      <c r="D29" s="9"/>
      <c r="E29" s="9"/>
      <c r="F29" s="9"/>
      <c r="G29" s="9"/>
      <c r="H29" s="9"/>
      <c r="I29" s="9"/>
      <c r="J29" s="9"/>
    </row>
    <row r="30" customFormat="false" ht="15" hidden="false" customHeight="false" outlineLevel="0" collapsed="false">
      <c r="B30" s="9"/>
      <c r="C30" s="9"/>
      <c r="D30" s="9"/>
      <c r="E30" s="9"/>
      <c r="F30" s="9"/>
      <c r="G30" s="9"/>
      <c r="H30" s="9"/>
      <c r="I30" s="9"/>
      <c r="J30" s="9"/>
    </row>
  </sheetData>
  <mergeCells count="6">
    <mergeCell ref="B1:J1"/>
    <mergeCell ref="B2:J2"/>
    <mergeCell ref="B3:J3"/>
    <mergeCell ref="B4:J4"/>
    <mergeCell ref="F27:I27"/>
    <mergeCell ref="B29:J30"/>
  </mergeCells>
  <conditionalFormatting sqref="B3:J3">
    <cfRule type="expression" priority="2" aboveAverage="0" equalAverage="0" bottom="0" percent="0" rank="0" text="" dxfId="0">
      <formula>LEN($B$3)&gt;0</formula>
    </cfRule>
  </conditionalFormatting>
  <conditionalFormatting sqref="B7:J26">
    <cfRule type="expression" priority="3" aboveAverage="0" equalAverage="0" bottom="0" percent="0" rank="0" text="" dxfId="1">
      <formula>LEFT($J7,8)="Accepted"</formula>
    </cfRule>
    <cfRule type="expression" priority="4" aboveAverage="0" equalAverage="0" bottom="0" percent="0" rank="0" text="" dxfId="2">
      <formula>LEFT($J7,5)="Ready"</formula>
    </cfRule>
    <cfRule type="expression" priority="5" aboveAverage="0" equalAverage="0" bottom="0" percent="0" rank="0" text="" dxfId="0">
      <formula>LEFT($J7,11)="In progress"</formula>
    </cfRule>
    <cfRule type="expression" priority="6" aboveAverage="0" equalAverage="0" bottom="0" percent="0" rank="0" text="" dxfId="4">
      <formula>LEFT($J7,11)="Not started"</formula>
    </cfRule>
  </conditionalFormatting>
  <dataValidations count="60">
    <dataValidation allowBlank="true" errorStyle="stop" operator="between" showDropDown="false" showErrorMessage="false" showInputMessage="false" sqref="C7" type="list">
      <formula1>Reference!$B$145:$B$153</formula1>
      <formula2>0</formula2>
    </dataValidation>
    <dataValidation allowBlank="true" errorStyle="stop" operator="between" showDropDown="false" showErrorMessage="false" showInputMessage="false" sqref="H7" type="list">
      <formula1>Reference!$C$145:$C$148</formula1>
      <formula2>0</formula2>
    </dataValidation>
    <dataValidation allowBlank="true" errorStyle="stop" operator="between" showDropDown="false" showErrorMessage="false" showInputMessage="false" sqref="J7" type="list">
      <formula1>Reference!$C$145:$C$148</formula1>
      <formula2>0</formula2>
    </dataValidation>
    <dataValidation allowBlank="true" errorStyle="stop" operator="between" showDropDown="false" showErrorMessage="false" showInputMessage="false" sqref="C8" type="list">
      <formula1>Reference!$B$145:$B$153</formula1>
      <formula2>0</formula2>
    </dataValidation>
    <dataValidation allowBlank="true" errorStyle="stop" operator="between" showDropDown="false" showErrorMessage="false" showInputMessage="false" sqref="H8" type="list">
      <formula1>Reference!$C$145:$C$148</formula1>
      <formula2>0</formula2>
    </dataValidation>
    <dataValidation allowBlank="true" errorStyle="stop" operator="between" showDropDown="false" showErrorMessage="false" showInputMessage="false" sqref="J8" type="list">
      <formula1>Reference!$C$145:$C$148</formula1>
      <formula2>0</formula2>
    </dataValidation>
    <dataValidation allowBlank="true" errorStyle="stop" operator="between" showDropDown="false" showErrorMessage="false" showInputMessage="false" sqref="C9" type="list">
      <formula1>Reference!$B$145:$B$153</formula1>
      <formula2>0</formula2>
    </dataValidation>
    <dataValidation allowBlank="true" errorStyle="stop" operator="between" showDropDown="false" showErrorMessage="false" showInputMessage="false" sqref="H9" type="list">
      <formula1>Reference!$C$145:$C$148</formula1>
      <formula2>0</formula2>
    </dataValidation>
    <dataValidation allowBlank="true" errorStyle="stop" operator="between" showDropDown="false" showErrorMessage="false" showInputMessage="false" sqref="J9" type="list">
      <formula1>Reference!$C$145:$C$148</formula1>
      <formula2>0</formula2>
    </dataValidation>
    <dataValidation allowBlank="true" errorStyle="stop" operator="between" showDropDown="false" showErrorMessage="false" showInputMessage="false" sqref="C10" type="list">
      <formula1>Reference!$B$145:$B$153</formula1>
      <formula2>0</formula2>
    </dataValidation>
    <dataValidation allowBlank="true" errorStyle="stop" operator="between" showDropDown="false" showErrorMessage="false" showInputMessage="false" sqref="H10" type="list">
      <formula1>Reference!$C$145:$C$148</formula1>
      <formula2>0</formula2>
    </dataValidation>
    <dataValidation allowBlank="true" errorStyle="stop" operator="between" showDropDown="false" showErrorMessage="false" showInputMessage="false" sqref="J10" type="list">
      <formula1>Reference!$C$145:$C$148</formula1>
      <formula2>0</formula2>
    </dataValidation>
    <dataValidation allowBlank="true" errorStyle="stop" operator="between" showDropDown="false" showErrorMessage="false" showInputMessage="false" sqref="C11" type="list">
      <formula1>Reference!$B$145:$B$153</formula1>
      <formula2>0</formula2>
    </dataValidation>
    <dataValidation allowBlank="true" errorStyle="stop" operator="between" showDropDown="false" showErrorMessage="false" showInputMessage="false" sqref="H11" type="list">
      <formula1>Reference!$C$145:$C$148</formula1>
      <formula2>0</formula2>
    </dataValidation>
    <dataValidation allowBlank="true" errorStyle="stop" operator="between" showDropDown="false" showErrorMessage="false" showInputMessage="false" sqref="J11" type="list">
      <formula1>Reference!$C$145:$C$148</formula1>
      <formula2>0</formula2>
    </dataValidation>
    <dataValidation allowBlank="true" errorStyle="stop" operator="between" showDropDown="false" showErrorMessage="false" showInputMessage="false" sqref="C12" type="list">
      <formula1>Reference!$B$145:$B$153</formula1>
      <formula2>0</formula2>
    </dataValidation>
    <dataValidation allowBlank="true" errorStyle="stop" operator="between" showDropDown="false" showErrorMessage="false" showInputMessage="false" sqref="H12" type="list">
      <formula1>Reference!$C$145:$C$148</formula1>
      <formula2>0</formula2>
    </dataValidation>
    <dataValidation allowBlank="true" errorStyle="stop" operator="between" showDropDown="false" showErrorMessage="false" showInputMessage="false" sqref="J12" type="list">
      <formula1>Reference!$C$145:$C$148</formula1>
      <formula2>0</formula2>
    </dataValidation>
    <dataValidation allowBlank="true" errorStyle="stop" operator="between" showDropDown="false" showErrorMessage="false" showInputMessage="false" sqref="C13" type="list">
      <formula1>Reference!$B$145:$B$153</formula1>
      <formula2>0</formula2>
    </dataValidation>
    <dataValidation allowBlank="true" errorStyle="stop" operator="between" showDropDown="false" showErrorMessage="false" showInputMessage="false" sqref="H13" type="list">
      <formula1>Reference!$C$145:$C$148</formula1>
      <formula2>0</formula2>
    </dataValidation>
    <dataValidation allowBlank="true" errorStyle="stop" operator="between" showDropDown="false" showErrorMessage="false" showInputMessage="false" sqref="J13" type="list">
      <formula1>Reference!$C$145:$C$148</formula1>
      <formula2>0</formula2>
    </dataValidation>
    <dataValidation allowBlank="true" errorStyle="stop" operator="between" showDropDown="false" showErrorMessage="false" showInputMessage="false" sqref="C14" type="list">
      <formula1>Reference!$B$145:$B$153</formula1>
      <formula2>0</formula2>
    </dataValidation>
    <dataValidation allowBlank="true" errorStyle="stop" operator="between" showDropDown="false" showErrorMessage="false" showInputMessage="false" sqref="H14" type="list">
      <formula1>Reference!$C$145:$C$148</formula1>
      <formula2>0</formula2>
    </dataValidation>
    <dataValidation allowBlank="true" errorStyle="stop" operator="between" showDropDown="false" showErrorMessage="false" showInputMessage="false" sqref="J14" type="list">
      <formula1>Reference!$C$145:$C$148</formula1>
      <formula2>0</formula2>
    </dataValidation>
    <dataValidation allowBlank="true" errorStyle="stop" operator="between" showDropDown="false" showErrorMessage="false" showInputMessage="false" sqref="C15" type="list">
      <formula1>Reference!$B$145:$B$153</formula1>
      <formula2>0</formula2>
    </dataValidation>
    <dataValidation allowBlank="true" errorStyle="stop" operator="between" showDropDown="false" showErrorMessage="false" showInputMessage="false" sqref="H15" type="list">
      <formula1>Reference!$C$145:$C$148</formula1>
      <formula2>0</formula2>
    </dataValidation>
    <dataValidation allowBlank="true" errorStyle="stop" operator="between" showDropDown="false" showErrorMessage="false" showInputMessage="false" sqref="J15" type="list">
      <formula1>Reference!$C$145:$C$148</formula1>
      <formula2>0</formula2>
    </dataValidation>
    <dataValidation allowBlank="true" errorStyle="stop" operator="between" showDropDown="false" showErrorMessage="false" showInputMessage="false" sqref="C16" type="list">
      <formula1>Reference!$B$145:$B$153</formula1>
      <formula2>0</formula2>
    </dataValidation>
    <dataValidation allowBlank="true" errorStyle="stop" operator="between" showDropDown="false" showErrorMessage="false" showInputMessage="false" sqref="H16" type="list">
      <formula1>Reference!$C$145:$C$148</formula1>
      <formula2>0</formula2>
    </dataValidation>
    <dataValidation allowBlank="true" errorStyle="stop" operator="between" showDropDown="false" showErrorMessage="false" showInputMessage="false" sqref="J16" type="list">
      <formula1>Reference!$C$145:$C$148</formula1>
      <formula2>0</formula2>
    </dataValidation>
    <dataValidation allowBlank="true" errorStyle="stop" operator="between" showDropDown="false" showErrorMessage="false" showInputMessage="false" sqref="C17" type="list">
      <formula1>Reference!$B$145:$B$153</formula1>
      <formula2>0</formula2>
    </dataValidation>
    <dataValidation allowBlank="true" errorStyle="stop" operator="between" showDropDown="false" showErrorMessage="false" showInputMessage="false" sqref="H17" type="list">
      <formula1>Reference!$C$145:$C$148</formula1>
      <formula2>0</formula2>
    </dataValidation>
    <dataValidation allowBlank="true" errorStyle="stop" operator="between" showDropDown="false" showErrorMessage="false" showInputMessage="false" sqref="J17" type="list">
      <formula1>Reference!$C$145:$C$148</formula1>
      <formula2>0</formula2>
    </dataValidation>
    <dataValidation allowBlank="true" errorStyle="stop" operator="between" showDropDown="false" showErrorMessage="false" showInputMessage="false" sqref="C18" type="list">
      <formula1>Reference!$B$145:$B$153</formula1>
      <formula2>0</formula2>
    </dataValidation>
    <dataValidation allowBlank="true" errorStyle="stop" operator="between" showDropDown="false" showErrorMessage="false" showInputMessage="false" sqref="H18" type="list">
      <formula1>Reference!$C$145:$C$148</formula1>
      <formula2>0</formula2>
    </dataValidation>
    <dataValidation allowBlank="true" errorStyle="stop" operator="between" showDropDown="false" showErrorMessage="false" showInputMessage="false" sqref="J18" type="list">
      <formula1>Reference!$C$145:$C$148</formula1>
      <formula2>0</formula2>
    </dataValidation>
    <dataValidation allowBlank="true" errorStyle="stop" operator="between" showDropDown="false" showErrorMessage="false" showInputMessage="false" sqref="C19" type="list">
      <formula1>Reference!$B$145:$B$153</formula1>
      <formula2>0</formula2>
    </dataValidation>
    <dataValidation allowBlank="true" errorStyle="stop" operator="between" showDropDown="false" showErrorMessage="false" showInputMessage="false" sqref="H19" type="list">
      <formula1>Reference!$C$145:$C$148</formula1>
      <formula2>0</formula2>
    </dataValidation>
    <dataValidation allowBlank="true" errorStyle="stop" operator="between" showDropDown="false" showErrorMessage="false" showInputMessage="false" sqref="J19" type="list">
      <formula1>Reference!$C$145:$C$148</formula1>
      <formula2>0</formula2>
    </dataValidation>
    <dataValidation allowBlank="true" errorStyle="stop" operator="between" showDropDown="false" showErrorMessage="false" showInputMessage="false" sqref="C20" type="list">
      <formula1>Reference!$B$145:$B$153</formula1>
      <formula2>0</formula2>
    </dataValidation>
    <dataValidation allowBlank="true" errorStyle="stop" operator="between" showDropDown="false" showErrorMessage="false" showInputMessage="false" sqref="H20" type="list">
      <formula1>Reference!$C$145:$C$148</formula1>
      <formula2>0</formula2>
    </dataValidation>
    <dataValidation allowBlank="true" errorStyle="stop" operator="between" showDropDown="false" showErrorMessage="false" showInputMessage="false" sqref="J20" type="list">
      <formula1>Reference!$C$145:$C$148</formula1>
      <formula2>0</formula2>
    </dataValidation>
    <dataValidation allowBlank="true" errorStyle="stop" operator="between" showDropDown="false" showErrorMessage="false" showInputMessage="false" sqref="C21" type="list">
      <formula1>Reference!$B$145:$B$153</formula1>
      <formula2>0</formula2>
    </dataValidation>
    <dataValidation allowBlank="true" errorStyle="stop" operator="between" showDropDown="false" showErrorMessage="false" showInputMessage="false" sqref="H21" type="list">
      <formula1>Reference!$C$145:$C$148</formula1>
      <formula2>0</formula2>
    </dataValidation>
    <dataValidation allowBlank="true" errorStyle="stop" operator="between" showDropDown="false" showErrorMessage="false" showInputMessage="false" sqref="J21" type="list">
      <formula1>Reference!$C$145:$C$148</formula1>
      <formula2>0</formula2>
    </dataValidation>
    <dataValidation allowBlank="true" errorStyle="stop" operator="between" showDropDown="false" showErrorMessage="false" showInputMessage="false" sqref="C22" type="list">
      <formula1>Reference!$B$145:$B$153</formula1>
      <formula2>0</formula2>
    </dataValidation>
    <dataValidation allowBlank="true" errorStyle="stop" operator="between" showDropDown="false" showErrorMessage="false" showInputMessage="false" sqref="H22" type="list">
      <formula1>Reference!$C$145:$C$148</formula1>
      <formula2>0</formula2>
    </dataValidation>
    <dataValidation allowBlank="true" errorStyle="stop" operator="between" showDropDown="false" showErrorMessage="false" showInputMessage="false" sqref="J22" type="list">
      <formula1>Reference!$C$145:$C$148</formula1>
      <formula2>0</formula2>
    </dataValidation>
    <dataValidation allowBlank="true" errorStyle="stop" operator="between" showDropDown="false" showErrorMessage="false" showInputMessage="false" sqref="C23" type="list">
      <formula1>Reference!$B$145:$B$153</formula1>
      <formula2>0</formula2>
    </dataValidation>
    <dataValidation allowBlank="true" errorStyle="stop" operator="between" showDropDown="false" showErrorMessage="false" showInputMessage="false" sqref="H23" type="list">
      <formula1>Reference!$C$145:$C$148</formula1>
      <formula2>0</formula2>
    </dataValidation>
    <dataValidation allowBlank="true" errorStyle="stop" operator="between" showDropDown="false" showErrorMessage="false" showInputMessage="false" sqref="J23" type="list">
      <formula1>Reference!$C$145:$C$148</formula1>
      <formula2>0</formula2>
    </dataValidation>
    <dataValidation allowBlank="true" errorStyle="stop" operator="between" showDropDown="false" showErrorMessage="false" showInputMessage="false" sqref="C24" type="list">
      <formula1>Reference!$B$145:$B$153</formula1>
      <formula2>0</formula2>
    </dataValidation>
    <dataValidation allowBlank="true" errorStyle="stop" operator="between" showDropDown="false" showErrorMessage="false" showInputMessage="false" sqref="H24" type="list">
      <formula1>Reference!$C$145:$C$148</formula1>
      <formula2>0</formula2>
    </dataValidation>
    <dataValidation allowBlank="true" errorStyle="stop" operator="between" showDropDown="false" showErrorMessage="false" showInputMessage="false" sqref="J24" type="list">
      <formula1>Reference!$C$145:$C$148</formula1>
      <formula2>0</formula2>
    </dataValidation>
    <dataValidation allowBlank="true" errorStyle="stop" operator="between" showDropDown="false" showErrorMessage="false" showInputMessage="false" sqref="C25" type="list">
      <formula1>Reference!$B$145:$B$153</formula1>
      <formula2>0</formula2>
    </dataValidation>
    <dataValidation allowBlank="true" errorStyle="stop" operator="between" showDropDown="false" showErrorMessage="false" showInputMessage="false" sqref="H25" type="list">
      <formula1>Reference!$C$145:$C$148</formula1>
      <formula2>0</formula2>
    </dataValidation>
    <dataValidation allowBlank="true" errorStyle="stop" operator="between" showDropDown="false" showErrorMessage="false" showInputMessage="false" sqref="J25" type="list">
      <formula1>Reference!$C$145:$C$148</formula1>
      <formula2>0</formula2>
    </dataValidation>
    <dataValidation allowBlank="true" errorStyle="stop" operator="between" showDropDown="false" showErrorMessage="false" showInputMessage="false" sqref="C26" type="list">
      <formula1>Reference!$B$145:$B$153</formula1>
      <formula2>0</formula2>
    </dataValidation>
    <dataValidation allowBlank="true" errorStyle="stop" operator="between" showDropDown="false" showErrorMessage="false" showInputMessage="false" sqref="H26" type="list">
      <formula1>Reference!$C$145:$C$148</formula1>
      <formula2>0</formula2>
    </dataValidation>
    <dataValidation allowBlank="true" errorStyle="stop" operator="between" showDropDown="false" showErrorMessage="false" showInputMessage="false" sqref="J26" type="list">
      <formula1>Reference!$C$145:$C$148</formula1>
      <formula2>0</formula2>
    </dataValidation>
  </dataValidation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C6917"/>
    <pageSetUpPr fitToPage="true"/>
  </sheetPr>
  <dimension ref="B1:K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6" topLeftCell="D7" activePane="bottomRight" state="frozen"/>
      <selection pane="topLeft" activeCell="A1" activeCellId="0" sqref="A1"/>
      <selection pane="topRight" activeCell="D1" activeCellId="0" sqref="D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6"/>
    <col collapsed="false" customWidth="true" hidden="false" outlineLevel="0" max="3" min="3" style="0" width="12"/>
    <col collapsed="false" customWidth="true" hidden="false" outlineLevel="0" max="4" min="4" style="0" width="44"/>
    <col collapsed="false" customWidth="true" hidden="false" outlineLevel="0" max="6" min="5" style="0" width="30"/>
    <col collapsed="false" customWidth="true" hidden="false" outlineLevel="0" max="7" min="7" style="0" width="22"/>
    <col collapsed="false" customWidth="true" hidden="false" outlineLevel="0" max="8" min="8" style="0" width="15"/>
    <col collapsed="false" customWidth="true" hidden="false" outlineLevel="0" max="9" min="9" style="0" width="14"/>
    <col collapsed="false" customWidth="true" hidden="false" outlineLevel="0" max="10" min="10" style="0" width="20"/>
    <col collapsed="false" customWidth="true" hidden="false" outlineLevel="0" max="11" min="11" style="0" width="14"/>
    <col collapsed="false" customWidth="true" hidden="false" outlineLevel="0" max="12" min="12" style="0" width="2.2"/>
  </cols>
  <sheetData>
    <row r="1" customFormat="false" ht="33.75" hidden="false" customHeight="true" outlineLevel="0" collapsed="false">
      <c r="B1" s="43" t="s">
        <v>415</v>
      </c>
      <c r="C1" s="43"/>
      <c r="D1" s="43"/>
      <c r="E1" s="43"/>
      <c r="F1" s="43"/>
      <c r="G1" s="43"/>
      <c r="H1" s="43"/>
      <c r="I1" s="43"/>
      <c r="J1" s="43"/>
      <c r="K1" s="43"/>
    </row>
    <row r="2" customFormat="false" ht="4.5" hidden="false" customHeight="true" outlineLevel="0" collapsed="false">
      <c r="B2" s="93"/>
      <c r="C2" s="93"/>
      <c r="D2" s="93"/>
      <c r="E2" s="93"/>
      <c r="F2" s="93"/>
      <c r="G2" s="93"/>
      <c r="H2" s="93"/>
      <c r="I2" s="93"/>
      <c r="J2" s="93"/>
      <c r="K2" s="93"/>
    </row>
    <row r="3" customFormat="false" ht="16.5" hidden="false" customHeight="true" outlineLevel="0" collapsed="false">
      <c r="B3" s="44" t="str">
        <f aca="false">IF(LEFT('Scope Summary'!$D$7,7)&lt;&gt;"EXAMPLE","","EXAMPLE DATA - type your own project name on Scope Summary to clear this.")</f>
        <v>EXAMPLE DATA - type your own project name on Scope Summary to clear this.</v>
      </c>
      <c r="C3" s="44"/>
      <c r="D3" s="44"/>
      <c r="E3" s="44"/>
      <c r="F3" s="44"/>
      <c r="G3" s="44"/>
      <c r="H3" s="44"/>
      <c r="I3" s="44"/>
      <c r="J3" s="44"/>
      <c r="K3" s="44"/>
    </row>
    <row r="4" customFormat="false" ht="25.5" hidden="false" customHeight="true" outlineLevel="0" collapsed="false">
      <c r="B4" s="9" t="s">
        <v>416</v>
      </c>
      <c r="C4" s="9"/>
      <c r="D4" s="9"/>
      <c r="E4" s="9"/>
      <c r="F4" s="9"/>
      <c r="G4" s="9"/>
      <c r="H4" s="9"/>
      <c r="I4" s="9"/>
      <c r="J4" s="9"/>
      <c r="K4" s="9"/>
    </row>
    <row r="6" customFormat="false" ht="31.5" hidden="false" customHeight="true" outlineLevel="0" collapsed="false">
      <c r="B6" s="25" t="s">
        <v>90</v>
      </c>
      <c r="C6" s="25" t="s">
        <v>417</v>
      </c>
      <c r="D6" s="25" t="s">
        <v>418</v>
      </c>
      <c r="E6" s="25" t="s">
        <v>124</v>
      </c>
      <c r="F6" s="25" t="s">
        <v>419</v>
      </c>
      <c r="G6" s="25" t="s">
        <v>420</v>
      </c>
      <c r="H6" s="25" t="s">
        <v>421</v>
      </c>
      <c r="I6" s="25" t="s">
        <v>422</v>
      </c>
      <c r="J6" s="25" t="s">
        <v>118</v>
      </c>
      <c r="K6" s="25" t="s">
        <v>133</v>
      </c>
    </row>
    <row r="7" customFormat="false" ht="25.5" hidden="false" customHeight="true" outlineLevel="0" collapsed="false">
      <c r="B7" s="67" t="str">
        <f aca="false">IF($D7="","","CH"&amp;TEXT(COUNTA($D$7:$D7),"00"))</f>
        <v>CH01</v>
      </c>
      <c r="C7" s="68" t="n">
        <f aca="false">DATE(2026,8,7)</f>
        <v>46241</v>
      </c>
      <c r="D7" s="50" t="s">
        <v>423</v>
      </c>
      <c r="E7" s="50" t="s">
        <v>228</v>
      </c>
      <c r="F7" s="50" t="s">
        <v>424</v>
      </c>
      <c r="G7" s="50" t="s">
        <v>425</v>
      </c>
      <c r="H7" s="94" t="n">
        <v>-480000</v>
      </c>
      <c r="I7" s="50" t="s">
        <v>426</v>
      </c>
      <c r="J7" s="50" t="s">
        <v>317</v>
      </c>
      <c r="K7" s="50" t="s">
        <v>354</v>
      </c>
    </row>
    <row r="8" customFormat="false" ht="25.5" hidden="false" customHeight="true" outlineLevel="0" collapsed="false">
      <c r="B8" s="67" t="str">
        <f aca="false">IF($D8="","","CH"&amp;TEXT(COUNTA($D$7:$D8),"00"))</f>
        <v>CH02</v>
      </c>
      <c r="C8" s="69" t="n">
        <f aca="false">DATE(2026,8,12)</f>
        <v>46246</v>
      </c>
      <c r="D8" s="52" t="s">
        <v>427</v>
      </c>
      <c r="E8" s="52" t="s">
        <v>428</v>
      </c>
      <c r="F8" s="52" t="s">
        <v>429</v>
      </c>
      <c r="G8" s="52" t="s">
        <v>430</v>
      </c>
      <c r="H8" s="95" t="n">
        <v>610000</v>
      </c>
      <c r="I8" s="52" t="s">
        <v>431</v>
      </c>
      <c r="J8" s="52" t="s">
        <v>317</v>
      </c>
      <c r="K8" s="52" t="s">
        <v>354</v>
      </c>
    </row>
    <row r="9" customFormat="false" ht="25.5" hidden="false" customHeight="true" outlineLevel="0" collapsed="false">
      <c r="B9" s="67" t="str">
        <f aca="false">IF($D9="","","CH"&amp;TEXT(COUNTA($D$7:$D9),"00"))</f>
        <v>CH03</v>
      </c>
      <c r="C9" s="68" t="n">
        <f aca="false">DATE(2026,8,19)</f>
        <v>46253</v>
      </c>
      <c r="D9" s="50" t="s">
        <v>432</v>
      </c>
      <c r="E9" s="50" t="s">
        <v>428</v>
      </c>
      <c r="F9" s="50" t="s">
        <v>433</v>
      </c>
      <c r="G9" s="50" t="s">
        <v>434</v>
      </c>
      <c r="H9" s="94" t="n">
        <v>-140000</v>
      </c>
      <c r="I9" s="50" t="s">
        <v>426</v>
      </c>
      <c r="J9" s="50" t="s">
        <v>317</v>
      </c>
      <c r="K9" s="50" t="s">
        <v>354</v>
      </c>
    </row>
    <row r="10" customFormat="false" ht="25.5" hidden="false" customHeight="true" outlineLevel="0" collapsed="false">
      <c r="B10" s="67" t="str">
        <f aca="false">IF($D10="","","CH"&amp;TEXT(COUNTA($D$7:$D10),"00"))</f>
        <v>CH04</v>
      </c>
      <c r="C10" s="69" t="n">
        <f aca="false">DATE(2026,8,26)</f>
        <v>46260</v>
      </c>
      <c r="D10" s="52" t="s">
        <v>435</v>
      </c>
      <c r="E10" s="52" t="s">
        <v>436</v>
      </c>
      <c r="F10" s="52" t="s">
        <v>437</v>
      </c>
      <c r="G10" s="52" t="s">
        <v>438</v>
      </c>
      <c r="H10" s="95" t="n">
        <v>85000</v>
      </c>
      <c r="I10" s="52" t="s">
        <v>439</v>
      </c>
      <c r="J10" s="52" t="s">
        <v>141</v>
      </c>
      <c r="K10" s="52" t="s">
        <v>440</v>
      </c>
    </row>
    <row r="11" customFormat="false" ht="25.5" hidden="false" customHeight="true" outlineLevel="0" collapsed="false">
      <c r="B11" s="67" t="str">
        <f aca="false">IF($D11="","","CH"&amp;TEXT(COUNTA($D$7:$D11),"00"))</f>
        <v/>
      </c>
      <c r="C11" s="68"/>
      <c r="D11" s="50"/>
      <c r="E11" s="50"/>
      <c r="F11" s="50"/>
      <c r="G11" s="50"/>
      <c r="H11" s="94"/>
      <c r="I11" s="50"/>
      <c r="J11" s="50"/>
      <c r="K11" s="50"/>
    </row>
    <row r="12" customFormat="false" ht="25.5" hidden="false" customHeight="true" outlineLevel="0" collapsed="false">
      <c r="B12" s="67" t="str">
        <f aca="false">IF($D12="","","CH"&amp;TEXT(COUNTA($D$7:$D12),"00"))</f>
        <v/>
      </c>
      <c r="C12" s="69"/>
      <c r="D12" s="52"/>
      <c r="E12" s="52"/>
      <c r="F12" s="52"/>
      <c r="G12" s="52"/>
      <c r="H12" s="95"/>
      <c r="I12" s="52"/>
      <c r="J12" s="52"/>
      <c r="K12" s="52"/>
    </row>
    <row r="13" customFormat="false" ht="25.5" hidden="false" customHeight="true" outlineLevel="0" collapsed="false">
      <c r="B13" s="67" t="str">
        <f aca="false">IF($D13="","","CH"&amp;TEXT(COUNTA($D$7:$D13),"00"))</f>
        <v/>
      </c>
      <c r="C13" s="68"/>
      <c r="D13" s="50"/>
      <c r="E13" s="50"/>
      <c r="F13" s="50"/>
      <c r="G13" s="50"/>
      <c r="H13" s="94"/>
      <c r="I13" s="50"/>
      <c r="J13" s="50"/>
      <c r="K13" s="50"/>
    </row>
    <row r="14" customFormat="false" ht="25.5" hidden="false" customHeight="true" outlineLevel="0" collapsed="false">
      <c r="B14" s="67" t="str">
        <f aca="false">IF($D14="","","CH"&amp;TEXT(COUNTA($D$7:$D14),"00"))</f>
        <v/>
      </c>
      <c r="C14" s="69"/>
      <c r="D14" s="52"/>
      <c r="E14" s="52"/>
      <c r="F14" s="52"/>
      <c r="G14" s="52"/>
      <c r="H14" s="95"/>
      <c r="I14" s="52"/>
      <c r="J14" s="52"/>
      <c r="K14" s="52"/>
    </row>
    <row r="15" customFormat="false" ht="25.5" hidden="false" customHeight="true" outlineLevel="0" collapsed="false">
      <c r="B15" s="67" t="str">
        <f aca="false">IF($D15="","","CH"&amp;TEXT(COUNTA($D$7:$D15),"00"))</f>
        <v/>
      </c>
      <c r="C15" s="68"/>
      <c r="D15" s="50"/>
      <c r="E15" s="50"/>
      <c r="F15" s="50"/>
      <c r="G15" s="50"/>
      <c r="H15" s="94"/>
      <c r="I15" s="50"/>
      <c r="J15" s="50"/>
      <c r="K15" s="50"/>
    </row>
    <row r="16" customFormat="false" ht="25.5" hidden="false" customHeight="true" outlineLevel="0" collapsed="false">
      <c r="B16" s="67" t="str">
        <f aca="false">IF($D16="","","CH"&amp;TEXT(COUNTA($D$7:$D16),"00"))</f>
        <v/>
      </c>
      <c r="C16" s="69"/>
      <c r="D16" s="52"/>
      <c r="E16" s="52"/>
      <c r="F16" s="52"/>
      <c r="G16" s="52"/>
      <c r="H16" s="95"/>
      <c r="I16" s="52"/>
      <c r="J16" s="52"/>
      <c r="K16" s="52"/>
    </row>
    <row r="17" customFormat="false" ht="25.5" hidden="false" customHeight="true" outlineLevel="0" collapsed="false">
      <c r="B17" s="67" t="str">
        <f aca="false">IF($D17="","","CH"&amp;TEXT(COUNTA($D$7:$D17),"00"))</f>
        <v/>
      </c>
      <c r="C17" s="68"/>
      <c r="D17" s="50"/>
      <c r="E17" s="50"/>
      <c r="F17" s="50"/>
      <c r="G17" s="50"/>
      <c r="H17" s="94"/>
      <c r="I17" s="50"/>
      <c r="J17" s="50"/>
      <c r="K17" s="50"/>
    </row>
    <row r="18" customFormat="false" ht="25.5" hidden="false" customHeight="true" outlineLevel="0" collapsed="false">
      <c r="B18" s="67" t="str">
        <f aca="false">IF($D18="","","CH"&amp;TEXT(COUNTA($D$7:$D18),"00"))</f>
        <v/>
      </c>
      <c r="C18" s="69"/>
      <c r="D18" s="52"/>
      <c r="E18" s="52"/>
      <c r="F18" s="52"/>
      <c r="G18" s="52"/>
      <c r="H18" s="95"/>
      <c r="I18" s="52"/>
      <c r="J18" s="52"/>
      <c r="K18" s="52"/>
    </row>
    <row r="19" customFormat="false" ht="25.5" hidden="false" customHeight="true" outlineLevel="0" collapsed="false">
      <c r="B19" s="67" t="str">
        <f aca="false">IF($D19="","","CH"&amp;TEXT(COUNTA($D$7:$D19),"00"))</f>
        <v/>
      </c>
      <c r="C19" s="68"/>
      <c r="D19" s="50"/>
      <c r="E19" s="50"/>
      <c r="F19" s="50"/>
      <c r="G19" s="50"/>
      <c r="H19" s="94"/>
      <c r="I19" s="50"/>
      <c r="J19" s="50"/>
      <c r="K19" s="50"/>
    </row>
    <row r="20" customFormat="false" ht="25.5" hidden="false" customHeight="true" outlineLevel="0" collapsed="false">
      <c r="B20" s="67" t="str">
        <f aca="false">IF($D20="","","CH"&amp;TEXT(COUNTA($D$7:$D20),"00"))</f>
        <v/>
      </c>
      <c r="C20" s="69"/>
      <c r="D20" s="52"/>
      <c r="E20" s="52"/>
      <c r="F20" s="52"/>
      <c r="G20" s="52"/>
      <c r="H20" s="95"/>
      <c r="I20" s="52"/>
      <c r="J20" s="52"/>
      <c r="K20" s="52"/>
    </row>
    <row r="21" customFormat="false" ht="25.5" hidden="false" customHeight="true" outlineLevel="0" collapsed="false">
      <c r="B21" s="67" t="str">
        <f aca="false">IF($D21="","","CH"&amp;TEXT(COUNTA($D$7:$D21),"00"))</f>
        <v/>
      </c>
      <c r="C21" s="68"/>
      <c r="D21" s="50"/>
      <c r="E21" s="50"/>
      <c r="F21" s="50"/>
      <c r="G21" s="50"/>
      <c r="H21" s="94"/>
      <c r="I21" s="50"/>
      <c r="J21" s="50"/>
      <c r="K21" s="50"/>
    </row>
    <row r="22" customFormat="false" ht="25.5" hidden="false" customHeight="true" outlineLevel="0" collapsed="false">
      <c r="B22" s="67" t="str">
        <f aca="false">IF($D22="","","CH"&amp;TEXT(COUNTA($D$7:$D22),"00"))</f>
        <v/>
      </c>
      <c r="C22" s="69"/>
      <c r="D22" s="52"/>
      <c r="E22" s="52"/>
      <c r="F22" s="52"/>
      <c r="G22" s="52"/>
      <c r="H22" s="95"/>
      <c r="I22" s="52"/>
      <c r="J22" s="52"/>
      <c r="K22" s="52"/>
    </row>
    <row r="23" customFormat="false" ht="25.5" hidden="false" customHeight="true" outlineLevel="0" collapsed="false">
      <c r="B23" s="67" t="str">
        <f aca="false">IF($D23="","","CH"&amp;TEXT(COUNTA($D$7:$D23),"00"))</f>
        <v/>
      </c>
      <c r="C23" s="68"/>
      <c r="D23" s="50"/>
      <c r="E23" s="50"/>
      <c r="F23" s="50"/>
      <c r="G23" s="50"/>
      <c r="H23" s="94"/>
      <c r="I23" s="50"/>
      <c r="J23" s="50"/>
      <c r="K23" s="50"/>
    </row>
    <row r="24" customFormat="false" ht="25.5" hidden="false" customHeight="true" outlineLevel="0" collapsed="false">
      <c r="B24" s="67" t="str">
        <f aca="false">IF($D24="","","CH"&amp;TEXT(COUNTA($D$7:$D24),"00"))</f>
        <v/>
      </c>
      <c r="C24" s="69"/>
      <c r="D24" s="52"/>
      <c r="E24" s="52"/>
      <c r="F24" s="52"/>
      <c r="G24" s="52"/>
      <c r="H24" s="95"/>
      <c r="I24" s="52"/>
      <c r="J24" s="52"/>
      <c r="K24" s="52"/>
    </row>
    <row r="25" customFormat="false" ht="19.5" hidden="false" customHeight="true" outlineLevel="0" collapsed="false">
      <c r="B25" s="71" t="s">
        <v>441</v>
      </c>
      <c r="C25" s="71"/>
      <c r="D25" s="71"/>
      <c r="E25" s="71"/>
      <c r="F25" s="73" t="n">
        <f aca="false">COUNTIF($K$7:$K$24,"Approved")</f>
        <v>3</v>
      </c>
      <c r="G25" s="71" t="s">
        <v>442</v>
      </c>
      <c r="H25" s="82" t="n">
        <f aca="false">SUMIF($K$7:$K$24,"Approved",$H$7:$H$24)</f>
        <v>-10000</v>
      </c>
      <c r="I25" s="70"/>
      <c r="J25" s="70"/>
      <c r="K25" s="70"/>
    </row>
    <row r="27" customFormat="false" ht="15" hidden="false" customHeight="true" outlineLevel="0" collapsed="false">
      <c r="B27" s="9" t="s">
        <v>443</v>
      </c>
      <c r="C27" s="9"/>
      <c r="D27" s="9"/>
      <c r="E27" s="9"/>
      <c r="F27" s="9"/>
      <c r="G27" s="9"/>
      <c r="H27" s="9"/>
      <c r="I27" s="9"/>
      <c r="J27" s="9"/>
      <c r="K27" s="9"/>
    </row>
    <row r="28" customFormat="false" ht="15" hidden="false" customHeight="false" outlineLevel="0" collapsed="false">
      <c r="B28" s="9"/>
      <c r="C28" s="9"/>
      <c r="D28" s="9"/>
      <c r="E28" s="9"/>
      <c r="F28" s="9"/>
      <c r="G28" s="9"/>
      <c r="H28" s="9"/>
      <c r="I28" s="9"/>
      <c r="J28" s="9"/>
      <c r="K28" s="9"/>
    </row>
  </sheetData>
  <mergeCells count="6">
    <mergeCell ref="B1:K1"/>
    <mergeCell ref="B2:K2"/>
    <mergeCell ref="B3:K3"/>
    <mergeCell ref="B4:K4"/>
    <mergeCell ref="B25:E25"/>
    <mergeCell ref="B27:K28"/>
  </mergeCells>
  <conditionalFormatting sqref="B3:K3">
    <cfRule type="expression" priority="2" aboveAverage="0" equalAverage="0" bottom="0" percent="0" rank="0" text="" dxfId="0">
      <formula>LEN($B$3)&gt;0</formula>
    </cfRule>
  </conditionalFormatting>
  <conditionalFormatting sqref="B7:K24">
    <cfRule type="expression" priority="3" aboveAverage="0" equalAverage="0" bottom="0" percent="0" rank="0" text="" dxfId="1">
      <formula>LEFT($K7,8)="Approved"</formula>
    </cfRule>
    <cfRule type="expression" priority="4" aboveAverage="0" equalAverage="0" bottom="0" percent="0" rank="0" text="" dxfId="0">
      <formula>LEFT($K7,8)="Proposed"</formula>
    </cfRule>
    <cfRule type="expression" priority="5" aboveAverage="0" equalAverage="0" bottom="0" percent="0" rank="0" text="" dxfId="3">
      <formula>LEFT($K7,8)="Rejected"</formula>
    </cfRule>
    <cfRule type="expression" priority="6" aboveAverage="0" equalAverage="0" bottom="0" percent="0" rank="0" text="" dxfId="5">
      <formula>LEFT($K7,9)="Withdrawn"</formula>
    </cfRule>
  </conditionalFormatting>
  <dataValidations count="36">
    <dataValidation allowBlank="true" errorStyle="stop" operator="between" showDropDown="false" showErrorMessage="false" showInputMessage="false" sqref="E7" type="list">
      <formula1>Reference!$B$138:$B$142</formula1>
      <formula2>0</formula2>
    </dataValidation>
    <dataValidation allowBlank="true" errorStyle="stop" operator="between" showDropDown="false" showErrorMessage="false" showInputMessage="false" sqref="K7" type="list">
      <formula1>Reference!$C$138:$C$141</formula1>
      <formula2>0</formula2>
    </dataValidation>
    <dataValidation allowBlank="true" errorStyle="stop" operator="between" showDropDown="false" showErrorMessage="false" showInputMessage="false" sqref="E8" type="list">
      <formula1>Reference!$B$138:$B$142</formula1>
      <formula2>0</formula2>
    </dataValidation>
    <dataValidation allowBlank="true" errorStyle="stop" operator="between" showDropDown="false" showErrorMessage="false" showInputMessage="false" sqref="K8" type="list">
      <formula1>Reference!$C$138:$C$141</formula1>
      <formula2>0</formula2>
    </dataValidation>
    <dataValidation allowBlank="true" errorStyle="stop" operator="between" showDropDown="false" showErrorMessage="false" showInputMessage="false" sqref="E9" type="list">
      <formula1>Reference!$B$138:$B$142</formula1>
      <formula2>0</formula2>
    </dataValidation>
    <dataValidation allowBlank="true" errorStyle="stop" operator="between" showDropDown="false" showErrorMessage="false" showInputMessage="false" sqref="K9" type="list">
      <formula1>Reference!$C$138:$C$141</formula1>
      <formula2>0</formula2>
    </dataValidation>
    <dataValidation allowBlank="true" errorStyle="stop" operator="between" showDropDown="false" showErrorMessage="false" showInputMessage="false" sqref="E10" type="list">
      <formula1>Reference!$B$138:$B$142</formula1>
      <formula2>0</formula2>
    </dataValidation>
    <dataValidation allowBlank="true" errorStyle="stop" operator="between" showDropDown="false" showErrorMessage="false" showInputMessage="false" sqref="K10" type="list">
      <formula1>Reference!$C$138:$C$141</formula1>
      <formula2>0</formula2>
    </dataValidation>
    <dataValidation allowBlank="true" errorStyle="stop" operator="between" showDropDown="false" showErrorMessage="false" showInputMessage="false" sqref="E11" type="list">
      <formula1>Reference!$B$138:$B$142</formula1>
      <formula2>0</formula2>
    </dataValidation>
    <dataValidation allowBlank="true" errorStyle="stop" operator="between" showDropDown="false" showErrorMessage="false" showInputMessage="false" sqref="K11" type="list">
      <formula1>Reference!$C$138:$C$141</formula1>
      <formula2>0</formula2>
    </dataValidation>
    <dataValidation allowBlank="true" errorStyle="stop" operator="between" showDropDown="false" showErrorMessage="false" showInputMessage="false" sqref="E12" type="list">
      <formula1>Reference!$B$138:$B$142</formula1>
      <formula2>0</formula2>
    </dataValidation>
    <dataValidation allowBlank="true" errorStyle="stop" operator="between" showDropDown="false" showErrorMessage="false" showInputMessage="false" sqref="K12" type="list">
      <formula1>Reference!$C$138:$C$141</formula1>
      <formula2>0</formula2>
    </dataValidation>
    <dataValidation allowBlank="true" errorStyle="stop" operator="between" showDropDown="false" showErrorMessage="false" showInputMessage="false" sqref="E13" type="list">
      <formula1>Reference!$B$138:$B$142</formula1>
      <formula2>0</formula2>
    </dataValidation>
    <dataValidation allowBlank="true" errorStyle="stop" operator="between" showDropDown="false" showErrorMessage="false" showInputMessage="false" sqref="K13" type="list">
      <formula1>Reference!$C$138:$C$141</formula1>
      <formula2>0</formula2>
    </dataValidation>
    <dataValidation allowBlank="true" errorStyle="stop" operator="between" showDropDown="false" showErrorMessage="false" showInputMessage="false" sqref="E14" type="list">
      <formula1>Reference!$B$138:$B$142</formula1>
      <formula2>0</formula2>
    </dataValidation>
    <dataValidation allowBlank="true" errorStyle="stop" operator="between" showDropDown="false" showErrorMessage="false" showInputMessage="false" sqref="K14" type="list">
      <formula1>Reference!$C$138:$C$141</formula1>
      <formula2>0</formula2>
    </dataValidation>
    <dataValidation allowBlank="true" errorStyle="stop" operator="between" showDropDown="false" showErrorMessage="false" showInputMessage="false" sqref="E15" type="list">
      <formula1>Reference!$B$138:$B$142</formula1>
      <formula2>0</formula2>
    </dataValidation>
    <dataValidation allowBlank="true" errorStyle="stop" operator="between" showDropDown="false" showErrorMessage="false" showInputMessage="false" sqref="K15" type="list">
      <formula1>Reference!$C$138:$C$141</formula1>
      <formula2>0</formula2>
    </dataValidation>
    <dataValidation allowBlank="true" errorStyle="stop" operator="between" showDropDown="false" showErrorMessage="false" showInputMessage="false" sqref="E16" type="list">
      <formula1>Reference!$B$138:$B$142</formula1>
      <formula2>0</formula2>
    </dataValidation>
    <dataValidation allowBlank="true" errorStyle="stop" operator="between" showDropDown="false" showErrorMessage="false" showInputMessage="false" sqref="K16" type="list">
      <formula1>Reference!$C$138:$C$141</formula1>
      <formula2>0</formula2>
    </dataValidation>
    <dataValidation allowBlank="true" errorStyle="stop" operator="between" showDropDown="false" showErrorMessage="false" showInputMessage="false" sqref="E17" type="list">
      <formula1>Reference!$B$138:$B$142</formula1>
      <formula2>0</formula2>
    </dataValidation>
    <dataValidation allowBlank="true" errorStyle="stop" operator="between" showDropDown="false" showErrorMessage="false" showInputMessage="false" sqref="K17" type="list">
      <formula1>Reference!$C$138:$C$141</formula1>
      <formula2>0</formula2>
    </dataValidation>
    <dataValidation allowBlank="true" errorStyle="stop" operator="between" showDropDown="false" showErrorMessage="false" showInputMessage="false" sqref="E18" type="list">
      <formula1>Reference!$B$138:$B$142</formula1>
      <formula2>0</formula2>
    </dataValidation>
    <dataValidation allowBlank="true" errorStyle="stop" operator="between" showDropDown="false" showErrorMessage="false" showInputMessage="false" sqref="K18" type="list">
      <formula1>Reference!$C$138:$C$141</formula1>
      <formula2>0</formula2>
    </dataValidation>
    <dataValidation allowBlank="true" errorStyle="stop" operator="between" showDropDown="false" showErrorMessage="false" showInputMessage="false" sqref="E19" type="list">
      <formula1>Reference!$B$138:$B$142</formula1>
      <formula2>0</formula2>
    </dataValidation>
    <dataValidation allowBlank="true" errorStyle="stop" operator="between" showDropDown="false" showErrorMessage="false" showInputMessage="false" sqref="K19" type="list">
      <formula1>Reference!$C$138:$C$141</formula1>
      <formula2>0</formula2>
    </dataValidation>
    <dataValidation allowBlank="true" errorStyle="stop" operator="between" showDropDown="false" showErrorMessage="false" showInputMessage="false" sqref="E20" type="list">
      <formula1>Reference!$B$138:$B$142</formula1>
      <formula2>0</formula2>
    </dataValidation>
    <dataValidation allowBlank="true" errorStyle="stop" operator="between" showDropDown="false" showErrorMessage="false" showInputMessage="false" sqref="K20" type="list">
      <formula1>Reference!$C$138:$C$141</formula1>
      <formula2>0</formula2>
    </dataValidation>
    <dataValidation allowBlank="true" errorStyle="stop" operator="between" showDropDown="false" showErrorMessage="false" showInputMessage="false" sqref="E21" type="list">
      <formula1>Reference!$B$138:$B$142</formula1>
      <formula2>0</formula2>
    </dataValidation>
    <dataValidation allowBlank="true" errorStyle="stop" operator="between" showDropDown="false" showErrorMessage="false" showInputMessage="false" sqref="K21" type="list">
      <formula1>Reference!$C$138:$C$141</formula1>
      <formula2>0</formula2>
    </dataValidation>
    <dataValidation allowBlank="true" errorStyle="stop" operator="between" showDropDown="false" showErrorMessage="false" showInputMessage="false" sqref="E22" type="list">
      <formula1>Reference!$B$138:$B$142</formula1>
      <formula2>0</formula2>
    </dataValidation>
    <dataValidation allowBlank="true" errorStyle="stop" operator="between" showDropDown="false" showErrorMessage="false" showInputMessage="false" sqref="K22" type="list">
      <formula1>Reference!$C$138:$C$141</formula1>
      <formula2>0</formula2>
    </dataValidation>
    <dataValidation allowBlank="true" errorStyle="stop" operator="between" showDropDown="false" showErrorMessage="false" showInputMessage="false" sqref="E23" type="list">
      <formula1>Reference!$B$138:$B$142</formula1>
      <formula2>0</formula2>
    </dataValidation>
    <dataValidation allowBlank="true" errorStyle="stop" operator="between" showDropDown="false" showErrorMessage="false" showInputMessage="false" sqref="K23" type="list">
      <formula1>Reference!$C$138:$C$141</formula1>
      <formula2>0</formula2>
    </dataValidation>
    <dataValidation allowBlank="true" errorStyle="stop" operator="between" showDropDown="false" showErrorMessage="false" showInputMessage="false" sqref="E24" type="list">
      <formula1>Reference!$B$138:$B$142</formula1>
      <formula2>0</formula2>
    </dataValidation>
    <dataValidation allowBlank="true" errorStyle="stop" operator="between" showDropDown="false" showErrorMessage="false" showInputMessage="false" sqref="K24" type="list">
      <formula1>Reference!$C$138:$C$141</formula1>
      <formula2>0</formula2>
    </dataValidation>
  </dataValidation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2026-08-14T05:33:29Z</dcterms:created>
  <dc:creator>openpyxl</dc:creator>
  <dc:description/>
  <dc:language>en-US</dc:language>
  <cp:lastModifiedBy/>
  <dcterms:modified xsi:type="dcterms:W3CDTF">2026-08-14T05:33:29Z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